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270" windowWidth="18735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SO 01 SO 01 Pol" sheetId="12" r:id="rId4"/>
    <sheet name="ZTI" sheetId="13" r:id="rId5"/>
    <sheet name="UT" sheetId="14" r:id="rId6"/>
    <sheet name="Elektro" sheetId="15" r:id="rId7"/>
    <sheet name="VZT" sheetId="16" r:id="rId8"/>
  </sheets>
  <externalReferences>
    <externalReference r:id="rId9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SO 01 Pol'!$A$1:$V$914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E67" i="12"/>
  <c r="E99" s="1"/>
  <c r="E98" s="1"/>
  <c r="E276"/>
  <c r="E905"/>
  <c r="E903"/>
  <c r="E904"/>
  <c r="E902"/>
  <c r="E901"/>
  <c r="E900"/>
  <c r="E906"/>
  <c r="I55" i="1"/>
  <c r="E97" i="12"/>
  <c r="G22" i="16"/>
  <c r="I19" i="1" l="1"/>
  <c r="E66" i="12"/>
  <c r="F145" i="15"/>
  <c r="F127"/>
  <c r="F110"/>
  <c r="C83"/>
  <c r="F87"/>
  <c r="F69"/>
  <c r="C53"/>
  <c r="C52"/>
  <c r="F43"/>
  <c r="F35"/>
  <c r="F16"/>
  <c r="F54" l="1"/>
  <c r="F147" s="1"/>
  <c r="I18" i="1" s="1"/>
  <c r="G7" i="12"/>
  <c r="I49" i="1" s="1"/>
  <c r="I8" i="12"/>
  <c r="K8"/>
  <c r="M8"/>
  <c r="O8"/>
  <c r="Q8"/>
  <c r="U8"/>
  <c r="I10"/>
  <c r="K10"/>
  <c r="M10"/>
  <c r="O10"/>
  <c r="Q10"/>
  <c r="U10"/>
  <c r="I50" i="1"/>
  <c r="I13" i="12"/>
  <c r="K13"/>
  <c r="M13"/>
  <c r="O13"/>
  <c r="Q13"/>
  <c r="U13"/>
  <c r="I16"/>
  <c r="K16"/>
  <c r="M16"/>
  <c r="O16"/>
  <c r="Q16"/>
  <c r="U16"/>
  <c r="I18"/>
  <c r="K18"/>
  <c r="M18"/>
  <c r="O18"/>
  <c r="Q18"/>
  <c r="U18"/>
  <c r="I20"/>
  <c r="K20"/>
  <c r="M20"/>
  <c r="O20"/>
  <c r="Q20"/>
  <c r="U20"/>
  <c r="I22"/>
  <c r="K22"/>
  <c r="M22"/>
  <c r="O22"/>
  <c r="Q22"/>
  <c r="U22"/>
  <c r="I24"/>
  <c r="K24"/>
  <c r="M24"/>
  <c r="O24"/>
  <c r="Q24"/>
  <c r="U24"/>
  <c r="I33"/>
  <c r="K33"/>
  <c r="M33"/>
  <c r="O33"/>
  <c r="Q33"/>
  <c r="U33"/>
  <c r="I37"/>
  <c r="K37"/>
  <c r="M37"/>
  <c r="O37"/>
  <c r="Q37"/>
  <c r="U37"/>
  <c r="I53"/>
  <c r="K53"/>
  <c r="M53"/>
  <c r="O53"/>
  <c r="Q53"/>
  <c r="U53"/>
  <c r="I62"/>
  <c r="K62"/>
  <c r="M62"/>
  <c r="O62"/>
  <c r="Q62"/>
  <c r="U62"/>
  <c r="I51" i="1"/>
  <c r="I66" i="12"/>
  <c r="K66"/>
  <c r="M66"/>
  <c r="O66"/>
  <c r="Q66"/>
  <c r="U66"/>
  <c r="I68"/>
  <c r="K68"/>
  <c r="M68"/>
  <c r="O68"/>
  <c r="Q68"/>
  <c r="U68"/>
  <c r="I70"/>
  <c r="K70"/>
  <c r="M70"/>
  <c r="O70"/>
  <c r="Q70"/>
  <c r="U70"/>
  <c r="I72"/>
  <c r="K72"/>
  <c r="M72"/>
  <c r="O72"/>
  <c r="Q72"/>
  <c r="U72"/>
  <c r="I74"/>
  <c r="K74"/>
  <c r="M74"/>
  <c r="O74"/>
  <c r="Q74"/>
  <c r="U74"/>
  <c r="I76"/>
  <c r="K76"/>
  <c r="M76"/>
  <c r="O76"/>
  <c r="Q76"/>
  <c r="U76"/>
  <c r="I77"/>
  <c r="K77"/>
  <c r="M77"/>
  <c r="O77"/>
  <c r="Q77"/>
  <c r="U77"/>
  <c r="I79"/>
  <c r="K79"/>
  <c r="M79"/>
  <c r="O79"/>
  <c r="Q79"/>
  <c r="U79"/>
  <c r="I82"/>
  <c r="K82"/>
  <c r="M82"/>
  <c r="O82"/>
  <c r="Q82"/>
  <c r="U82"/>
  <c r="I85"/>
  <c r="K85"/>
  <c r="M85"/>
  <c r="O85"/>
  <c r="Q85"/>
  <c r="U85"/>
  <c r="I88"/>
  <c r="K88"/>
  <c r="M88"/>
  <c r="O88"/>
  <c r="Q88"/>
  <c r="U88"/>
  <c r="I93"/>
  <c r="K93"/>
  <c r="M93"/>
  <c r="O93"/>
  <c r="Q93"/>
  <c r="U93"/>
  <c r="I97"/>
  <c r="K97"/>
  <c r="M97"/>
  <c r="O97"/>
  <c r="Q97"/>
  <c r="U97"/>
  <c r="I98"/>
  <c r="K98"/>
  <c r="M98"/>
  <c r="O98"/>
  <c r="Q98"/>
  <c r="U98"/>
  <c r="I52" i="1"/>
  <c r="I101" i="12"/>
  <c r="K101"/>
  <c r="M101"/>
  <c r="O101"/>
  <c r="O100" s="1"/>
  <c r="Q101"/>
  <c r="U101"/>
  <c r="I113"/>
  <c r="K113"/>
  <c r="K100" s="1"/>
  <c r="M113"/>
  <c r="O113"/>
  <c r="Q113"/>
  <c r="U113"/>
  <c r="U100" s="1"/>
  <c r="I53" i="1"/>
  <c r="I126" i="12"/>
  <c r="K126"/>
  <c r="M126"/>
  <c r="O126"/>
  <c r="Q126"/>
  <c r="U126"/>
  <c r="I131"/>
  <c r="K131"/>
  <c r="M131"/>
  <c r="O131"/>
  <c r="Q131"/>
  <c r="U131"/>
  <c r="I54" i="1"/>
  <c r="I151" i="12"/>
  <c r="K151"/>
  <c r="M151"/>
  <c r="O151"/>
  <c r="Q151"/>
  <c r="U151"/>
  <c r="I156"/>
  <c r="K156"/>
  <c r="M156"/>
  <c r="O156"/>
  <c r="Q156"/>
  <c r="U156"/>
  <c r="I158"/>
  <c r="K158"/>
  <c r="M158"/>
  <c r="O158"/>
  <c r="Q158"/>
  <c r="U158"/>
  <c r="I165"/>
  <c r="K165"/>
  <c r="M165"/>
  <c r="O165"/>
  <c r="Q165"/>
  <c r="U165"/>
  <c r="I170"/>
  <c r="K170"/>
  <c r="M170"/>
  <c r="O170"/>
  <c r="Q170"/>
  <c r="U170"/>
  <c r="I173"/>
  <c r="K173"/>
  <c r="M173"/>
  <c r="O173"/>
  <c r="Q173"/>
  <c r="U173"/>
  <c r="I180"/>
  <c r="K180"/>
  <c r="M180"/>
  <c r="O180"/>
  <c r="Q180"/>
  <c r="U180"/>
  <c r="I188"/>
  <c r="K188"/>
  <c r="M188"/>
  <c r="O188"/>
  <c r="Q188"/>
  <c r="U188"/>
  <c r="I197"/>
  <c r="K197"/>
  <c r="M197"/>
  <c r="O197"/>
  <c r="Q197"/>
  <c r="U197"/>
  <c r="I200"/>
  <c r="K200"/>
  <c r="M200"/>
  <c r="O200"/>
  <c r="Q200"/>
  <c r="U200"/>
  <c r="I203"/>
  <c r="K203"/>
  <c r="M203"/>
  <c r="O203"/>
  <c r="Q203"/>
  <c r="U203"/>
  <c r="I205"/>
  <c r="K205"/>
  <c r="M205"/>
  <c r="O205"/>
  <c r="Q205"/>
  <c r="U205"/>
  <c r="I208"/>
  <c r="K208"/>
  <c r="M208"/>
  <c r="O208"/>
  <c r="Q208"/>
  <c r="U208"/>
  <c r="I210"/>
  <c r="K210"/>
  <c r="M210"/>
  <c r="O210"/>
  <c r="Q210"/>
  <c r="U210"/>
  <c r="I211"/>
  <c r="K211"/>
  <c r="M211"/>
  <c r="O211"/>
  <c r="Q211"/>
  <c r="U211"/>
  <c r="I213"/>
  <c r="K213"/>
  <c r="M213"/>
  <c r="O213"/>
  <c r="Q213"/>
  <c r="U213"/>
  <c r="I216"/>
  <c r="K216"/>
  <c r="M216"/>
  <c r="O216"/>
  <c r="Q216"/>
  <c r="U216"/>
  <c r="I220"/>
  <c r="K220"/>
  <c r="M220"/>
  <c r="O220"/>
  <c r="Q220"/>
  <c r="U220"/>
  <c r="I224"/>
  <c r="K224"/>
  <c r="M224"/>
  <c r="O224"/>
  <c r="Q224"/>
  <c r="U224"/>
  <c r="I233"/>
  <c r="K233"/>
  <c r="M233"/>
  <c r="O233"/>
  <c r="Q233"/>
  <c r="U233"/>
  <c r="I237"/>
  <c r="K237"/>
  <c r="M237"/>
  <c r="O237"/>
  <c r="Q237"/>
  <c r="U237"/>
  <c r="I249"/>
  <c r="K249"/>
  <c r="M249"/>
  <c r="O249"/>
  <c r="Q249"/>
  <c r="U249"/>
  <c r="I250"/>
  <c r="K250"/>
  <c r="M250"/>
  <c r="O250"/>
  <c r="Q250"/>
  <c r="U250"/>
  <c r="I252"/>
  <c r="K252"/>
  <c r="M252"/>
  <c r="O252"/>
  <c r="Q252"/>
  <c r="U252"/>
  <c r="I266"/>
  <c r="K266"/>
  <c r="K251" s="1"/>
  <c r="M266"/>
  <c r="O266"/>
  <c r="Q266"/>
  <c r="U266"/>
  <c r="U251" s="1"/>
  <c r="I276"/>
  <c r="I275" s="1"/>
  <c r="K276"/>
  <c r="K275" s="1"/>
  <c r="M276"/>
  <c r="M275" s="1"/>
  <c r="O276"/>
  <c r="O275" s="1"/>
  <c r="Q276"/>
  <c r="Q275" s="1"/>
  <c r="U276"/>
  <c r="U275" s="1"/>
  <c r="I278"/>
  <c r="K278"/>
  <c r="M278"/>
  <c r="O278"/>
  <c r="Q278"/>
  <c r="U278"/>
  <c r="I280"/>
  <c r="K280"/>
  <c r="M280"/>
  <c r="O280"/>
  <c r="Q280"/>
  <c r="U280"/>
  <c r="I283"/>
  <c r="K283"/>
  <c r="M283"/>
  <c r="O283"/>
  <c r="Q283"/>
  <c r="U283"/>
  <c r="I323"/>
  <c r="K323"/>
  <c r="M323"/>
  <c r="O323"/>
  <c r="Q323"/>
  <c r="U323"/>
  <c r="I328"/>
  <c r="K328"/>
  <c r="M328"/>
  <c r="O328"/>
  <c r="Q328"/>
  <c r="U328"/>
  <c r="I330"/>
  <c r="K330"/>
  <c r="M330"/>
  <c r="O330"/>
  <c r="Q330"/>
  <c r="U330"/>
  <c r="I334"/>
  <c r="K334"/>
  <c r="M334"/>
  <c r="O334"/>
  <c r="Q334"/>
  <c r="U334"/>
  <c r="I338"/>
  <c r="K338"/>
  <c r="M338"/>
  <c r="O338"/>
  <c r="Q338"/>
  <c r="U338"/>
  <c r="I342"/>
  <c r="K342"/>
  <c r="M342"/>
  <c r="O342"/>
  <c r="Q342"/>
  <c r="U342"/>
  <c r="I385"/>
  <c r="K385"/>
  <c r="M385"/>
  <c r="O385"/>
  <c r="Q385"/>
  <c r="U385"/>
  <c r="I391"/>
  <c r="K391"/>
  <c r="M391"/>
  <c r="O391"/>
  <c r="Q391"/>
  <c r="U391"/>
  <c r="I393"/>
  <c r="K393"/>
  <c r="M393"/>
  <c r="O393"/>
  <c r="Q393"/>
  <c r="U393"/>
  <c r="I396"/>
  <c r="K396"/>
  <c r="M396"/>
  <c r="O396"/>
  <c r="Q396"/>
  <c r="U396"/>
  <c r="I401"/>
  <c r="K401"/>
  <c r="M401"/>
  <c r="O401"/>
  <c r="Q401"/>
  <c r="U401"/>
  <c r="I406"/>
  <c r="K406"/>
  <c r="M406"/>
  <c r="O406"/>
  <c r="Q406"/>
  <c r="U406"/>
  <c r="I413"/>
  <c r="K413"/>
  <c r="M413"/>
  <c r="O413"/>
  <c r="Q413"/>
  <c r="U413"/>
  <c r="I415"/>
  <c r="K415"/>
  <c r="M415"/>
  <c r="O415"/>
  <c r="Q415"/>
  <c r="U415"/>
  <c r="I458"/>
  <c r="K458"/>
  <c r="M458"/>
  <c r="O458"/>
  <c r="Q458"/>
  <c r="U458"/>
  <c r="I460"/>
  <c r="I459" s="1"/>
  <c r="K460"/>
  <c r="K459" s="1"/>
  <c r="M460"/>
  <c r="M459" s="1"/>
  <c r="O460"/>
  <c r="O459" s="1"/>
  <c r="Q460"/>
  <c r="Q459" s="1"/>
  <c r="U460"/>
  <c r="U459" s="1"/>
  <c r="I462"/>
  <c r="I461" s="1"/>
  <c r="K462"/>
  <c r="K461" s="1"/>
  <c r="M462"/>
  <c r="M461" s="1"/>
  <c r="O462"/>
  <c r="O461" s="1"/>
  <c r="Q462"/>
  <c r="Q461" s="1"/>
  <c r="U462"/>
  <c r="U461" s="1"/>
  <c r="I464"/>
  <c r="I463" s="1"/>
  <c r="K464"/>
  <c r="K463" s="1"/>
  <c r="M464"/>
  <c r="M463" s="1"/>
  <c r="O464"/>
  <c r="O463" s="1"/>
  <c r="Q464"/>
  <c r="Q463" s="1"/>
  <c r="U464"/>
  <c r="U463" s="1"/>
  <c r="I466"/>
  <c r="K466"/>
  <c r="M466"/>
  <c r="O466"/>
  <c r="Q466"/>
  <c r="U466"/>
  <c r="I473"/>
  <c r="K473"/>
  <c r="M473"/>
  <c r="O473"/>
  <c r="Q473"/>
  <c r="U473"/>
  <c r="I487"/>
  <c r="K487"/>
  <c r="M487"/>
  <c r="O487"/>
  <c r="Q487"/>
  <c r="U487"/>
  <c r="I493"/>
  <c r="K493"/>
  <c r="M493"/>
  <c r="O493"/>
  <c r="Q493"/>
  <c r="U493"/>
  <c r="I497"/>
  <c r="K497"/>
  <c r="M497"/>
  <c r="O497"/>
  <c r="Q497"/>
  <c r="U497"/>
  <c r="I500"/>
  <c r="K500"/>
  <c r="M500"/>
  <c r="O500"/>
  <c r="Q500"/>
  <c r="U500"/>
  <c r="I503"/>
  <c r="K503"/>
  <c r="M503"/>
  <c r="O503"/>
  <c r="Q503"/>
  <c r="U503"/>
  <c r="I520"/>
  <c r="K520"/>
  <c r="M520"/>
  <c r="O520"/>
  <c r="Q520"/>
  <c r="U520"/>
  <c r="I523"/>
  <c r="K523"/>
  <c r="M523"/>
  <c r="O523"/>
  <c r="Q523"/>
  <c r="U523"/>
  <c r="I525"/>
  <c r="K525"/>
  <c r="M525"/>
  <c r="O525"/>
  <c r="Q525"/>
  <c r="U525"/>
  <c r="I527"/>
  <c r="K527"/>
  <c r="M527"/>
  <c r="O527"/>
  <c r="Q527"/>
  <c r="U527"/>
  <c r="I529"/>
  <c r="K529"/>
  <c r="M529"/>
  <c r="O529"/>
  <c r="Q529"/>
  <c r="U529"/>
  <c r="I532"/>
  <c r="K532"/>
  <c r="M532"/>
  <c r="O532"/>
  <c r="Q532"/>
  <c r="U532"/>
  <c r="I573"/>
  <c r="K573"/>
  <c r="M573"/>
  <c r="O573"/>
  <c r="Q573"/>
  <c r="U573"/>
  <c r="I614"/>
  <c r="K614"/>
  <c r="M614"/>
  <c r="O614"/>
  <c r="Q614"/>
  <c r="U614"/>
  <c r="I618"/>
  <c r="K618"/>
  <c r="M618"/>
  <c r="O618"/>
  <c r="Q618"/>
  <c r="U618"/>
  <c r="I622"/>
  <c r="K622"/>
  <c r="M622"/>
  <c r="O622"/>
  <c r="Q622"/>
  <c r="U622"/>
  <c r="I631"/>
  <c r="K631"/>
  <c r="M631"/>
  <c r="O631"/>
  <c r="Q631"/>
  <c r="U631"/>
  <c r="I633"/>
  <c r="K633"/>
  <c r="M633"/>
  <c r="O633"/>
  <c r="Q633"/>
  <c r="U633"/>
  <c r="I635"/>
  <c r="K635"/>
  <c r="M635"/>
  <c r="O635"/>
  <c r="Q635"/>
  <c r="U635"/>
  <c r="I640"/>
  <c r="K640"/>
  <c r="M640"/>
  <c r="O640"/>
  <c r="Q640"/>
  <c r="U640"/>
  <c r="I642"/>
  <c r="K642"/>
  <c r="M642"/>
  <c r="O642"/>
  <c r="Q642"/>
  <c r="U642"/>
  <c r="I644"/>
  <c r="K644"/>
  <c r="M644"/>
  <c r="O644"/>
  <c r="Q644"/>
  <c r="U644"/>
  <c r="I646"/>
  <c r="K646"/>
  <c r="M646"/>
  <c r="O646"/>
  <c r="Q646"/>
  <c r="U646"/>
  <c r="I650"/>
  <c r="K650"/>
  <c r="M650"/>
  <c r="O650"/>
  <c r="Q650"/>
  <c r="U650"/>
  <c r="I652"/>
  <c r="K652"/>
  <c r="M652"/>
  <c r="O652"/>
  <c r="Q652"/>
  <c r="U652"/>
  <c r="I654"/>
  <c r="K654"/>
  <c r="M654"/>
  <c r="O654"/>
  <c r="Q654"/>
  <c r="U654"/>
  <c r="I657"/>
  <c r="K657"/>
  <c r="M657"/>
  <c r="O657"/>
  <c r="Q657"/>
  <c r="U657"/>
  <c r="I661"/>
  <c r="K661"/>
  <c r="M661"/>
  <c r="O661"/>
  <c r="Q661"/>
  <c r="U661"/>
  <c r="I663"/>
  <c r="K663"/>
  <c r="M663"/>
  <c r="O663"/>
  <c r="Q663"/>
  <c r="U663"/>
  <c r="I664"/>
  <c r="K664"/>
  <c r="M664"/>
  <c r="O664"/>
  <c r="Q664"/>
  <c r="U664"/>
  <c r="I665"/>
  <c r="K665"/>
  <c r="M665"/>
  <c r="O665"/>
  <c r="Q665"/>
  <c r="U665"/>
  <c r="I666"/>
  <c r="K666"/>
  <c r="M666"/>
  <c r="O666"/>
  <c r="Q666"/>
  <c r="U666"/>
  <c r="I667"/>
  <c r="K667"/>
  <c r="M667"/>
  <c r="O667"/>
  <c r="Q667"/>
  <c r="U667"/>
  <c r="I669"/>
  <c r="K669"/>
  <c r="M669"/>
  <c r="O669"/>
  <c r="Q669"/>
  <c r="U669"/>
  <c r="I670"/>
  <c r="K670"/>
  <c r="M670"/>
  <c r="O670"/>
  <c r="Q670"/>
  <c r="U670"/>
  <c r="I672"/>
  <c r="I671" s="1"/>
  <c r="K672"/>
  <c r="K671" s="1"/>
  <c r="M672"/>
  <c r="M671" s="1"/>
  <c r="O672"/>
  <c r="O671" s="1"/>
  <c r="Q672"/>
  <c r="Q671" s="1"/>
  <c r="U672"/>
  <c r="U671" s="1"/>
  <c r="I679"/>
  <c r="K679"/>
  <c r="M679"/>
  <c r="O679"/>
  <c r="Q679"/>
  <c r="U679"/>
  <c r="I708"/>
  <c r="K708"/>
  <c r="M708"/>
  <c r="O708"/>
  <c r="Q708"/>
  <c r="U708"/>
  <c r="I729"/>
  <c r="K729"/>
  <c r="M729"/>
  <c r="O729"/>
  <c r="Q729"/>
  <c r="U729"/>
  <c r="I760"/>
  <c r="K760"/>
  <c r="M760"/>
  <c r="O760"/>
  <c r="Q760"/>
  <c r="U760"/>
  <c r="I762"/>
  <c r="I761" s="1"/>
  <c r="K762"/>
  <c r="K761" s="1"/>
  <c r="M762"/>
  <c r="M761" s="1"/>
  <c r="O762"/>
  <c r="O761" s="1"/>
  <c r="Q762"/>
  <c r="Q761" s="1"/>
  <c r="U762"/>
  <c r="U761" s="1"/>
  <c r="I785"/>
  <c r="K785"/>
  <c r="M785"/>
  <c r="O785"/>
  <c r="Q785"/>
  <c r="U785"/>
  <c r="I804"/>
  <c r="K804"/>
  <c r="M804"/>
  <c r="O804"/>
  <c r="Q804"/>
  <c r="U804"/>
  <c r="I823"/>
  <c r="K823"/>
  <c r="M823"/>
  <c r="O823"/>
  <c r="Q823"/>
  <c r="U823"/>
  <c r="I827"/>
  <c r="K827"/>
  <c r="M827"/>
  <c r="O827"/>
  <c r="Q827"/>
  <c r="U827"/>
  <c r="I832"/>
  <c r="K832"/>
  <c r="M832"/>
  <c r="O832"/>
  <c r="Q832"/>
  <c r="U832"/>
  <c r="I834"/>
  <c r="K834"/>
  <c r="M834"/>
  <c r="O834"/>
  <c r="Q834"/>
  <c r="U834"/>
  <c r="I852"/>
  <c r="K852"/>
  <c r="M852"/>
  <c r="O852"/>
  <c r="Q852"/>
  <c r="U852"/>
  <c r="I857"/>
  <c r="K857"/>
  <c r="M857"/>
  <c r="O857"/>
  <c r="Q857"/>
  <c r="U857"/>
  <c r="I874"/>
  <c r="K874"/>
  <c r="M874"/>
  <c r="O874"/>
  <c r="Q874"/>
  <c r="U874"/>
  <c r="I879"/>
  <c r="K879"/>
  <c r="M879"/>
  <c r="O879"/>
  <c r="Q879"/>
  <c r="U879"/>
  <c r="I898"/>
  <c r="I897" s="1"/>
  <c r="K898"/>
  <c r="K897" s="1"/>
  <c r="M898"/>
  <c r="M897" s="1"/>
  <c r="O898"/>
  <c r="O897" s="1"/>
  <c r="Q898"/>
  <c r="Q897" s="1"/>
  <c r="U898"/>
  <c r="U897" s="1"/>
  <c r="I900"/>
  <c r="K900"/>
  <c r="M900"/>
  <c r="O900"/>
  <c r="Q900"/>
  <c r="U900"/>
  <c r="I901"/>
  <c r="K901"/>
  <c r="M901"/>
  <c r="O901"/>
  <c r="Q901"/>
  <c r="U901"/>
  <c r="I902"/>
  <c r="K902"/>
  <c r="M902"/>
  <c r="O902"/>
  <c r="Q902"/>
  <c r="U902"/>
  <c r="I903"/>
  <c r="K903"/>
  <c r="M903"/>
  <c r="O903"/>
  <c r="Q903"/>
  <c r="U903"/>
  <c r="I905"/>
  <c r="K905"/>
  <c r="M905"/>
  <c r="O905"/>
  <c r="Q905"/>
  <c r="U905"/>
  <c r="I906"/>
  <c r="K906"/>
  <c r="M906"/>
  <c r="O906"/>
  <c r="Q906"/>
  <c r="U906"/>
  <c r="I911"/>
  <c r="I910" s="1"/>
  <c r="K911"/>
  <c r="K910" s="1"/>
  <c r="M911"/>
  <c r="M910" s="1"/>
  <c r="O911"/>
  <c r="O910" s="1"/>
  <c r="Q911"/>
  <c r="Q910" s="1"/>
  <c r="U911"/>
  <c r="U910" s="1"/>
  <c r="F42" i="1"/>
  <c r="G42"/>
  <c r="H42"/>
  <c r="I42"/>
  <c r="J40" s="1"/>
  <c r="J28"/>
  <c r="J26"/>
  <c r="G38"/>
  <c r="F38"/>
  <c r="H32"/>
  <c r="J23"/>
  <c r="J24"/>
  <c r="J25"/>
  <c r="J27"/>
  <c r="E24"/>
  <c r="E26"/>
  <c r="I16" l="1"/>
  <c r="I21" s="1"/>
  <c r="G23" s="1"/>
  <c r="G24" s="1"/>
  <c r="G29" s="1"/>
  <c r="I17"/>
  <c r="O251" i="12"/>
  <c r="O828"/>
  <c r="U828"/>
  <c r="K828"/>
  <c r="I80" i="1"/>
  <c r="J78" s="1"/>
  <c r="M668" i="12"/>
  <c r="Q668"/>
  <c r="I668"/>
  <c r="Q653"/>
  <c r="I653"/>
  <c r="O12"/>
  <c r="Q7"/>
  <c r="M678"/>
  <c r="O183"/>
  <c r="U183"/>
  <c r="K183"/>
  <c r="O122"/>
  <c r="U122"/>
  <c r="K122"/>
  <c r="K851"/>
  <c r="O784"/>
  <c r="K784"/>
  <c r="Q678"/>
  <c r="Q662"/>
  <c r="I662"/>
  <c r="Q632"/>
  <c r="I632"/>
  <c r="M632"/>
  <c r="I7"/>
  <c r="U851"/>
  <c r="O851"/>
  <c r="I678"/>
  <c r="M662"/>
  <c r="O329"/>
  <c r="U329"/>
  <c r="K329"/>
  <c r="U209"/>
  <c r="K209"/>
  <c r="O209"/>
  <c r="O65"/>
  <c r="U65"/>
  <c r="K65"/>
  <c r="Q12"/>
  <c r="I12"/>
  <c r="M12"/>
  <c r="J41" i="1"/>
  <c r="O678" i="12"/>
  <c r="U678"/>
  <c r="K678"/>
  <c r="M653"/>
  <c r="M465"/>
  <c r="Q465"/>
  <c r="I465"/>
  <c r="O277"/>
  <c r="U277"/>
  <c r="K277"/>
  <c r="U215"/>
  <c r="K215"/>
  <c r="O215"/>
  <c r="O199"/>
  <c r="U199"/>
  <c r="K199"/>
  <c r="O150"/>
  <c r="U150"/>
  <c r="K150"/>
  <c r="U12"/>
  <c r="K12"/>
  <c r="J39" i="1"/>
  <c r="J42" s="1"/>
  <c r="O668" i="12"/>
  <c r="U668"/>
  <c r="K668"/>
  <c r="U653"/>
  <c r="K653"/>
  <c r="O653"/>
  <c r="O465"/>
  <c r="U465"/>
  <c r="K465"/>
  <c r="Q277"/>
  <c r="I277"/>
  <c r="M277"/>
  <c r="M215"/>
  <c r="Q215"/>
  <c r="I215"/>
  <c r="Q199"/>
  <c r="I199"/>
  <c r="M199"/>
  <c r="Q150"/>
  <c r="I150"/>
  <c r="M150"/>
  <c r="M100"/>
  <c r="Q100"/>
  <c r="I100"/>
  <c r="O7"/>
  <c r="U7"/>
  <c r="K7"/>
  <c r="U784"/>
  <c r="Q899"/>
  <c r="I899"/>
  <c r="M899"/>
  <c r="Q828"/>
  <c r="I828"/>
  <c r="M828"/>
  <c r="U899"/>
  <c r="K899"/>
  <c r="O899"/>
  <c r="Q851"/>
  <c r="I851"/>
  <c r="M851"/>
  <c r="M784"/>
  <c r="Q784"/>
  <c r="I784"/>
  <c r="O662"/>
  <c r="U662"/>
  <c r="K662"/>
  <c r="O632"/>
  <c r="U632"/>
  <c r="K632"/>
  <c r="M329"/>
  <c r="Q329"/>
  <c r="I329"/>
  <c r="Q251"/>
  <c r="I251"/>
  <c r="M251"/>
  <c r="Q209"/>
  <c r="I209"/>
  <c r="M209"/>
  <c r="M183"/>
  <c r="Q183"/>
  <c r="I183"/>
  <c r="M122"/>
  <c r="Q122"/>
  <c r="I122"/>
  <c r="M65"/>
  <c r="Q65"/>
  <c r="I65"/>
  <c r="M7"/>
  <c r="J79" i="1" l="1"/>
  <c r="J74"/>
  <c r="J77"/>
  <c r="J55"/>
  <c r="J62"/>
  <c r="J63"/>
  <c r="J53"/>
  <c r="J66"/>
  <c r="J72"/>
  <c r="J76"/>
  <c r="J67"/>
  <c r="J50"/>
  <c r="J70"/>
  <c r="J71"/>
  <c r="J51"/>
  <c r="J61"/>
  <c r="J65"/>
  <c r="J75"/>
  <c r="J59"/>
  <c r="J56"/>
  <c r="J54"/>
  <c r="J58"/>
  <c r="J68"/>
  <c r="J69"/>
  <c r="J60"/>
  <c r="J57"/>
  <c r="J52"/>
  <c r="J64"/>
  <c r="J49"/>
  <c r="J73"/>
  <c r="J80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<sst xmlns="http://schemas.openxmlformats.org/spreadsheetml/2006/main" count="3396" uniqueCount="1312">
  <si>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</si>
  <si>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</si>
  <si>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</si>
  <si>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</si>
  <si>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</si>
  <si>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</si>
  <si>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</si>
  <si>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</si>
  <si>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</si>
  <si>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</si>
  <si>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</si>
  <si>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</si>
  <si>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</si>
  <si>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</si>
  <si>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</si>
  <si>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</si>
  <si>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</si>
  <si>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</si>
  <si>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</si>
  <si>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</si>
  <si>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</si>
  <si>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</si>
  <si>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</si>
  <si>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</si>
  <si>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</si>
  <si>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</si>
  <si>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</si>
  <si>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</si>
  <si>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</si>
  <si>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</si>
  <si>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</si>
  <si>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</si>
  <si>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</si>
  <si>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</si>
  <si>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</si>
  <si>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</si>
  <si>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</si>
  <si>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</si>
  <si>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</si>
  <si>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</si>
  <si>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</si>
  <si>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</si>
  <si>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</si>
  <si>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 01</t>
  </si>
  <si>
    <t>2NP a 3 NP - stavební úpravy, sanace zdiva 1NP, KZS, kotelna  -  AKTUALIZACE</t>
  </si>
  <si>
    <t>2NP a 3 NP - stavební úpravy, sanace zdiva 1NP, KZS, kotelna</t>
  </si>
  <si>
    <t>Objekt:</t>
  </si>
  <si>
    <t>Rozpočet:</t>
  </si>
  <si>
    <t>003/2017</t>
  </si>
  <si>
    <t>Bytový dům Diváky, Rekonstrukce školy</t>
  </si>
  <si>
    <t>SUNRISE evropský nadační fond</t>
  </si>
  <si>
    <t>2</t>
  </si>
  <si>
    <t>Diváky</t>
  </si>
  <si>
    <t>69171</t>
  </si>
  <si>
    <t>04154533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</si>
  <si>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</si>
  <si>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</si>
  <si>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</si>
  <si>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</si>
  <si>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</si>
  <si>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</si>
  <si>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</si>
  <si>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</si>
  <si>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</si>
  <si>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</si>
  <si>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</si>
  <si>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</si>
  <si>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</si>
  <si>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</si>
  <si>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</si>
  <si>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</si>
  <si>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</si>
  <si>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</si>
  <si>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</si>
  <si>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</si>
  <si>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</si>
  <si>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</si>
  <si>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</si>
  <si>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</si>
  <si>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</si>
  <si>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</si>
  <si>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</si>
  <si>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</si>
  <si>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</si>
  <si>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</si>
  <si>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</si>
  <si>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</si>
  <si>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</si>
  <si>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</si>
  <si>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</si>
  <si>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728</t>
  </si>
  <si>
    <t>Vzduchotechnika</t>
  </si>
  <si>
    <t>730</t>
  </si>
  <si>
    <t>Ústřední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</si>
  <si>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</si>
  <si>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</si>
  <si>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</si>
  <si>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</si>
  <si>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</si>
  <si>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</si>
  <si>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</si>
  <si>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</si>
  <si>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</si>
  <si>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</si>
  <si>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</si>
  <si>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</si>
  <si>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</si>
  <si>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</si>
  <si>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778</t>
  </si>
  <si>
    <t>Podlahy plovoucí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</si>
  <si>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</si>
  <si>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</si>
  <si>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</si>
  <si>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</si>
  <si>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</si>
  <si>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</si>
  <si>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</si>
  <si>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</si>
  <si>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</si>
  <si>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</si>
  <si>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</si>
  <si>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</si>
  <si>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</si>
  <si>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</si>
  <si>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</si>
  <si>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</si>
  <si>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</si>
  <si>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</si>
  <si>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</si>
  <si>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</si>
  <si>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</si>
  <si>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</si>
  <si>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</si>
  <si>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</si>
  <si>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</si>
  <si>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</si>
  <si>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</si>
  <si>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</si>
  <si>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</si>
  <si>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</si>
  <si>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</si>
  <si>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</si>
  <si>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</si>
  <si>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</si>
  <si>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</si>
  <si>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</si>
  <si>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</si>
  <si>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</si>
  <si>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139601102R00</t>
  </si>
  <si>
    <t>Ruční výkop jam, rýh a šachet v hornině tř. 3</t>
  </si>
  <si>
    <t>m3</t>
  </si>
  <si>
    <t>RTS 17/ II</t>
  </si>
  <si>
    <t>POL1_</t>
  </si>
  <si>
    <t>sokl: : 0,6*0,8*(8,340+2,860)</t>
  </si>
  <si>
    <t>VV</t>
  </si>
  <si>
    <t>174101101R00</t>
  </si>
  <si>
    <t>Zásyp jam, rýh, šachet se zhutněním</t>
  </si>
  <si>
    <t>Vlastní</t>
  </si>
  <si>
    <t>311237153R00</t>
  </si>
  <si>
    <t>m2</t>
  </si>
  <si>
    <t>3*(5,170*2+3,640)-0,690*1,920*2</t>
  </si>
  <si>
    <t>0,8*1,97</t>
  </si>
  <si>
    <t>311237373R00</t>
  </si>
  <si>
    <t>801-1</t>
  </si>
  <si>
    <t>přizdívka kotelna: : 7,19*3,07</t>
  </si>
  <si>
    <t>319300011RT1</t>
  </si>
  <si>
    <t>Dodatečné vložení izolace podřezáním strojně,fólie, cihelné zdivo tloušťky 30 cm</t>
  </si>
  <si>
    <t>m</t>
  </si>
  <si>
    <t>5,441*2+3,367+5,320*2</t>
  </si>
  <si>
    <t>319300013RT1</t>
  </si>
  <si>
    <t>Dodatečné vložení izolace podřezáním strojně,fólie, cihelné zdivo tloušťky 60 cm</t>
  </si>
  <si>
    <t>18,320+3,527+3,310+2,610+20,005</t>
  </si>
  <si>
    <t>319300014RT1</t>
  </si>
  <si>
    <t>Dodatečné vložení izolace podřezáním strojně,fólie, cihelné zdivo tloušťky 90 cm</t>
  </si>
  <si>
    <t>8,220+8,03+10,450+10,320+3,630</t>
  </si>
  <si>
    <t>342012221R00</t>
  </si>
  <si>
    <t>Příčka SDK tl.100 mm,ocel.kce,1x oplášť.,RB 12,5mm</t>
  </si>
  <si>
    <t>BYT Č. 7 : 2,9*(4,525*2+1,7)-0,8*1,97*2-0,6*1,97</t>
  </si>
  <si>
    <t>BYT Č. 8: : 2,9*(4,525+1,9+3,2+1,8)-0,8*1,97*2-0,6*1,97</t>
  </si>
  <si>
    <t>BYT Č. 9: : 2,9*(4,525+3,20+1,9+1,9+0,4)-0,8*1,97*2-0,6*1,97</t>
  </si>
  <si>
    <t>BYT Č.10: : 2,9*(4,525+1,95)-0,6*1,97-0,8*1,97</t>
  </si>
  <si>
    <t>BYT Č. 3: : 3,6*(3,88+1,590)-0,6*1,97-0,8*1,97</t>
  </si>
  <si>
    <t>BYT Č. 4: : 3,6*(5,2*2+1,870)-0,8*1,97*2-0,6*1,97</t>
  </si>
  <si>
    <t>BYT Č. 5: : 3,6*(5,2+1,87)-0,8*1,97-0,6*1,97</t>
  </si>
  <si>
    <t>BYT Č. 6: : 3,6*(3,910+1,1)-0,8*1,97-0,6*1,97</t>
  </si>
  <si>
    <t>347013112R00</t>
  </si>
  <si>
    <t>2,946*(7,7+0,5+7,7+0,5+9,8*2+7,7+0,5+8,1+0,5)</t>
  </si>
  <si>
    <t>odpočet oken: : -1,16*1,5*8</t>
  </si>
  <si>
    <t>ostění: : 0,840*(1,16*2+1,5*2)*8</t>
  </si>
  <si>
    <t>342264051RT1</t>
  </si>
  <si>
    <t xml:space="preserve">BYT Č. 3: : </t>
  </si>
  <si>
    <t>vstup: : 2,6</t>
  </si>
  <si>
    <t>obytná místnost: : 22,4</t>
  </si>
  <si>
    <t xml:space="preserve">BYT Č. 4: : </t>
  </si>
  <si>
    <t>vstup: : 5,0</t>
  </si>
  <si>
    <t>obytná místnost: : 28,1</t>
  </si>
  <si>
    <t>ložnice: : 13,5</t>
  </si>
  <si>
    <t xml:space="preserve">BYT Č. 5: : </t>
  </si>
  <si>
    <t>vstup: : 4,7</t>
  </si>
  <si>
    <t>obytná místnost: : 19,1</t>
  </si>
  <si>
    <t xml:space="preserve">BYT Č.6: : </t>
  </si>
  <si>
    <t>vstup: : 1,7</t>
  </si>
  <si>
    <t>obytná místnost: : 19,8</t>
  </si>
  <si>
    <t>chodba: : 7,7</t>
  </si>
  <si>
    <t>342264051RT3</t>
  </si>
  <si>
    <t>koupelna: : 3,6</t>
  </si>
  <si>
    <t>koupelna: : 4,9</t>
  </si>
  <si>
    <t>koupelna: : 4,7</t>
  </si>
  <si>
    <t>koupelna: : 4,4</t>
  </si>
  <si>
    <t>3 - 01</t>
  </si>
  <si>
    <t>2,9*(7,9+2,79+2,79+7,53+2,940+5,4)</t>
  </si>
  <si>
    <t>-0,8*1,97*4</t>
  </si>
  <si>
    <t>317941123R00</t>
  </si>
  <si>
    <t>t</t>
  </si>
  <si>
    <t>411321414R00</t>
  </si>
  <si>
    <t>Stropy deskové ze železobetonu C 25/30</t>
  </si>
  <si>
    <t>0,240*224,58</t>
  </si>
  <si>
    <t>411351101R00</t>
  </si>
  <si>
    <t>Bednění stropů deskových, bednění vlastní -zřízení</t>
  </si>
  <si>
    <t>67,255*0,35</t>
  </si>
  <si>
    <t>411351102R00</t>
  </si>
  <si>
    <t>Bednění stropů deskových, vlastní - odstranění</t>
  </si>
  <si>
    <t>411354173R00</t>
  </si>
  <si>
    <t>Podpěrná konstr. stropů do 12 kPa - zřízení</t>
  </si>
  <si>
    <t>224,58</t>
  </si>
  <si>
    <t>411354174R00</t>
  </si>
  <si>
    <t>Podpěrná konstr. stropů do 12 kPa - odstranění</t>
  </si>
  <si>
    <t>411361821R00</t>
  </si>
  <si>
    <t>Výztuž stropů z betonářské oceli 10505(R)</t>
  </si>
  <si>
    <t>53,8992*0,027</t>
  </si>
  <si>
    <t>417321414R00</t>
  </si>
  <si>
    <t>Ztužující pásy a věnce z betonu železového C 25/30</t>
  </si>
  <si>
    <t>0,5*0,2*(67,4)</t>
  </si>
  <si>
    <t>0,36*0,2*(5,130*2+3,640)</t>
  </si>
  <si>
    <t>417351115R00</t>
  </si>
  <si>
    <t>Bednění ztužujících pásů a věnců - zřízení</t>
  </si>
  <si>
    <t>67,4*2*0,350</t>
  </si>
  <si>
    <t>5,130*2*2*0,350+3,640*0,350*2</t>
  </si>
  <si>
    <t>417351116R00</t>
  </si>
  <si>
    <t>Bednění ztužujících pásů a věnců - odstranění</t>
  </si>
  <si>
    <t>417361821R00</t>
  </si>
  <si>
    <t>Výztuž ztužujících pásů a věnců z oceli 10505(R)</t>
  </si>
  <si>
    <t>337*3,4*0,0003946</t>
  </si>
  <si>
    <t>67,4*4*0,0008878</t>
  </si>
  <si>
    <t>(5,130*2+3,640)*4*0,0008878</t>
  </si>
  <si>
    <t>70*3,4*0,0003946</t>
  </si>
  <si>
    <t>447111122RZ1</t>
  </si>
  <si>
    <t>střecha s mansardou: : (4,0+5,3)*7,8+(4,0+5,3)*8,3+(3,0*4,5)</t>
  </si>
  <si>
    <t>střecha šikmá: : (4,864*2)*2,5</t>
  </si>
  <si>
    <t>střecha šikmá do dvora: : 2,278*2*7,820</t>
  </si>
  <si>
    <t>4 - 01</t>
  </si>
  <si>
    <t>13480830R</t>
  </si>
  <si>
    <t>Tyč průřezu I 260, hrubé, jakost oceli 11373</t>
  </si>
  <si>
    <t>POL3_</t>
  </si>
  <si>
    <t>602016191R00</t>
  </si>
  <si>
    <t>Penetrační nátěr stěn</t>
  </si>
  <si>
    <t>3,6*22,78</t>
  </si>
  <si>
    <t>3,6*21,860</t>
  </si>
  <si>
    <t>7,542*3,6</t>
  </si>
  <si>
    <t>3,6*22,780</t>
  </si>
  <si>
    <t>30,660*2,6</t>
  </si>
  <si>
    <t>14,060*2,6</t>
  </si>
  <si>
    <t>23,140*2,6</t>
  </si>
  <si>
    <t>odpočet otvorů: : -1,160*1,920*6</t>
  </si>
  <si>
    <t>-1,2*1,920*6</t>
  </si>
  <si>
    <t>-0,690*0,960*2</t>
  </si>
  <si>
    <t>ostění: : 0,310*(1,160*6+1,920*12+1,2*6+1,920*12+0,690*2+0,960*4)</t>
  </si>
  <si>
    <t>602011182RT2.X1</t>
  </si>
  <si>
    <t>Omítka stěn tenkovrstvá akrylátová barevná</t>
  </si>
  <si>
    <t>67,256*3,890</t>
  </si>
  <si>
    <t>-(1,160*1,92*6+1,2*1,92*6+0,69*0,96*2)</t>
  </si>
  <si>
    <t>-0,69*1,92*2</t>
  </si>
  <si>
    <t>12,162+12,926</t>
  </si>
  <si>
    <t>0,2*(1,160+1,92*2)*6</t>
  </si>
  <si>
    <t>0,2*(1,2+1,92*2)*6</t>
  </si>
  <si>
    <t>0,2*(0,69+0,96*2)*2</t>
  </si>
  <si>
    <t>0,2*(0,69+1,92*2)*2</t>
  </si>
  <si>
    <t>610991111R00</t>
  </si>
  <si>
    <t>Zakrývání výplní vnitřních otvorů</t>
  </si>
  <si>
    <t>1,16*1,92*6</t>
  </si>
  <si>
    <t>1,2*1,92*6</t>
  </si>
  <si>
    <t>0,69*0,96*2</t>
  </si>
  <si>
    <t>0,69*1,92*2</t>
  </si>
  <si>
    <t>612421637R00</t>
  </si>
  <si>
    <t>Omítka vnitřní zdiva, MVC, štuková</t>
  </si>
  <si>
    <t>kotelna: : 3*18,660-0,8*1,97-1*2,67-0,620*1-22,0733</t>
  </si>
  <si>
    <t/>
  </si>
  <si>
    <t>ostění: : 0,180*(1,920*4+0,690*2)</t>
  </si>
  <si>
    <t xml:space="preserve">nové omítky - otlučené: : </t>
  </si>
  <si>
    <t>620991121R00</t>
  </si>
  <si>
    <t>Zakrývání výplní vnějších otvorů z lešení</t>
  </si>
  <si>
    <t>622311511R00</t>
  </si>
  <si>
    <t>sokl: : 0,5*(8,340+2,860)</t>
  </si>
  <si>
    <t>622311134RV1</t>
  </si>
  <si>
    <t>-1,16*1,92*6</t>
  </si>
  <si>
    <t>-1,2*1,92*6</t>
  </si>
  <si>
    <t>-0,69*0,96*2</t>
  </si>
  <si>
    <t>622311153R00</t>
  </si>
  <si>
    <t>622711112R00</t>
  </si>
  <si>
    <t>Lepení dekorač.fasád.profilu,šambrány do 100x100mm</t>
  </si>
  <si>
    <t>(1,860*2+2,82*2)*12</t>
  </si>
  <si>
    <t>(0,990*2+2,220*2)*2</t>
  </si>
  <si>
    <t>622904112R00</t>
  </si>
  <si>
    <t>Očištění fasád tlakovou vodou složitost 1 - 2</t>
  </si>
  <si>
    <t>28374351R</t>
  </si>
  <si>
    <t>Profil dekorační fasádní šambrána , polystyren s disperzní omítkou, dl. 2 m</t>
  </si>
  <si>
    <t>631312621R00</t>
  </si>
  <si>
    <t>Mazanina betonová tl. 5 - 8 cm C 20/25</t>
  </si>
  <si>
    <t>dílna: : 39,9*0,05</t>
  </si>
  <si>
    <t>chodba: : 9,1*0,05</t>
  </si>
  <si>
    <t>dílna: : 41*0,05</t>
  </si>
  <si>
    <t>kotelna: : 20*0,05</t>
  </si>
  <si>
    <t>úklid: : 1,4*0,05</t>
  </si>
  <si>
    <t>chodba: : 11,5*0,05</t>
  </si>
  <si>
    <t>šatna: : 14,67*0,05</t>
  </si>
  <si>
    <t>sklad: : 8,48*0,05</t>
  </si>
  <si>
    <t>631362021R00</t>
  </si>
  <si>
    <t>Výztuž mazanin svařovanou sítí z drátů Kari</t>
  </si>
  <si>
    <t>146*0,0036*1,25</t>
  </si>
  <si>
    <t>941941031R00</t>
  </si>
  <si>
    <t>Montáž lešení leh.řad.s podlahami,š.do 1 m, H 10 m</t>
  </si>
  <si>
    <t>141*2</t>
  </si>
  <si>
    <t>82*2+34*2</t>
  </si>
  <si>
    <t>941941191R00</t>
  </si>
  <si>
    <t>Příplatek za každý měsíc použití lešení k pol.1031</t>
  </si>
  <si>
    <t>514*7</t>
  </si>
  <si>
    <t>941941831R00</t>
  </si>
  <si>
    <t>Demontáž lešení leh.řad.s podlahami,š.1 m, H 10 m</t>
  </si>
  <si>
    <t>941955002R00</t>
  </si>
  <si>
    <t>Lešení lehké pomocné, výška podlahy do 1,9 m</t>
  </si>
  <si>
    <t>952901111R00</t>
  </si>
  <si>
    <t>Vyčištění budov o výšce podlaží do 4 m</t>
  </si>
  <si>
    <t>954111106R00</t>
  </si>
  <si>
    <t>SDK obklad ocel.sloupů 4str., 1x RF tl.15 mm</t>
  </si>
  <si>
    <t>3,026*5</t>
  </si>
  <si>
    <t>kpl</t>
  </si>
  <si>
    <t>962031132R00</t>
  </si>
  <si>
    <t>Bourání příček cihelných tl. 10 cm</t>
  </si>
  <si>
    <t>3,6*(2,422+2,07)</t>
  </si>
  <si>
    <t>3,6*5,2</t>
  </si>
  <si>
    <t>962032231R00</t>
  </si>
  <si>
    <t>Bourání zdiva z cihel pálených na MVC</t>
  </si>
  <si>
    <t>Štíty: : 0,830*20,936*2</t>
  </si>
  <si>
    <t>vstup kotelna: : 2,67*1*0,830</t>
  </si>
  <si>
    <t>0,3*3*0,3</t>
  </si>
  <si>
    <t>965042141RT3</t>
  </si>
  <si>
    <t>Bourání mazanin betonových tl. 10 cm, nad 4 m2, sbíječka tl. mazaniny 5 - 8 cm</t>
  </si>
  <si>
    <t>965042221R00</t>
  </si>
  <si>
    <t>Bourání mazanin betonových tl. nad 10 cm, pl. 1 m2</t>
  </si>
  <si>
    <t xml:space="preserve">podlaha - půda: : </t>
  </si>
  <si>
    <t>půda - vlna volně ložená: : 226,170*0,08</t>
  </si>
  <si>
    <t>půda - vlna volně ložená: : 226,170</t>
  </si>
  <si>
    <t>96 - 04</t>
  </si>
  <si>
    <t>Bourání stávajících podlahových krytin v 1NP</t>
  </si>
  <si>
    <t>dílna: : 39,9</t>
  </si>
  <si>
    <t>chodba: : 9,1</t>
  </si>
  <si>
    <t>dílna: : 41</t>
  </si>
  <si>
    <t>kotelna: : 20</t>
  </si>
  <si>
    <t>úklid: : 1,4</t>
  </si>
  <si>
    <t>chodba: : 11,5</t>
  </si>
  <si>
    <t>šatna: : 14,67</t>
  </si>
  <si>
    <t>sklad: : 8,48</t>
  </si>
  <si>
    <t>96 - 05</t>
  </si>
  <si>
    <t>Průraz kotelna - stěna d= 200 mm, tl. stěny 1100 mm</t>
  </si>
  <si>
    <t>ks</t>
  </si>
  <si>
    <t>965 - 01</t>
  </si>
  <si>
    <t>Plachtování a ochrana otevřené budovy po odstranění stávající střechy</t>
  </si>
  <si>
    <t>978013191R00</t>
  </si>
  <si>
    <t>Otlučení omítek vnitřních stěn v rozsahu do 100 %</t>
  </si>
  <si>
    <t>kotelna: : 3*18,660-0,8*1,97-1*2,67-0,620*1</t>
  </si>
  <si>
    <t>978015291R00</t>
  </si>
  <si>
    <t>Otlučení omítek vnějších MVC v složit.1-4 do 100 %</t>
  </si>
  <si>
    <t>-1,160*1,92*6</t>
  </si>
  <si>
    <t>998011002R00</t>
  </si>
  <si>
    <t>Přesun hmot pro budovy zděné výšky do 12 m</t>
  </si>
  <si>
    <t>POL7_</t>
  </si>
  <si>
    <t>711141559R00</t>
  </si>
  <si>
    <t>Izolace proti vlhk. vodorovná pásy přitavením</t>
  </si>
  <si>
    <t>146</t>
  </si>
  <si>
    <t>711142559R00</t>
  </si>
  <si>
    <t>26*0,5</t>
  </si>
  <si>
    <t>(13,740+27,100+19,271+5,340+15,335+33,252)*0,5</t>
  </si>
  <si>
    <t>711212002RT1</t>
  </si>
  <si>
    <t xml:space="preserve">DLAŽBY: : </t>
  </si>
  <si>
    <t xml:space="preserve">BYT Č. 7: : </t>
  </si>
  <si>
    <t>koupelna: : 3,9</t>
  </si>
  <si>
    <t>vstup: : 3,4</t>
  </si>
  <si>
    <t xml:space="preserve">BYT Č. 8: : </t>
  </si>
  <si>
    <t>vstup: : 3,1</t>
  </si>
  <si>
    <t>koupelna: : 3,3</t>
  </si>
  <si>
    <t xml:space="preserve">BYT Č. 9: : </t>
  </si>
  <si>
    <t>koupelna: : 3,7</t>
  </si>
  <si>
    <t xml:space="preserve">BYT Č. 10: : </t>
  </si>
  <si>
    <t>vstup: : 3,7</t>
  </si>
  <si>
    <t>koupelna: : 4,3</t>
  </si>
  <si>
    <t xml:space="preserve">OBKLADY: : </t>
  </si>
  <si>
    <t>koupelna: : 2,050*(8,3-0,6)</t>
  </si>
  <si>
    <t>koupelna: : 2,050*(7,3-0,6)</t>
  </si>
  <si>
    <t>koupelna: : 2,050*(7,68-0,6)</t>
  </si>
  <si>
    <t>koupelna: : 2,050*(8,84-0,6)</t>
  </si>
  <si>
    <t>koupelna: : 2,050*(8,93-0,6)</t>
  </si>
  <si>
    <t>62852265R</t>
  </si>
  <si>
    <t>ztratné: : 216,019*0,12</t>
  </si>
  <si>
    <t>998711202R00</t>
  </si>
  <si>
    <t>Přesun hmot pro izolace proti vodě, výšky do 12 m</t>
  </si>
  <si>
    <t>800-711</t>
  </si>
  <si>
    <t>713111111RT2</t>
  </si>
  <si>
    <t>Izolace tepelné stropů vrchem kladené volně, 2 vrstvy - materiál ve specifikaci</t>
  </si>
  <si>
    <t>střecha: : (4,259+5,597)*21,050</t>
  </si>
  <si>
    <t>střecha šikmá: : (4,864*2)*3,554</t>
  </si>
  <si>
    <t>713111211RK2</t>
  </si>
  <si>
    <t>střecha s mansardou: : (3,294+4,259+5,597+3,30)*21,050</t>
  </si>
  <si>
    <t>713134211RK2</t>
  </si>
  <si>
    <t>713121111R00</t>
  </si>
  <si>
    <t>Izolace tepelná podlah na sucho, jednovrstvá</t>
  </si>
  <si>
    <t>ložnice: : 13,6</t>
  </si>
  <si>
    <t>obytná místnost: : 14,1</t>
  </si>
  <si>
    <t>obytná místnost: : 22,8</t>
  </si>
  <si>
    <t>obytná místnost. : 24,1</t>
  </si>
  <si>
    <t>ložnice: : 11,5</t>
  </si>
  <si>
    <t>obytná místnost: : 25,2</t>
  </si>
  <si>
    <t xml:space="preserve">CHODBA: : </t>
  </si>
  <si>
    <t>chodba: : 4,9</t>
  </si>
  <si>
    <t>713131130R00</t>
  </si>
  <si>
    <t>Izolace tepelná stěn vložením do konstrukce</t>
  </si>
  <si>
    <t xml:space="preserve">sloupková konstrukce: : </t>
  </si>
  <si>
    <t>zateplení mansardy: : 1*67,4</t>
  </si>
  <si>
    <t>ostění: : (1,16*2+1,5*2)*0,630*8</t>
  </si>
  <si>
    <t>713300821R00</t>
  </si>
  <si>
    <t>Odstranění tepelné izolace z pásů ploch rovných</t>
  </si>
  <si>
    <t>631508592R</t>
  </si>
  <si>
    <t>ztratné: : 67,4*0,12</t>
  </si>
  <si>
    <t>6315085941R</t>
  </si>
  <si>
    <t>ztratné: : 277,67003*0,10</t>
  </si>
  <si>
    <t>6315085951R</t>
  </si>
  <si>
    <t>0,12*168,4416</t>
  </si>
  <si>
    <t>63166722R</t>
  </si>
  <si>
    <t>63166813R</t>
  </si>
  <si>
    <t>ztratné: : 314,2*0,12</t>
  </si>
  <si>
    <t>998713202R00</t>
  </si>
  <si>
    <t>Přesun hmot pro izolace tepelné, výšky do 12 m</t>
  </si>
  <si>
    <t>800-713</t>
  </si>
  <si>
    <t>720 - 01</t>
  </si>
  <si>
    <t>Rozvody vody a kanalizace</t>
  </si>
  <si>
    <t>soubor</t>
  </si>
  <si>
    <t>728 - 01</t>
  </si>
  <si>
    <t>VZT zařízení (digestoře, odvětrání...)</t>
  </si>
  <si>
    <t>730 - 01</t>
  </si>
  <si>
    <t>Vytápění vč. vystrojení kotelny</t>
  </si>
  <si>
    <t>762085130R00</t>
  </si>
  <si>
    <t>Hoblování viditelných částí krovu třístranné</t>
  </si>
  <si>
    <t>vrchol. vaznice : 19,31</t>
  </si>
  <si>
    <t>762332120R00</t>
  </si>
  <si>
    <t>Montáž vázaných krovů pravidelných do 224 cm2</t>
  </si>
  <si>
    <t>sloupek - S1 : 3,07*21</t>
  </si>
  <si>
    <t>střešní trám - T1 : 5,52*18</t>
  </si>
  <si>
    <t>střešní trám - T2 : 4,19*19</t>
  </si>
  <si>
    <t>pozednice - D : 7,0+7,0+9,9+9,9+8,1+7,7+3,3*2</t>
  </si>
  <si>
    <t>vrchol.vaznice - V1 : 19,31*1</t>
  </si>
  <si>
    <t>vaznice - E : 7,0+7,0+8,1+7,7</t>
  </si>
  <si>
    <t>kotvící trám - K : 7,0+7,0</t>
  </si>
  <si>
    <t>trám vikýře - H : 6,5*1</t>
  </si>
  <si>
    <t>trám vikýře - J : 5,03*2</t>
  </si>
  <si>
    <t>trám vikýře - H : 5,6*1</t>
  </si>
  <si>
    <t>trám vikýře - V : 4,75*1</t>
  </si>
  <si>
    <t>trám vikýře - L : 5,7*2</t>
  </si>
  <si>
    <t>hambálek - v1 : 4,7*4</t>
  </si>
  <si>
    <t>762331813R00</t>
  </si>
  <si>
    <t>Demontáž konstrukcí krovů z hranolů do 288 cm2</t>
  </si>
  <si>
    <t>pozednice: : 8,340+2,710+3,640+2,710+7,950+10,340+19,930+10,340</t>
  </si>
  <si>
    <t>krokve: : 6,524*2*13</t>
  </si>
  <si>
    <t>2*4,8*2</t>
  </si>
  <si>
    <t>sloupky: : 1,8*2*13+1,7*2*2</t>
  </si>
  <si>
    <t>pásky: : 0,5*26*2+2*2*0,5</t>
  </si>
  <si>
    <t>762342204RT2</t>
  </si>
  <si>
    <t>Montáž kontralatí přibitím, včetně dodávky řeziva, latě 3/5 cm</t>
  </si>
  <si>
    <t>762342811R00</t>
  </si>
  <si>
    <t>Demontáž laťování střech, rozteč latí do 22 cm</t>
  </si>
  <si>
    <t>6,799*2*19,930</t>
  </si>
  <si>
    <t>4,987*2*2,710</t>
  </si>
  <si>
    <t>762712120R00</t>
  </si>
  <si>
    <t>Montáž vázaných konstrukcí hraněných do 224 cm2</t>
  </si>
  <si>
    <t>kce mansardy - M1 : 8,1*31</t>
  </si>
  <si>
    <t>kce mansardy - M2 : 3,6*24</t>
  </si>
  <si>
    <t>762795000R00</t>
  </si>
  <si>
    <t>Spojovací prostředky pro vázané konstrukce</t>
  </si>
  <si>
    <t>sloupek - S1 : 3,07*21*0,16*0,16</t>
  </si>
  <si>
    <t>střešní trám - T1 : 5,52*18*0,14*0,2</t>
  </si>
  <si>
    <t>střešní trám - T2 : 4,19*19*0,1*0,18</t>
  </si>
  <si>
    <t>pozednice - D : (7,0+7,0+9,9+9,9+8,1+7,7+3,3*2)*0,08*0,16</t>
  </si>
  <si>
    <t>vrchol.vaznice - V1 : 19,31*1*0,16*0,2</t>
  </si>
  <si>
    <t>vaznice - E : (7,0+7,0+8,1+7,7)*0,16*0,16</t>
  </si>
  <si>
    <t>kotvící trám - K : (7,0+7,0)*0,08*0,16</t>
  </si>
  <si>
    <t>trám vikýře - H : 6,5*1*0,16*0,22</t>
  </si>
  <si>
    <t>trám vikýře - J : 5,03*2*0,14*0,2</t>
  </si>
  <si>
    <t>trám vikýře - H : 5,6*1*0,1*0,18</t>
  </si>
  <si>
    <t>trám vikýře - V : 4,75*1*0,1*0,18</t>
  </si>
  <si>
    <t>trám vikýře - L : 5,7*2*0,1*0,18</t>
  </si>
  <si>
    <t>hambálek - v1 : 4,7*4*0,1*0,18</t>
  </si>
  <si>
    <t>kce mansardy - M1 : 8,1*31*0,06*0,1</t>
  </si>
  <si>
    <t>kce mansardy - M2 : 3,6*24*0,06*0,1</t>
  </si>
  <si>
    <t>762 - 01</t>
  </si>
  <si>
    <t>Demontáž kontralatí</t>
  </si>
  <si>
    <t>762 - 02</t>
  </si>
  <si>
    <t>D+ M Konstrukce "vikýřů" v mansardě - dřěvená pomocná hranolková konstrukce</t>
  </si>
  <si>
    <t>(1,750*4+1,660*4+0,840*4)*8</t>
  </si>
  <si>
    <t>762 - 03</t>
  </si>
  <si>
    <t>D+ M zavětrování hranolkové svislé konstrukce</t>
  </si>
  <si>
    <t>762 - 04</t>
  </si>
  <si>
    <t>ostění: : 0,630*(4,0*2+2,0*2)*2</t>
  </si>
  <si>
    <t>762 - 05</t>
  </si>
  <si>
    <t>Obklad z desek sádrovláknitých</t>
  </si>
  <si>
    <t>sloupková konstrukce: : 2,946*(7,7+0,5+7,7+0,5+9,8*2+7,7+0,5+8,1+0,5)</t>
  </si>
  <si>
    <t>mansarda: : 67,4*(0,840+1,233+0,440)</t>
  </si>
  <si>
    <t>762 - 06</t>
  </si>
  <si>
    <t>762 - 07</t>
  </si>
  <si>
    <t>762342202R01</t>
  </si>
  <si>
    <t>Montáž laťování střech, vzdálenost latí do 22 cm vč. řeziva</t>
  </si>
  <si>
    <t>59597010R</t>
  </si>
  <si>
    <t>ztratné: : 324,925*0,10</t>
  </si>
  <si>
    <t>60512121R</t>
  </si>
  <si>
    <t>Řezivo jehličnaté - hranoly - jak. I L=4-6 m</t>
  </si>
  <si>
    <t>21,050*0,160*0,08*3</t>
  </si>
  <si>
    <t>21,050*0,160*0,160*3</t>
  </si>
  <si>
    <t>2,8*0,160*0,160*24</t>
  </si>
  <si>
    <t>2,8*0,160*0,06*51</t>
  </si>
  <si>
    <t>3,067*5*0,160*0,160</t>
  </si>
  <si>
    <t>0,05*0,07*2,7*32</t>
  </si>
  <si>
    <t>(4,195+5,583+0,9+3,294+0,560+3,294+0,560+0,9)*12*0,160*0,1</t>
  </si>
  <si>
    <t>9,5*12*0,160*0,160</t>
  </si>
  <si>
    <t>998762202R00</t>
  </si>
  <si>
    <t>Přesun hmot pro tesařské konstrukce, výšky do 12 m</t>
  </si>
  <si>
    <t>764352203R00</t>
  </si>
  <si>
    <t>6,85+6,86+11,48*2+8,25+7,86+2,7*2</t>
  </si>
  <si>
    <t>764410230R00</t>
  </si>
  <si>
    <t>1,26*6</t>
  </si>
  <si>
    <t>1,3*6</t>
  </si>
  <si>
    <t>0,79*2</t>
  </si>
  <si>
    <t>0,69*2</t>
  </si>
  <si>
    <t>764352800R00</t>
  </si>
  <si>
    <t>Demontáž žlabů půlkruh. rovných, rš 250 mm, do 30°</t>
  </si>
  <si>
    <t>6,560*2+20,530+7,590+2,670*2</t>
  </si>
  <si>
    <t>764454802R00</t>
  </si>
  <si>
    <t>Demontáž odpadních trub kruhových,D 120 mm</t>
  </si>
  <si>
    <t>6,910*2+3,324+6,910</t>
  </si>
  <si>
    <t>764 - 01</t>
  </si>
  <si>
    <t>7,0*4</t>
  </si>
  <si>
    <t>764212613RT1.X1</t>
  </si>
  <si>
    <t>764410270R00.x1</t>
  </si>
  <si>
    <t>1,3*8</t>
  </si>
  <si>
    <t>998764202R00</t>
  </si>
  <si>
    <t>Přesun hmot pro klempířské konstr., výšky do 12 m</t>
  </si>
  <si>
    <t>800-764</t>
  </si>
  <si>
    <t>765312810R00</t>
  </si>
  <si>
    <t>Demontáž krytiny dvoudrážkové, na sucho, do suti</t>
  </si>
  <si>
    <t>765799312RO8</t>
  </si>
  <si>
    <t>998765202R00</t>
  </si>
  <si>
    <t>Přesun hmot pro krytiny tvrdé, výšky do 12 m</t>
  </si>
  <si>
    <t>766 - 01</t>
  </si>
  <si>
    <t>D+ M vstupní bytové, protipožární, akustické, rozm. 800/1970 mm, bezpečností zárubeň,klika-koule,, bezp. zámek</t>
  </si>
  <si>
    <t>766 - 02</t>
  </si>
  <si>
    <t>D+ M dveře vnitřní plné, lamino, rozm. 600/1970 mm, WC zámek vč. obložkové zárubně</t>
  </si>
  <si>
    <t>766 - 03</t>
  </si>
  <si>
    <t>D+ M dveře vnitřní, plné,lamino, rozm. 800/1970, vč. kování a zárubně obložkové</t>
  </si>
  <si>
    <t>766 - 04</t>
  </si>
  <si>
    <t>D+ M kuchyňských linek vč. spotřebičů</t>
  </si>
  <si>
    <t>998766202R00</t>
  </si>
  <si>
    <t>Přesun hmot pro truhlářské konstr., výšky do 12 m</t>
  </si>
  <si>
    <t>767 - 01</t>
  </si>
  <si>
    <t>D+ M protipožární a kouřotěsné dveře do kotelny 800/1970 mm vč. zárubně</t>
  </si>
  <si>
    <t>767 - 02</t>
  </si>
  <si>
    <t>D+ M vstupní dveře do kotelny - plastové s nadsvětlíkem 1000/2670 mm</t>
  </si>
  <si>
    <t>769 - 01</t>
  </si>
  <si>
    <t>D+ M plastové výplně, k=1,1W/m2K, akustický útlum:30 - 34 dB, antracit/bílá vč. všech doplňků, int., parapet bílý, VČ. DEMONTÁŽE STÁVAJÍCÍCH OKEN</t>
  </si>
  <si>
    <t>1,16*1,5*8</t>
  </si>
  <si>
    <t>771212113R00</t>
  </si>
  <si>
    <t>Kladení dlažby keramické do TM, vel. do 400x400 mm</t>
  </si>
  <si>
    <t>CHODBA: : 7,7</t>
  </si>
  <si>
    <t>771471011R00</t>
  </si>
  <si>
    <t>Obklad soklíků keram.rovných do MC,10x10 cm</t>
  </si>
  <si>
    <t>vstup: : 7,350-0,8*2-0,6</t>
  </si>
  <si>
    <t>vstup: : 7,650-0,8*2-0,6</t>
  </si>
  <si>
    <t>vstup: : 8,430-0,8*2-0,6</t>
  </si>
  <si>
    <t>vstup: : 7,69-0,8*2-0,6</t>
  </si>
  <si>
    <t>chodba: : 1,66+2,940+1,66-0,8*4</t>
  </si>
  <si>
    <t>vstup: : 6,44-0,8*2-0,6</t>
  </si>
  <si>
    <t>vstup: : 9,120-0,6-0,8*2</t>
  </si>
  <si>
    <t>vstup: : 5,510-0,8*2-0,6</t>
  </si>
  <si>
    <t>CHODBA: : 3,840-0,8*2+1,770*2-0,8*2+1,310+0,3</t>
  </si>
  <si>
    <t>kotelna: : 18,660-0,8-1</t>
  </si>
  <si>
    <t>771 - M1</t>
  </si>
  <si>
    <t>Keramická dlažba - dodávka</t>
  </si>
  <si>
    <t>soklík: : 69,42*0,1*2</t>
  </si>
  <si>
    <t>106,884*0,15</t>
  </si>
  <si>
    <t>998771202R00</t>
  </si>
  <si>
    <t>Přesun hmot pro podlahy z dlaždic, výšky do 12 m</t>
  </si>
  <si>
    <t>778 - 01</t>
  </si>
  <si>
    <t>D+ M laminátové podlahy vč. lišt</t>
  </si>
  <si>
    <t>781475114RT1</t>
  </si>
  <si>
    <t>kuchyň. linky: : 0,9*(2,30+1,2+3,11+0,7*2+3,47+0,7*2+1,1+2,3)</t>
  </si>
  <si>
    <t>kuchyň. linky: : 0,9*(2,3+3,0+0,7+3,0+0,7+2,3+0,7)</t>
  </si>
  <si>
    <t>781 - M1</t>
  </si>
  <si>
    <t>Obklad keramický - koupelny</t>
  </si>
  <si>
    <t>ztratné: : 124,414*0,15</t>
  </si>
  <si>
    <t>781 - M2</t>
  </si>
  <si>
    <t>Keramický obklad - kuchyně</t>
  </si>
  <si>
    <t>ztratné: : 26,082*0,15</t>
  </si>
  <si>
    <t>998781202R00</t>
  </si>
  <si>
    <t>Přesun hmot pro obklady keramické, výšky do 12 m</t>
  </si>
  <si>
    <t>713511321R00</t>
  </si>
  <si>
    <t>Nátěr protipožární dřeva</t>
  </si>
  <si>
    <t>vrchol. vaznice : 19,31*(0,16*2+0,22*2)</t>
  </si>
  <si>
    <t>783782205R00</t>
  </si>
  <si>
    <t>sloupek - S1 : 3,07*21*(0,16*2+0,16*2)</t>
  </si>
  <si>
    <t>střešní trám - T1 : 5,52*18*(0,14*2+0,2*2)</t>
  </si>
  <si>
    <t>střešní trám - T2 : 4,19*19*(0,1*2+0,18*2)</t>
  </si>
  <si>
    <t>pozednice - D : (7,0+7,0+9,9+9,9+8,1+7,7+3,3*2)*(0,08*2+0,16*2)</t>
  </si>
  <si>
    <t>vrchol.vaznice - V1 : 19,31*1*(0,16*2+0,2*2)</t>
  </si>
  <si>
    <t>vaznice - E : (7,0+7,0+8,1+7,7)*(0,16*2+0,16*2)</t>
  </si>
  <si>
    <t>kotvící trám - K : (7,0+7,0)*(0,08*2+0,16*2)</t>
  </si>
  <si>
    <t>trám vikýře - H : 6,5*1*(0,16*2+0,22*2)</t>
  </si>
  <si>
    <t>trám vikýře - J : 5,03*2*(0,14*2+0,2*2)</t>
  </si>
  <si>
    <t>trám vikýře - H : 5,6*1*(0,1*2+0,18*2)</t>
  </si>
  <si>
    <t>trám vikýře - V : 4,75*1*(0,1*2+0,18*2)</t>
  </si>
  <si>
    <t>trám vikýře - L : 5,7*2*(0,1*2+0,18*2)</t>
  </si>
  <si>
    <t>hambálek - v1 : 4,7*4*(0,1*2+0,18*2)</t>
  </si>
  <si>
    <t>kce mansardy - M1 : 8,1*31*(0,06*2+0,1*2)</t>
  </si>
  <si>
    <t>kce mansardy - M2 : 3,6*24*(0,06*2+0,1*2)</t>
  </si>
  <si>
    <t>784111701R00</t>
  </si>
  <si>
    <t>SDK příčky : 196,6515</t>
  </si>
  <si>
    <t>SDK podhled - podkroví : 223,17792</t>
  </si>
  <si>
    <t>SDK podhled  - 2.NP : 138,1+17,6</t>
  </si>
  <si>
    <t>SDK předstěna - podkroví : 177,3792</t>
  </si>
  <si>
    <t>784191101R00</t>
  </si>
  <si>
    <t>22,0733</t>
  </si>
  <si>
    <t>784115712R00</t>
  </si>
  <si>
    <t>784195112R00</t>
  </si>
  <si>
    <t>M21 - 01</t>
  </si>
  <si>
    <t>Elektroinstalace vč. zednických přípomocí, vč. hromosvodu</t>
  </si>
  <si>
    <t>979087112R00</t>
  </si>
  <si>
    <t>Nakládání suti na dopravní prostředky</t>
  </si>
  <si>
    <t>979011311R00</t>
  </si>
  <si>
    <t>Svislá doprava suti a vybouraných hmot shozem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</si>
  <si>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</si>
  <si>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</si>
  <si>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</si>
  <si>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</si>
  <si>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</si>
  <si>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</si>
  <si>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979990001R00</t>
  </si>
  <si>
    <t>Poplatek za skládku stavební suti</t>
  </si>
  <si>
    <t>005121 R</t>
  </si>
  <si>
    <t>Zařízení staveniště</t>
  </si>
  <si>
    <t>Soubor</t>
  </si>
  <si>
    <t>POL99_8</t>
  </si>
  <si>
    <t>END</t>
  </si>
  <si>
    <t xml:space="preserve">                  Brně</t>
  </si>
  <si>
    <t>Izolace suterénu XPS tl. 80 mm, bez PÚ</t>
  </si>
  <si>
    <t>Zateplovací systém, fasáda, EPS F tl.140 mm, zakončený stěrkou s výztužnou tkaninou</t>
  </si>
  <si>
    <t>Zateplovací systém, ostění, EPS F tl. 30 mm</t>
  </si>
  <si>
    <t xml:space="preserve">Pás modifikovaný </t>
  </si>
  <si>
    <t>Montáž parozábrany krovů spodem s přelepením spojů</t>
  </si>
  <si>
    <t xml:space="preserve">Montáž parozábrany na stěny s přelepením spojů, parotěsná zábrana </t>
  </si>
  <si>
    <t>Pás izolační 4500x1200mm, tl.100mm</t>
  </si>
  <si>
    <t>Pás izolační 3300x1200mm, tl.140mm</t>
  </si>
  <si>
    <t>Pás izolační 2900x1200mm, tl.160mm</t>
  </si>
  <si>
    <t>Rohož - tepelný pás, tl. 60 mm</t>
  </si>
  <si>
    <t>Deska tl.30 mm, útlum kroč. hluku</t>
  </si>
  <si>
    <t>D+M bednění vikířů z desek, dvoustranné</t>
  </si>
  <si>
    <t>D+ M záklopu z desek tl. 25 mm</t>
  </si>
  <si>
    <t>D+ M podlah z desek 2x18 mm</t>
  </si>
  <si>
    <t>Deska sádrovláknitá, 1500x1000x12,5 mm</t>
  </si>
  <si>
    <t xml:space="preserve">Montáž fólie na bednění přibitím, difúzní pojistná hydroizolace </t>
  </si>
  <si>
    <t>Obklad vnitřní stěn keramický, do tmele, 20x20 cm, flex lepící tmel, spár.hmota</t>
  </si>
  <si>
    <t>Nátěr tesařských konstrukcí  proti hnilobě, 2x</t>
  </si>
  <si>
    <t>Penetrace podkladu nátěrem na sádrokarton 1x</t>
  </si>
  <si>
    <t>Penetrace podkladu univerzální  1x</t>
  </si>
  <si>
    <t>Malba na sádrokarton, bílá, bez penetrace, 2 x</t>
  </si>
  <si>
    <t>Malba bílá, bez penetrace, 2 x</t>
  </si>
  <si>
    <t>Zdivo z cihel P10 na MVC 5 tl. 36,5 cm</t>
  </si>
  <si>
    <t>Zdivo z cihel  AKU P15 na MC 15 tl. 25 cm</t>
  </si>
  <si>
    <t xml:space="preserve">ROZPOČET  </t>
  </si>
  <si>
    <t>Stavba:   ROZPOČET</t>
  </si>
  <si>
    <t>Objekt:   Bytový dům Diváky, Rekonstrukce budovy školy -  ZTI</t>
  </si>
  <si>
    <t xml:space="preserve">Objednatel:   </t>
  </si>
  <si>
    <t xml:space="preserve">Zhotovitel:   </t>
  </si>
  <si>
    <t xml:space="preserve">Zpracoval:   </t>
  </si>
  <si>
    <t>Místo:   DIVÁKY, čp.:1279, par.č.:1840</t>
  </si>
  <si>
    <t>Datum:   6.10.2017</t>
  </si>
  <si>
    <t>Č.</t>
  </si>
  <si>
    <t>Kód položky</t>
  </si>
  <si>
    <t>Popis</t>
  </si>
  <si>
    <t>Množství celkem</t>
  </si>
  <si>
    <t>Cena jednotková</t>
  </si>
  <si>
    <t>Hmotnost celkem</t>
  </si>
  <si>
    <t>5</t>
  </si>
  <si>
    <t>7</t>
  </si>
  <si>
    <t>8</t>
  </si>
  <si>
    <t xml:space="preserve">Práce a dodávky HSV   </t>
  </si>
  <si>
    <t xml:space="preserve">Zemní práce   </t>
  </si>
  <si>
    <t>132301101</t>
  </si>
  <si>
    <t xml:space="preserve">Veškere zemní práce odstranení povrchů a její úpravu řeší stavba   </t>
  </si>
  <si>
    <t xml:space="preserve">Práce a dodávky PSV   </t>
  </si>
  <si>
    <t>721</t>
  </si>
  <si>
    <t xml:space="preserve">Zdravotechnika - vnitřní kanalizace   </t>
  </si>
  <si>
    <t>72105</t>
  </si>
  <si>
    <t xml:space="preserve">Montáž zápachových uzávěrek   </t>
  </si>
  <si>
    <t>kus</t>
  </si>
  <si>
    <t>72586009</t>
  </si>
  <si>
    <t xml:space="preserve">Sifon umyvadl.40 chromový   </t>
  </si>
  <si>
    <t>72586016</t>
  </si>
  <si>
    <t xml:space="preserve">Sifon sprch./vanový DN 40/50 samočist.   </t>
  </si>
  <si>
    <t>72586017</t>
  </si>
  <si>
    <t xml:space="preserve">Sifon podomítkový DN 32/50 samočist.   </t>
  </si>
  <si>
    <t>721173401</t>
  </si>
  <si>
    <t xml:space="preserve">Potrubí kanalizační z PVC hrdlové ležaté vnitřní DN 100 systém KG   </t>
  </si>
  <si>
    <t>721173402</t>
  </si>
  <si>
    <t xml:space="preserve">Potrubí kanalizační z PVC hrdlové ležaté vnitřní DN 125 systém KG   </t>
  </si>
  <si>
    <t>721173403</t>
  </si>
  <si>
    <t xml:space="preserve">Potrubí kanalizační plastové svodné systém KG DN 150   </t>
  </si>
  <si>
    <t>721174025</t>
  </si>
  <si>
    <t xml:space="preserve">Potrubí kanalizační z PP odpadní systém HT DN 100   </t>
  </si>
  <si>
    <t>721174043</t>
  </si>
  <si>
    <t xml:space="preserve">Potrubí kanalizační z PP připojovací systém HT DN 50   </t>
  </si>
  <si>
    <t>72119401</t>
  </si>
  <si>
    <t xml:space="preserve">Montáž větrací a přivzdušňovací hlavice   </t>
  </si>
  <si>
    <t>72150</t>
  </si>
  <si>
    <t xml:space="preserve">Větrací hlavice odpadní DN50/100   </t>
  </si>
  <si>
    <t>72151</t>
  </si>
  <si>
    <t xml:space="preserve">PŘIVZDUŠ.VENTIL. DN50   </t>
  </si>
  <si>
    <t>721194104</t>
  </si>
  <si>
    <t xml:space="preserve">Vyvedení a upevnění odpadních výpustek DN 40   </t>
  </si>
  <si>
    <t>721194105</t>
  </si>
  <si>
    <t xml:space="preserve">Vyvedení a upevnění odpadních výpustek DN 50   </t>
  </si>
  <si>
    <t>721194109</t>
  </si>
  <si>
    <t xml:space="preserve">Vyvedení a upevnění odpadních výpustek DN 100   </t>
  </si>
  <si>
    <t>721211422</t>
  </si>
  <si>
    <t xml:space="preserve">Vpusť podlahová se svislým odtokem DN 50/75/110 mřížka nerez 138x138   </t>
  </si>
  <si>
    <t>721290112</t>
  </si>
  <si>
    <t xml:space="preserve">Zkouška těsnosti potrubí kanalizace vodou   </t>
  </si>
  <si>
    <t>7212901122566</t>
  </si>
  <si>
    <t xml:space="preserve">Napojení na stávající rozvody kanalizace   </t>
  </si>
  <si>
    <t>998721201</t>
  </si>
  <si>
    <t xml:space="preserve">Přesun hmot pro vnitřní kanalizace v objektech v do 6 m   </t>
  </si>
  <si>
    <t>722</t>
  </si>
  <si>
    <t xml:space="preserve">Zdravotechnika - vnitřní vodovod   </t>
  </si>
  <si>
    <t>7220006</t>
  </si>
  <si>
    <t xml:space="preserve">Tlakoměr   </t>
  </si>
  <si>
    <t>722174002</t>
  </si>
  <si>
    <t xml:space="preserve">Potrubí vodovodní plastové PPR svar polyfuze PN 16 D 20 x 2,8 mm   </t>
  </si>
  <si>
    <t>722174003</t>
  </si>
  <si>
    <t xml:space="preserve">Potrubí vodovodní plastové PPR svar polyfuze PN 16 D 25 x 3,5 mm   </t>
  </si>
  <si>
    <t>722174004</t>
  </si>
  <si>
    <t xml:space="preserve">Potrubí vodovodní plastové PPR svar polyfuze PN 16 D 32 x 4,4 mm   </t>
  </si>
  <si>
    <t>722174005</t>
  </si>
  <si>
    <t xml:space="preserve">Potrubí vodovodní plastové PPR svar polyfuze PN 16 D 40 x 5,5 mm   </t>
  </si>
  <si>
    <t>722181231</t>
  </si>
  <si>
    <t xml:space="preserve">Ochrana vodovodního potrubí přilepenými tepelně izolačními trubicemi z PE tl do 15 mm DN do 22 mm   </t>
  </si>
  <si>
    <t>722181232</t>
  </si>
  <si>
    <t xml:space="preserve">Ochrana vodovodního potrubí přilepenými tepelně izolačními trubicemi z PE tl do 15 mm DN do 42 mm   </t>
  </si>
  <si>
    <t>722221135</t>
  </si>
  <si>
    <t xml:space="preserve">Ventil výtokový G 3/4 s jedním závitem   </t>
  </si>
  <si>
    <t>722224115</t>
  </si>
  <si>
    <t xml:space="preserve">Kohout plnicí nebo vypouštěcí G 1/2 PN 10 s jedním závitem   </t>
  </si>
  <si>
    <t>722231072</t>
  </si>
  <si>
    <t xml:space="preserve">Ventil zpětný G 1/2 PN 10 do 110°C se dvěma závity   </t>
  </si>
  <si>
    <t>722231074</t>
  </si>
  <si>
    <t xml:space="preserve">Ventil zpětný G 1 PN 10 do 110°C se dvěma závity   </t>
  </si>
  <si>
    <t>722231252</t>
  </si>
  <si>
    <t xml:space="preserve">Ventil pojistný mosazný s vnitřním x vnějším závitem PN 6, T 100°C G 1" k bojleru   </t>
  </si>
  <si>
    <t>722231284</t>
  </si>
  <si>
    <t xml:space="preserve">TERMOSTATICKÝ CIRKULAČNÍ VENTIL DN15   </t>
  </si>
  <si>
    <t>722232043</t>
  </si>
  <si>
    <t xml:space="preserve">Kohout kulový přímý G 1/2 PN 42 do 185°C vnitřní závit   </t>
  </si>
  <si>
    <t>722232045</t>
  </si>
  <si>
    <t xml:space="preserve">Kohout kulový přímý G 1 PN 42 do 185°C vnitřní závit   </t>
  </si>
  <si>
    <t>722232062</t>
  </si>
  <si>
    <t xml:space="preserve">REDULAČNÍ VENTIL DN15 SV   </t>
  </si>
  <si>
    <t>72223206256</t>
  </si>
  <si>
    <t xml:space="preserve">Kohout kulový přímý G 3/4 PN 42 do 185°C vnitřní závit s vypouštěním   </t>
  </si>
  <si>
    <t>722232063</t>
  </si>
  <si>
    <t xml:space="preserve">Kohout kulový přímý G 1 PN 42 do 185°C vnitřní závit s vypouštěním   </t>
  </si>
  <si>
    <t>722234264</t>
  </si>
  <si>
    <t xml:space="preserve">Filtr mosazný s 2x vnitřním závitem PN 16, T 120 °C G 1/2"   </t>
  </si>
  <si>
    <t>7220002</t>
  </si>
  <si>
    <t xml:space="preserve">Čerpadlo cirkulační DN15/3 N   </t>
  </si>
  <si>
    <t>722000225</t>
  </si>
  <si>
    <t xml:space="preserve">Napojení na stávající rozvody vody   </t>
  </si>
  <si>
    <t>722262221</t>
  </si>
  <si>
    <t xml:space="preserve">Vodoměr závitový jednovtokový suchoběžný do 40 °C G 1/2 x 80 mm Qn 1,5 m3/s horizontální   </t>
  </si>
  <si>
    <t>7230003</t>
  </si>
  <si>
    <t xml:space="preserve">Montáž potrubí PE   </t>
  </si>
  <si>
    <t>7231001</t>
  </si>
  <si>
    <t xml:space="preserve">Potrubí PE d32   </t>
  </si>
  <si>
    <t>723100127</t>
  </si>
  <si>
    <t xml:space="preserve">Přecho PE d32 DN25   </t>
  </si>
  <si>
    <t>72310014343</t>
  </si>
  <si>
    <t xml:space="preserve">Signalizační vodič + páska   </t>
  </si>
  <si>
    <t>734411103</t>
  </si>
  <si>
    <t xml:space="preserve">Teploměr technický s pevným stonkem a jímkou zadní připojení průměr 63 mm délky 100 mm   </t>
  </si>
  <si>
    <t>722290226</t>
  </si>
  <si>
    <t xml:space="preserve">Zkouška těsnosti vodovodního potrubí závitového do DN 50   </t>
  </si>
  <si>
    <t>722290234</t>
  </si>
  <si>
    <t xml:space="preserve">Proplach a dezinfekce vodovodního potrubí do DN 80   </t>
  </si>
  <si>
    <t>732331615</t>
  </si>
  <si>
    <t xml:space="preserve">Nádoba tlaková expanzní s membránou závitové připojení PN 0,6 o objemu 33 litrů   </t>
  </si>
  <si>
    <t>732331921</t>
  </si>
  <si>
    <t xml:space="preserve">Příslušenství k expanzním nádobám bezpečnostní uzávěr G 3/4 k měření tlaku   </t>
  </si>
  <si>
    <t>998722201</t>
  </si>
  <si>
    <t xml:space="preserve">Přesun hmot pro vnitřní vodovod v objektech v do 6 m   </t>
  </si>
  <si>
    <t>725</t>
  </si>
  <si>
    <t xml:space="preserve">Zdravotechnika - zařizovací předměty   </t>
  </si>
  <si>
    <t>7250002</t>
  </si>
  <si>
    <t xml:space="preserve">Montáž předstěnového systému   </t>
  </si>
  <si>
    <t>7250003</t>
  </si>
  <si>
    <t xml:space="preserve">Předstěnový systém WC + ovl. tlačítko bílá   </t>
  </si>
  <si>
    <t>soub</t>
  </si>
  <si>
    <t>725113123</t>
  </si>
  <si>
    <t xml:space="preserve">Montáž klozetových mís   </t>
  </si>
  <si>
    <t>7250001</t>
  </si>
  <si>
    <t xml:space="preserve">WC závěsné + sedátko, bílé   </t>
  </si>
  <si>
    <t>725215102</t>
  </si>
  <si>
    <t xml:space="preserve">Montáž umyvadla připevněného na šrouby do zdiva   </t>
  </si>
  <si>
    <t>7251012</t>
  </si>
  <si>
    <t xml:space="preserve">Umyvadlo ker. 55cm, bílé   </t>
  </si>
  <si>
    <t>725241223</t>
  </si>
  <si>
    <t xml:space="preserve">Vanička sprchová z litého polymermramoru 900x900 mm   </t>
  </si>
  <si>
    <t>725245122</t>
  </si>
  <si>
    <t xml:space="preserve">Zástěna sprchová dvoukřídlá do výšky 2000 mm a šířky 900 mm   </t>
  </si>
  <si>
    <t>725331111</t>
  </si>
  <si>
    <t xml:space="preserve">Výlevka bez výtokových armatur keramická se sklopnou plastovou mřížkou 425 mm + nádržka   </t>
  </si>
  <si>
    <t>725819401</t>
  </si>
  <si>
    <t xml:space="preserve">Montáž ventilů rohových G 1/2 s připojovací trubičkou   </t>
  </si>
  <si>
    <t>7251001</t>
  </si>
  <si>
    <t xml:space="preserve">Ventil rohový 1/2"  + připojovací thadičky   </t>
  </si>
  <si>
    <t>725822721</t>
  </si>
  <si>
    <t xml:space="preserve">Montáž baterie umyvadlové stojánkové G 1/2   </t>
  </si>
  <si>
    <t>7251002</t>
  </si>
  <si>
    <t xml:space="preserve">Baterie umyvadlová stoj. páková   </t>
  </si>
  <si>
    <t>725831411</t>
  </si>
  <si>
    <t xml:space="preserve">Montáž baterie výlevkové   </t>
  </si>
  <si>
    <t>7251003</t>
  </si>
  <si>
    <t xml:space="preserve">Baterie výlevková páková   </t>
  </si>
  <si>
    <t>725841411</t>
  </si>
  <si>
    <t xml:space="preserve">Montáž baterie sprchové   </t>
  </si>
  <si>
    <t>7251004</t>
  </si>
  <si>
    <t xml:space="preserve">Baterie sprchová/vanová nást. páková + příslušenství   </t>
  </si>
  <si>
    <t>72510055</t>
  </si>
  <si>
    <t xml:space="preserve">Baterie dřezová nást. páková   </t>
  </si>
  <si>
    <t>7258414123</t>
  </si>
  <si>
    <t xml:space="preserve">Montáž baterie dřezové   </t>
  </si>
  <si>
    <t>998725201</t>
  </si>
  <si>
    <t xml:space="preserve">Přesun hmot pro zařizovací předměty v objektech v do 6 m   </t>
  </si>
  <si>
    <t>OST</t>
  </si>
  <si>
    <t xml:space="preserve">Ostatní   </t>
  </si>
  <si>
    <t>O01</t>
  </si>
  <si>
    <t>0011</t>
  </si>
  <si>
    <t xml:space="preserve">Stavební výpomoc   </t>
  </si>
  <si>
    <t>hod</t>
  </si>
  <si>
    <t>0012</t>
  </si>
  <si>
    <t xml:space="preserve">Nepředvídané práce   </t>
  </si>
  <si>
    <t>0013</t>
  </si>
  <si>
    <t xml:space="preserve">Konstrukce pro uchycení rozvodů   </t>
  </si>
  <si>
    <t>0017</t>
  </si>
  <si>
    <t xml:space="preserve">Revize tlakových nádob   </t>
  </si>
  <si>
    <t>0018</t>
  </si>
  <si>
    <t xml:space="preserve">Demontáže   </t>
  </si>
  <si>
    <t>0019</t>
  </si>
  <si>
    <t xml:space="preserve">Požární ucpávky   </t>
  </si>
  <si>
    <t>0020</t>
  </si>
  <si>
    <t xml:space="preserve">DVÍŘKA 300x300mm + montáž   </t>
  </si>
  <si>
    <t xml:space="preserve">Celkem   </t>
  </si>
  <si>
    <t>Objekt:   Bytový dům Diváky, Rekonstrukce budovy školy - Ústřední vytápění</t>
  </si>
  <si>
    <t xml:space="preserve">Izolace tepelné   </t>
  </si>
  <si>
    <t>713463121</t>
  </si>
  <si>
    <t xml:space="preserve">Montáž izolace tepelné potrubí potrubními pouzdry bez úpravy uchycenými sponami 1x   </t>
  </si>
  <si>
    <t>71301</t>
  </si>
  <si>
    <t xml:space="preserve">Izolace návleková Tubolit tl. 13mm/15   </t>
  </si>
  <si>
    <t>71302</t>
  </si>
  <si>
    <t xml:space="preserve">Izolace návleková Tubolit tl. 13mm/18   </t>
  </si>
  <si>
    <t>71350</t>
  </si>
  <si>
    <t xml:space="preserve">Izolace návleková Tubolit  tl.20mm/22   </t>
  </si>
  <si>
    <t>71351</t>
  </si>
  <si>
    <t xml:space="preserve">Izolace návleková Tubolit  tl.20mm/28   </t>
  </si>
  <si>
    <t>998713201</t>
  </si>
  <si>
    <t xml:space="preserve">Přesun hmot pro izolace tepelné v objektech v do 6 m   </t>
  </si>
  <si>
    <t>731</t>
  </si>
  <si>
    <t xml:space="preserve">Ústřední vytápění - kotelny   </t>
  </si>
  <si>
    <t>0010</t>
  </si>
  <si>
    <t xml:space="preserve">Topná zkouška   </t>
  </si>
  <si>
    <t>73124101</t>
  </si>
  <si>
    <t xml:space="preserve">Uvedení kotle do provozu   </t>
  </si>
  <si>
    <t>7313200</t>
  </si>
  <si>
    <t xml:space="preserve">Montáž MaR + dlaší komponenty + kabeláž   </t>
  </si>
  <si>
    <t>7311001</t>
  </si>
  <si>
    <t xml:space="preserve">Venkovní čidlo   </t>
  </si>
  <si>
    <t>73110023</t>
  </si>
  <si>
    <t xml:space="preserve">KOMBINOVANÝ OHŘÍVAČ TV VÝMĚNÍK/EL. O OBJEMU 300l  + elektrická topná patrona s termostatem, o příkonu 3-6,0kW 400V50Hz   </t>
  </si>
  <si>
    <t>7313201</t>
  </si>
  <si>
    <t xml:space="preserve">Montáž odtahu spalin   </t>
  </si>
  <si>
    <t>7312003</t>
  </si>
  <si>
    <t xml:space="preserve">Odkouření KOTLE   </t>
  </si>
  <si>
    <t>7320001</t>
  </si>
  <si>
    <t xml:space="preserve">Montáž kotle + hořáku + dochlazovací smyčky   </t>
  </si>
  <si>
    <t>7320003</t>
  </si>
  <si>
    <t xml:space="preserve">AUTOMATICKÝ KOTEL NA PELETKY Automat VÝKON 24,0kW, S AUTOMATICKÝM PODAVAČEM PALIVA A ZÁSOBNÍKEM PALIVA NA 3 DNY   </t>
  </si>
  <si>
    <t>732000345</t>
  </si>
  <si>
    <t xml:space="preserve">FASÁDNÍ TŘÍSLOŽKOVÝ NEREZOVÝ KOMÍN, DN200 VÝŠKA 11,5m + montáž   </t>
  </si>
  <si>
    <t>998731201</t>
  </si>
  <si>
    <t xml:space="preserve">Přesun hmot pro kotelny v objektech v do 6 m   </t>
  </si>
  <si>
    <t>732</t>
  </si>
  <si>
    <t xml:space="preserve">Ústřední vytápění - strojovny   </t>
  </si>
  <si>
    <t>7324214691</t>
  </si>
  <si>
    <t xml:space="preserve">Čerpadlo L DN25-40, 230V   </t>
  </si>
  <si>
    <t>7324214692</t>
  </si>
  <si>
    <t xml:space="preserve">ČERPADLO ELEKTRONICKÉ DN25-60, 230V   </t>
  </si>
  <si>
    <t>733</t>
  </si>
  <si>
    <t xml:space="preserve">Ústřední vytápění - potrubí   </t>
  </si>
  <si>
    <t>733223102</t>
  </si>
  <si>
    <t xml:space="preserve">Potrubí měděné tvrdé spojované měkkým pájením D 15x1   </t>
  </si>
  <si>
    <t>733223103</t>
  </si>
  <si>
    <t xml:space="preserve">Potrubí měděné tvrdé spojované měkkým pájením D 18x1   </t>
  </si>
  <si>
    <t>733223104</t>
  </si>
  <si>
    <t xml:space="preserve">Potrubí měděné tvrdé spojované měkkým pájením D 22x1   </t>
  </si>
  <si>
    <t>733223105</t>
  </si>
  <si>
    <t xml:space="preserve">Potrubí měděné tvrdé spojované měkkým pájením D 28x1,5   </t>
  </si>
  <si>
    <t>733291101</t>
  </si>
  <si>
    <t xml:space="preserve">Zkouška těsnosti potrubí měděné do D 35x1,5   </t>
  </si>
  <si>
    <t>998733201</t>
  </si>
  <si>
    <t xml:space="preserve">Přesun hmot pro rozvody potrubí v objektech v do 6 m   </t>
  </si>
  <si>
    <t>734</t>
  </si>
  <si>
    <t xml:space="preserve">Ústřední vytápění - armatury   </t>
  </si>
  <si>
    <t>7340001</t>
  </si>
  <si>
    <t xml:space="preserve">Montáž termostat. hlavice   </t>
  </si>
  <si>
    <t>73455</t>
  </si>
  <si>
    <t xml:space="preserve">Radiátorová term. hlavice   </t>
  </si>
  <si>
    <t>7340002</t>
  </si>
  <si>
    <t xml:space="preserve">Montáž EN   </t>
  </si>
  <si>
    <t>73404563</t>
  </si>
  <si>
    <t xml:space="preserve">N35/6-35l + SERVISNÍ ARMATURA MK DN20   </t>
  </si>
  <si>
    <t>734209103</t>
  </si>
  <si>
    <t xml:space="preserve">Montáž armatury závitové s jedním závitem G 1/2   </t>
  </si>
  <si>
    <t>73404</t>
  </si>
  <si>
    <t xml:space="preserve">Kulový kohout vypouštěcí a napouštěcí G 1/2"   </t>
  </si>
  <si>
    <t>734209112</t>
  </si>
  <si>
    <t xml:space="preserve">Montáž armatury závitové s dvěma závity G 1/2   </t>
  </si>
  <si>
    <t>73451</t>
  </si>
  <si>
    <t xml:space="preserve">Ventil termostatický rad. př. 1/2"   </t>
  </si>
  <si>
    <t>734690</t>
  </si>
  <si>
    <t xml:space="preserve">Šroubení rad.  př. G 1/2   </t>
  </si>
  <si>
    <t>734691</t>
  </si>
  <si>
    <t xml:space="preserve">Šroubení rad. H roh. G 1/2"   </t>
  </si>
  <si>
    <t>73409</t>
  </si>
  <si>
    <t xml:space="preserve">Šroubení svěrné + opěrné pouzdro - d 15   </t>
  </si>
  <si>
    <t>734211113</t>
  </si>
  <si>
    <t xml:space="preserve">Ventil závitový odvzdušňovací G 3/8 PN 10 do 120°C otopných těles   </t>
  </si>
  <si>
    <t>734220101</t>
  </si>
  <si>
    <t xml:space="preserve">Ventil závitový regulační přímý G 1/2;3/4 PN 20 do 100°C vyvažovací   </t>
  </si>
  <si>
    <t>734242414</t>
  </si>
  <si>
    <t xml:space="preserve">Ventil závitový zpětný přímý G 1 PN 16 do 110°C   </t>
  </si>
  <si>
    <t>734251212</t>
  </si>
  <si>
    <t xml:space="preserve">Ventil závitový pojistný rohový G 3/4 provozní tlak od 2,5 do 6 barů   </t>
  </si>
  <si>
    <t>734291244</t>
  </si>
  <si>
    <t xml:space="preserve">Filtr závitový přímý G 1 PN 16 do 130°C s vnitřními závity   </t>
  </si>
  <si>
    <t>734292712</t>
  </si>
  <si>
    <t xml:space="preserve">Kohout kulový přímý G 3/8 PN 42 do 185°C vnitřní závit   </t>
  </si>
  <si>
    <t>734292714</t>
  </si>
  <si>
    <t xml:space="preserve">Kohout kulový přímý G 3/4 PN 42 do 185°C vnitřní závit   </t>
  </si>
  <si>
    <t>734292715</t>
  </si>
  <si>
    <t>734295023</t>
  </si>
  <si>
    <t xml:space="preserve">TERMOSTATICKÝ VENTIL DN25 - 65°C   </t>
  </si>
  <si>
    <t>734411101</t>
  </si>
  <si>
    <t xml:space="preserve">Teploměr technický s pevným stonkem a jímkou zadní připojení průměr 63 mm délky 50 mm   </t>
  </si>
  <si>
    <t>734421101</t>
  </si>
  <si>
    <t xml:space="preserve">Tlakoměr s pevným stonkem a zpětnou klapkou tlak 0-16 bar průměr 50 mm spodní připojení   </t>
  </si>
  <si>
    <t>998734201</t>
  </si>
  <si>
    <t xml:space="preserve">Přesun hmot pro armatury v objektech v do 6 m   </t>
  </si>
  <si>
    <t>735</t>
  </si>
  <si>
    <t xml:space="preserve">Ústřední vytápění - otopná tělesa   </t>
  </si>
  <si>
    <t>735000912</t>
  </si>
  <si>
    <t xml:space="preserve">Vyregulování ventilu nebo kohoutu dvojregulačního s termostatickým ovládáním   </t>
  </si>
  <si>
    <t>73515902</t>
  </si>
  <si>
    <t xml:space="preserve">Tlaková zkouška otopných těles   </t>
  </si>
  <si>
    <t>73509</t>
  </si>
  <si>
    <t xml:space="preserve">Otopné těleso Radik  21VK/5090   </t>
  </si>
  <si>
    <t>73510</t>
  </si>
  <si>
    <t xml:space="preserve">Otopné těleso Radik  21VK/5100   </t>
  </si>
  <si>
    <t>73511</t>
  </si>
  <si>
    <t xml:space="preserve">Otopné těleso Radik  21VK/5110   </t>
  </si>
  <si>
    <t>73505</t>
  </si>
  <si>
    <t xml:space="preserve">Otopné těleso Radik 21VK/6070   </t>
  </si>
  <si>
    <t>73506</t>
  </si>
  <si>
    <t xml:space="preserve">Otopné těleso Radik 21VK/6080   </t>
  </si>
  <si>
    <t>73507</t>
  </si>
  <si>
    <t xml:space="preserve">Otopné těleso Radik 21VK/6120   </t>
  </si>
  <si>
    <t>735159210</t>
  </si>
  <si>
    <t xml:space="preserve">Montáž otopných těles panelových dvouřadých délky do 1240 mm   </t>
  </si>
  <si>
    <t>735164511</t>
  </si>
  <si>
    <t xml:space="preserve">Montáž otopného tělesa trubkového Koralux Rondo na stěnu   </t>
  </si>
  <si>
    <t>7352003</t>
  </si>
  <si>
    <t xml:space="preserve">Koupelnový radiátor KRM 1820.600   </t>
  </si>
  <si>
    <t>7352002</t>
  </si>
  <si>
    <t xml:space="preserve">Koupelnový radiátor KRM 1500.600   </t>
  </si>
  <si>
    <t>998735201</t>
  </si>
  <si>
    <t xml:space="preserve">Přesun hmot pro otopná tělesa v objektech v do 6 m   </t>
  </si>
  <si>
    <t>001</t>
  </si>
  <si>
    <t xml:space="preserve">Stavební výpomoci   </t>
  </si>
  <si>
    <t>00110</t>
  </si>
  <si>
    <t xml:space="preserve">Nepředvídatené práce   </t>
  </si>
  <si>
    <t>00111</t>
  </si>
  <si>
    <t xml:space="preserve">Revize   </t>
  </si>
  <si>
    <t>POLOŽKA</t>
  </si>
  <si>
    <t>ROZPOČET včetně montáže a zapojení, ceny uvedeny bez DPH</t>
  </si>
  <si>
    <t>10.2017</t>
  </si>
  <si>
    <t>Diváky 2</t>
  </si>
  <si>
    <t>D.1.4.7 ELEKTROINSTALACE</t>
  </si>
  <si>
    <t>NÁZEV</t>
  </si>
  <si>
    <t>POČET</t>
  </si>
  <si>
    <t>JC</t>
  </si>
  <si>
    <t>CELKEM</t>
  </si>
  <si>
    <t>ROZVÁDĚČE S PŘEPĚŤOVÝMI OCHRANAMI VČETNĚ MONTÁŽE A ZAPOJENÍ</t>
  </si>
  <si>
    <t>1.</t>
  </si>
  <si>
    <t>SP - STÁVAJÍCÍ PŘÍPOJKOVÁ SKŘÍŇ</t>
  </si>
  <si>
    <t>doplnění pojistek 3x100A</t>
  </si>
  <si>
    <t>2.</t>
  </si>
  <si>
    <t>ER1 - STÁVAJÍCÍ ELEKTROMĚROVÝ ROZVADĚČ OBJEKTU</t>
  </si>
  <si>
    <t>DOPLNĚNÍ: 1x jistič B/3-63A</t>
  </si>
  <si>
    <t>3.</t>
  </si>
  <si>
    <t>ERN - NOVÝ ELEKTROMĚROVÝ ROZVÁDĚČ</t>
  </si>
  <si>
    <t>IP43/20, SKŘÍŇOVÝ, ZAPUŠTĚNÝ, SCHRACK, 1 POLE: 2U/45 (pro 6 pozic), kompletní  - dle výkresu D.1.4.7.04</t>
  </si>
  <si>
    <t>4.</t>
  </si>
  <si>
    <t>RS - HSTÁVAJÍCÍ ROZVADĚČ SPOLEČNÉ SPOTŘEBY</t>
  </si>
  <si>
    <t>DOPLNĚNÍ: 1x jistič B/1-10A, 2x jistič B/1-6A, 2x zdroj pro DT Alcad - dle výkresu D.1.4.7.05</t>
  </si>
  <si>
    <t>5.</t>
  </si>
  <si>
    <t>RB. - BYTOVÁ ROZVODNICE</t>
  </si>
  <si>
    <t xml:space="preserve">IP55/20, PLASTOVÁ, MODULOVÁ, NÁSTĚNNÁ, ECO-57N - 560/410/148mm (v/š/hl)), hlavní vypínač 40A/3f, pojistkový odpínač S POJISTKAMI 3x32A, přepěťová ochrana stupně "T1+T2", 2x jistič B/3-16A, 9x jistič B/1-16A, 2x jistič B/1-6A, 1x proudový chránič s nadprodovou ochranou B-16A/0,03A, 1x proudový chránič s nadprodovou ochranou B-10A/0,03A, 1x stykač 230V/16A/1p, 1x stykač 400V/16A/4p, 1x proudový chránič 4p/25A/0,03A, POP </t>
  </si>
  <si>
    <t>MEZISOUČET</t>
  </si>
  <si>
    <t>SPÍNAČE VČETNĚ MONTÁŽE A ZAPOJENÍ</t>
  </si>
  <si>
    <t>SPÍNAČE PRO ZAPUŠTĚNOU MONTÁŽ V KRYTÍ IP20</t>
  </si>
  <si>
    <t>6.</t>
  </si>
  <si>
    <t>SPÍNAČ, řaz.1, 250V, 10A, IP20, bílý, zapuštěný, kompletní</t>
  </si>
  <si>
    <t>Přístroj: 3559-A01345, Kryt: 3558A-A651 B, Rámeček: 3901A-B10 B</t>
  </si>
  <si>
    <t>7.</t>
  </si>
  <si>
    <t>SPÍNAČ, řaz.5, 250V, 10A, IP20, bílý, zapuštěný, kompletní</t>
  </si>
  <si>
    <t>Přístroj: 3559-A05345, Kryt: 3558A-A652 B, Rámeček: 3901A-B10 B</t>
  </si>
  <si>
    <t>8.</t>
  </si>
  <si>
    <t>SPÍNAČ, řaz.6, 250V, 10A, IP20, bílý, zapuštěný, kompletní</t>
  </si>
  <si>
    <t>9.</t>
  </si>
  <si>
    <t>SPÍNAČ, řaz.6+6, 250V, 10A, IP20, bílý, zapuštěný, kompletní</t>
  </si>
  <si>
    <t>Přístroj: 3559-A52345, Kryt: 3558A-A652 B, Rámeček: 3901A-B10 B</t>
  </si>
  <si>
    <t>10.</t>
  </si>
  <si>
    <t>TLAČÍTKO SE SIGNALIZAČNÍ DOUTNAVKOU, řaz. 1/0, 250V, 10A, bílé, zapuštěné, kompletní</t>
  </si>
  <si>
    <t>Přístroj: 3558-A91342, Kryt: 3558A-A653B, Rámeček: 3901A-B10 B, Doutnavka signal.: 3916-22221</t>
  </si>
  <si>
    <t>11.</t>
  </si>
  <si>
    <t>TLAČÍTKO S ORIENTAČNÍ DOUTNAVKOU, řaz. 1/0, 250V, 10A, bílé, zapuštěné, kompletní</t>
  </si>
  <si>
    <t>SPÍNAČE PRO ZAPUŠTĚNOU MONTÁŽ VE ZVÝŠENÉM KRYTÍ</t>
  </si>
  <si>
    <t>12.</t>
  </si>
  <si>
    <t>SPÍNAČ STISKACÍ SE SIGNALIZAČNÍ DOUTNAVKOU, 400V, 25A, IP55</t>
  </si>
  <si>
    <t>Kompletní přístroj: 3536N-C03252 12</t>
  </si>
  <si>
    <t>ZÁSUVKY VČETNĚ MONTÁŽE A ZAPOJENÍ</t>
  </si>
  <si>
    <t>ZÁSUVKY PRO ZAPUŠTĚNOU MONTÁŽ V KRYTÍ IP20</t>
  </si>
  <si>
    <t>13.</t>
  </si>
  <si>
    <t>ZÁSUVKA JEDNONÁSOBNÁ 250V, 16A, IP20, bílá, zapuštěná, kompletní</t>
  </si>
  <si>
    <t>Přístroj s krytem: 5519A-A02357 B, Rámeček: 3901A-B10 B</t>
  </si>
  <si>
    <t>14.</t>
  </si>
  <si>
    <t>ZÁSUVKA DVOJNÁSOBNÁ S NATOČENOU DUTINKOU 250V, 16A, IP20, bílá, zauštěná, kompletní</t>
  </si>
  <si>
    <t>Kompletní přístroj: 5513A-C02357 B</t>
  </si>
  <si>
    <t>SVÍTIDLA VČETNĚ ZDROJŮ, STARTÉRŮ, MONTÁŽE A ZAPOJENÍ</t>
  </si>
  <si>
    <t>15.</t>
  </si>
  <si>
    <t>A"</t>
  </si>
  <si>
    <t>SVÍTIDLO PŘISAZENÉ 1xhž52W, IP65, OPÁLOVÝ KRYT, S INTEGROVANÝM ČIDLEM POHYBU</t>
  </si>
  <si>
    <t>16.</t>
  </si>
  <si>
    <t>B"</t>
  </si>
  <si>
    <t>SVÍTIDLO PŘISAZENÉ 1xhž52W, IP65, OPÁLOVÝ KRYT</t>
  </si>
  <si>
    <t>17.</t>
  </si>
  <si>
    <t>N"</t>
  </si>
  <si>
    <t>NOUZOVÉ LED SVÍTIDLO PŘISAZENÉ 1x6W, IP65 S PIKTOGRAMEM</t>
  </si>
  <si>
    <t>18.</t>
  </si>
  <si>
    <t>RECYKLACE SVÍTIDEL</t>
  </si>
  <si>
    <t>19.</t>
  </si>
  <si>
    <t>RECYKLACE ZDROJŮ</t>
  </si>
  <si>
    <t>SLABOPROUD VČETNĚ MONTÁŽE A ZAPOJENÍ - AKTIVNÍ PRVKY NEJSOU SOUČÁSTÍ PD</t>
  </si>
  <si>
    <t>ROZVOD DOMOVNÍHO TELEFONU</t>
  </si>
  <si>
    <t>20.</t>
  </si>
  <si>
    <t>TABLO SE ČTYŘMI ZVONKOVÝM TLAČÍTKY, KOMPLETNÍ, ALCAD</t>
  </si>
  <si>
    <t>21.</t>
  </si>
  <si>
    <t>DOMOVNÍ TELEFON DIGITÁLNÍ,  ALCAD</t>
  </si>
  <si>
    <t>22.</t>
  </si>
  <si>
    <t>ZVONKOVÉ TLAČÍTKO, zapuštěné, kompletní</t>
  </si>
  <si>
    <t>Přístroj: 3558-A91342, Kryt:3558A-A610B, Rámeček: 3901A-B10 B, popisové pole se symbolem zvonku 3558A-A27/1, ABB Tango</t>
  </si>
  <si>
    <t>ROZVOD STRUKTUROVANÉ KABELÁŽE</t>
  </si>
  <si>
    <t>23.</t>
  </si>
  <si>
    <t>SLP - BYTOVÁ ROZVODNICE</t>
  </si>
  <si>
    <t>IP55/20, PLASTOVÁ, MODULOVÁ, NÁSTĚNNÁ, ECO-57N - 560/410/148mm (v/š/hl) + 1x ZÁSUVKA JEDNONÁSOBNÁ 250V, 16A, IP44, bílá, na povrch, kompletní</t>
  </si>
  <si>
    <t>24.</t>
  </si>
  <si>
    <t>ZÁSUVKA DATOVÁ JEDNONÁSOBNÁ KATEGORIE 6, bílá, zapuštěná, kompletní</t>
  </si>
  <si>
    <t>Zásuvka komunikační 1208.10 RJ 45-8, Maska nosná: 5013U-A00105, Kryt: 5013A-A00215 B, Rámeček: 3901A-B10 B, ABB Tango</t>
  </si>
  <si>
    <t>OSTATNÍ SLABOPROUDÉ PŘÍSTROJE</t>
  </si>
  <si>
    <t>25.</t>
  </si>
  <si>
    <t>AUTONOMNÍ HLÁSIČ KOUŘE</t>
  </si>
  <si>
    <t>INSTALAČNÍ MATERIÁL, PŘÍSTROJE, ZAŘÍZENÍ, VČETNĚ MONTÁŽE, ZAPOJENÍ A ULOŽENÍ</t>
  </si>
  <si>
    <t>KRABICE POD OMÍTKU</t>
  </si>
  <si>
    <t>26.</t>
  </si>
  <si>
    <t>KRABICE ODBOČNÁ S VÍČKEM  S BEZŠROUBOVÝMI SVORKAMI, MALÁ, KU 68-1902</t>
  </si>
  <si>
    <t>27.</t>
  </si>
  <si>
    <t>KRABICE ODBOČNÁ S VÍČKEM A S BEZŠROUBOVÝMI SVORKAMI VELKÁ, KO 97/5</t>
  </si>
  <si>
    <t>28.</t>
  </si>
  <si>
    <t>KRABICE PROTAHOVACÍ S VÍČKEM KO KO 97/5</t>
  </si>
  <si>
    <t>29.</t>
  </si>
  <si>
    <t>KRABICE PŘÍSTROJOVÁ KP 68/2</t>
  </si>
  <si>
    <t>30.</t>
  </si>
  <si>
    <t>KRABICE KO125 S EKVIPOTENCIÁLNÍ SVORKOVNICÍ PRO POSPOJOVÁNÍ</t>
  </si>
  <si>
    <t>KRABICE V UZAVŘENÉM PROVEDENÍ</t>
  </si>
  <si>
    <t>31.</t>
  </si>
  <si>
    <t>KRABICE ODBOČNÁ S VÍČKEM S BEZŠROUBOVÝMI SVORKAMI, PLASTOVÁ, IP54, NA POVRCH</t>
  </si>
  <si>
    <t>TRUBKY</t>
  </si>
  <si>
    <t>32.</t>
  </si>
  <si>
    <t>TRUBKA ø16mm OHEBNÁ PVC včetně uchycení</t>
  </si>
  <si>
    <t>33.</t>
  </si>
  <si>
    <t>TRUBKA ø32mm OHEBNÁ PVC včetně uchycení</t>
  </si>
  <si>
    <t>34.</t>
  </si>
  <si>
    <t>ZATAHOVACÍ VODIČ</t>
  </si>
  <si>
    <t>OSTATNÍ MATERIÁL</t>
  </si>
  <si>
    <t>35.</t>
  </si>
  <si>
    <t>NOSNÝ MATERIÁL DO 5kg</t>
  </si>
  <si>
    <t>36.</t>
  </si>
  <si>
    <t>NOSNÝ MATERIÁL DO 10kg</t>
  </si>
  <si>
    <t>KABELY VČETNĚ MONTÁŽE, ULOŽENÍ A ZAPOJENÍ</t>
  </si>
  <si>
    <t>KABELY CYKY</t>
  </si>
  <si>
    <t>37.</t>
  </si>
  <si>
    <t>KABEL CYKY-J 4x35mm</t>
  </si>
  <si>
    <t>38.</t>
  </si>
  <si>
    <t>KABEL CYKY-J 4x25mm</t>
  </si>
  <si>
    <t>39.</t>
  </si>
  <si>
    <t>KABEL CYKY-J 4x10mm</t>
  </si>
  <si>
    <t>40.</t>
  </si>
  <si>
    <t>KABEL CYKY-J 5x4mm</t>
  </si>
  <si>
    <t>42.</t>
  </si>
  <si>
    <t>KABEL CYKY-J 3x2,5mm</t>
  </si>
  <si>
    <t>43.</t>
  </si>
  <si>
    <t>KABEL CYKY-J 5x1,5mm</t>
  </si>
  <si>
    <t>44.</t>
  </si>
  <si>
    <t>KABEL CYKY-O 5x1,5mm</t>
  </si>
  <si>
    <t>45.</t>
  </si>
  <si>
    <t>KABEL CYKY-J 3x1,5mm</t>
  </si>
  <si>
    <t>46.</t>
  </si>
  <si>
    <t>KABEL CYKY-O 3x1,5mm</t>
  </si>
  <si>
    <t>47.</t>
  </si>
  <si>
    <t>KABEL CYKY-O 2x1,5mm</t>
  </si>
  <si>
    <t>KABELY STÍNĚNÉ</t>
  </si>
  <si>
    <t>48.</t>
  </si>
  <si>
    <t>KABEL CMFM 5x1,0mm</t>
  </si>
  <si>
    <t>KABELY SLABOPROUDÉ</t>
  </si>
  <si>
    <t>49.</t>
  </si>
  <si>
    <t>KABEL SYKFY 2x2x0,5mm</t>
  </si>
  <si>
    <t>50.</t>
  </si>
  <si>
    <t>KABEL UTP, CAT6E, 4 párový</t>
  </si>
  <si>
    <t>VODIČE CY PRO POSPOJOVÁNÍ</t>
  </si>
  <si>
    <t>51.</t>
  </si>
  <si>
    <t>VODIČ CY 16mm</t>
  </si>
  <si>
    <t>52.</t>
  </si>
  <si>
    <t>VODIČ CY 6mm</t>
  </si>
  <si>
    <t>53.</t>
  </si>
  <si>
    <t>VODIČ CY 4mm</t>
  </si>
  <si>
    <t>BLESKOSVOD A UZEMNĚNÍ VČETNĚ MONTÁŽE A ZAPOJENÍ</t>
  </si>
  <si>
    <t>54.</t>
  </si>
  <si>
    <t>"SK" SVORKA KŘÍŽOVÁ FeZn</t>
  </si>
  <si>
    <t>55.</t>
  </si>
  <si>
    <t>"SS" SVORKA SPOJOVACÍ FeZn</t>
  </si>
  <si>
    <t>56.</t>
  </si>
  <si>
    <t>"SZ" SVORKA ZKUŠEBNÍ FeZn</t>
  </si>
  <si>
    <t>57.</t>
  </si>
  <si>
    <t>"OŠ" OZNAČOVACÍ ŠTÍTEK FeZn</t>
  </si>
  <si>
    <t>58.</t>
  </si>
  <si>
    <t>"OÚ" OCHRANNÝ ÚHELNÍK SE DVĚMA DRŽÁKY Fe/Zn, l=250mm</t>
  </si>
  <si>
    <t>59.</t>
  </si>
  <si>
    <t>"SO" SVORKA OKAPOVÁ FeZn</t>
  </si>
  <si>
    <t>60.</t>
  </si>
  <si>
    <t>"PV 13,14" PODPĚRA VEDENÍ POD TAŠKY A HŘEBENÁČE FeZn</t>
  </si>
  <si>
    <t>61.</t>
  </si>
  <si>
    <t>"ST" PODPĚRA VEDENÍ NA OKAPOVÉ SVODY FeZn</t>
  </si>
  <si>
    <t>62.</t>
  </si>
  <si>
    <t>"PV 1a" PODPĚRA VEDENÍ DO ZDIVA FeZn</t>
  </si>
  <si>
    <t>63.</t>
  </si>
  <si>
    <t>Drát FeZn ø 8mm</t>
  </si>
  <si>
    <t>64.</t>
  </si>
  <si>
    <t>AKTIVNÍ JÍMAČ DAT - CONTROLER PLUS 15/1140912S</t>
  </si>
  <si>
    <t>65.</t>
  </si>
  <si>
    <t>AT - 101 MOSAZNÝ ADAPTAČNÍ ČLEN</t>
  </si>
  <si>
    <t>66.</t>
  </si>
  <si>
    <t>AT - 250 ANTÉNNÍ PROPOJOVACÍ ČLEN</t>
  </si>
  <si>
    <t>67.</t>
  </si>
  <si>
    <t>AT - 01G ČÍTAČ ZÁSAHŮ BLESKU - VOLITELNÉ</t>
  </si>
  <si>
    <t>0</t>
  </si>
  <si>
    <t>OSTATNÍ</t>
  </si>
  <si>
    <t>68.</t>
  </si>
  <si>
    <t>KABELOVÝ VÝVOD PRO TECHNOLOGIE, UKONČENÍ A ZAPOJENÍ</t>
  </si>
  <si>
    <t>69.</t>
  </si>
  <si>
    <t>BEZŠROUBOVÉ SVORKOVNICE + HÁČEK PRO SVÍTIDLO</t>
  </si>
  <si>
    <t>70.</t>
  </si>
  <si>
    <t>ZEMNÍCÍ SVORKA PRO POSPOJOVÁNÍ KOVOVÝCH TRUBEK UMYVADEL</t>
  </si>
  <si>
    <t>71.</t>
  </si>
  <si>
    <t>ŠTÍTKY NA KRABICE, ZÁSUVKY A SPÍNAČE</t>
  </si>
  <si>
    <t>72.</t>
  </si>
  <si>
    <t>VENTILÁTOR S DOBĚHEM 10A 230V</t>
  </si>
  <si>
    <t>73.</t>
  </si>
  <si>
    <t>BEZPEČNOSTNÍ TABULKA S NÁPISEM: „POUZE PRO PŘIPOJENÍ LEDNICE"</t>
  </si>
  <si>
    <t>74.</t>
  </si>
  <si>
    <t>PROTIPOŽÁRNÍ UCPÁVKY</t>
  </si>
  <si>
    <t>75.</t>
  </si>
  <si>
    <t>PRŮRAZY ZDIVEM</t>
  </si>
  <si>
    <t>76.</t>
  </si>
  <si>
    <t>PPV, DRÁŽKY VČETNĚ ZAPRAVENÍ</t>
  </si>
  <si>
    <t>77.</t>
  </si>
  <si>
    <t>PROHLÍDKA STÁVAJÍCÍHO BLESKOSVODU</t>
  </si>
  <si>
    <t>78.</t>
  </si>
  <si>
    <t>DOPLNĚNÍ A MĚŘENÍ UZEMNĚNÍ</t>
  </si>
  <si>
    <t>79.</t>
  </si>
  <si>
    <t>DEMONTÁŽ ELEKTROINSTALACE</t>
  </si>
  <si>
    <t>80.</t>
  </si>
  <si>
    <t>POMOCNÝ INSTALAČNÍ MATERIÁL</t>
  </si>
  <si>
    <t>81.</t>
  </si>
  <si>
    <t>KOORDINACE PROFESÍ BĚHEM STAVBY</t>
  </si>
  <si>
    <t>82.</t>
  </si>
  <si>
    <t>REVIZE</t>
  </si>
  <si>
    <t>CELKEM ELEKTROINSTALACE</t>
  </si>
  <si>
    <t>Dokumentace skutečného provedení</t>
  </si>
  <si>
    <t>Vytýčení sítí</t>
  </si>
  <si>
    <t>Geodetické zaměření</t>
  </si>
  <si>
    <t>Propagace</t>
  </si>
  <si>
    <t>R 13</t>
  </si>
  <si>
    <t>R14</t>
  </si>
  <si>
    <t>R15</t>
  </si>
  <si>
    <t>R16</t>
  </si>
  <si>
    <t>Hydroizolační povlak - nátěr nebo stěrka proti vlhkosti, tl. 2mm, vč. rohových bandáží</t>
  </si>
  <si>
    <t>Izolace proti vlhkosti svislá pásy přitavením, včetně napojení na vodorovnou izolaci</t>
  </si>
  <si>
    <t>Žlaby z poplastovaného plechu podokapní půlkruhové, rš 330 mm</t>
  </si>
  <si>
    <t>Oplechování parapetů včetně rohů plech poplastovaný, rš 200 mm</t>
  </si>
  <si>
    <t>D+ M svodů z plechu poplastovaného</t>
  </si>
  <si>
    <t>D+ M krytiny plechové poplastované, např. falcované vč. doplňků a oplechovacích prvků</t>
  </si>
  <si>
    <t>Oplechování parapetů včetně rohů plech poplastovaný, rš 650 mm</t>
  </si>
  <si>
    <t>Podhled sádrokartonový na zavěšenou ocel. konstr., desky standard tl. 12,5 mm, bez izolace, Rei 30</t>
  </si>
  <si>
    <t>Předstěna SDK,tl.55mm,1x ocel.kce CD,1x Ref 30 12,5mm</t>
  </si>
  <si>
    <t>Podhled sádrokartonový na zavěšenou ocel. konstr., desky standard impreg. tl. 12,5 mm Rei 30, bez izolace</t>
  </si>
  <si>
    <t>D + M mezibytová příčka SDK tl. 250 mm,Ei 30</t>
  </si>
  <si>
    <t>Podkroví SDK,dřev.rošt, izolace, 1x Rei 30 tl. 12,5 mm ( v mokrých provozech impreg SDK), bez dodávky a, montáže izolace</t>
  </si>
  <si>
    <t>612421331RT2</t>
  </si>
  <si>
    <t>(4,86*2+2,94)*3,7*2+(4,86+2,94+1,5)*2,6</t>
  </si>
  <si>
    <t>612403399R00</t>
  </si>
  <si>
    <t>Oprava vápen.omítek stěn do 30 % pl. - štukových, s použitím suché maltové směsi schodiště</t>
  </si>
  <si>
    <t>Hrubá výplň rýh ve stěnách maltou, shodiště</t>
  </si>
  <si>
    <t>783900030RAB</t>
  </si>
  <si>
    <t>Odstranění nátěrů z truhlářských výrobků, opálením s obroušením-madlo</t>
  </si>
  <si>
    <t>(4,8*5+2,9*3)*0,4</t>
  </si>
  <si>
    <t>783622950R00</t>
  </si>
  <si>
    <t>Údržba, nátěr synt. truhl. výr. 2x +2x lak +2x tm, -madlo</t>
  </si>
  <si>
    <t>44984140R</t>
  </si>
  <si>
    <t>D+M Přístroj hasicí sněhový  s hasící schopností 21A</t>
  </si>
  <si>
    <t>222325032R00</t>
  </si>
  <si>
    <t>Požární konvenční stropní bodový hlásič na patici</t>
  </si>
  <si>
    <t>Diváky VZT</t>
  </si>
  <si>
    <t>C:</t>
  </si>
  <si>
    <t>970031100R00</t>
  </si>
  <si>
    <t>Vrtání jádrové do zdiva cihelného do D 110 mm</t>
  </si>
  <si>
    <t>0,57*2+0,62*2</t>
  </si>
  <si>
    <t>Vnitřní kanalizace</t>
  </si>
  <si>
    <t>721176115R00</t>
  </si>
  <si>
    <t>Plastové potrubí DN100</t>
  </si>
  <si>
    <t>764775318R00</t>
  </si>
  <si>
    <t>nástavec odvětrání, DN 100 mm</t>
  </si>
  <si>
    <t>M24</t>
  </si>
  <si>
    <t>Montáže vzduchotechnických zař</t>
  </si>
  <si>
    <t>728611611R00</t>
  </si>
  <si>
    <t>Mtž ventilátoru radiál.nízkotl.nástěn. do d 100 mm</t>
  </si>
  <si>
    <t>429148016R</t>
  </si>
  <si>
    <t xml:space="preserve">Ventilátor axiální do koupelny </t>
  </si>
  <si>
    <t>728414611R00</t>
  </si>
  <si>
    <t>D+M digestoře vestavěné recirkulační</t>
  </si>
  <si>
    <t>28349067R</t>
  </si>
  <si>
    <t>Mřížka větrací PS kulatá 140/110mm se síťkou , RR 110 S</t>
  </si>
  <si>
    <t>Cena  celkem</t>
  </si>
  <si>
    <t>D+ M bednění z trapézových plechů - strop nad 2NP,1.NP</t>
  </si>
  <si>
    <t>Osazení ocelových válcovaných nosníků  č.14-22,1-2.NP</t>
  </si>
  <si>
    <t>631313621R00</t>
  </si>
  <si>
    <t>Mazanina betonová tl. 8 - 12 cm C 20/25, ,strop 1.NP,2.NP</t>
  </si>
  <si>
    <t>1.P,2.NP:224*0,1*2</t>
  </si>
  <si>
    <t>631361921RT8</t>
  </si>
  <si>
    <t>Výztuž mazanin svařovanou sítí,strop 1.NP,2.NP, průměr drátu  8,0, oka 100/100 mm KY81</t>
  </si>
  <si>
    <t>224*1,3*2*0,00799</t>
  </si>
  <si>
    <t>965082922R00</t>
  </si>
  <si>
    <t>Odstranění násypu tl. do 10 cm, plocha do 2 m2</t>
  </si>
  <si>
    <t>1.NP:224*0,08</t>
  </si>
  <si>
    <t>965031131R00</t>
  </si>
  <si>
    <t>Bourání podlah z cihel naplocho, plochy nad 1 m2</t>
  </si>
  <si>
    <t>762811811R00</t>
  </si>
  <si>
    <t>Demontáž záklopů z hrubých prken tl. do 3,2 cm</t>
  </si>
  <si>
    <t>1.NP,2.NP:224,58*2</t>
  </si>
  <si>
    <t>762841811R00</t>
  </si>
  <si>
    <t>Demontáž podbíjení obkladů stropů bez omítky</t>
  </si>
  <si>
    <t>762331812R00</t>
  </si>
  <si>
    <t>Demontáž konstrukcí krovů z hranolů do 224 cm2</t>
  </si>
  <si>
    <t>1-2.NP:20*10*2</t>
  </si>
  <si>
    <t>978012191R00</t>
  </si>
  <si>
    <t>Otlučení omítek vnitřních rákosov.stropů do 100 %</t>
  </si>
  <si>
    <t>979990161R00</t>
  </si>
  <si>
    <t>Poplatek za skládku suti - dřevo</t>
  </si>
  <si>
    <t>979990105R00</t>
  </si>
  <si>
    <t>Poplatek za skládku suti - cihelné výrobky</t>
  </si>
  <si>
    <t>979990182R00</t>
  </si>
  <si>
    <t>Poplatek za skládku suti - koberce</t>
  </si>
  <si>
    <t>433,714*25</t>
  </si>
  <si>
    <t>(10,720*11+3,940*3)*0,0419*2+0,05*18*14</t>
  </si>
</sst>
</file>

<file path=xl/styles.xml><?xml version="1.0" encoding="utf-8"?>
<styleSheet xmlns="http://schemas.openxmlformats.org/spreadsheetml/2006/main">
  <numFmts count="6">
    <numFmt numFmtId="44" formatCode="_-* #,##0.00\ &quot;Kč&quot;_-;\-* #,##0.00\ &quot;Kč&quot;_-;_-* &quot;-&quot;??\ &quot;Kč&quot;_-;_-@_-"/>
    <numFmt numFmtId="164" formatCode="#,##0.00000"/>
    <numFmt numFmtId="165" formatCode="#,##0;\-#,##0"/>
    <numFmt numFmtId="166" formatCode="#,##0.000;\-#,##0.000"/>
    <numFmt numFmtId="167" formatCode="#,##0.00;\-#,##0.00"/>
    <numFmt numFmtId="168" formatCode="#,##0.00\ &quot;Kč&quot;"/>
  </numFmts>
  <fonts count="35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3.5"/>
      <name val="Arial CE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9"/>
      </patternFill>
    </fill>
    <fill>
      <patternFill patternType="solid">
        <fgColor rgb="FFC0C0C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8" fillId="0" borderId="0" applyFont="0" applyFill="0" applyBorder="0" applyAlignment="0" applyProtection="0"/>
    <xf numFmtId="0" fontId="34" fillId="0" borderId="0"/>
  </cellStyleXfs>
  <cellXfs count="62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3" fontId="8" fillId="0" borderId="26" xfId="0" applyNumberFormat="1" applyFont="1" applyBorder="1" applyAlignment="1"/>
    <xf numFmtId="3" fontId="8" fillId="0" borderId="30" xfId="0" applyNumberFormat="1" applyFont="1" applyBorder="1" applyAlignment="1"/>
    <xf numFmtId="3" fontId="0" fillId="3" borderId="31" xfId="0" applyNumberFormat="1" applyFill="1" applyBorder="1" applyAlignment="1"/>
    <xf numFmtId="3" fontId="7" fillId="4" borderId="32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4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3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0" fillId="3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17" fillId="0" borderId="27" xfId="0" applyNumberFormat="1" applyFont="1" applyBorder="1" applyAlignment="1">
      <alignment horizontal="center" vertical="top" wrapText="1" shrinkToFit="1"/>
    </xf>
    <xf numFmtId="0" fontId="0" fillId="3" borderId="29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3" borderId="3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165" fontId="20" fillId="0" borderId="0" xfId="0" applyNumberFormat="1" applyFont="1" applyAlignment="1" applyProtection="1">
      <alignment horizontal="center" vertical="top"/>
    </xf>
    <xf numFmtId="0" fontId="10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166" fontId="16" fillId="0" borderId="0" xfId="0" applyNumberFormat="1" applyFont="1" applyAlignment="1" applyProtection="1">
      <alignment horizontal="right" vertical="top"/>
    </xf>
    <xf numFmtId="167" fontId="10" fillId="0" borderId="0" xfId="0" applyNumberFormat="1" applyFont="1" applyAlignment="1" applyProtection="1">
      <alignment horizontal="right" vertical="top"/>
    </xf>
    <xf numFmtId="166" fontId="10" fillId="0" borderId="0" xfId="0" applyNumberFormat="1" applyFont="1" applyAlignment="1" applyProtection="1">
      <alignment horizontal="right" vertical="top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166" fontId="7" fillId="0" borderId="0" xfId="0" applyNumberFormat="1" applyFont="1" applyAlignment="1" applyProtection="1">
      <alignment horizontal="right" vertical="top"/>
    </xf>
    <xf numFmtId="167" fontId="7" fillId="0" borderId="0" xfId="0" applyNumberFormat="1" applyFont="1" applyAlignment="1" applyProtection="1">
      <alignment horizontal="right" vertical="top"/>
    </xf>
    <xf numFmtId="0" fontId="10" fillId="0" borderId="0" xfId="0" applyFont="1" applyAlignment="1" applyProtection="1">
      <alignment horizontal="left"/>
    </xf>
    <xf numFmtId="0" fontId="21" fillId="5" borderId="33" xfId="0" applyFont="1" applyFill="1" applyBorder="1" applyAlignment="1" applyProtection="1">
      <alignment horizontal="center" vertical="center" wrapText="1"/>
    </xf>
    <xf numFmtId="165" fontId="22" fillId="0" borderId="0" xfId="0" applyNumberFormat="1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left" wrapText="1"/>
      <protection locked="0"/>
    </xf>
    <xf numFmtId="166" fontId="22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 applyProtection="1">
      <alignment horizontal="right"/>
      <protection locked="0"/>
    </xf>
    <xf numFmtId="165" fontId="23" fillId="0" borderId="0" xfId="0" applyNumberFormat="1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left" wrapText="1"/>
      <protection locked="0"/>
    </xf>
    <xf numFmtId="166" fontId="23" fillId="0" borderId="0" xfId="0" applyNumberFormat="1" applyFont="1" applyAlignment="1" applyProtection="1">
      <alignment horizontal="right"/>
      <protection locked="0"/>
    </xf>
    <xf numFmtId="167" fontId="23" fillId="0" borderId="0" xfId="0" applyNumberFormat="1" applyFont="1" applyAlignment="1" applyProtection="1">
      <alignment horizontal="right"/>
      <protection locked="0"/>
    </xf>
    <xf numFmtId="165" fontId="16" fillId="0" borderId="33" xfId="0" applyNumberFormat="1" applyFont="1" applyBorder="1" applyAlignment="1" applyProtection="1">
      <alignment horizontal="center"/>
      <protection locked="0"/>
    </xf>
    <xf numFmtId="0" fontId="16" fillId="0" borderId="33" xfId="0" applyFont="1" applyBorder="1" applyAlignment="1" applyProtection="1">
      <alignment horizontal="left" wrapText="1"/>
      <protection locked="0"/>
    </xf>
    <xf numFmtId="166" fontId="16" fillId="0" borderId="33" xfId="0" applyNumberFormat="1" applyFont="1" applyBorder="1" applyAlignment="1" applyProtection="1">
      <alignment horizontal="right"/>
      <protection locked="0"/>
    </xf>
    <xf numFmtId="167" fontId="16" fillId="0" borderId="33" xfId="0" applyNumberFormat="1" applyFont="1" applyBorder="1" applyAlignment="1" applyProtection="1">
      <alignment horizontal="right"/>
      <protection locked="0"/>
    </xf>
    <xf numFmtId="165" fontId="24" fillId="0" borderId="33" xfId="0" applyNumberFormat="1" applyFont="1" applyBorder="1" applyAlignment="1" applyProtection="1">
      <alignment horizontal="center"/>
      <protection locked="0"/>
    </xf>
    <xf numFmtId="0" fontId="24" fillId="0" borderId="33" xfId="0" applyFont="1" applyBorder="1" applyAlignment="1" applyProtection="1">
      <alignment horizontal="left" wrapText="1"/>
      <protection locked="0"/>
    </xf>
    <xf numFmtId="166" fontId="24" fillId="0" borderId="33" xfId="0" applyNumberFormat="1" applyFont="1" applyBorder="1" applyAlignment="1" applyProtection="1">
      <alignment horizontal="right"/>
      <protection locked="0"/>
    </xf>
    <xf numFmtId="167" fontId="24" fillId="0" borderId="33" xfId="0" applyNumberFormat="1" applyFont="1" applyBorder="1" applyAlignment="1" applyProtection="1">
      <alignment horizontal="right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67" fontId="11" fillId="0" borderId="0" xfId="0" applyNumberFormat="1" applyFont="1" applyAlignment="1" applyProtection="1">
      <alignment horizontal="right"/>
      <protection locked="0"/>
    </xf>
    <xf numFmtId="165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49" fontId="26" fillId="0" borderId="36" xfId="0" applyNumberFormat="1" applyFont="1" applyBorder="1" applyAlignment="1">
      <alignment horizontal="center"/>
    </xf>
    <xf numFmtId="0" fontId="27" fillId="0" borderId="0" xfId="0" applyFont="1"/>
    <xf numFmtId="0" fontId="29" fillId="0" borderId="13" xfId="0" applyFont="1" applyBorder="1" applyAlignment="1" applyProtection="1">
      <alignment horizontal="center" vertical="center" wrapText="1"/>
      <protection locked="0"/>
    </xf>
    <xf numFmtId="0" fontId="30" fillId="0" borderId="42" xfId="0" applyFont="1" applyFill="1" applyBorder="1" applyAlignment="1" applyProtection="1">
      <alignment horizontal="center" vertical="center"/>
      <protection locked="0"/>
    </xf>
    <xf numFmtId="0" fontId="29" fillId="0" borderId="42" xfId="0" applyFont="1" applyBorder="1" applyAlignment="1" applyProtection="1">
      <alignment horizontal="center" vertical="center"/>
      <protection locked="0"/>
    </xf>
    <xf numFmtId="0" fontId="29" fillId="0" borderId="42" xfId="0" applyFont="1" applyFill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textRotation="255" wrapText="1"/>
    </xf>
    <xf numFmtId="0" fontId="27" fillId="0" borderId="44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Fill="1"/>
    <xf numFmtId="0" fontId="27" fillId="0" borderId="48" xfId="0" applyFont="1" applyFill="1" applyBorder="1" applyAlignment="1" applyProtection="1">
      <alignment vertical="center" wrapText="1"/>
      <protection locked="0"/>
    </xf>
    <xf numFmtId="0" fontId="27" fillId="0" borderId="50" xfId="0" applyFont="1" applyFill="1" applyBorder="1" applyAlignment="1" applyProtection="1">
      <alignment horizontal="left" vertical="center" wrapText="1"/>
      <protection locked="0"/>
    </xf>
    <xf numFmtId="0" fontId="27" fillId="0" borderId="52" xfId="0" applyFont="1" applyBorder="1" applyAlignment="1" applyProtection="1">
      <alignment horizontal="left" vertical="center" wrapText="1"/>
      <protection locked="0"/>
    </xf>
    <xf numFmtId="0" fontId="27" fillId="0" borderId="48" xfId="0" applyFont="1" applyBorder="1" applyAlignment="1" applyProtection="1">
      <alignment horizontal="left" vertical="center" wrapText="1"/>
      <protection locked="0"/>
    </xf>
    <xf numFmtId="0" fontId="27" fillId="0" borderId="52" xfId="0" applyFont="1" applyFill="1" applyBorder="1" applyAlignment="1" applyProtection="1">
      <alignment horizontal="left" vertical="center" wrapText="1"/>
      <protection locked="0"/>
    </xf>
    <xf numFmtId="0" fontId="27" fillId="0" borderId="55" xfId="0" applyFont="1" applyFill="1" applyBorder="1" applyAlignment="1" applyProtection="1">
      <alignment vertical="center" wrapText="1"/>
      <protection locked="0"/>
    </xf>
    <xf numFmtId="0" fontId="27" fillId="0" borderId="11" xfId="0" applyFont="1" applyBorder="1" applyAlignment="1">
      <alignment horizontal="center" vertical="center"/>
    </xf>
    <xf numFmtId="44" fontId="32" fillId="0" borderId="42" xfId="2" applyFont="1" applyFill="1" applyBorder="1" applyAlignment="1">
      <alignment horizontal="right" vertical="center"/>
    </xf>
    <xf numFmtId="0" fontId="27" fillId="0" borderId="2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1" xfId="0" applyFont="1" applyBorder="1" applyAlignment="1">
      <alignment vertical="center"/>
    </xf>
    <xf numFmtId="0" fontId="27" fillId="0" borderId="47" xfId="0" applyFont="1" applyBorder="1" applyAlignment="1">
      <alignment horizontal="center" vertical="center"/>
    </xf>
    <xf numFmtId="0" fontId="34" fillId="0" borderId="29" xfId="3" applyFont="1" applyFill="1" applyBorder="1" applyAlignment="1">
      <alignment vertical="center" wrapText="1"/>
    </xf>
    <xf numFmtId="0" fontId="18" fillId="0" borderId="31" xfId="0" applyFont="1" applyFill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44" fontId="18" fillId="0" borderId="31" xfId="2" applyFont="1" applyFill="1" applyBorder="1" applyAlignment="1">
      <alignment vertical="center"/>
    </xf>
    <xf numFmtId="44" fontId="18" fillId="0" borderId="49" xfId="2" applyFont="1" applyFill="1" applyBorder="1" applyAlignment="1">
      <alignment vertical="center"/>
    </xf>
    <xf numFmtId="0" fontId="27" fillId="0" borderId="58" xfId="0" applyFont="1" applyBorder="1" applyAlignment="1">
      <alignment horizontal="center" vertical="center"/>
    </xf>
    <xf numFmtId="0" fontId="34" fillId="0" borderId="63" xfId="3" applyFont="1" applyFill="1" applyBorder="1" applyAlignment="1">
      <alignment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44" fontId="18" fillId="0" borderId="30" xfId="2" applyFont="1" applyFill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9" xfId="0" applyFont="1" applyBorder="1" applyAlignment="1">
      <alignment horizontal="center"/>
    </xf>
    <xf numFmtId="0" fontId="27" fillId="0" borderId="21" xfId="0" applyFont="1" applyFill="1" applyBorder="1" applyAlignment="1">
      <alignment vertical="center" wrapText="1"/>
    </xf>
    <xf numFmtId="0" fontId="27" fillId="0" borderId="21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44" fontId="27" fillId="0" borderId="21" xfId="2" applyFont="1" applyFill="1" applyBorder="1" applyAlignment="1">
      <alignment horizontal="center" vertical="center"/>
    </xf>
    <xf numFmtId="44" fontId="27" fillId="0" borderId="56" xfId="2" applyFont="1" applyFill="1" applyBorder="1" applyAlignment="1">
      <alignment horizontal="center" vertical="center"/>
    </xf>
    <xf numFmtId="0" fontId="27" fillId="0" borderId="31" xfId="0" applyFont="1" applyFill="1" applyBorder="1" applyAlignment="1" applyProtection="1">
      <alignment vertical="center" wrapText="1"/>
      <protection locked="0"/>
    </xf>
    <xf numFmtId="0" fontId="27" fillId="0" borderId="9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/>
    </xf>
    <xf numFmtId="0" fontId="27" fillId="0" borderId="63" xfId="0" applyFont="1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44" fontId="27" fillId="0" borderId="28" xfId="2" applyFont="1" applyFill="1" applyBorder="1" applyAlignment="1">
      <alignment horizontal="center" vertical="center"/>
    </xf>
    <xf numFmtId="44" fontId="27" fillId="0" borderId="53" xfId="2" applyFont="1" applyFill="1" applyBorder="1" applyAlignment="1">
      <alignment horizontal="center" vertical="center"/>
    </xf>
    <xf numFmtId="0" fontId="27" fillId="0" borderId="21" xfId="0" applyFont="1" applyFill="1" applyBorder="1" applyAlignment="1" applyProtection="1">
      <alignment vertical="center" wrapText="1"/>
      <protection locked="0"/>
    </xf>
    <xf numFmtId="0" fontId="27" fillId="0" borderId="21" xfId="0" applyFont="1" applyFill="1" applyBorder="1" applyAlignment="1" applyProtection="1">
      <alignment horizontal="center" vertical="center"/>
      <protection locked="0"/>
    </xf>
    <xf numFmtId="44" fontId="27" fillId="0" borderId="21" xfId="2" applyFont="1" applyFill="1" applyBorder="1" applyAlignment="1">
      <alignment vertical="center"/>
    </xf>
    <xf numFmtId="0" fontId="27" fillId="0" borderId="29" xfId="0" applyFont="1" applyBorder="1" applyAlignment="1" applyProtection="1">
      <alignment vertical="center" wrapText="1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44" fontId="27" fillId="0" borderId="31" xfId="2" applyFont="1" applyFill="1" applyBorder="1" applyAlignment="1">
      <alignment vertical="center"/>
    </xf>
    <xf numFmtId="44" fontId="27" fillId="0" borderId="49" xfId="2" applyFont="1" applyFill="1" applyBorder="1" applyAlignment="1">
      <alignment vertical="center"/>
    </xf>
    <xf numFmtId="0" fontId="27" fillId="0" borderId="15" xfId="0" applyFont="1" applyFill="1" applyBorder="1" applyAlignment="1" applyProtection="1">
      <alignment horizontal="center" vertical="center"/>
      <protection locked="0"/>
    </xf>
    <xf numFmtId="44" fontId="27" fillId="0" borderId="56" xfId="2" applyFont="1" applyFill="1" applyBorder="1" applyAlignment="1">
      <alignment vertical="center"/>
    </xf>
    <xf numFmtId="0" fontId="27" fillId="0" borderId="21" xfId="0" applyFont="1" applyBorder="1" applyAlignment="1" applyProtection="1">
      <alignment vertical="center" wrapText="1"/>
      <protection locked="0"/>
    </xf>
    <xf numFmtId="0" fontId="27" fillId="0" borderId="21" xfId="0" applyFont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28" xfId="0" applyFont="1" applyFill="1" applyBorder="1" applyAlignment="1" applyProtection="1">
      <alignment vertical="center" wrapText="1"/>
      <protection locked="0"/>
    </xf>
    <xf numFmtId="0" fontId="27" fillId="0" borderId="28" xfId="0" applyFont="1" applyFill="1" applyBorder="1" applyAlignment="1" applyProtection="1">
      <alignment horizontal="center" vertical="center"/>
      <protection locked="0"/>
    </xf>
    <xf numFmtId="44" fontId="27" fillId="0" borderId="28" xfId="2" applyFont="1" applyFill="1" applyBorder="1" applyAlignment="1">
      <alignment vertical="center"/>
    </xf>
    <xf numFmtId="44" fontId="27" fillId="0" borderId="53" xfId="2" applyFont="1" applyFill="1" applyBorder="1" applyAlignment="1">
      <alignment vertical="center"/>
    </xf>
    <xf numFmtId="0" fontId="27" fillId="0" borderId="22" xfId="0" applyFont="1" applyFill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27" fillId="0" borderId="28" xfId="0" applyFont="1" applyFill="1" applyBorder="1" applyAlignment="1">
      <alignment vertical="center" wrapText="1"/>
    </xf>
    <xf numFmtId="0" fontId="27" fillId="0" borderId="28" xfId="0" applyFont="1" applyFill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29" xfId="0" applyFont="1" applyFill="1" applyBorder="1" applyAlignment="1" applyProtection="1">
      <alignment vertical="center" wrapText="1"/>
      <protection locked="0"/>
    </xf>
    <xf numFmtId="0" fontId="27" fillId="0" borderId="31" xfId="0" applyFont="1" applyFill="1" applyBorder="1" applyAlignment="1" applyProtection="1">
      <alignment horizontal="centerContinuous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44" fontId="27" fillId="0" borderId="31" xfId="2" applyFont="1" applyFill="1" applyBorder="1" applyAlignment="1">
      <alignment horizontal="centerContinuous" vertical="center"/>
    </xf>
    <xf numFmtId="44" fontId="27" fillId="0" borderId="49" xfId="2" applyFont="1" applyFill="1" applyBorder="1" applyAlignment="1">
      <alignment horizontal="centerContinuous" vertical="center"/>
    </xf>
    <xf numFmtId="0" fontId="27" fillId="0" borderId="22" xfId="0" applyFont="1" applyFill="1" applyBorder="1" applyAlignment="1" applyProtection="1">
      <alignment vertical="center" wrapText="1"/>
      <protection locked="0"/>
    </xf>
    <xf numFmtId="0" fontId="27" fillId="0" borderId="21" xfId="0" applyFont="1" applyFill="1" applyBorder="1" applyAlignment="1" applyProtection="1">
      <alignment horizontal="centerContinuous" vertical="center"/>
      <protection locked="0"/>
    </xf>
    <xf numFmtId="44" fontId="27" fillId="0" borderId="21" xfId="2" applyFont="1" applyFill="1" applyBorder="1" applyAlignment="1">
      <alignment horizontal="centerContinuous" vertical="center"/>
    </xf>
    <xf numFmtId="44" fontId="27" fillId="0" borderId="56" xfId="2" applyFont="1" applyFill="1" applyBorder="1" applyAlignment="1">
      <alignment horizontal="centerContinuous" vertical="center"/>
    </xf>
    <xf numFmtId="44" fontId="27" fillId="0" borderId="56" xfId="2" applyFont="1" applyFill="1" applyBorder="1" applyAlignment="1">
      <alignment horizontal="right" vertical="center"/>
    </xf>
    <xf numFmtId="44" fontId="27" fillId="0" borderId="21" xfId="2" applyFont="1" applyFill="1" applyBorder="1" applyAlignment="1">
      <alignment horizontal="right" vertical="center"/>
    </xf>
    <xf numFmtId="1" fontId="27" fillId="0" borderId="21" xfId="0" applyNumberFormat="1" applyFont="1" applyBorder="1" applyAlignment="1">
      <alignment horizontal="center"/>
    </xf>
    <xf numFmtId="49" fontId="27" fillId="0" borderId="21" xfId="0" applyNumberFormat="1" applyFont="1" applyBorder="1" applyAlignment="1">
      <alignment horizontal="center" vertical="center"/>
    </xf>
    <xf numFmtId="44" fontId="32" fillId="0" borderId="65" xfId="2" applyFont="1" applyFill="1" applyBorder="1" applyAlignment="1">
      <alignment horizontal="right" vertical="center"/>
    </xf>
    <xf numFmtId="0" fontId="27" fillId="0" borderId="31" xfId="0" applyFont="1" applyBorder="1" applyAlignment="1">
      <alignment vertical="center" wrapText="1"/>
    </xf>
    <xf numFmtId="0" fontId="27" fillId="0" borderId="31" xfId="0" applyFont="1" applyFill="1" applyBorder="1" applyAlignment="1" applyProtection="1">
      <alignment horizontal="center" vertical="center"/>
      <protection locked="0"/>
    </xf>
    <xf numFmtId="44" fontId="27" fillId="0" borderId="31" xfId="2" applyFont="1" applyFill="1" applyBorder="1" applyAlignment="1">
      <alignment horizontal="center" vertical="center"/>
    </xf>
    <xf numFmtId="44" fontId="27" fillId="0" borderId="49" xfId="2" applyFont="1" applyFill="1" applyBorder="1" applyAlignment="1">
      <alignment horizontal="center" vertical="center"/>
    </xf>
    <xf numFmtId="0" fontId="27" fillId="0" borderId="15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vertical="center" wrapText="1"/>
    </xf>
    <xf numFmtId="0" fontId="27" fillId="0" borderId="32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4" fontId="31" fillId="0" borderId="42" xfId="0" applyNumberFormat="1" applyFont="1" applyBorder="1" applyAlignment="1" applyProtection="1">
      <alignment vertical="center" wrapText="1"/>
      <protection locked="0"/>
    </xf>
    <xf numFmtId="0" fontId="27" fillId="0" borderId="0" xfId="0" applyFont="1" applyBorder="1" applyAlignment="1">
      <alignment horizontal="center" vertical="center"/>
    </xf>
    <xf numFmtId="0" fontId="0" fillId="0" borderId="0" xfId="0" applyFill="1" applyBorder="1"/>
    <xf numFmtId="4" fontId="0" fillId="0" borderId="0" xfId="0" applyNumberFormat="1" applyFill="1" applyBorder="1"/>
    <xf numFmtId="0" fontId="16" fillId="0" borderId="0" xfId="0" applyNumberFormat="1" applyFont="1" applyBorder="1" applyAlignment="1">
      <alignment horizontal="left" vertical="top" wrapText="1"/>
    </xf>
    <xf numFmtId="4" fontId="16" fillId="0" borderId="0" xfId="0" applyNumberFormat="1" applyFont="1" applyBorder="1" applyAlignment="1">
      <alignment vertical="top" shrinkToFit="1"/>
    </xf>
    <xf numFmtId="4" fontId="16" fillId="0" borderId="29" xfId="0" applyNumberFormat="1" applyFont="1" applyBorder="1" applyAlignment="1">
      <alignment vertical="top" shrinkToFit="1"/>
    </xf>
    <xf numFmtId="0" fontId="0" fillId="3" borderId="26" xfId="0" applyFill="1" applyBorder="1" applyAlignment="1">
      <alignment vertical="top"/>
    </xf>
    <xf numFmtId="0" fontId="0" fillId="3" borderId="26" xfId="0" applyNumberFormat="1" applyFill="1" applyBorder="1" applyAlignment="1">
      <alignment vertical="top"/>
    </xf>
    <xf numFmtId="0" fontId="0" fillId="3" borderId="30" xfId="0" applyNumberFormat="1" applyFill="1" applyBorder="1" applyAlignment="1">
      <alignment horizontal="left" vertical="top" wrapText="1"/>
    </xf>
    <xf numFmtId="0" fontId="0" fillId="3" borderId="27" xfId="0" applyFill="1" applyBorder="1" applyAlignment="1">
      <alignment horizontal="center" vertical="top" shrinkToFit="1"/>
    </xf>
    <xf numFmtId="164" fontId="0" fillId="3" borderId="30" xfId="0" applyNumberFormat="1" applyFill="1" applyBorder="1" applyAlignment="1">
      <alignment vertical="top" shrinkToFit="1"/>
    </xf>
    <xf numFmtId="4" fontId="0" fillId="3" borderId="30" xfId="0" applyNumberFormat="1" applyFill="1" applyBorder="1" applyAlignment="1">
      <alignment vertical="top" shrinkToFit="1"/>
    </xf>
    <xf numFmtId="0" fontId="16" fillId="0" borderId="32" xfId="0" applyFont="1" applyBorder="1" applyAlignment="1">
      <alignment vertical="top"/>
    </xf>
    <xf numFmtId="0" fontId="16" fillId="0" borderId="18" xfId="0" applyNumberFormat="1" applyFont="1" applyBorder="1" applyAlignment="1">
      <alignment horizontal="left" vertical="top" wrapText="1"/>
    </xf>
    <xf numFmtId="4" fontId="16" fillId="0" borderId="63" xfId="0" applyNumberFormat="1" applyFont="1" applyBorder="1" applyAlignment="1">
      <alignment vertical="top" shrinkToFit="1"/>
    </xf>
    <xf numFmtId="4" fontId="16" fillId="0" borderId="27" xfId="0" applyNumberFormat="1" applyFont="1" applyBorder="1" applyAlignment="1">
      <alignment vertical="top" shrinkToFit="1"/>
    </xf>
    <xf numFmtId="0" fontId="16" fillId="0" borderId="32" xfId="0" applyFont="1" applyBorder="1" applyAlignment="1">
      <alignment horizontal="center" vertical="top" shrinkToFit="1"/>
    </xf>
    <xf numFmtId="0" fontId="16" fillId="0" borderId="26" xfId="0" applyFont="1" applyBorder="1" applyAlignment="1">
      <alignment horizontal="center" vertical="top" shrinkToFit="1"/>
    </xf>
    <xf numFmtId="164" fontId="16" fillId="0" borderId="28" xfId="0" applyNumberFormat="1" applyFont="1" applyBorder="1" applyAlignment="1">
      <alignment vertical="top" shrinkToFit="1"/>
    </xf>
    <xf numFmtId="164" fontId="16" fillId="0" borderId="30" xfId="0" applyNumberFormat="1" applyFont="1" applyFill="1" applyBorder="1" applyAlignment="1">
      <alignment vertical="top" shrinkToFit="1"/>
    </xf>
    <xf numFmtId="164" fontId="16" fillId="0" borderId="31" xfId="0" applyNumberFormat="1" applyFont="1" applyFill="1" applyBorder="1" applyAlignment="1">
      <alignment vertical="top" shrinkToFit="1"/>
    </xf>
    <xf numFmtId="4" fontId="16" fillId="0" borderId="28" xfId="0" applyNumberFormat="1" applyFont="1" applyBorder="1" applyAlignment="1">
      <alignment vertical="top" shrinkToFit="1"/>
    </xf>
    <xf numFmtId="4" fontId="16" fillId="0" borderId="30" xfId="0" applyNumberFormat="1" applyFont="1" applyFill="1" applyBorder="1" applyAlignment="1">
      <alignment vertical="top" shrinkToFit="1"/>
    </xf>
    <xf numFmtId="4" fontId="16" fillId="0" borderId="31" xfId="0" applyNumberFormat="1" applyFont="1" applyFill="1" applyBorder="1" applyAlignment="1">
      <alignment vertical="top" shrinkToFit="1"/>
    </xf>
    <xf numFmtId="0" fontId="16" fillId="0" borderId="28" xfId="0" applyNumberFormat="1" applyFont="1" applyBorder="1" applyAlignment="1">
      <alignment vertical="top"/>
    </xf>
    <xf numFmtId="0" fontId="16" fillId="0" borderId="30" xfId="0" applyNumberFormat="1" applyFont="1" applyBorder="1" applyAlignment="1">
      <alignment vertical="top"/>
    </xf>
    <xf numFmtId="49" fontId="16" fillId="0" borderId="30" xfId="0" applyNumberFormat="1" applyFont="1" applyBorder="1" applyAlignment="1">
      <alignment vertical="top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26" xfId="0" applyFont="1" applyBorder="1" applyAlignment="1">
      <alignment horizontal="center" vertical="top"/>
    </xf>
    <xf numFmtId="0" fontId="16" fillId="0" borderId="26" xfId="0" applyFont="1" applyBorder="1"/>
    <xf numFmtId="49" fontId="16" fillId="0" borderId="30" xfId="0" applyNumberFormat="1" applyFont="1" applyBorder="1"/>
    <xf numFmtId="49" fontId="16" fillId="0" borderId="0" xfId="0" applyNumberFormat="1" applyFont="1" applyBorder="1" applyAlignment="1">
      <alignment horizontal="left" wrapText="1"/>
    </xf>
    <xf numFmtId="0" fontId="16" fillId="0" borderId="26" xfId="0" applyFont="1" applyBorder="1" applyAlignment="1">
      <alignment horizontal="center"/>
    </xf>
    <xf numFmtId="0" fontId="16" fillId="0" borderId="10" xfId="0" applyFont="1" applyBorder="1"/>
    <xf numFmtId="49" fontId="16" fillId="0" borderId="31" xfId="0" applyNumberFormat="1" applyFont="1" applyBorder="1"/>
    <xf numFmtId="49" fontId="16" fillId="0" borderId="6" xfId="0" applyNumberFormat="1" applyFont="1" applyBorder="1"/>
    <xf numFmtId="0" fontId="16" fillId="0" borderId="10" xfId="0" applyFont="1" applyBorder="1" applyAlignment="1">
      <alignment horizontal="center"/>
    </xf>
    <xf numFmtId="4" fontId="0" fillId="3" borderId="26" xfId="0" applyNumberFormat="1" applyFill="1" applyBorder="1" applyAlignment="1">
      <alignment vertical="top" shrinkToFit="1"/>
    </xf>
    <xf numFmtId="0" fontId="0" fillId="0" borderId="0" xfId="0"/>
    <xf numFmtId="0" fontId="16" fillId="0" borderId="26" xfId="0" applyNumberFormat="1" applyFont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0" fontId="17" fillId="0" borderId="27" xfId="0" applyNumberFormat="1" applyFont="1" applyBorder="1" applyAlignment="1">
      <alignment vertical="top" wrapText="1" shrinkToFit="1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0" borderId="26" xfId="0" applyFill="1" applyBorder="1" applyAlignment="1">
      <alignment vertical="top"/>
    </xf>
    <xf numFmtId="4" fontId="0" fillId="3" borderId="27" xfId="0" applyNumberFormat="1" applyFill="1" applyBorder="1" applyAlignment="1">
      <alignment vertical="top" shrinkToFit="1"/>
    </xf>
    <xf numFmtId="0" fontId="0" fillId="0" borderId="0" xfId="0"/>
    <xf numFmtId="0" fontId="16" fillId="0" borderId="0" xfId="0" applyFont="1"/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27" xfId="0" applyNumberFormat="1" applyFont="1" applyBorder="1" applyAlignment="1">
      <alignment vertical="top" wrapText="1" shrinkToFit="1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0" fontId="16" fillId="0" borderId="26" xfId="0" applyNumberFormat="1" applyFont="1" applyBorder="1" applyAlignment="1">
      <alignment horizontal="left" vertical="top" wrapText="1"/>
    </xf>
    <xf numFmtId="0" fontId="0" fillId="0" borderId="26" xfId="0" applyBorder="1"/>
    <xf numFmtId="164" fontId="16" fillId="0" borderId="26" xfId="0" applyNumberFormat="1" applyFont="1" applyBorder="1" applyAlignment="1">
      <alignment vertical="top" shrinkToFit="1"/>
    </xf>
    <xf numFmtId="0" fontId="16" fillId="0" borderId="26" xfId="0" applyNumberFormat="1" applyFont="1" applyBorder="1" applyAlignment="1">
      <alignment vertical="top"/>
    </xf>
    <xf numFmtId="0" fontId="16" fillId="0" borderId="26" xfId="0" applyFont="1" applyBorder="1" applyAlignment="1">
      <alignment vertical="top" shrinkToFit="1"/>
    </xf>
    <xf numFmtId="0" fontId="9" fillId="0" borderId="0" xfId="0" applyNumberFormat="1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49" fontId="0" fillId="0" borderId="66" xfId="0" applyNumberFormat="1" applyBorder="1" applyAlignment="1">
      <alignment vertical="center"/>
    </xf>
    <xf numFmtId="49" fontId="0" fillId="0" borderId="67" xfId="0" applyNumberFormat="1" applyBorder="1" applyAlignment="1">
      <alignment vertical="center"/>
    </xf>
    <xf numFmtId="0" fontId="0" fillId="0" borderId="70" xfId="0" applyFont="1" applyBorder="1" applyAlignment="1">
      <alignment vertical="center"/>
    </xf>
    <xf numFmtId="0" fontId="0" fillId="0" borderId="71" xfId="0" applyFont="1" applyBorder="1" applyAlignment="1">
      <alignment vertical="center"/>
    </xf>
    <xf numFmtId="0" fontId="0" fillId="6" borderId="72" xfId="0" applyFill="1" applyBorder="1"/>
    <xf numFmtId="49" fontId="0" fillId="6" borderId="69" xfId="0" applyNumberFormat="1" applyFill="1" applyBorder="1" applyAlignment="1"/>
    <xf numFmtId="49" fontId="0" fillId="6" borderId="69" xfId="0" applyNumberFormat="1" applyFill="1" applyBorder="1"/>
    <xf numFmtId="0" fontId="0" fillId="6" borderId="69" xfId="0" applyFill="1" applyBorder="1"/>
    <xf numFmtId="0" fontId="0" fillId="6" borderId="68" xfId="0" applyFill="1" applyBorder="1"/>
    <xf numFmtId="0" fontId="0" fillId="6" borderId="32" xfId="0" applyFill="1" applyBorder="1"/>
    <xf numFmtId="0" fontId="16" fillId="0" borderId="26" xfId="0" applyFont="1" applyBorder="1" applyAlignment="1">
      <alignment vertical="top"/>
    </xf>
    <xf numFmtId="0" fontId="0" fillId="6" borderId="10" xfId="0" applyFill="1" applyBorder="1" applyAlignment="1">
      <alignment vertical="top"/>
    </xf>
    <xf numFmtId="0" fontId="0" fillId="6" borderId="28" xfId="0" applyFill="1" applyBorder="1"/>
    <xf numFmtId="49" fontId="0" fillId="6" borderId="28" xfId="0" applyNumberFormat="1" applyFill="1" applyBorder="1"/>
    <xf numFmtId="0" fontId="16" fillId="0" borderId="26" xfId="0" applyNumberFormat="1" applyFont="1" applyBorder="1" applyAlignment="1">
      <alignment vertical="top"/>
    </xf>
    <xf numFmtId="0" fontId="0" fillId="6" borderId="10" xfId="0" applyNumberFormat="1" applyFill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0" fontId="17" fillId="0" borderId="27" xfId="0" applyNumberFormat="1" applyFont="1" applyBorder="1" applyAlignment="1">
      <alignment vertical="top" wrapText="1" shrinkToFit="1"/>
    </xf>
    <xf numFmtId="0" fontId="0" fillId="6" borderId="29" xfId="0" applyFill="1" applyBorder="1" applyAlignment="1">
      <alignment vertical="top" shrinkToFit="1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6" borderId="31" xfId="0" applyNumberFormat="1" applyFill="1" applyBorder="1" applyAlignment="1">
      <alignment vertical="top" shrinkToFit="1"/>
    </xf>
    <xf numFmtId="4" fontId="16" fillId="0" borderId="30" xfId="0" applyNumberFormat="1" applyFont="1" applyBorder="1" applyAlignment="1">
      <alignment vertical="top" shrinkToFit="1"/>
    </xf>
    <xf numFmtId="4" fontId="0" fillId="6" borderId="31" xfId="0" applyNumberFormat="1" applyFill="1" applyBorder="1" applyAlignment="1">
      <alignment vertical="top" shrinkToFit="1"/>
    </xf>
    <xf numFmtId="0" fontId="0" fillId="6" borderId="76" xfId="0" applyFill="1" applyBorder="1"/>
    <xf numFmtId="0" fontId="0" fillId="6" borderId="77" xfId="0" applyFill="1" applyBorder="1" applyAlignment="1">
      <alignment vertical="top"/>
    </xf>
    <xf numFmtId="49" fontId="0" fillId="6" borderId="77" xfId="0" applyNumberFormat="1" applyFill="1" applyBorder="1" applyAlignment="1">
      <alignment vertical="top"/>
    </xf>
    <xf numFmtId="49" fontId="0" fillId="6" borderId="75" xfId="0" applyNumberFormat="1" applyFill="1" applyBorder="1" applyAlignment="1">
      <alignment vertical="top"/>
    </xf>
    <xf numFmtId="0" fontId="0" fillId="6" borderId="78" xfId="0" applyFill="1" applyBorder="1" applyAlignment="1">
      <alignment vertical="top"/>
    </xf>
    <xf numFmtId="164" fontId="0" fillId="6" borderId="75" xfId="0" applyNumberFormat="1" applyFill="1" applyBorder="1" applyAlignment="1">
      <alignment vertical="top"/>
    </xf>
    <xf numFmtId="4" fontId="0" fillId="6" borderId="75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6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168" fontId="8" fillId="0" borderId="0" xfId="0" applyNumberFormat="1" applyFont="1"/>
    <xf numFmtId="0" fontId="0" fillId="0" borderId="0" xfId="0"/>
    <xf numFmtId="0" fontId="16" fillId="0" borderId="0" xfId="0" applyFont="1"/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0" fontId="17" fillId="0" borderId="27" xfId="0" applyNumberFormat="1" applyFont="1" applyBorder="1" applyAlignment="1">
      <alignment vertical="top" wrapText="1" shrinkToFit="1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0" borderId="0" xfId="0"/>
    <xf numFmtId="0" fontId="16" fillId="0" borderId="0" xfId="0" applyFont="1"/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0" fontId="17" fillId="0" borderId="27" xfId="0" applyNumberFormat="1" applyFont="1" applyBorder="1" applyAlignment="1">
      <alignment vertical="top" wrapText="1" shrinkToFit="1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0" borderId="0" xfId="0"/>
    <xf numFmtId="0" fontId="16" fillId="0" borderId="0" xfId="0" applyFont="1"/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0" fontId="17" fillId="0" borderId="27" xfId="0" applyNumberFormat="1" applyFont="1" applyBorder="1" applyAlignment="1">
      <alignment vertical="top" wrapText="1" shrinkToFit="1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0" borderId="0" xfId="0"/>
    <xf numFmtId="0" fontId="16" fillId="0" borderId="0" xfId="0" applyFont="1"/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164" fontId="16" fillId="0" borderId="30" xfId="0" applyNumberFormat="1" applyFont="1" applyBorder="1" applyAlignment="1">
      <alignment vertical="top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6" fillId="0" borderId="26" xfId="0" applyNumberFormat="1" applyFont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applyNumberFormat="1" applyFont="1" applyBorder="1" applyAlignment="1">
      <alignment horizontal="left" vertical="top" wrapText="1"/>
    </xf>
    <xf numFmtId="0" fontId="16" fillId="0" borderId="26" xfId="0" applyFont="1" applyFill="1" applyBorder="1" applyAlignment="1">
      <alignment vertical="top"/>
    </xf>
    <xf numFmtId="0" fontId="3" fillId="2" borderId="0" xfId="0" applyFont="1" applyFill="1" applyAlignment="1">
      <alignment horizontal="left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0" xfId="0" applyFont="1" applyAlignment="1" applyProtection="1">
      <alignment horizontal="center" vertical="center"/>
    </xf>
    <xf numFmtId="0" fontId="25" fillId="0" borderId="34" xfId="0" applyFont="1" applyBorder="1" applyAlignment="1">
      <alignment horizontal="center" vertical="center" textRotation="255" wrapText="1"/>
    </xf>
    <xf numFmtId="0" fontId="25" fillId="0" borderId="37" xfId="0" applyFont="1" applyBorder="1" applyAlignment="1">
      <alignment horizontal="center" vertical="center" textRotation="255" wrapText="1"/>
    </xf>
    <xf numFmtId="0" fontId="25" fillId="0" borderId="41" xfId="0" applyFont="1" applyBorder="1" applyAlignment="1">
      <alignment horizontal="center" vertical="center" textRotation="255" wrapText="1"/>
    </xf>
    <xf numFmtId="0" fontId="26" fillId="0" borderId="23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26" fillId="0" borderId="35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/>
    </xf>
    <xf numFmtId="0" fontId="26" fillId="0" borderId="40" xfId="0" applyFont="1" applyBorder="1" applyAlignment="1">
      <alignment horizontal="left" vertical="center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13" xfId="0" applyFont="1" applyBorder="1" applyAlignment="1" applyProtection="1">
      <alignment horizontal="left" vertical="center" wrapText="1"/>
      <protection locked="0"/>
    </xf>
    <xf numFmtId="0" fontId="27" fillId="0" borderId="43" xfId="0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0" fontId="27" fillId="0" borderId="45" xfId="0" applyFont="1" applyFill="1" applyBorder="1" applyAlignment="1" applyProtection="1">
      <alignment horizontal="center"/>
      <protection locked="0"/>
    </xf>
    <xf numFmtId="0" fontId="27" fillId="0" borderId="31" xfId="0" applyFont="1" applyFill="1" applyBorder="1" applyAlignment="1" applyProtection="1">
      <alignment horizontal="center"/>
      <protection locked="0"/>
    </xf>
    <xf numFmtId="44" fontId="27" fillId="0" borderId="45" xfId="2" applyFont="1" applyFill="1" applyBorder="1" applyAlignment="1">
      <alignment horizontal="center"/>
    </xf>
    <xf numFmtId="44" fontId="27" fillId="0" borderId="31" xfId="2" applyFont="1" applyFill="1" applyBorder="1" applyAlignment="1">
      <alignment horizontal="center"/>
    </xf>
    <xf numFmtId="44" fontId="27" fillId="0" borderId="46" xfId="2" applyFont="1" applyFill="1" applyBorder="1" applyAlignment="1">
      <alignment horizontal="center"/>
    </xf>
    <xf numFmtId="44" fontId="27" fillId="0" borderId="49" xfId="2" applyFont="1" applyFill="1" applyBorder="1" applyAlignment="1">
      <alignment horizontal="center"/>
    </xf>
    <xf numFmtId="0" fontId="27" fillId="0" borderId="30" xfId="0" applyFont="1" applyFill="1" applyBorder="1" applyAlignment="1" applyProtection="1">
      <alignment horizontal="center"/>
      <protection locked="0"/>
    </xf>
    <xf numFmtId="44" fontId="27" fillId="0" borderId="28" xfId="2" applyFont="1" applyFill="1" applyBorder="1" applyAlignment="1">
      <alignment horizontal="center"/>
    </xf>
    <xf numFmtId="44" fontId="27" fillId="0" borderId="51" xfId="2" applyFont="1" applyFill="1" applyBorder="1" applyAlignment="1">
      <alignment horizontal="center"/>
    </xf>
    <xf numFmtId="0" fontId="27" fillId="0" borderId="28" xfId="0" applyFont="1" applyFill="1" applyBorder="1" applyAlignment="1" applyProtection="1">
      <alignment horizontal="center"/>
      <protection locked="0"/>
    </xf>
    <xf numFmtId="44" fontId="27" fillId="0" borderId="53" xfId="2" applyFont="1" applyFill="1" applyBorder="1" applyAlignment="1">
      <alignment horizontal="center"/>
    </xf>
    <xf numFmtId="0" fontId="27" fillId="0" borderId="54" xfId="0" applyFont="1" applyFill="1" applyBorder="1" applyAlignment="1">
      <alignment horizontal="center"/>
    </xf>
    <xf numFmtId="44" fontId="27" fillId="0" borderId="30" xfId="2" applyFont="1" applyFill="1" applyBorder="1" applyAlignment="1">
      <alignment horizontal="center"/>
    </xf>
    <xf numFmtId="0" fontId="32" fillId="0" borderId="7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3" fillId="0" borderId="6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27" fillId="0" borderId="57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21" xfId="0" applyFont="1" applyBorder="1" applyAlignment="1">
      <alignment horizontal="center"/>
    </xf>
    <xf numFmtId="44" fontId="27" fillId="0" borderId="21" xfId="2" applyFont="1" applyFill="1" applyBorder="1" applyAlignment="1">
      <alignment horizontal="center"/>
    </xf>
    <xf numFmtId="44" fontId="27" fillId="0" borderId="56" xfId="2" applyFont="1" applyFill="1" applyBorder="1" applyAlignment="1">
      <alignment horizontal="center"/>
    </xf>
    <xf numFmtId="0" fontId="33" fillId="0" borderId="12" xfId="0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27" fillId="0" borderId="58" xfId="0" applyFont="1" applyFill="1" applyBorder="1" applyAlignment="1">
      <alignment horizontal="center"/>
    </xf>
    <xf numFmtId="0" fontId="32" fillId="0" borderId="7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27" fillId="0" borderId="52" xfId="0" applyFont="1" applyFill="1" applyBorder="1" applyAlignment="1">
      <alignment horizontal="center" wrapText="1"/>
    </xf>
    <xf numFmtId="0" fontId="27" fillId="0" borderId="60" xfId="0" applyFont="1" applyFill="1" applyBorder="1" applyAlignment="1">
      <alignment horizontal="center" wrapText="1"/>
    </xf>
    <xf numFmtId="0" fontId="27" fillId="0" borderId="59" xfId="0" applyFont="1" applyBorder="1" applyAlignment="1">
      <alignment horizontal="center" wrapText="1"/>
    </xf>
    <xf numFmtId="0" fontId="27" fillId="0" borderId="61" xfId="0" applyFont="1" applyBorder="1" applyAlignment="1">
      <alignment horizontal="center" wrapText="1"/>
    </xf>
    <xf numFmtId="0" fontId="27" fillId="0" borderId="48" xfId="0" applyFont="1" applyFill="1" applyBorder="1" applyAlignment="1">
      <alignment horizontal="center" wrapText="1"/>
    </xf>
    <xf numFmtId="0" fontId="27" fillId="0" borderId="52" xfId="0" applyFont="1" applyBorder="1" applyAlignment="1">
      <alignment horizontal="center" wrapText="1"/>
    </xf>
    <xf numFmtId="0" fontId="27" fillId="0" borderId="48" xfId="0" applyFont="1" applyBorder="1" applyAlignment="1">
      <alignment horizontal="center" wrapText="1"/>
    </xf>
    <xf numFmtId="0" fontId="27" fillId="0" borderId="62" xfId="0" applyFont="1" applyBorder="1" applyAlignment="1">
      <alignment horizontal="center" wrapText="1"/>
    </xf>
    <xf numFmtId="0" fontId="27" fillId="0" borderId="47" xfId="0" applyFont="1" applyBorder="1" applyAlignment="1">
      <alignment horizontal="center"/>
    </xf>
    <xf numFmtId="0" fontId="27" fillId="0" borderId="28" xfId="0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29" xfId="0" applyFont="1" applyFill="1" applyBorder="1" applyAlignment="1">
      <alignment horizontal="center"/>
    </xf>
    <xf numFmtId="0" fontId="33" fillId="0" borderId="24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vertical="center" wrapText="1"/>
    </xf>
    <xf numFmtId="0" fontId="33" fillId="0" borderId="16" xfId="0" applyFont="1" applyFill="1" applyBorder="1" applyAlignment="1">
      <alignment vertical="center" wrapText="1"/>
    </xf>
    <xf numFmtId="0" fontId="33" fillId="0" borderId="24" xfId="0" applyFont="1" applyFill="1" applyBorder="1" applyAlignment="1">
      <alignment horizontal="left" vertical="center" wrapText="1"/>
    </xf>
    <xf numFmtId="0" fontId="33" fillId="0" borderId="25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 applyProtection="1">
      <alignment horizontal="left" vertical="center" wrapText="1"/>
      <protection locked="0"/>
    </xf>
    <xf numFmtId="0" fontId="31" fillId="0" borderId="13" xfId="0" applyFont="1" applyFill="1" applyBorder="1" applyAlignment="1" applyProtection="1">
      <alignment horizontal="left" vertical="center" wrapText="1"/>
      <protection locked="0"/>
    </xf>
    <xf numFmtId="0" fontId="32" fillId="0" borderId="64" xfId="0" applyFont="1" applyFill="1" applyBorder="1" applyAlignment="1">
      <alignment horizontal="left" vertical="center" wrapText="1"/>
    </xf>
    <xf numFmtId="49" fontId="0" fillId="0" borderId="66" xfId="0" applyNumberForma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73" xfId="0" applyBorder="1" applyAlignment="1">
      <alignment vertical="center"/>
    </xf>
    <xf numFmtId="49" fontId="0" fillId="0" borderId="67" xfId="0" applyNumberFormat="1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74" xfId="0" applyBorder="1" applyAlignment="1">
      <alignment vertical="center"/>
    </xf>
  </cellXfs>
  <cellStyles count="4">
    <cellStyle name="měny" xfId="2" builtinId="4"/>
    <cellStyle name="normální" xfId="0" builtinId="0"/>
    <cellStyle name="normální 2" xfId="1"/>
    <cellStyle name="normální_Lis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40</v>
      </c>
    </row>
    <row r="2" spans="1:7" ht="57.75" customHeight="1">
      <c r="A2" s="493" t="s">
        <v>41</v>
      </c>
      <c r="B2" s="493"/>
      <c r="C2" s="493"/>
      <c r="D2" s="493"/>
      <c r="E2" s="493"/>
      <c r="F2" s="493"/>
      <c r="G2" s="4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P83"/>
  <sheetViews>
    <sheetView showGridLines="0" tabSelected="1" topLeftCell="B1" zoomScaleSheetLayoutView="75" workbookViewId="0">
      <selection activeCell="N72" sqref="N72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16" max="16" width="9.140625" bestFit="1" customWidth="1"/>
  </cols>
  <sheetData>
    <row r="1" spans="1:15" ht="33.75" customHeight="1">
      <c r="A1" s="73" t="s">
        <v>38</v>
      </c>
      <c r="B1" s="521" t="s">
        <v>4</v>
      </c>
      <c r="C1" s="522"/>
      <c r="D1" s="522"/>
      <c r="E1" s="522"/>
      <c r="F1" s="522"/>
      <c r="G1" s="522"/>
      <c r="H1" s="522"/>
      <c r="I1" s="522"/>
      <c r="J1" s="523"/>
    </row>
    <row r="2" spans="1:15" ht="23.25" customHeight="1">
      <c r="A2" s="4"/>
      <c r="B2" s="83" t="s">
        <v>24</v>
      </c>
      <c r="C2" s="84"/>
      <c r="D2" s="85" t="s">
        <v>48</v>
      </c>
      <c r="E2" s="85" t="s">
        <v>49</v>
      </c>
      <c r="F2" s="86"/>
      <c r="G2" s="87"/>
      <c r="H2" s="86"/>
      <c r="I2" s="87"/>
      <c r="J2" s="88"/>
      <c r="O2" s="2"/>
    </row>
    <row r="3" spans="1:15" ht="23.25" customHeight="1">
      <c r="A3" s="4"/>
      <c r="B3" s="89" t="s">
        <v>46</v>
      </c>
      <c r="C3" s="84"/>
      <c r="D3" s="90" t="s">
        <v>43</v>
      </c>
      <c r="E3" s="90" t="s">
        <v>45</v>
      </c>
      <c r="F3" s="91"/>
      <c r="G3" s="91"/>
      <c r="H3" s="84"/>
      <c r="I3" s="92"/>
      <c r="J3" s="93"/>
    </row>
    <row r="4" spans="1:15" ht="23.25" customHeight="1">
      <c r="A4" s="80">
        <v>364</v>
      </c>
      <c r="B4" s="94" t="s">
        <v>47</v>
      </c>
      <c r="C4" s="95"/>
      <c r="D4" s="96" t="s">
        <v>43</v>
      </c>
      <c r="E4" s="96" t="s">
        <v>44</v>
      </c>
      <c r="F4" s="97"/>
      <c r="G4" s="98"/>
      <c r="H4" s="97"/>
      <c r="I4" s="98"/>
      <c r="J4" s="99"/>
    </row>
    <row r="5" spans="1:15" ht="24" customHeight="1">
      <c r="A5" s="4"/>
      <c r="B5" s="47" t="s">
        <v>23</v>
      </c>
      <c r="C5" s="5"/>
      <c r="D5" s="82" t="s">
        <v>50</v>
      </c>
      <c r="E5" s="26"/>
      <c r="F5" s="26"/>
      <c r="G5" s="26"/>
      <c r="H5" s="28" t="s">
        <v>42</v>
      </c>
      <c r="I5" s="82" t="s">
        <v>54</v>
      </c>
      <c r="J5" s="11"/>
    </row>
    <row r="6" spans="1:15" ht="15.75" customHeight="1">
      <c r="A6" s="4"/>
      <c r="B6" s="41"/>
      <c r="C6" s="26"/>
      <c r="D6" s="82" t="s">
        <v>51</v>
      </c>
      <c r="E6" s="26"/>
      <c r="F6" s="26"/>
      <c r="G6" s="26"/>
      <c r="H6" s="28" t="s">
        <v>36</v>
      </c>
      <c r="I6" s="33"/>
      <c r="J6" s="11"/>
    </row>
    <row r="7" spans="1:15" ht="15.75" customHeight="1">
      <c r="A7" s="4"/>
      <c r="B7" s="42"/>
      <c r="C7" s="100" t="s">
        <v>53</v>
      </c>
      <c r="D7" s="81" t="s">
        <v>52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21</v>
      </c>
      <c r="C8" s="5"/>
      <c r="D8" s="35"/>
      <c r="E8" s="5"/>
      <c r="F8" s="5"/>
      <c r="G8" s="45"/>
      <c r="H8" s="28" t="s">
        <v>42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36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20</v>
      </c>
      <c r="C11" s="5"/>
      <c r="D11" s="500"/>
      <c r="E11" s="500"/>
      <c r="F11" s="500"/>
      <c r="G11" s="500"/>
      <c r="H11" s="28" t="s">
        <v>42</v>
      </c>
      <c r="I11" s="33"/>
      <c r="J11" s="11"/>
    </row>
    <row r="12" spans="1:15" ht="15.75" customHeight="1">
      <c r="A12" s="4"/>
      <c r="B12" s="41"/>
      <c r="C12" s="26"/>
      <c r="D12" s="505"/>
      <c r="E12" s="505"/>
      <c r="F12" s="505"/>
      <c r="G12" s="505"/>
      <c r="H12" s="28" t="s">
        <v>36</v>
      </c>
      <c r="I12" s="33"/>
      <c r="J12" s="11"/>
    </row>
    <row r="13" spans="1:15" ht="15.75" customHeight="1">
      <c r="A13" s="4"/>
      <c r="B13" s="42"/>
      <c r="C13" s="27"/>
      <c r="D13" s="506"/>
      <c r="E13" s="506"/>
      <c r="F13" s="506"/>
      <c r="G13" s="506"/>
      <c r="H13" s="29"/>
      <c r="I13" s="34"/>
      <c r="J13" s="51"/>
    </row>
    <row r="14" spans="1:15" ht="24" customHeight="1">
      <c r="A14" s="4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34</v>
      </c>
      <c r="C15" s="72"/>
      <c r="D15" s="53"/>
      <c r="E15" s="510"/>
      <c r="F15" s="510"/>
      <c r="G15" s="501"/>
      <c r="H15" s="501"/>
      <c r="I15" s="501" t="s">
        <v>31</v>
      </c>
      <c r="J15" s="502"/>
    </row>
    <row r="16" spans="1:15" ht="23.25" customHeight="1">
      <c r="A16" s="160" t="s">
        <v>26</v>
      </c>
      <c r="B16" s="57" t="s">
        <v>26</v>
      </c>
      <c r="C16" s="58"/>
      <c r="D16" s="59"/>
      <c r="E16" s="503"/>
      <c r="F16" s="504"/>
      <c r="G16" s="503"/>
      <c r="H16" s="504"/>
      <c r="I16" s="503">
        <f>SUM(I49:I60)</f>
        <v>0</v>
      </c>
      <c r="J16" s="509"/>
    </row>
    <row r="17" spans="1:16" ht="23.25" customHeight="1">
      <c r="A17" s="160" t="s">
        <v>27</v>
      </c>
      <c r="B17" s="57" t="s">
        <v>27</v>
      </c>
      <c r="C17" s="58"/>
      <c r="D17" s="59"/>
      <c r="E17" s="503"/>
      <c r="F17" s="504"/>
      <c r="G17" s="503"/>
      <c r="H17" s="504"/>
      <c r="I17" s="503">
        <f>I61+I62+I63+I64+I65+I66+I67+I68+I69+I70+I71+I72+I73+I74+I75+I76+I78</f>
        <v>0</v>
      </c>
      <c r="J17" s="509"/>
    </row>
    <row r="18" spans="1:16" ht="23.25" customHeight="1">
      <c r="A18" s="160" t="s">
        <v>28</v>
      </c>
      <c r="B18" s="57" t="s">
        <v>28</v>
      </c>
      <c r="C18" s="58"/>
      <c r="D18" s="59"/>
      <c r="E18" s="503"/>
      <c r="F18" s="504"/>
      <c r="G18" s="503"/>
      <c r="H18" s="504"/>
      <c r="I18" s="503">
        <f>I77</f>
        <v>0</v>
      </c>
      <c r="J18" s="509"/>
    </row>
    <row r="19" spans="1:16" ht="23.25" customHeight="1">
      <c r="A19" s="160" t="s">
        <v>121</v>
      </c>
      <c r="B19" s="57" t="s">
        <v>29</v>
      </c>
      <c r="C19" s="58"/>
      <c r="D19" s="59"/>
      <c r="E19" s="503"/>
      <c r="F19" s="504"/>
      <c r="G19" s="503"/>
      <c r="H19" s="504"/>
      <c r="I19" s="503">
        <f>I79</f>
        <v>0</v>
      </c>
      <c r="J19" s="509"/>
    </row>
    <row r="20" spans="1:16" ht="23.25" customHeight="1">
      <c r="A20" s="160" t="s">
        <v>122</v>
      </c>
      <c r="B20" s="57" t="s">
        <v>30</v>
      </c>
      <c r="C20" s="58"/>
      <c r="D20" s="59"/>
      <c r="E20" s="503"/>
      <c r="F20" s="504"/>
      <c r="G20" s="503"/>
      <c r="H20" s="504"/>
      <c r="I20" s="503">
        <v>0</v>
      </c>
      <c r="J20" s="509"/>
    </row>
    <row r="21" spans="1:16" ht="23.25" customHeight="1">
      <c r="A21" s="4"/>
      <c r="B21" s="74" t="s">
        <v>31</v>
      </c>
      <c r="C21" s="75"/>
      <c r="D21" s="76"/>
      <c r="E21" s="507"/>
      <c r="F21" s="531"/>
      <c r="G21" s="507"/>
      <c r="H21" s="531"/>
      <c r="I21" s="507">
        <f>SUM(I16:J20)</f>
        <v>0</v>
      </c>
      <c r="J21" s="508"/>
    </row>
    <row r="22" spans="1:16" ht="33" customHeight="1">
      <c r="A22" s="4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6" ht="23.25" customHeight="1">
      <c r="A23" s="4"/>
      <c r="B23" s="57" t="s">
        <v>13</v>
      </c>
      <c r="C23" s="58"/>
      <c r="D23" s="59"/>
      <c r="E23" s="60">
        <v>15</v>
      </c>
      <c r="F23" s="61" t="s">
        <v>0</v>
      </c>
      <c r="G23" s="529">
        <f>I21</f>
        <v>0</v>
      </c>
      <c r="H23" s="530"/>
      <c r="I23" s="530"/>
      <c r="J23" s="62" t="str">
        <f t="shared" ref="J23:J28" si="0">Mena</f>
        <v>CZK</v>
      </c>
      <c r="L23" s="332"/>
      <c r="M23" s="332"/>
      <c r="N23" s="332"/>
      <c r="O23" s="332"/>
      <c r="P23" s="332"/>
    </row>
    <row r="24" spans="1:16" ht="23.25" customHeight="1">
      <c r="A24" s="4"/>
      <c r="B24" s="57" t="s">
        <v>14</v>
      </c>
      <c r="C24" s="58"/>
      <c r="D24" s="59"/>
      <c r="E24" s="60">
        <f>SazbaDPH1</f>
        <v>15</v>
      </c>
      <c r="F24" s="61" t="s">
        <v>0</v>
      </c>
      <c r="G24" s="533">
        <f>0.15*ZakladDPHSni</f>
        <v>0</v>
      </c>
      <c r="H24" s="534"/>
      <c r="I24" s="534"/>
      <c r="J24" s="62" t="str">
        <f t="shared" si="0"/>
        <v>CZK</v>
      </c>
      <c r="L24" s="332"/>
      <c r="M24" s="332"/>
      <c r="N24" s="332"/>
      <c r="O24" s="332"/>
      <c r="P24" s="332"/>
    </row>
    <row r="25" spans="1:16" ht="23.25" customHeight="1">
      <c r="A25" s="4"/>
      <c r="B25" s="57" t="s">
        <v>15</v>
      </c>
      <c r="C25" s="58"/>
      <c r="D25" s="59"/>
      <c r="E25" s="60">
        <v>21</v>
      </c>
      <c r="F25" s="61" t="s">
        <v>0</v>
      </c>
      <c r="G25" s="529">
        <v>0</v>
      </c>
      <c r="H25" s="530"/>
      <c r="I25" s="530"/>
      <c r="J25" s="62" t="str">
        <f t="shared" si="0"/>
        <v>CZK</v>
      </c>
      <c r="L25" s="332"/>
      <c r="M25" s="332"/>
      <c r="N25" s="332"/>
      <c r="O25" s="332"/>
      <c r="P25" s="332"/>
    </row>
    <row r="26" spans="1:16" ht="23.25" customHeight="1">
      <c r="A26" s="4"/>
      <c r="B26" s="49" t="s">
        <v>16</v>
      </c>
      <c r="C26" s="22"/>
      <c r="D26" s="18"/>
      <c r="E26" s="43">
        <f>SazbaDPH2</f>
        <v>21</v>
      </c>
      <c r="F26" s="44" t="s">
        <v>0</v>
      </c>
      <c r="G26" s="524">
        <v>0</v>
      </c>
      <c r="H26" s="525"/>
      <c r="I26" s="525"/>
      <c r="J26" s="56" t="str">
        <f t="shared" si="0"/>
        <v>CZK</v>
      </c>
      <c r="L26" s="332"/>
      <c r="M26" s="332"/>
      <c r="N26" s="332"/>
      <c r="O26" s="332"/>
      <c r="P26" s="332"/>
    </row>
    <row r="27" spans="1:16" ht="23.25" customHeight="1" thickBot="1">
      <c r="A27" s="4"/>
      <c r="B27" s="48" t="s">
        <v>5</v>
      </c>
      <c r="C27" s="20"/>
      <c r="D27" s="23"/>
      <c r="E27" s="20"/>
      <c r="F27" s="21"/>
      <c r="G27" s="526">
        <v>0</v>
      </c>
      <c r="H27" s="526"/>
      <c r="I27" s="526"/>
      <c r="J27" s="63" t="str">
        <f t="shared" si="0"/>
        <v>CZK</v>
      </c>
      <c r="L27" s="332"/>
      <c r="M27" s="332"/>
      <c r="N27" s="332"/>
      <c r="O27" s="332"/>
      <c r="P27" s="332"/>
    </row>
    <row r="28" spans="1:16" ht="27.75" hidden="1" customHeight="1" thickBot="1">
      <c r="A28" s="4"/>
      <c r="B28" s="129" t="s">
        <v>25</v>
      </c>
      <c r="C28" s="130"/>
      <c r="D28" s="130"/>
      <c r="E28" s="131"/>
      <c r="F28" s="132"/>
      <c r="G28" s="528">
        <v>10263000</v>
      </c>
      <c r="H28" s="532"/>
      <c r="I28" s="532"/>
      <c r="J28" s="133" t="str">
        <f t="shared" si="0"/>
        <v>CZK</v>
      </c>
      <c r="L28" s="332"/>
      <c r="M28" s="332"/>
      <c r="N28" s="332"/>
      <c r="O28" s="332"/>
      <c r="P28" s="332"/>
    </row>
    <row r="29" spans="1:16" ht="27.75" customHeight="1" thickBot="1">
      <c r="A29" s="4"/>
      <c r="B29" s="129" t="s">
        <v>37</v>
      </c>
      <c r="C29" s="134"/>
      <c r="D29" s="134"/>
      <c r="E29" s="134"/>
      <c r="F29" s="134"/>
      <c r="G29" s="528">
        <f>ZakladDPHSni+DPHSni</f>
        <v>0</v>
      </c>
      <c r="H29" s="528"/>
      <c r="I29" s="528"/>
      <c r="J29" s="135" t="s">
        <v>57</v>
      </c>
      <c r="L29" s="332"/>
      <c r="M29" s="332"/>
      <c r="N29" s="332"/>
      <c r="O29" s="332"/>
      <c r="P29" s="332"/>
    </row>
    <row r="30" spans="1:16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  <c r="L30" s="527"/>
      <c r="M30" s="527"/>
      <c r="N30" s="527"/>
      <c r="O30" s="332"/>
      <c r="P30" s="333"/>
    </row>
    <row r="31" spans="1:16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  <c r="L31" s="332"/>
      <c r="M31" s="332"/>
      <c r="N31" s="332"/>
      <c r="O31" s="332"/>
      <c r="P31" s="332"/>
    </row>
    <row r="32" spans="1:16" ht="18.75" customHeight="1">
      <c r="A32" s="4"/>
      <c r="B32" s="24"/>
      <c r="C32" s="19" t="s">
        <v>12</v>
      </c>
      <c r="D32" s="39" t="s">
        <v>656</v>
      </c>
      <c r="E32" s="39"/>
      <c r="F32" s="19" t="s">
        <v>11</v>
      </c>
      <c r="G32" s="39"/>
      <c r="H32" s="40">
        <f ca="1">TODAY()</f>
        <v>43136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511" t="s">
        <v>2</v>
      </c>
      <c r="E35" s="511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17</v>
      </c>
      <c r="C37" s="3"/>
      <c r="D37" s="3"/>
      <c r="E37" s="3"/>
      <c r="F37" s="117"/>
      <c r="G37" s="117"/>
      <c r="H37" s="117"/>
      <c r="I37" s="117"/>
      <c r="J37" s="3"/>
    </row>
    <row r="38" spans="1:10" ht="25.5" hidden="1" customHeight="1">
      <c r="A38" s="105" t="s">
        <v>39</v>
      </c>
      <c r="B38" s="109" t="s">
        <v>18</v>
      </c>
      <c r="C38" s="110" t="s">
        <v>6</v>
      </c>
      <c r="D38" s="111"/>
      <c r="E38" s="111"/>
      <c r="F38" s="118" t="str">
        <f>B23</f>
        <v>Základ pro sníženou DPH</v>
      </c>
      <c r="G38" s="118" t="str">
        <f>B25</f>
        <v>Základ pro základní DPH</v>
      </c>
      <c r="H38" s="119" t="s">
        <v>19</v>
      </c>
      <c r="I38" s="119" t="s">
        <v>1</v>
      </c>
      <c r="J38" s="112" t="s">
        <v>0</v>
      </c>
    </row>
    <row r="39" spans="1:10" ht="25.5" hidden="1" customHeight="1">
      <c r="A39" s="105">
        <v>1</v>
      </c>
      <c r="B39" s="113" t="s">
        <v>55</v>
      </c>
      <c r="C39" s="512"/>
      <c r="D39" s="513"/>
      <c r="E39" s="513"/>
      <c r="F39" s="120">
        <v>10263000</v>
      </c>
      <c r="G39" s="121">
        <v>0</v>
      </c>
      <c r="H39" s="122">
        <v>1539450</v>
      </c>
      <c r="I39" s="122">
        <v>11802450</v>
      </c>
      <c r="J39" s="114">
        <f>IF(CenaCelkemVypocet=0,"",I39/CenaCelkemVypocet*100)</f>
        <v>100</v>
      </c>
    </row>
    <row r="40" spans="1:10" ht="25.5" hidden="1" customHeight="1">
      <c r="A40" s="105">
        <v>2</v>
      </c>
      <c r="B40" s="106" t="s">
        <v>43</v>
      </c>
      <c r="C40" s="514" t="s">
        <v>45</v>
      </c>
      <c r="D40" s="515"/>
      <c r="E40" s="515"/>
      <c r="F40" s="123">
        <v>10263000</v>
      </c>
      <c r="G40" s="124">
        <v>0</v>
      </c>
      <c r="H40" s="124">
        <v>1539450</v>
      </c>
      <c r="I40" s="124">
        <v>11802450</v>
      </c>
      <c r="J40" s="107">
        <f>IF(CenaCelkemVypocet=0,"",I40/CenaCelkemVypocet*100)</f>
        <v>100</v>
      </c>
    </row>
    <row r="41" spans="1:10" ht="25.5" hidden="1" customHeight="1">
      <c r="A41" s="105">
        <v>3</v>
      </c>
      <c r="B41" s="115" t="s">
        <v>43</v>
      </c>
      <c r="C41" s="516" t="s">
        <v>44</v>
      </c>
      <c r="D41" s="517"/>
      <c r="E41" s="517"/>
      <c r="F41" s="125">
        <v>10263000</v>
      </c>
      <c r="G41" s="126">
        <v>0</v>
      </c>
      <c r="H41" s="126">
        <v>1539450</v>
      </c>
      <c r="I41" s="126">
        <v>11802450</v>
      </c>
      <c r="J41" s="116">
        <f>IF(CenaCelkemVypocet=0,"",I41/CenaCelkemVypocet*100)</f>
        <v>100</v>
      </c>
    </row>
    <row r="42" spans="1:10" ht="25.5" hidden="1" customHeight="1">
      <c r="A42" s="105"/>
      <c r="B42" s="518" t="s">
        <v>56</v>
      </c>
      <c r="C42" s="519"/>
      <c r="D42" s="519"/>
      <c r="E42" s="520"/>
      <c r="F42" s="127">
        <f>SUMIF(A39:A41,"=1",F39:F41)</f>
        <v>10263000</v>
      </c>
      <c r="G42" s="128">
        <f>SUMIF(A39:A41,"=1",G39:G41)</f>
        <v>0</v>
      </c>
      <c r="H42" s="128">
        <f>SUMIF(A39:A41,"=1",H39:H41)</f>
        <v>1539450</v>
      </c>
      <c r="I42" s="128">
        <f>SUMIF(A39:A41,"=1",I39:I41)</f>
        <v>11802450</v>
      </c>
      <c r="J42" s="108">
        <f>SUMIF(A39:A41,"=1",J39:J41)</f>
        <v>100</v>
      </c>
    </row>
    <row r="46" spans="1:10" ht="15.75">
      <c r="B46" s="136" t="s">
        <v>58</v>
      </c>
    </row>
    <row r="48" spans="1:10" ht="25.5" customHeight="1">
      <c r="A48" s="137"/>
      <c r="B48" s="141" t="s">
        <v>18</v>
      </c>
      <c r="C48" s="141" t="s">
        <v>6</v>
      </c>
      <c r="D48" s="142"/>
      <c r="E48" s="142"/>
      <c r="F48" s="145" t="s">
        <v>59</v>
      </c>
      <c r="G48" s="145"/>
      <c r="H48" s="145"/>
      <c r="I48" s="145" t="s">
        <v>31</v>
      </c>
      <c r="J48" s="145" t="s">
        <v>0</v>
      </c>
    </row>
    <row r="49" spans="1:10" ht="25.5" customHeight="1">
      <c r="A49" s="138"/>
      <c r="B49" s="148" t="s">
        <v>60</v>
      </c>
      <c r="C49" s="498" t="s">
        <v>61</v>
      </c>
      <c r="D49" s="499"/>
      <c r="E49" s="499"/>
      <c r="F49" s="156" t="s">
        <v>26</v>
      </c>
      <c r="G49" s="149"/>
      <c r="H49" s="149"/>
      <c r="I49" s="149">
        <f>'SO 01 SO 01 Pol'!G7</f>
        <v>0</v>
      </c>
      <c r="J49" s="152" t="str">
        <f>IF(I80=0,"",I49/I80*100)</f>
        <v/>
      </c>
    </row>
    <row r="50" spans="1:10" ht="25.5" customHeight="1">
      <c r="A50" s="138"/>
      <c r="B50" s="140" t="s">
        <v>62</v>
      </c>
      <c r="C50" s="494" t="s">
        <v>63</v>
      </c>
      <c r="D50" s="495"/>
      <c r="E50" s="495"/>
      <c r="F50" s="157" t="s">
        <v>26</v>
      </c>
      <c r="G50" s="146"/>
      <c r="H50" s="146"/>
      <c r="I50" s="146">
        <f>'SO 01 SO 01 Pol'!G12</f>
        <v>0</v>
      </c>
      <c r="J50" s="153" t="str">
        <f>IF(I80=0,"",I50/I80*100)</f>
        <v/>
      </c>
    </row>
    <row r="51" spans="1:10" ht="25.5" customHeight="1">
      <c r="A51" s="138"/>
      <c r="B51" s="140" t="s">
        <v>64</v>
      </c>
      <c r="C51" s="494" t="s">
        <v>65</v>
      </c>
      <c r="D51" s="495"/>
      <c r="E51" s="495"/>
      <c r="F51" s="157" t="s">
        <v>26</v>
      </c>
      <c r="G51" s="146"/>
      <c r="H51" s="146"/>
      <c r="I51" s="146">
        <f>'SO 01 SO 01 Pol'!G65</f>
        <v>0</v>
      </c>
      <c r="J51" s="153" t="str">
        <f>IF(I80=0,"",I51/I80*100)</f>
        <v/>
      </c>
    </row>
    <row r="52" spans="1:10" ht="25.5" customHeight="1">
      <c r="A52" s="138"/>
      <c r="B52" s="140" t="s">
        <v>66</v>
      </c>
      <c r="C52" s="494" t="s">
        <v>67</v>
      </c>
      <c r="D52" s="495"/>
      <c r="E52" s="495"/>
      <c r="F52" s="157" t="s">
        <v>26</v>
      </c>
      <c r="G52" s="146"/>
      <c r="H52" s="146"/>
      <c r="I52" s="146">
        <f>'SO 01 SO 01 Pol'!G100</f>
        <v>0</v>
      </c>
      <c r="J52" s="153" t="str">
        <f>IF(I80=0,"",I52/I80*100)</f>
        <v/>
      </c>
    </row>
    <row r="53" spans="1:10" ht="25.5" customHeight="1">
      <c r="A53" s="138"/>
      <c r="B53" s="140" t="s">
        <v>68</v>
      </c>
      <c r="C53" s="494" t="s">
        <v>69</v>
      </c>
      <c r="D53" s="495"/>
      <c r="E53" s="495"/>
      <c r="F53" s="157" t="s">
        <v>26</v>
      </c>
      <c r="G53" s="146"/>
      <c r="H53" s="146"/>
      <c r="I53" s="146">
        <f>'SO 01 SO 01 Pol'!G122</f>
        <v>0</v>
      </c>
      <c r="J53" s="153" t="str">
        <f>IF(I80=0,"",I53/I80*100)</f>
        <v/>
      </c>
    </row>
    <row r="54" spans="1:10" ht="25.5" customHeight="1">
      <c r="A54" s="138"/>
      <c r="B54" s="140" t="s">
        <v>70</v>
      </c>
      <c r="C54" s="494" t="s">
        <v>71</v>
      </c>
      <c r="D54" s="495"/>
      <c r="E54" s="495"/>
      <c r="F54" s="157" t="s">
        <v>26</v>
      </c>
      <c r="G54" s="146"/>
      <c r="H54" s="146"/>
      <c r="I54" s="146">
        <f>'SO 01 SO 01 Pol'!G150</f>
        <v>0</v>
      </c>
      <c r="J54" s="153" t="str">
        <f>IF(I80=0,"",I54/I80*100)</f>
        <v/>
      </c>
    </row>
    <row r="55" spans="1:10" ht="25.5" customHeight="1">
      <c r="A55" s="138"/>
      <c r="B55" s="140" t="s">
        <v>72</v>
      </c>
      <c r="C55" s="494" t="s">
        <v>73</v>
      </c>
      <c r="D55" s="495"/>
      <c r="E55" s="495"/>
      <c r="F55" s="157" t="s">
        <v>26</v>
      </c>
      <c r="G55" s="146"/>
      <c r="H55" s="146"/>
      <c r="I55" s="146">
        <f>'SO 01 SO 01 Pol'!G183</f>
        <v>0</v>
      </c>
      <c r="J55" s="153" t="str">
        <f>IF(I80=0,"",I55/I80*100)</f>
        <v/>
      </c>
    </row>
    <row r="56" spans="1:10" ht="25.5" customHeight="1">
      <c r="A56" s="138"/>
      <c r="B56" s="140" t="s">
        <v>74</v>
      </c>
      <c r="C56" s="494" t="s">
        <v>75</v>
      </c>
      <c r="D56" s="495"/>
      <c r="E56" s="495"/>
      <c r="F56" s="157" t="s">
        <v>26</v>
      </c>
      <c r="G56" s="146"/>
      <c r="H56" s="146"/>
      <c r="I56" s="149">
        <f>'SO 01 SO 01 Pol'!G14</f>
        <v>0</v>
      </c>
      <c r="J56" s="153" t="str">
        <f>IF(I80=0,"",I56/I80*100)</f>
        <v/>
      </c>
    </row>
    <row r="57" spans="1:10" ht="25.5" customHeight="1">
      <c r="A57" s="138"/>
      <c r="B57" s="140" t="s">
        <v>76</v>
      </c>
      <c r="C57" s="494" t="s">
        <v>77</v>
      </c>
      <c r="D57" s="495"/>
      <c r="E57" s="495"/>
      <c r="F57" s="157" t="s">
        <v>26</v>
      </c>
      <c r="G57" s="146"/>
      <c r="H57" s="146"/>
      <c r="I57" s="146">
        <f>'SO 01 SO 01 Pol'!G19</f>
        <v>0</v>
      </c>
      <c r="J57" s="153" t="str">
        <f>IF(I80=0,"",I57/I80*100)</f>
        <v/>
      </c>
    </row>
    <row r="58" spans="1:10" ht="25.5" customHeight="1">
      <c r="A58" s="138"/>
      <c r="B58" s="140" t="s">
        <v>78</v>
      </c>
      <c r="C58" s="494" t="s">
        <v>79</v>
      </c>
      <c r="D58" s="495"/>
      <c r="E58" s="495"/>
      <c r="F58" s="157" t="s">
        <v>26</v>
      </c>
      <c r="G58" s="146"/>
      <c r="H58" s="146"/>
      <c r="I58" s="146">
        <f>'SO 01 SO 01 Pol'!G72</f>
        <v>0</v>
      </c>
      <c r="J58" s="153" t="str">
        <f>IF(I80=0,"",I58/I80*100)</f>
        <v/>
      </c>
    </row>
    <row r="59" spans="1:10" ht="25.5" customHeight="1">
      <c r="A59" s="138"/>
      <c r="B59" s="140" t="s">
        <v>80</v>
      </c>
      <c r="C59" s="494" t="s">
        <v>81</v>
      </c>
      <c r="D59" s="495"/>
      <c r="E59" s="495"/>
      <c r="F59" s="157" t="s">
        <v>26</v>
      </c>
      <c r="G59" s="146"/>
      <c r="H59" s="146"/>
      <c r="I59" s="146">
        <f>'SO 01 SO 01 Pol'!G107</f>
        <v>0</v>
      </c>
      <c r="J59" s="153" t="str">
        <f>IF(I80=0,"",I59/I80*100)</f>
        <v/>
      </c>
    </row>
    <row r="60" spans="1:10" ht="25.5" customHeight="1">
      <c r="A60" s="138"/>
      <c r="B60" s="140" t="s">
        <v>82</v>
      </c>
      <c r="C60" s="494" t="s">
        <v>83</v>
      </c>
      <c r="D60" s="495"/>
      <c r="E60" s="495"/>
      <c r="F60" s="157" t="s">
        <v>26</v>
      </c>
      <c r="G60" s="146"/>
      <c r="H60" s="146"/>
      <c r="I60" s="146">
        <f>'SO 01 SO 01 Pol'!G129</f>
        <v>0</v>
      </c>
      <c r="J60" s="153" t="str">
        <f>IF(I80=0,"",I60/I80*100)</f>
        <v/>
      </c>
    </row>
    <row r="61" spans="1:10" ht="25.5" customHeight="1">
      <c r="A61" s="138"/>
      <c r="B61" s="140" t="s">
        <v>84</v>
      </c>
      <c r="C61" s="494" t="s">
        <v>85</v>
      </c>
      <c r="D61" s="495"/>
      <c r="E61" s="495"/>
      <c r="F61" s="157" t="s">
        <v>27</v>
      </c>
      <c r="G61" s="146"/>
      <c r="H61" s="146"/>
      <c r="I61" s="146">
        <f>'SO 01 SO 01 Pol'!G157</f>
        <v>0</v>
      </c>
      <c r="J61" s="153" t="str">
        <f>IF(I80=0,"",I61/I80*100)</f>
        <v/>
      </c>
    </row>
    <row r="62" spans="1:10" ht="25.5" customHeight="1">
      <c r="A62" s="138"/>
      <c r="B62" s="140" t="s">
        <v>86</v>
      </c>
      <c r="C62" s="494" t="s">
        <v>87</v>
      </c>
      <c r="D62" s="495"/>
      <c r="E62" s="495"/>
      <c r="F62" s="157" t="s">
        <v>27</v>
      </c>
      <c r="G62" s="146"/>
      <c r="H62" s="146"/>
      <c r="I62" s="146">
        <f>'SO 01 SO 01 Pol'!G190</f>
        <v>0</v>
      </c>
      <c r="J62" s="153" t="str">
        <f>IF(I80=0,"",I62/I80*100)</f>
        <v/>
      </c>
    </row>
    <row r="63" spans="1:10" ht="25.5" customHeight="1">
      <c r="A63" s="138"/>
      <c r="B63" s="140" t="s">
        <v>88</v>
      </c>
      <c r="C63" s="494" t="s">
        <v>89</v>
      </c>
      <c r="D63" s="495"/>
      <c r="E63" s="495"/>
      <c r="F63" s="157" t="s">
        <v>27</v>
      </c>
      <c r="G63" s="146"/>
      <c r="H63" s="146"/>
      <c r="I63" s="149">
        <f>'SO 01 SO 01 Pol'!G21</f>
        <v>0</v>
      </c>
      <c r="J63" s="153" t="str">
        <f>IF(I80=0,"",I63/I80*100)</f>
        <v/>
      </c>
    </row>
    <row r="64" spans="1:10" ht="25.5" customHeight="1">
      <c r="A64" s="138"/>
      <c r="B64" s="140" t="s">
        <v>90</v>
      </c>
      <c r="C64" s="494" t="s">
        <v>91</v>
      </c>
      <c r="D64" s="495"/>
      <c r="E64" s="495"/>
      <c r="F64" s="157" t="s">
        <v>27</v>
      </c>
      <c r="G64" s="146"/>
      <c r="H64" s="146"/>
      <c r="I64" s="146">
        <f>'SO 01 SO 01 Pol'!G26</f>
        <v>0</v>
      </c>
      <c r="J64" s="153" t="str">
        <f>IF(I80=0,"",I64/I80*100)</f>
        <v/>
      </c>
    </row>
    <row r="65" spans="1:10" ht="25.5" customHeight="1">
      <c r="A65" s="138"/>
      <c r="B65" s="140" t="s">
        <v>92</v>
      </c>
      <c r="C65" s="494" t="s">
        <v>93</v>
      </c>
      <c r="D65" s="495"/>
      <c r="E65" s="495"/>
      <c r="F65" s="157" t="s">
        <v>27</v>
      </c>
      <c r="G65" s="146"/>
      <c r="H65" s="146"/>
      <c r="I65" s="146">
        <f>'SO 01 SO 01 Pol'!G79</f>
        <v>0</v>
      </c>
      <c r="J65" s="153" t="str">
        <f>IF(I80=0,"",I65/I80*100)</f>
        <v/>
      </c>
    </row>
    <row r="66" spans="1:10" ht="25.5" customHeight="1">
      <c r="A66" s="138"/>
      <c r="B66" s="140" t="s">
        <v>94</v>
      </c>
      <c r="C66" s="494" t="s">
        <v>95</v>
      </c>
      <c r="D66" s="495"/>
      <c r="E66" s="495"/>
      <c r="F66" s="157" t="s">
        <v>27</v>
      </c>
      <c r="G66" s="146"/>
      <c r="H66" s="146"/>
      <c r="I66" s="146">
        <f>'SO 01 SO 01 Pol'!G114</f>
        <v>0</v>
      </c>
      <c r="J66" s="153" t="str">
        <f>IF(I80=0,"",I66/I80*100)</f>
        <v/>
      </c>
    </row>
    <row r="67" spans="1:10" ht="25.5" customHeight="1">
      <c r="A67" s="138"/>
      <c r="B67" s="140" t="s">
        <v>96</v>
      </c>
      <c r="C67" s="494" t="s">
        <v>97</v>
      </c>
      <c r="D67" s="495"/>
      <c r="E67" s="495"/>
      <c r="F67" s="157" t="s">
        <v>27</v>
      </c>
      <c r="G67" s="146"/>
      <c r="H67" s="146"/>
      <c r="I67" s="146">
        <f>'SO 01 SO 01 Pol'!G136</f>
        <v>0</v>
      </c>
      <c r="J67" s="153" t="str">
        <f>IF(I80=0,"",I67/I80*100)</f>
        <v/>
      </c>
    </row>
    <row r="68" spans="1:10" ht="25.5" customHeight="1">
      <c r="A68" s="138"/>
      <c r="B68" s="140" t="s">
        <v>98</v>
      </c>
      <c r="C68" s="494" t="s">
        <v>99</v>
      </c>
      <c r="D68" s="495"/>
      <c r="E68" s="495"/>
      <c r="F68" s="157" t="s">
        <v>27</v>
      </c>
      <c r="G68" s="146"/>
      <c r="H68" s="146"/>
      <c r="I68" s="146">
        <f>'SO 01 SO 01 Pol'!G164</f>
        <v>0</v>
      </c>
      <c r="J68" s="153" t="str">
        <f>IF(I80=0,"",I68/I80*100)</f>
        <v/>
      </c>
    </row>
    <row r="69" spans="1:10" ht="25.5" customHeight="1">
      <c r="A69" s="138"/>
      <c r="B69" s="140" t="s">
        <v>100</v>
      </c>
      <c r="C69" s="494" t="s">
        <v>101</v>
      </c>
      <c r="D69" s="495"/>
      <c r="E69" s="495"/>
      <c r="F69" s="157" t="s">
        <v>27</v>
      </c>
      <c r="G69" s="146"/>
      <c r="H69" s="146"/>
      <c r="I69" s="146">
        <f>'SO 01 SO 01 Pol'!G197</f>
        <v>0</v>
      </c>
      <c r="J69" s="153" t="str">
        <f>IF(I80=0,"",I69/I80*100)</f>
        <v/>
      </c>
    </row>
    <row r="70" spans="1:10" ht="25.5" customHeight="1">
      <c r="A70" s="138"/>
      <c r="B70" s="140" t="s">
        <v>102</v>
      </c>
      <c r="C70" s="494" t="s">
        <v>103</v>
      </c>
      <c r="D70" s="495"/>
      <c r="E70" s="495"/>
      <c r="F70" s="157" t="s">
        <v>27</v>
      </c>
      <c r="G70" s="146"/>
      <c r="H70" s="146"/>
      <c r="I70" s="149">
        <f>'SO 01 SO 01 Pol'!G28</f>
        <v>0</v>
      </c>
      <c r="J70" s="153" t="str">
        <f>IF(I80=0,"",I70/I80*100)</f>
        <v/>
      </c>
    </row>
    <row r="71" spans="1:10" ht="25.5" customHeight="1">
      <c r="A71" s="138"/>
      <c r="B71" s="140" t="s">
        <v>104</v>
      </c>
      <c r="C71" s="494" t="s">
        <v>105</v>
      </c>
      <c r="D71" s="495"/>
      <c r="E71" s="495"/>
      <c r="F71" s="157" t="s">
        <v>27</v>
      </c>
      <c r="G71" s="146"/>
      <c r="H71" s="146"/>
      <c r="I71" s="146">
        <f>'SO 01 SO 01 Pol'!G33</f>
        <v>0</v>
      </c>
      <c r="J71" s="153" t="str">
        <f>IF(I80=0,"",I71/I80*100)</f>
        <v/>
      </c>
    </row>
    <row r="72" spans="1:10" ht="25.5" customHeight="1">
      <c r="A72" s="138"/>
      <c r="B72" s="140" t="s">
        <v>106</v>
      </c>
      <c r="C72" s="494" t="s">
        <v>107</v>
      </c>
      <c r="D72" s="495"/>
      <c r="E72" s="495"/>
      <c r="F72" s="157" t="s">
        <v>27</v>
      </c>
      <c r="G72" s="146"/>
      <c r="H72" s="146"/>
      <c r="I72" s="146">
        <f>'SO 01 SO 01 Pol'!G86</f>
        <v>0</v>
      </c>
      <c r="J72" s="153" t="str">
        <f>IF(I80=0,"",I72/I80*100)</f>
        <v/>
      </c>
    </row>
    <row r="73" spans="1:10" ht="25.5" customHeight="1">
      <c r="A73" s="138"/>
      <c r="B73" s="140" t="s">
        <v>108</v>
      </c>
      <c r="C73" s="494" t="s">
        <v>109</v>
      </c>
      <c r="D73" s="495"/>
      <c r="E73" s="495"/>
      <c r="F73" s="157" t="s">
        <v>27</v>
      </c>
      <c r="G73" s="146"/>
      <c r="H73" s="146"/>
      <c r="I73" s="146">
        <f>'SO 01 SO 01 Pol'!G121</f>
        <v>0</v>
      </c>
      <c r="J73" s="153" t="str">
        <f>IF(I80=0,"",I73/I80*100)</f>
        <v/>
      </c>
    </row>
    <row r="74" spans="1:10" ht="25.5" customHeight="1">
      <c r="A74" s="138"/>
      <c r="B74" s="140" t="s">
        <v>110</v>
      </c>
      <c r="C74" s="494" t="s">
        <v>111</v>
      </c>
      <c r="D74" s="495"/>
      <c r="E74" s="495"/>
      <c r="F74" s="157" t="s">
        <v>27</v>
      </c>
      <c r="G74" s="146"/>
      <c r="H74" s="146"/>
      <c r="I74" s="146">
        <f>'SO 01 SO 01 Pol'!G143</f>
        <v>0</v>
      </c>
      <c r="J74" s="153" t="str">
        <f>IF(I80=0,"",I74/I80*100)</f>
        <v/>
      </c>
    </row>
    <row r="75" spans="1:10" ht="25.5" customHeight="1">
      <c r="A75" s="138"/>
      <c r="B75" s="140" t="s">
        <v>112</v>
      </c>
      <c r="C75" s="494" t="s">
        <v>113</v>
      </c>
      <c r="D75" s="495"/>
      <c r="E75" s="495"/>
      <c r="F75" s="157" t="s">
        <v>27</v>
      </c>
      <c r="G75" s="146"/>
      <c r="H75" s="146"/>
      <c r="I75" s="146">
        <f>'SO 01 SO 01 Pol'!G171</f>
        <v>0</v>
      </c>
      <c r="J75" s="153" t="str">
        <f>IF(I80=0,"",I75/I80*100)</f>
        <v/>
      </c>
    </row>
    <row r="76" spans="1:10" ht="25.5" customHeight="1">
      <c r="A76" s="138"/>
      <c r="B76" s="140" t="s">
        <v>114</v>
      </c>
      <c r="C76" s="494" t="s">
        <v>115</v>
      </c>
      <c r="D76" s="495"/>
      <c r="E76" s="495"/>
      <c r="F76" s="157" t="s">
        <v>27</v>
      </c>
      <c r="G76" s="146"/>
      <c r="H76" s="146"/>
      <c r="I76" s="146">
        <f>'SO 01 SO 01 Pol'!G204</f>
        <v>0</v>
      </c>
      <c r="J76" s="153" t="str">
        <f>IF(I80=0,"",I76/I80*100)</f>
        <v/>
      </c>
    </row>
    <row r="77" spans="1:10" ht="25.5" customHeight="1">
      <c r="A77" s="138"/>
      <c r="B77" s="140" t="s">
        <v>116</v>
      </c>
      <c r="C77" s="494" t="s">
        <v>117</v>
      </c>
      <c r="D77" s="495"/>
      <c r="E77" s="495"/>
      <c r="F77" s="157" t="s">
        <v>28</v>
      </c>
      <c r="G77" s="146"/>
      <c r="H77" s="146"/>
      <c r="I77" s="149">
        <f>'SO 01 SO 01 Pol'!G35</f>
        <v>0</v>
      </c>
      <c r="J77" s="153" t="str">
        <f>IF(I80=0,"",I77/I80*100)</f>
        <v/>
      </c>
    </row>
    <row r="78" spans="1:10" ht="25.5" customHeight="1">
      <c r="A78" s="138"/>
      <c r="B78" s="140" t="s">
        <v>118</v>
      </c>
      <c r="C78" s="494" t="s">
        <v>119</v>
      </c>
      <c r="D78" s="495"/>
      <c r="E78" s="495"/>
      <c r="F78" s="157" t="s">
        <v>120</v>
      </c>
      <c r="G78" s="146"/>
      <c r="H78" s="146"/>
      <c r="I78" s="146">
        <f>'SO 01 SO 01 Pol'!G40</f>
        <v>0</v>
      </c>
      <c r="J78" s="153" t="str">
        <f>IF(I80=0,"",I78/I80*100)</f>
        <v/>
      </c>
    </row>
    <row r="79" spans="1:10" ht="25.5" customHeight="1">
      <c r="A79" s="138"/>
      <c r="B79" s="150" t="s">
        <v>121</v>
      </c>
      <c r="C79" s="496" t="s">
        <v>29</v>
      </c>
      <c r="D79" s="497"/>
      <c r="E79" s="497"/>
      <c r="F79" s="158" t="s">
        <v>121</v>
      </c>
      <c r="G79" s="151"/>
      <c r="H79" s="151"/>
      <c r="I79" s="146">
        <f>'SO 01 SO 01 Pol'!G93</f>
        <v>0</v>
      </c>
      <c r="J79" s="154" t="str">
        <f>IF(I80=0,"",I79/I80*100)</f>
        <v/>
      </c>
    </row>
    <row r="80" spans="1:10" ht="25.5" customHeight="1">
      <c r="A80" s="139"/>
      <c r="B80" s="143" t="s">
        <v>1</v>
      </c>
      <c r="C80" s="143"/>
      <c r="D80" s="144"/>
      <c r="E80" s="144"/>
      <c r="F80" s="159"/>
      <c r="G80" s="147"/>
      <c r="H80" s="147"/>
      <c r="I80" s="147">
        <f>SUM(I49:I79)</f>
        <v>0</v>
      </c>
      <c r="J80" s="155">
        <f>SUM(J49:J79)</f>
        <v>0</v>
      </c>
    </row>
    <row r="81" spans="6:10">
      <c r="F81" s="102"/>
      <c r="G81" s="103"/>
      <c r="H81" s="102"/>
      <c r="I81" s="103"/>
      <c r="J81" s="104"/>
    </row>
    <row r="82" spans="6:10">
      <c r="F82" s="102"/>
      <c r="G82" s="103"/>
      <c r="H82" s="102"/>
      <c r="I82" s="103"/>
      <c r="J82" s="104"/>
    </row>
    <row r="83" spans="6:10">
      <c r="F83" s="102"/>
      <c r="G83" s="103"/>
      <c r="H83" s="102"/>
      <c r="I83" s="103"/>
      <c r="J83" s="10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B1:J1"/>
    <mergeCell ref="G26:I26"/>
    <mergeCell ref="G27:I27"/>
    <mergeCell ref="L30:N30"/>
    <mergeCell ref="G29:I29"/>
    <mergeCell ref="G25:I25"/>
    <mergeCell ref="I16:J16"/>
    <mergeCell ref="I19:J19"/>
    <mergeCell ref="E21:F21"/>
    <mergeCell ref="G21:H21"/>
    <mergeCell ref="G28:I28"/>
    <mergeCell ref="G24:I24"/>
    <mergeCell ref="G23:I23"/>
    <mergeCell ref="E19:F19"/>
    <mergeCell ref="E20:F20"/>
    <mergeCell ref="I20:J20"/>
    <mergeCell ref="I21:J21"/>
    <mergeCell ref="I18:J18"/>
    <mergeCell ref="E18:F18"/>
    <mergeCell ref="C50:E50"/>
    <mergeCell ref="E15:F15"/>
    <mergeCell ref="D35:E35"/>
    <mergeCell ref="G19:H19"/>
    <mergeCell ref="G20:H20"/>
    <mergeCell ref="E17:F17"/>
    <mergeCell ref="G17:H17"/>
    <mergeCell ref="G18:H18"/>
    <mergeCell ref="I17:J17"/>
    <mergeCell ref="C39:E39"/>
    <mergeCell ref="C40:E40"/>
    <mergeCell ref="C41:E41"/>
    <mergeCell ref="B42:E42"/>
    <mergeCell ref="D11:G11"/>
    <mergeCell ref="G15:H15"/>
    <mergeCell ref="I15:J15"/>
    <mergeCell ref="E16:F16"/>
    <mergeCell ref="D12:G12"/>
    <mergeCell ref="D13:G13"/>
    <mergeCell ref="G16:H16"/>
    <mergeCell ref="C49:E49"/>
    <mergeCell ref="C62:E6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74:E74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5:E75"/>
    <mergeCell ref="C76:E76"/>
    <mergeCell ref="C77:E77"/>
    <mergeCell ref="C78:E78"/>
    <mergeCell ref="C79:E7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535" t="s">
        <v>7</v>
      </c>
      <c r="B1" s="535"/>
      <c r="C1" s="536"/>
      <c r="D1" s="535"/>
      <c r="E1" s="535"/>
      <c r="F1" s="535"/>
      <c r="G1" s="535"/>
    </row>
    <row r="2" spans="1:7" ht="24.95" customHeight="1">
      <c r="A2" s="79" t="s">
        <v>8</v>
      </c>
      <c r="B2" s="78"/>
      <c r="C2" s="537"/>
      <c r="D2" s="537"/>
      <c r="E2" s="537"/>
      <c r="F2" s="537"/>
      <c r="G2" s="538"/>
    </row>
    <row r="3" spans="1:7" ht="24.95" customHeight="1">
      <c r="A3" s="79" t="s">
        <v>9</v>
      </c>
      <c r="B3" s="78"/>
      <c r="C3" s="537"/>
      <c r="D3" s="537"/>
      <c r="E3" s="537"/>
      <c r="F3" s="537"/>
      <c r="G3" s="538"/>
    </row>
    <row r="4" spans="1:7" ht="24.95" customHeight="1">
      <c r="A4" s="79" t="s">
        <v>10</v>
      </c>
      <c r="B4" s="78"/>
      <c r="C4" s="537"/>
      <c r="D4" s="537"/>
      <c r="E4" s="537"/>
      <c r="F4" s="537"/>
      <c r="G4" s="538"/>
    </row>
    <row r="5" spans="1:7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19"/>
  <sheetViews>
    <sheetView topLeftCell="A112" workbookViewId="0">
      <selection activeCell="Y25" sqref="Y25"/>
    </sheetView>
  </sheetViews>
  <sheetFormatPr defaultRowHeight="12.75" outlineLevelRow="1"/>
  <cols>
    <col min="1" max="1" width="4.28515625" customWidth="1"/>
    <col min="2" max="2" width="14.42578125" style="101" customWidth="1"/>
    <col min="3" max="3" width="38.28515625" style="10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4" max="24" width="12.7109375" bestFit="1" customWidth="1"/>
    <col min="29" max="29" width="0" hidden="1" customWidth="1"/>
    <col min="31" max="41" width="0" hidden="1" customWidth="1"/>
  </cols>
  <sheetData>
    <row r="1" spans="1:60" ht="15.75" customHeight="1">
      <c r="A1" s="539" t="s">
        <v>7</v>
      </c>
      <c r="B1" s="539"/>
      <c r="C1" s="539"/>
      <c r="D1" s="539"/>
      <c r="E1" s="539"/>
      <c r="F1" s="539"/>
      <c r="G1" s="539"/>
      <c r="AG1" t="s">
        <v>123</v>
      </c>
    </row>
    <row r="2" spans="1:60" ht="24.95" customHeight="1">
      <c r="A2" s="162" t="s">
        <v>8</v>
      </c>
      <c r="B2" s="78" t="s">
        <v>48</v>
      </c>
      <c r="C2" s="540" t="s">
        <v>49</v>
      </c>
      <c r="D2" s="541"/>
      <c r="E2" s="541"/>
      <c r="F2" s="541"/>
      <c r="G2" s="542"/>
      <c r="AG2" t="s">
        <v>124</v>
      </c>
    </row>
    <row r="3" spans="1:60" ht="24.95" customHeight="1">
      <c r="A3" s="162" t="s">
        <v>9</v>
      </c>
      <c r="B3" s="78" t="s">
        <v>43</v>
      </c>
      <c r="C3" s="540" t="s">
        <v>45</v>
      </c>
      <c r="D3" s="541"/>
      <c r="E3" s="541"/>
      <c r="F3" s="541"/>
      <c r="G3" s="542"/>
      <c r="AC3" s="101" t="s">
        <v>124</v>
      </c>
      <c r="AG3" t="s">
        <v>125</v>
      </c>
    </row>
    <row r="4" spans="1:60" ht="24.95" customHeight="1">
      <c r="A4" s="163" t="s">
        <v>10</v>
      </c>
      <c r="B4" s="164" t="s">
        <v>43</v>
      </c>
      <c r="C4" s="543" t="s">
        <v>44</v>
      </c>
      <c r="D4" s="544"/>
      <c r="E4" s="544"/>
      <c r="F4" s="544"/>
      <c r="G4" s="545"/>
      <c r="AG4" t="s">
        <v>126</v>
      </c>
    </row>
    <row r="5" spans="1:60">
      <c r="D5" s="161"/>
    </row>
    <row r="6" spans="1:60" ht="38.25">
      <c r="A6" s="170" t="s">
        <v>127</v>
      </c>
      <c r="B6" s="168" t="s">
        <v>128</v>
      </c>
      <c r="C6" s="168" t="s">
        <v>129</v>
      </c>
      <c r="D6" s="169" t="s">
        <v>130</v>
      </c>
      <c r="E6" s="170" t="s">
        <v>131</v>
      </c>
      <c r="F6" s="165" t="s">
        <v>132</v>
      </c>
      <c r="G6" s="170" t="s">
        <v>31</v>
      </c>
      <c r="H6" s="171" t="s">
        <v>32</v>
      </c>
      <c r="I6" s="171" t="s">
        <v>133</v>
      </c>
      <c r="J6" s="171" t="s">
        <v>33</v>
      </c>
      <c r="K6" s="171" t="s">
        <v>134</v>
      </c>
      <c r="L6" s="171" t="s">
        <v>135</v>
      </c>
      <c r="M6" s="171" t="s">
        <v>136</v>
      </c>
      <c r="N6" s="171" t="s">
        <v>137</v>
      </c>
      <c r="O6" s="171" t="s">
        <v>138</v>
      </c>
      <c r="P6" s="171" t="s">
        <v>139</v>
      </c>
      <c r="Q6" s="171" t="s">
        <v>140</v>
      </c>
      <c r="R6" s="171" t="s">
        <v>141</v>
      </c>
      <c r="S6" s="171" t="s">
        <v>142</v>
      </c>
      <c r="T6" s="171" t="s">
        <v>143</v>
      </c>
      <c r="U6" s="171" t="s">
        <v>144</v>
      </c>
      <c r="V6" s="171" t="s">
        <v>145</v>
      </c>
    </row>
    <row r="7" spans="1:60">
      <c r="A7" s="172" t="s">
        <v>146</v>
      </c>
      <c r="B7" s="174" t="s">
        <v>60</v>
      </c>
      <c r="C7" s="175" t="s">
        <v>61</v>
      </c>
      <c r="D7" s="176"/>
      <c r="E7" s="182"/>
      <c r="F7" s="186"/>
      <c r="G7" s="186">
        <f>SUMIF(AG8:AG11,"&lt;&gt;NOR",G8:G11)</f>
        <v>0</v>
      </c>
      <c r="H7" s="186"/>
      <c r="I7" s="186">
        <f>SUM(I8:I11)</f>
        <v>0</v>
      </c>
      <c r="J7" s="186"/>
      <c r="K7" s="186">
        <f>SUM(K8:K11)</f>
        <v>5953.92</v>
      </c>
      <c r="L7" s="186"/>
      <c r="M7" s="186">
        <f>SUM(M8:M11)</f>
        <v>0</v>
      </c>
      <c r="N7" s="186"/>
      <c r="O7" s="186">
        <f>SUM(O8:O11)</f>
        <v>0</v>
      </c>
      <c r="P7" s="186"/>
      <c r="Q7" s="186">
        <f>SUM(Q8:Q11)</f>
        <v>0</v>
      </c>
      <c r="R7" s="186"/>
      <c r="S7" s="186"/>
      <c r="T7" s="186"/>
      <c r="U7" s="187">
        <f>SUM(U8:U11)</f>
        <v>0</v>
      </c>
      <c r="V7" s="186"/>
      <c r="AG7" t="s">
        <v>147</v>
      </c>
    </row>
    <row r="8" spans="1:60" outlineLevel="1">
      <c r="A8" s="167">
        <v>1</v>
      </c>
      <c r="B8" s="177" t="s">
        <v>148</v>
      </c>
      <c r="C8" s="194" t="s">
        <v>149</v>
      </c>
      <c r="D8" s="179" t="s">
        <v>150</v>
      </c>
      <c r="E8" s="183">
        <v>5.3760000000000003</v>
      </c>
      <c r="F8" s="188"/>
      <c r="G8" s="188"/>
      <c r="H8" s="188">
        <v>0</v>
      </c>
      <c r="I8" s="188">
        <f>ROUND(E8*H8,2)</f>
        <v>0</v>
      </c>
      <c r="J8" s="188">
        <v>1006.1</v>
      </c>
      <c r="K8" s="188">
        <f>ROUND(E8*J8,2)</f>
        <v>5408.79</v>
      </c>
      <c r="L8" s="188">
        <v>15</v>
      </c>
      <c r="M8" s="188">
        <f>G8*(1+L8/100)</f>
        <v>0</v>
      </c>
      <c r="N8" s="188">
        <v>0</v>
      </c>
      <c r="O8" s="188">
        <f>ROUND(E8*N8,2)</f>
        <v>0</v>
      </c>
      <c r="P8" s="188">
        <v>0</v>
      </c>
      <c r="Q8" s="188">
        <f>ROUND(E8*P8,2)</f>
        <v>0</v>
      </c>
      <c r="R8" s="188"/>
      <c r="S8" s="188" t="s">
        <v>151</v>
      </c>
      <c r="T8" s="188">
        <v>0</v>
      </c>
      <c r="U8" s="189">
        <f>ROUND(E8*T8,2)</f>
        <v>0</v>
      </c>
      <c r="V8" s="188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 t="s">
        <v>152</v>
      </c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</row>
    <row r="9" spans="1:60" outlineLevel="1">
      <c r="A9" s="167"/>
      <c r="B9" s="177"/>
      <c r="C9" s="195" t="s">
        <v>153</v>
      </c>
      <c r="D9" s="180"/>
      <c r="E9" s="184">
        <v>5.38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9"/>
      <c r="V9" s="188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 t="s">
        <v>154</v>
      </c>
      <c r="AH9" s="166">
        <v>0</v>
      </c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outlineLevel="1">
      <c r="A10" s="167">
        <v>2</v>
      </c>
      <c r="B10" s="177" t="s">
        <v>155</v>
      </c>
      <c r="C10" s="194" t="s">
        <v>156</v>
      </c>
      <c r="D10" s="179" t="s">
        <v>150</v>
      </c>
      <c r="E10" s="183">
        <v>5.3760000000000003</v>
      </c>
      <c r="F10" s="188"/>
      <c r="G10" s="188"/>
      <c r="H10" s="188">
        <v>0</v>
      </c>
      <c r="I10" s="188">
        <f>ROUND(E10*H10,2)</f>
        <v>0</v>
      </c>
      <c r="J10" s="188">
        <v>101.4</v>
      </c>
      <c r="K10" s="188">
        <f>ROUND(E10*J10,2)</f>
        <v>545.13</v>
      </c>
      <c r="L10" s="188">
        <v>15</v>
      </c>
      <c r="M10" s="188">
        <f>G10*(1+L10/100)</f>
        <v>0</v>
      </c>
      <c r="N10" s="188">
        <v>0</v>
      </c>
      <c r="O10" s="188">
        <f>ROUND(E10*N10,2)</f>
        <v>0</v>
      </c>
      <c r="P10" s="188">
        <v>0</v>
      </c>
      <c r="Q10" s="188">
        <f>ROUND(E10*P10,2)</f>
        <v>0</v>
      </c>
      <c r="R10" s="188"/>
      <c r="S10" s="188" t="s">
        <v>157</v>
      </c>
      <c r="T10" s="188">
        <v>0</v>
      </c>
      <c r="U10" s="189">
        <f>ROUND(E10*T10,2)</f>
        <v>0</v>
      </c>
      <c r="V10" s="188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 t="s">
        <v>152</v>
      </c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outlineLevel="1">
      <c r="A11" s="167"/>
      <c r="B11" s="177"/>
      <c r="C11" s="195" t="s">
        <v>153</v>
      </c>
      <c r="D11" s="180"/>
      <c r="E11" s="184">
        <v>5.38</v>
      </c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/>
      <c r="V11" s="188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 t="s">
        <v>154</v>
      </c>
      <c r="AH11" s="166">
        <v>0</v>
      </c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>
      <c r="A12" s="173" t="s">
        <v>146</v>
      </c>
      <c r="B12" s="178" t="s">
        <v>62</v>
      </c>
      <c r="C12" s="196" t="s">
        <v>63</v>
      </c>
      <c r="D12" s="181"/>
      <c r="E12" s="185"/>
      <c r="F12" s="190"/>
      <c r="G12" s="190"/>
      <c r="H12" s="190"/>
      <c r="I12" s="190">
        <f>SUM(I13:I64)</f>
        <v>231618.01</v>
      </c>
      <c r="J12" s="190"/>
      <c r="K12" s="190">
        <f>SUM(K13:K64)</f>
        <v>484009.99</v>
      </c>
      <c r="L12" s="190"/>
      <c r="M12" s="190">
        <f>SUM(M13:M64)</f>
        <v>0</v>
      </c>
      <c r="N12" s="190"/>
      <c r="O12" s="190">
        <f>SUM(O13:O64)</f>
        <v>28.97</v>
      </c>
      <c r="P12" s="190"/>
      <c r="Q12" s="190">
        <f>SUM(Q13:Q64)</f>
        <v>0</v>
      </c>
      <c r="R12" s="190"/>
      <c r="S12" s="190"/>
      <c r="T12" s="190"/>
      <c r="U12" s="191">
        <f>SUM(U13:U64)</f>
        <v>64.22</v>
      </c>
      <c r="V12" s="190"/>
      <c r="AG12" t="s">
        <v>147</v>
      </c>
    </row>
    <row r="13" spans="1:60" outlineLevel="1">
      <c r="A13" s="167">
        <v>3</v>
      </c>
      <c r="B13" s="177" t="s">
        <v>158</v>
      </c>
      <c r="C13" s="194" t="s">
        <v>679</v>
      </c>
      <c r="D13" s="179" t="s">
        <v>159</v>
      </c>
      <c r="E13" s="183">
        <v>40.866399999999999</v>
      </c>
      <c r="F13" s="188"/>
      <c r="G13" s="188"/>
      <c r="H13" s="188">
        <v>887.25</v>
      </c>
      <c r="I13" s="188">
        <f>ROUND(E13*H13,2)</f>
        <v>36258.71</v>
      </c>
      <c r="J13" s="188">
        <v>385.85</v>
      </c>
      <c r="K13" s="188">
        <f>ROUND(E13*J13,2)</f>
        <v>15768.3</v>
      </c>
      <c r="L13" s="188">
        <v>15</v>
      </c>
      <c r="M13" s="188">
        <f>G13*(1+L13/100)</f>
        <v>0</v>
      </c>
      <c r="N13" s="188">
        <v>0.27699000000000001</v>
      </c>
      <c r="O13" s="188">
        <f>ROUND(E13*N13,2)</f>
        <v>11.32</v>
      </c>
      <c r="P13" s="188">
        <v>0</v>
      </c>
      <c r="Q13" s="188">
        <f>ROUND(E13*P13,2)</f>
        <v>0</v>
      </c>
      <c r="R13" s="188"/>
      <c r="S13" s="188" t="s">
        <v>151</v>
      </c>
      <c r="T13" s="188">
        <v>1.1124000000000001</v>
      </c>
      <c r="U13" s="189">
        <f>ROUND(E13*T13,2)</f>
        <v>45.46</v>
      </c>
      <c r="V13" s="188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 t="s">
        <v>152</v>
      </c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>
      <c r="A14" s="167"/>
      <c r="B14" s="177"/>
      <c r="C14" s="195" t="s">
        <v>160</v>
      </c>
      <c r="D14" s="180"/>
      <c r="E14" s="184">
        <v>39.290399999999998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9"/>
      <c r="V14" s="188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 t="s">
        <v>154</v>
      </c>
      <c r="AH14" s="166">
        <v>0</v>
      </c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outlineLevel="1">
      <c r="A15" s="167"/>
      <c r="B15" s="177"/>
      <c r="C15" s="195" t="s">
        <v>161</v>
      </c>
      <c r="D15" s="180"/>
      <c r="E15" s="184">
        <v>1.5760000000000001</v>
      </c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9"/>
      <c r="V15" s="188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 t="s">
        <v>154</v>
      </c>
      <c r="AH15" s="166">
        <v>0</v>
      </c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outlineLevel="1">
      <c r="A16" s="167">
        <v>4</v>
      </c>
      <c r="B16" s="177" t="s">
        <v>162</v>
      </c>
      <c r="C16" s="194" t="s">
        <v>680</v>
      </c>
      <c r="D16" s="179" t="s">
        <v>159</v>
      </c>
      <c r="E16" s="183">
        <v>22.0733</v>
      </c>
      <c r="F16" s="188"/>
      <c r="G16" s="188"/>
      <c r="H16" s="188">
        <v>1150.01</v>
      </c>
      <c r="I16" s="188">
        <f>ROUND(E16*H16,2)</f>
        <v>25384.52</v>
      </c>
      <c r="J16" s="188">
        <v>298.69</v>
      </c>
      <c r="K16" s="188">
        <f>ROUND(E16*J16,2)</f>
        <v>6593.07</v>
      </c>
      <c r="L16" s="188">
        <v>15</v>
      </c>
      <c r="M16" s="188">
        <f>G16*(1+L16/100)</f>
        <v>0</v>
      </c>
      <c r="N16" s="188">
        <v>0.28782000000000002</v>
      </c>
      <c r="O16" s="188">
        <f>ROUND(E16*N16,2)</f>
        <v>6.35</v>
      </c>
      <c r="P16" s="188">
        <v>0</v>
      </c>
      <c r="Q16" s="188">
        <f>ROUND(E16*P16,2)</f>
        <v>0</v>
      </c>
      <c r="R16" s="188" t="s">
        <v>163</v>
      </c>
      <c r="S16" s="188" t="s">
        <v>151</v>
      </c>
      <c r="T16" s="188">
        <v>0.85</v>
      </c>
      <c r="U16" s="189">
        <f>ROUND(E16*T16,2)</f>
        <v>18.760000000000002</v>
      </c>
      <c r="V16" s="188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 t="s">
        <v>152</v>
      </c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outlineLevel="1">
      <c r="A17" s="167"/>
      <c r="B17" s="177"/>
      <c r="C17" s="195" t="s">
        <v>164</v>
      </c>
      <c r="D17" s="180"/>
      <c r="E17" s="184">
        <v>22.0733</v>
      </c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9"/>
      <c r="V17" s="188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 t="s">
        <v>154</v>
      </c>
      <c r="AH17" s="166">
        <v>0</v>
      </c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ht="22.5" outlineLevel="1">
      <c r="A18" s="167">
        <v>5</v>
      </c>
      <c r="B18" s="177" t="s">
        <v>165</v>
      </c>
      <c r="C18" s="194" t="s">
        <v>166</v>
      </c>
      <c r="D18" s="179" t="s">
        <v>167</v>
      </c>
      <c r="E18" s="183">
        <v>24.888999999999999</v>
      </c>
      <c r="F18" s="188"/>
      <c r="G18" s="188"/>
      <c r="H18" s="188">
        <v>180.04</v>
      </c>
      <c r="I18" s="188">
        <f>ROUND(E18*H18,2)</f>
        <v>4481.0200000000004</v>
      </c>
      <c r="J18" s="188">
        <v>590.46</v>
      </c>
      <c r="K18" s="188">
        <f>ROUND(E18*J18,2)</f>
        <v>14695.96</v>
      </c>
      <c r="L18" s="188">
        <v>15</v>
      </c>
      <c r="M18" s="188">
        <f>G18*(1+L18/100)</f>
        <v>0</v>
      </c>
      <c r="N18" s="188">
        <v>3.5799999999999998E-3</v>
      </c>
      <c r="O18" s="188">
        <f>ROUND(E18*N18,2)</f>
        <v>0.09</v>
      </c>
      <c r="P18" s="188">
        <v>0</v>
      </c>
      <c r="Q18" s="188">
        <f>ROUND(E18*P18,2)</f>
        <v>0</v>
      </c>
      <c r="R18" s="188"/>
      <c r="S18" s="188" t="s">
        <v>151</v>
      </c>
      <c r="T18" s="188">
        <v>0</v>
      </c>
      <c r="U18" s="189">
        <f>ROUND(E18*T18,2)</f>
        <v>0</v>
      </c>
      <c r="V18" s="188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 t="s">
        <v>152</v>
      </c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outlineLevel="1">
      <c r="A19" s="167"/>
      <c r="B19" s="177"/>
      <c r="C19" s="195" t="s">
        <v>168</v>
      </c>
      <c r="D19" s="180"/>
      <c r="E19" s="184">
        <v>24.89</v>
      </c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9"/>
      <c r="V19" s="188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 t="s">
        <v>154</v>
      </c>
      <c r="AH19" s="166">
        <v>0</v>
      </c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ht="22.5" outlineLevel="1">
      <c r="A20" s="167">
        <v>6</v>
      </c>
      <c r="B20" s="177" t="s">
        <v>169</v>
      </c>
      <c r="C20" s="194" t="s">
        <v>170</v>
      </c>
      <c r="D20" s="179" t="s">
        <v>167</v>
      </c>
      <c r="E20" s="183">
        <v>47.771999999999998</v>
      </c>
      <c r="F20" s="188"/>
      <c r="G20" s="188"/>
      <c r="H20" s="188">
        <v>360.12</v>
      </c>
      <c r="I20" s="188">
        <f>ROUND(E20*H20,2)</f>
        <v>17203.650000000001</v>
      </c>
      <c r="J20" s="188">
        <v>1174.98</v>
      </c>
      <c r="K20" s="188">
        <f>ROUND(E20*J20,2)</f>
        <v>56131.14</v>
      </c>
      <c r="L20" s="188">
        <v>15</v>
      </c>
      <c r="M20" s="188">
        <f>G20*(1+L20/100)</f>
        <v>0</v>
      </c>
      <c r="N20" s="188">
        <v>7.1500000000000001E-3</v>
      </c>
      <c r="O20" s="188">
        <f>ROUND(E20*N20,2)</f>
        <v>0.34</v>
      </c>
      <c r="P20" s="188">
        <v>0</v>
      </c>
      <c r="Q20" s="188">
        <f>ROUND(E20*P20,2)</f>
        <v>0</v>
      </c>
      <c r="R20" s="188"/>
      <c r="S20" s="188" t="s">
        <v>151</v>
      </c>
      <c r="T20" s="188">
        <v>0</v>
      </c>
      <c r="U20" s="189">
        <f>ROUND(E20*T20,2)</f>
        <v>0</v>
      </c>
      <c r="V20" s="188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 t="s">
        <v>152</v>
      </c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 outlineLevel="1">
      <c r="A21" s="167"/>
      <c r="B21" s="177"/>
      <c r="C21" s="195" t="s">
        <v>171</v>
      </c>
      <c r="D21" s="180"/>
      <c r="E21" s="184">
        <v>47.77</v>
      </c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9"/>
      <c r="V21" s="188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 t="s">
        <v>154</v>
      </c>
      <c r="AH21" s="166">
        <v>0</v>
      </c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ht="22.5" outlineLevel="1">
      <c r="A22" s="167">
        <v>7</v>
      </c>
      <c r="B22" s="177" t="s">
        <v>172</v>
      </c>
      <c r="C22" s="194" t="s">
        <v>173</v>
      </c>
      <c r="D22" s="179" t="s">
        <v>167</v>
      </c>
      <c r="E22" s="183">
        <v>40.65</v>
      </c>
      <c r="F22" s="188"/>
      <c r="G22" s="188"/>
      <c r="H22" s="188">
        <v>469.23</v>
      </c>
      <c r="I22" s="188">
        <f>ROUND(E22*H22,2)</f>
        <v>19074.2</v>
      </c>
      <c r="J22" s="188">
        <v>1865.87</v>
      </c>
      <c r="K22" s="188">
        <f>ROUND(E22*J22,2)</f>
        <v>75847.62</v>
      </c>
      <c r="L22" s="188">
        <v>15</v>
      </c>
      <c r="M22" s="188">
        <f>G22*(1+L22/100)</f>
        <v>0</v>
      </c>
      <c r="N22" s="188">
        <v>9.7199999999999995E-3</v>
      </c>
      <c r="O22" s="188">
        <f>ROUND(E22*N22,2)</f>
        <v>0.4</v>
      </c>
      <c r="P22" s="188">
        <v>0</v>
      </c>
      <c r="Q22" s="188">
        <f>ROUND(E22*P22,2)</f>
        <v>0</v>
      </c>
      <c r="R22" s="188"/>
      <c r="S22" s="188" t="s">
        <v>151</v>
      </c>
      <c r="T22" s="188">
        <v>0</v>
      </c>
      <c r="U22" s="189">
        <f>ROUND(E22*T22,2)</f>
        <v>0</v>
      </c>
      <c r="V22" s="188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 t="s">
        <v>152</v>
      </c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outlineLevel="1">
      <c r="A23" s="167"/>
      <c r="B23" s="177"/>
      <c r="C23" s="195" t="s">
        <v>174</v>
      </c>
      <c r="D23" s="180"/>
      <c r="E23" s="184">
        <v>40.65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9"/>
      <c r="V23" s="188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 t="s">
        <v>154</v>
      </c>
      <c r="AH23" s="166">
        <v>0</v>
      </c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outlineLevel="1">
      <c r="A24" s="167">
        <v>8</v>
      </c>
      <c r="B24" s="177" t="s">
        <v>175</v>
      </c>
      <c r="C24" s="194" t="s">
        <v>176</v>
      </c>
      <c r="D24" s="179" t="s">
        <v>159</v>
      </c>
      <c r="E24" s="183">
        <v>196.6515</v>
      </c>
      <c r="F24" s="188"/>
      <c r="G24" s="188"/>
      <c r="H24" s="188">
        <v>316.73</v>
      </c>
      <c r="I24" s="188">
        <f>ROUND(E24*H24,2)</f>
        <v>62285.43</v>
      </c>
      <c r="J24" s="188">
        <v>407.07</v>
      </c>
      <c r="K24" s="188">
        <f>ROUND(E24*J24,2)</f>
        <v>80050.929999999993</v>
      </c>
      <c r="L24" s="188">
        <v>15</v>
      </c>
      <c r="M24" s="188">
        <f>G24*(1+L24/100)</f>
        <v>0</v>
      </c>
      <c r="N24" s="188">
        <v>2.5780000000000001E-2</v>
      </c>
      <c r="O24" s="188">
        <f>ROUND(E24*N24,2)</f>
        <v>5.07</v>
      </c>
      <c r="P24" s="188">
        <v>0</v>
      </c>
      <c r="Q24" s="188">
        <f>ROUND(E24*P24,2)</f>
        <v>0</v>
      </c>
      <c r="R24" s="188"/>
      <c r="S24" s="188" t="s">
        <v>157</v>
      </c>
      <c r="T24" s="188">
        <v>0</v>
      </c>
      <c r="U24" s="189">
        <f>ROUND(E24*T24,2)</f>
        <v>0</v>
      </c>
      <c r="V24" s="188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 t="s">
        <v>152</v>
      </c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outlineLevel="1">
      <c r="A25" s="167"/>
      <c r="B25" s="177"/>
      <c r="C25" s="195" t="s">
        <v>177</v>
      </c>
      <c r="D25" s="180"/>
      <c r="E25" s="184">
        <v>26.841000000000001</v>
      </c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9"/>
      <c r="V25" s="188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 t="s">
        <v>154</v>
      </c>
      <c r="AH25" s="166">
        <v>0</v>
      </c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ht="22.5" outlineLevel="1">
      <c r="A26" s="167"/>
      <c r="B26" s="177"/>
      <c r="C26" s="195" t="s">
        <v>178</v>
      </c>
      <c r="D26" s="180"/>
      <c r="E26" s="184">
        <v>28.798500000000001</v>
      </c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9"/>
      <c r="V26" s="188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 t="s">
        <v>154</v>
      </c>
      <c r="AH26" s="166">
        <v>0</v>
      </c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</row>
    <row r="27" spans="1:60" ht="22.5" outlineLevel="1">
      <c r="A27" s="167"/>
      <c r="B27" s="177"/>
      <c r="C27" s="195" t="s">
        <v>179</v>
      </c>
      <c r="D27" s="180"/>
      <c r="E27" s="184">
        <v>30.2485</v>
      </c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9"/>
      <c r="V27" s="188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 t="s">
        <v>154</v>
      </c>
      <c r="AH27" s="166">
        <v>0</v>
      </c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</row>
    <row r="28" spans="1:60" outlineLevel="1">
      <c r="A28" s="167"/>
      <c r="B28" s="177"/>
      <c r="C28" s="195" t="s">
        <v>180</v>
      </c>
      <c r="D28" s="180"/>
      <c r="E28" s="184">
        <v>16.019500000000001</v>
      </c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9"/>
      <c r="V28" s="188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 t="s">
        <v>154</v>
      </c>
      <c r="AH28" s="166">
        <v>0</v>
      </c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outlineLevel="1">
      <c r="A29" s="167"/>
      <c r="B29" s="177"/>
      <c r="C29" s="195" t="s">
        <v>181</v>
      </c>
      <c r="D29" s="180"/>
      <c r="E29" s="184">
        <v>16.934000000000001</v>
      </c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9"/>
      <c r="V29" s="188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 t="s">
        <v>154</v>
      </c>
      <c r="AH29" s="166">
        <v>0</v>
      </c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outlineLevel="1">
      <c r="A30" s="167"/>
      <c r="B30" s="177"/>
      <c r="C30" s="195" t="s">
        <v>182</v>
      </c>
      <c r="D30" s="180"/>
      <c r="E30" s="184">
        <v>39.838000000000001</v>
      </c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9"/>
      <c r="V30" s="188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 t="s">
        <v>154</v>
      </c>
      <c r="AH30" s="166">
        <v>0</v>
      </c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 outlineLevel="1">
      <c r="A31" s="167"/>
      <c r="B31" s="177"/>
      <c r="C31" s="195" t="s">
        <v>183</v>
      </c>
      <c r="D31" s="180"/>
      <c r="E31" s="184">
        <v>22.693999999999999</v>
      </c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9"/>
      <c r="V31" s="188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 t="s">
        <v>154</v>
      </c>
      <c r="AH31" s="166">
        <v>0</v>
      </c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</row>
    <row r="32" spans="1:60" outlineLevel="1">
      <c r="A32" s="167"/>
      <c r="B32" s="177"/>
      <c r="C32" s="195" t="s">
        <v>184</v>
      </c>
      <c r="D32" s="180"/>
      <c r="E32" s="184">
        <v>15.278</v>
      </c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9"/>
      <c r="V32" s="188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 t="s">
        <v>154</v>
      </c>
      <c r="AH32" s="166">
        <v>0</v>
      </c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ht="22.5" outlineLevel="1">
      <c r="A33" s="167">
        <v>9</v>
      </c>
      <c r="B33" s="177" t="s">
        <v>185</v>
      </c>
      <c r="C33" s="194" t="s">
        <v>1242</v>
      </c>
      <c r="D33" s="179" t="s">
        <v>159</v>
      </c>
      <c r="E33" s="183">
        <v>177.3792</v>
      </c>
      <c r="F33" s="188"/>
      <c r="G33" s="188"/>
      <c r="H33" s="188">
        <v>209.15</v>
      </c>
      <c r="I33" s="188">
        <f>ROUND(E33*H33,2)</f>
        <v>37098.86</v>
      </c>
      <c r="J33" s="188">
        <v>349.25</v>
      </c>
      <c r="K33" s="188">
        <f>ROUND(E33*J33,2)</f>
        <v>61949.69</v>
      </c>
      <c r="L33" s="188">
        <v>15</v>
      </c>
      <c r="M33" s="188">
        <f>G33*(1+L33/100)</f>
        <v>0</v>
      </c>
      <c r="N33" s="188">
        <v>1.4120000000000001E-2</v>
      </c>
      <c r="O33" s="188">
        <f>ROUND(E33*N33,2)</f>
        <v>2.5</v>
      </c>
      <c r="P33" s="188">
        <v>0</v>
      </c>
      <c r="Q33" s="188">
        <f>ROUND(E33*P33,2)</f>
        <v>0</v>
      </c>
      <c r="R33" s="188"/>
      <c r="S33" s="188" t="s">
        <v>157</v>
      </c>
      <c r="T33" s="188">
        <v>0</v>
      </c>
      <c r="U33" s="189">
        <f>ROUND(E33*T33,2)</f>
        <v>0</v>
      </c>
      <c r="V33" s="188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 t="s">
        <v>152</v>
      </c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outlineLevel="1">
      <c r="A34" s="167"/>
      <c r="B34" s="177"/>
      <c r="C34" s="195" t="s">
        <v>186</v>
      </c>
      <c r="D34" s="180"/>
      <c r="E34" s="184">
        <v>155.5488</v>
      </c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9"/>
      <c r="V34" s="188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 t="s">
        <v>154</v>
      </c>
      <c r="AH34" s="166">
        <v>0</v>
      </c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outlineLevel="1">
      <c r="A35" s="167"/>
      <c r="B35" s="177"/>
      <c r="C35" s="195" t="s">
        <v>187</v>
      </c>
      <c r="D35" s="180"/>
      <c r="E35" s="184">
        <v>-13.92</v>
      </c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9"/>
      <c r="V35" s="188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 t="s">
        <v>154</v>
      </c>
      <c r="AH35" s="166">
        <v>0</v>
      </c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outlineLevel="1">
      <c r="A36" s="167"/>
      <c r="B36" s="177"/>
      <c r="C36" s="195" t="s">
        <v>188</v>
      </c>
      <c r="D36" s="180"/>
      <c r="E36" s="184">
        <v>35.750399999999999</v>
      </c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9"/>
      <c r="V36" s="188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 t="s">
        <v>154</v>
      </c>
      <c r="AH36" s="166">
        <v>0</v>
      </c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</row>
    <row r="37" spans="1:60" ht="22.5" outlineLevel="1">
      <c r="A37" s="167">
        <v>10</v>
      </c>
      <c r="B37" s="177" t="s">
        <v>189</v>
      </c>
      <c r="C37" s="194" t="s">
        <v>1241</v>
      </c>
      <c r="D37" s="179" t="s">
        <v>159</v>
      </c>
      <c r="E37" s="183">
        <v>138.1</v>
      </c>
      <c r="F37" s="188"/>
      <c r="G37" s="188"/>
      <c r="H37" s="188">
        <v>187.81</v>
      </c>
      <c r="I37" s="188">
        <f>ROUND(E37*H37,2)</f>
        <v>25936.560000000001</v>
      </c>
      <c r="J37" s="188">
        <v>340.09</v>
      </c>
      <c r="K37" s="188">
        <f>ROUND(E37*J37,2)</f>
        <v>46966.43</v>
      </c>
      <c r="L37" s="188">
        <v>15</v>
      </c>
      <c r="M37" s="188">
        <f>G37*(1+L37/100)</f>
        <v>0</v>
      </c>
      <c r="N37" s="188">
        <v>1.8599999999999998E-2</v>
      </c>
      <c r="O37" s="188">
        <f>ROUND(E37*N37,2)</f>
        <v>2.57</v>
      </c>
      <c r="P37" s="188">
        <v>0</v>
      </c>
      <c r="Q37" s="188">
        <f>ROUND(E37*P37,2)</f>
        <v>0</v>
      </c>
      <c r="R37" s="188"/>
      <c r="S37" s="188" t="s">
        <v>157</v>
      </c>
      <c r="T37" s="188">
        <v>0</v>
      </c>
      <c r="U37" s="189">
        <f>ROUND(E37*T37,2)</f>
        <v>0</v>
      </c>
      <c r="V37" s="188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 t="s">
        <v>152</v>
      </c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outlineLevel="1">
      <c r="A38" s="167"/>
      <c r="B38" s="177"/>
      <c r="C38" s="195" t="s">
        <v>190</v>
      </c>
      <c r="D38" s="180"/>
      <c r="E38" s="184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9"/>
      <c r="V38" s="188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 t="s">
        <v>154</v>
      </c>
      <c r="AH38" s="166">
        <v>0</v>
      </c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outlineLevel="1">
      <c r="A39" s="167"/>
      <c r="B39" s="177"/>
      <c r="C39" s="195" t="s">
        <v>191</v>
      </c>
      <c r="D39" s="180"/>
      <c r="E39" s="184">
        <v>2.6</v>
      </c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9"/>
      <c r="V39" s="188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 t="s">
        <v>154</v>
      </c>
      <c r="AH39" s="166">
        <v>0</v>
      </c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 outlineLevel="1">
      <c r="A40" s="167"/>
      <c r="B40" s="177"/>
      <c r="C40" s="195" t="s">
        <v>192</v>
      </c>
      <c r="D40" s="180"/>
      <c r="E40" s="184">
        <v>22.4</v>
      </c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9"/>
      <c r="V40" s="188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 t="s">
        <v>154</v>
      </c>
      <c r="AH40" s="166">
        <v>0</v>
      </c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outlineLevel="1">
      <c r="A41" s="167"/>
      <c r="B41" s="177"/>
      <c r="C41" s="195" t="s">
        <v>193</v>
      </c>
      <c r="D41" s="180"/>
      <c r="E41" s="184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9"/>
      <c r="V41" s="188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 t="s">
        <v>154</v>
      </c>
      <c r="AH41" s="166">
        <v>0</v>
      </c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outlineLevel="1">
      <c r="A42" s="167"/>
      <c r="B42" s="177"/>
      <c r="C42" s="195" t="s">
        <v>194</v>
      </c>
      <c r="D42" s="180"/>
      <c r="E42" s="184">
        <v>5</v>
      </c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9"/>
      <c r="V42" s="188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 t="s">
        <v>154</v>
      </c>
      <c r="AH42" s="166">
        <v>0</v>
      </c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</row>
    <row r="43" spans="1:60" outlineLevel="1">
      <c r="A43" s="167"/>
      <c r="B43" s="177"/>
      <c r="C43" s="195" t="s">
        <v>195</v>
      </c>
      <c r="D43" s="180"/>
      <c r="E43" s="184">
        <v>28.1</v>
      </c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9"/>
      <c r="V43" s="188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 t="s">
        <v>154</v>
      </c>
      <c r="AH43" s="166">
        <v>0</v>
      </c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outlineLevel="1">
      <c r="A44" s="167"/>
      <c r="B44" s="177"/>
      <c r="C44" s="195" t="s">
        <v>196</v>
      </c>
      <c r="D44" s="180"/>
      <c r="E44" s="184">
        <v>13.5</v>
      </c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9"/>
      <c r="V44" s="188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 t="s">
        <v>154</v>
      </c>
      <c r="AH44" s="166">
        <v>0</v>
      </c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outlineLevel="1">
      <c r="A45" s="167"/>
      <c r="B45" s="177"/>
      <c r="C45" s="195" t="s">
        <v>197</v>
      </c>
      <c r="D45" s="180"/>
      <c r="E45" s="184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9"/>
      <c r="V45" s="188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 t="s">
        <v>154</v>
      </c>
      <c r="AH45" s="166">
        <v>0</v>
      </c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</row>
    <row r="46" spans="1:60" outlineLevel="1">
      <c r="A46" s="167"/>
      <c r="B46" s="177"/>
      <c r="C46" s="195" t="s">
        <v>198</v>
      </c>
      <c r="D46" s="180"/>
      <c r="E46" s="184">
        <v>4.7</v>
      </c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9"/>
      <c r="V46" s="188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 t="s">
        <v>154</v>
      </c>
      <c r="AH46" s="166">
        <v>0</v>
      </c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outlineLevel="1">
      <c r="A47" s="167"/>
      <c r="B47" s="177"/>
      <c r="C47" s="195" t="s">
        <v>199</v>
      </c>
      <c r="D47" s="180"/>
      <c r="E47" s="184">
        <v>19.100000000000001</v>
      </c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9"/>
      <c r="V47" s="188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 t="s">
        <v>154</v>
      </c>
      <c r="AH47" s="166">
        <v>0</v>
      </c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outlineLevel="1">
      <c r="A48" s="167"/>
      <c r="B48" s="177"/>
      <c r="C48" s="195" t="s">
        <v>196</v>
      </c>
      <c r="D48" s="180"/>
      <c r="E48" s="184">
        <v>13.5</v>
      </c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9"/>
      <c r="V48" s="188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 t="s">
        <v>154</v>
      </c>
      <c r="AH48" s="166">
        <v>0</v>
      </c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outlineLevel="1">
      <c r="A49" s="167"/>
      <c r="B49" s="177"/>
      <c r="C49" s="195" t="s">
        <v>200</v>
      </c>
      <c r="D49" s="180"/>
      <c r="E49" s="184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9"/>
      <c r="V49" s="188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 t="s">
        <v>154</v>
      </c>
      <c r="AH49" s="166">
        <v>0</v>
      </c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outlineLevel="1">
      <c r="A50" s="167"/>
      <c r="B50" s="177"/>
      <c r="C50" s="195" t="s">
        <v>201</v>
      </c>
      <c r="D50" s="180"/>
      <c r="E50" s="184">
        <v>1.7</v>
      </c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9"/>
      <c r="V50" s="188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 t="s">
        <v>154</v>
      </c>
      <c r="AH50" s="166">
        <v>0</v>
      </c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 outlineLevel="1">
      <c r="A51" s="167"/>
      <c r="B51" s="177"/>
      <c r="C51" s="195" t="s">
        <v>202</v>
      </c>
      <c r="D51" s="180"/>
      <c r="E51" s="184">
        <v>19.8</v>
      </c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9"/>
      <c r="V51" s="188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 t="s">
        <v>154</v>
      </c>
      <c r="AH51" s="166">
        <v>0</v>
      </c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</row>
    <row r="52" spans="1:60" outlineLevel="1">
      <c r="A52" s="167"/>
      <c r="B52" s="177"/>
      <c r="C52" s="195" t="s">
        <v>203</v>
      </c>
      <c r="D52" s="180"/>
      <c r="E52" s="184">
        <v>7.7</v>
      </c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9"/>
      <c r="V52" s="188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 t="s">
        <v>154</v>
      </c>
      <c r="AH52" s="166">
        <v>0</v>
      </c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</row>
    <row r="53" spans="1:60" ht="33.75" outlineLevel="1">
      <c r="A53" s="167">
        <v>11</v>
      </c>
      <c r="B53" s="177" t="s">
        <v>204</v>
      </c>
      <c r="C53" s="194" t="s">
        <v>1243</v>
      </c>
      <c r="D53" s="179" t="s">
        <v>159</v>
      </c>
      <c r="E53" s="183">
        <v>17.600000000000001</v>
      </c>
      <c r="F53" s="188"/>
      <c r="G53" s="188"/>
      <c r="H53" s="188">
        <v>221.31</v>
      </c>
      <c r="I53" s="188">
        <f>ROUND(E53*H53,2)</f>
        <v>3895.06</v>
      </c>
      <c r="J53" s="188">
        <v>340.09</v>
      </c>
      <c r="K53" s="188">
        <f>ROUND(E53*J53,2)</f>
        <v>5985.58</v>
      </c>
      <c r="L53" s="188">
        <v>15</v>
      </c>
      <c r="M53" s="188">
        <f>G53*(1+L53/100)</f>
        <v>0</v>
      </c>
      <c r="N53" s="188">
        <v>1.8599999999999998E-2</v>
      </c>
      <c r="O53" s="188">
        <f>ROUND(E53*N53,2)</f>
        <v>0.33</v>
      </c>
      <c r="P53" s="188">
        <v>0</v>
      </c>
      <c r="Q53" s="188">
        <f>ROUND(E53*P53,2)</f>
        <v>0</v>
      </c>
      <c r="R53" s="188"/>
      <c r="S53" s="188" t="s">
        <v>157</v>
      </c>
      <c r="T53" s="188">
        <v>0</v>
      </c>
      <c r="U53" s="189">
        <f>ROUND(E53*T53,2)</f>
        <v>0</v>
      </c>
      <c r="V53" s="188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 t="s">
        <v>152</v>
      </c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outlineLevel="1">
      <c r="A54" s="167"/>
      <c r="B54" s="177"/>
      <c r="C54" s="195" t="s">
        <v>190</v>
      </c>
      <c r="D54" s="180"/>
      <c r="E54" s="184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9"/>
      <c r="V54" s="188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 t="s">
        <v>154</v>
      </c>
      <c r="AH54" s="166">
        <v>0</v>
      </c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outlineLevel="1">
      <c r="A55" s="167"/>
      <c r="B55" s="177"/>
      <c r="C55" s="195" t="s">
        <v>205</v>
      </c>
      <c r="D55" s="180"/>
      <c r="E55" s="184">
        <v>3.6</v>
      </c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9"/>
      <c r="V55" s="188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 t="s">
        <v>154</v>
      </c>
      <c r="AH55" s="166">
        <v>0</v>
      </c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outlineLevel="1">
      <c r="A56" s="167"/>
      <c r="B56" s="177"/>
      <c r="C56" s="195" t="s">
        <v>193</v>
      </c>
      <c r="D56" s="180"/>
      <c r="E56" s="184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9"/>
      <c r="V56" s="188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 t="s">
        <v>154</v>
      </c>
      <c r="AH56" s="166">
        <v>0</v>
      </c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</row>
    <row r="57" spans="1:60" outlineLevel="1">
      <c r="A57" s="167"/>
      <c r="B57" s="177"/>
      <c r="C57" s="195" t="s">
        <v>206</v>
      </c>
      <c r="D57" s="180"/>
      <c r="E57" s="184">
        <v>4.9000000000000004</v>
      </c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9"/>
      <c r="V57" s="188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 t="s">
        <v>154</v>
      </c>
      <c r="AH57" s="166">
        <v>0</v>
      </c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</row>
    <row r="58" spans="1:60" outlineLevel="1">
      <c r="A58" s="167"/>
      <c r="B58" s="177"/>
      <c r="C58" s="195" t="s">
        <v>197</v>
      </c>
      <c r="D58" s="180"/>
      <c r="E58" s="184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9"/>
      <c r="V58" s="188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 t="s">
        <v>154</v>
      </c>
      <c r="AH58" s="166">
        <v>0</v>
      </c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</row>
    <row r="59" spans="1:60" outlineLevel="1">
      <c r="A59" s="167"/>
      <c r="B59" s="177"/>
      <c r="C59" s="195" t="s">
        <v>207</v>
      </c>
      <c r="D59" s="180"/>
      <c r="E59" s="184">
        <v>4.7</v>
      </c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9"/>
      <c r="V59" s="188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 t="s">
        <v>154</v>
      </c>
      <c r="AH59" s="166">
        <v>0</v>
      </c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</row>
    <row r="60" spans="1:60" outlineLevel="1">
      <c r="A60" s="167"/>
      <c r="B60" s="177"/>
      <c r="C60" s="195" t="s">
        <v>200</v>
      </c>
      <c r="D60" s="180"/>
      <c r="E60" s="184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9"/>
      <c r="V60" s="188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 t="s">
        <v>154</v>
      </c>
      <c r="AH60" s="166">
        <v>0</v>
      </c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</row>
    <row r="61" spans="1:60" outlineLevel="1">
      <c r="A61" s="167"/>
      <c r="B61" s="177"/>
      <c r="C61" s="195" t="s">
        <v>208</v>
      </c>
      <c r="D61" s="180"/>
      <c r="E61" s="184">
        <v>4.4000000000000004</v>
      </c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9"/>
      <c r="V61" s="188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 t="s">
        <v>154</v>
      </c>
      <c r="AH61" s="166">
        <v>0</v>
      </c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</row>
    <row r="62" spans="1:60" outlineLevel="1">
      <c r="A62" s="167">
        <v>12</v>
      </c>
      <c r="B62" s="177" t="s">
        <v>209</v>
      </c>
      <c r="C62" s="194" t="s">
        <v>1244</v>
      </c>
      <c r="D62" s="179" t="s">
        <v>159</v>
      </c>
      <c r="E62" s="183">
        <v>78.811000000000007</v>
      </c>
      <c r="F62" s="188"/>
      <c r="G62" s="188"/>
      <c r="H62" s="188">
        <v>0</v>
      </c>
      <c r="I62" s="188">
        <f>ROUND(E62*H62,2)</f>
        <v>0</v>
      </c>
      <c r="J62" s="188">
        <v>1522.9</v>
      </c>
      <c r="K62" s="188">
        <f>ROUND(E62*J62,2)</f>
        <v>120021.27</v>
      </c>
      <c r="L62" s="188">
        <v>15</v>
      </c>
      <c r="M62" s="188">
        <f>G62*(1+L62/100)</f>
        <v>0</v>
      </c>
      <c r="N62" s="188">
        <v>0</v>
      </c>
      <c r="O62" s="188">
        <f>ROUND(E62*N62,2)</f>
        <v>0</v>
      </c>
      <c r="P62" s="188">
        <v>0</v>
      </c>
      <c r="Q62" s="188">
        <f>ROUND(E62*P62,2)</f>
        <v>0</v>
      </c>
      <c r="R62" s="188"/>
      <c r="S62" s="188" t="s">
        <v>157</v>
      </c>
      <c r="T62" s="188">
        <v>0</v>
      </c>
      <c r="U62" s="189">
        <f>ROUND(E62*T62,2)</f>
        <v>0</v>
      </c>
      <c r="V62" s="188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 t="s">
        <v>152</v>
      </c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</row>
    <row r="63" spans="1:60" outlineLevel="1">
      <c r="A63" s="167"/>
      <c r="B63" s="177"/>
      <c r="C63" s="195" t="s">
        <v>210</v>
      </c>
      <c r="D63" s="180"/>
      <c r="E63" s="184">
        <v>85.114999999999995</v>
      </c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9"/>
      <c r="V63" s="188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 t="s">
        <v>154</v>
      </c>
      <c r="AH63" s="166">
        <v>0</v>
      </c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</row>
    <row r="64" spans="1:60" outlineLevel="1">
      <c r="A64" s="167"/>
      <c r="B64" s="177"/>
      <c r="C64" s="195" t="s">
        <v>211</v>
      </c>
      <c r="D64" s="180"/>
      <c r="E64" s="184">
        <v>-6.3040000000000003</v>
      </c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9"/>
      <c r="V64" s="188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 t="s">
        <v>154</v>
      </c>
      <c r="AH64" s="166">
        <v>0</v>
      </c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</row>
    <row r="65" spans="1:60">
      <c r="A65" s="173" t="s">
        <v>146</v>
      </c>
      <c r="B65" s="178" t="s">
        <v>64</v>
      </c>
      <c r="C65" s="196" t="s">
        <v>65</v>
      </c>
      <c r="D65" s="181"/>
      <c r="E65" s="185"/>
      <c r="F65" s="190"/>
      <c r="G65" s="190"/>
      <c r="H65" s="190"/>
      <c r="I65" s="190">
        <f>SUM(I66:I99)</f>
        <v>784724.51</v>
      </c>
      <c r="J65" s="190"/>
      <c r="K65" s="190">
        <f>SUM(K66:K99)</f>
        <v>617309.82000000007</v>
      </c>
      <c r="L65" s="190"/>
      <c r="M65" s="190">
        <f>SUM(M66:M99)</f>
        <v>0</v>
      </c>
      <c r="N65" s="190"/>
      <c r="O65" s="190">
        <f>SUM(O66:O99)</f>
        <v>187.48</v>
      </c>
      <c r="P65" s="190"/>
      <c r="Q65" s="190">
        <f>SUM(Q66:Q99)</f>
        <v>0</v>
      </c>
      <c r="R65" s="190"/>
      <c r="S65" s="190"/>
      <c r="T65" s="190"/>
      <c r="U65" s="191">
        <f>SUM(U66:U99)</f>
        <v>0</v>
      </c>
      <c r="V65" s="190"/>
      <c r="AG65" t="s">
        <v>147</v>
      </c>
    </row>
    <row r="66" spans="1:60" ht="22.5" outlineLevel="1">
      <c r="A66" s="167">
        <v>13</v>
      </c>
      <c r="B66" s="177" t="s">
        <v>212</v>
      </c>
      <c r="C66" s="441" t="s">
        <v>1282</v>
      </c>
      <c r="D66" s="179" t="s">
        <v>213</v>
      </c>
      <c r="E66" s="183">
        <f>E67</f>
        <v>23.472211999999999</v>
      </c>
      <c r="F66" s="188"/>
      <c r="G66" s="188"/>
      <c r="H66" s="188">
        <v>20.37</v>
      </c>
      <c r="I66" s="188">
        <f>ROUND(E66*H66,2)</f>
        <v>478.13</v>
      </c>
      <c r="J66" s="188">
        <v>8157.63</v>
      </c>
      <c r="K66" s="188">
        <f>ROUND(E66*J66,2)</f>
        <v>191477.62</v>
      </c>
      <c r="L66" s="188">
        <v>15</v>
      </c>
      <c r="M66" s="188">
        <f>G66*(1+L66/100)</f>
        <v>0</v>
      </c>
      <c r="N66" s="188">
        <v>1.7090000000000001E-2</v>
      </c>
      <c r="O66" s="188">
        <f>ROUND(E66*N66,2)</f>
        <v>0.4</v>
      </c>
      <c r="P66" s="188">
        <v>0</v>
      </c>
      <c r="Q66" s="188">
        <f>ROUND(E66*P66,2)</f>
        <v>0</v>
      </c>
      <c r="R66" s="188"/>
      <c r="S66" s="188" t="s">
        <v>151</v>
      </c>
      <c r="T66" s="188">
        <v>0</v>
      </c>
      <c r="U66" s="189">
        <f>ROUND(E66*T66,2)</f>
        <v>0</v>
      </c>
      <c r="V66" s="188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 t="s">
        <v>152</v>
      </c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</row>
    <row r="67" spans="1:60" outlineLevel="1">
      <c r="A67" s="167"/>
      <c r="B67" s="177"/>
      <c r="C67" s="478" t="s">
        <v>1311</v>
      </c>
      <c r="D67" s="180"/>
      <c r="E67" s="184">
        <f>(10.72*11+3.94*3)*0.0419*2+0.05*18*14</f>
        <v>23.472211999999999</v>
      </c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9"/>
      <c r="V67" s="188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 t="s">
        <v>154</v>
      </c>
      <c r="AH67" s="166">
        <v>0</v>
      </c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</row>
    <row r="68" spans="1:60" outlineLevel="1">
      <c r="A68" s="167">
        <v>14</v>
      </c>
      <c r="B68" s="177" t="s">
        <v>214</v>
      </c>
      <c r="C68" s="194" t="s">
        <v>215</v>
      </c>
      <c r="D68" s="179" t="s">
        <v>150</v>
      </c>
      <c r="E68" s="183">
        <v>53.8992</v>
      </c>
      <c r="F68" s="188"/>
      <c r="G68" s="188"/>
      <c r="H68" s="188">
        <v>2349.61</v>
      </c>
      <c r="I68" s="188">
        <f>ROUND(E68*H68,2)</f>
        <v>126642.1</v>
      </c>
      <c r="J68" s="188">
        <v>396.69</v>
      </c>
      <c r="K68" s="188">
        <f>ROUND(E68*J68,2)</f>
        <v>21381.27</v>
      </c>
      <c r="L68" s="188">
        <v>15</v>
      </c>
      <c r="M68" s="188">
        <f>G68*(1+L68/100)</f>
        <v>0</v>
      </c>
      <c r="N68" s="188">
        <v>2.5251399999999999</v>
      </c>
      <c r="O68" s="188">
        <f>ROUND(E68*N68,2)</f>
        <v>136.1</v>
      </c>
      <c r="P68" s="188">
        <v>0</v>
      </c>
      <c r="Q68" s="188">
        <f>ROUND(E68*P68,2)</f>
        <v>0</v>
      </c>
      <c r="R68" s="188"/>
      <c r="S68" s="188" t="s">
        <v>151</v>
      </c>
      <c r="T68" s="188">
        <v>0</v>
      </c>
      <c r="U68" s="189">
        <f>ROUND(E68*T68,2)</f>
        <v>0</v>
      </c>
      <c r="V68" s="188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 t="s">
        <v>152</v>
      </c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</row>
    <row r="69" spans="1:60" outlineLevel="1">
      <c r="A69" s="167"/>
      <c r="B69" s="177"/>
      <c r="C69" s="195" t="s">
        <v>216</v>
      </c>
      <c r="D69" s="180"/>
      <c r="E69" s="184">
        <v>53.9</v>
      </c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9"/>
      <c r="V69" s="188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 t="s">
        <v>154</v>
      </c>
      <c r="AH69" s="166">
        <v>0</v>
      </c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</row>
    <row r="70" spans="1:60" outlineLevel="1">
      <c r="A70" s="167">
        <v>15</v>
      </c>
      <c r="B70" s="177" t="s">
        <v>217</v>
      </c>
      <c r="C70" s="194" t="s">
        <v>218</v>
      </c>
      <c r="D70" s="179" t="s">
        <v>159</v>
      </c>
      <c r="E70" s="183">
        <v>23.539249999999999</v>
      </c>
      <c r="F70" s="188"/>
      <c r="G70" s="188"/>
      <c r="H70" s="188">
        <v>144.86000000000001</v>
      </c>
      <c r="I70" s="188">
        <f>ROUND(E70*H70,2)</f>
        <v>3409.9</v>
      </c>
      <c r="J70" s="188">
        <v>288.64</v>
      </c>
      <c r="K70" s="188">
        <f>ROUND(E70*J70,2)</f>
        <v>6794.37</v>
      </c>
      <c r="L70" s="188">
        <v>15</v>
      </c>
      <c r="M70" s="188">
        <f>G70*(1+L70/100)</f>
        <v>0</v>
      </c>
      <c r="N70" s="188">
        <v>4.6780000000000002E-2</v>
      </c>
      <c r="O70" s="188">
        <f>ROUND(E70*N70,2)</f>
        <v>1.1000000000000001</v>
      </c>
      <c r="P70" s="188">
        <v>0</v>
      </c>
      <c r="Q70" s="188">
        <f>ROUND(E70*P70,2)</f>
        <v>0</v>
      </c>
      <c r="R70" s="188"/>
      <c r="S70" s="188" t="s">
        <v>151</v>
      </c>
      <c r="T70" s="188">
        <v>0</v>
      </c>
      <c r="U70" s="189">
        <f>ROUND(E70*T70,2)</f>
        <v>0</v>
      </c>
      <c r="V70" s="188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 t="s">
        <v>152</v>
      </c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</row>
    <row r="71" spans="1:60" outlineLevel="1">
      <c r="A71" s="167"/>
      <c r="B71" s="177"/>
      <c r="C71" s="195" t="s">
        <v>219</v>
      </c>
      <c r="D71" s="180"/>
      <c r="E71" s="184">
        <v>23.54</v>
      </c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9"/>
      <c r="V71" s="188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 t="s">
        <v>154</v>
      </c>
      <c r="AH71" s="166">
        <v>0</v>
      </c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</row>
    <row r="72" spans="1:60" outlineLevel="1">
      <c r="A72" s="167">
        <v>16</v>
      </c>
      <c r="B72" s="177" t="s">
        <v>220</v>
      </c>
      <c r="C72" s="194" t="s">
        <v>221</v>
      </c>
      <c r="D72" s="179" t="s">
        <v>159</v>
      </c>
      <c r="E72" s="183">
        <v>23.539249999999999</v>
      </c>
      <c r="F72" s="188"/>
      <c r="G72" s="188"/>
      <c r="H72" s="188">
        <v>0</v>
      </c>
      <c r="I72" s="188">
        <f>ROUND(E72*H72,2)</f>
        <v>0</v>
      </c>
      <c r="J72" s="188">
        <v>104.5</v>
      </c>
      <c r="K72" s="188">
        <f>ROUND(E72*J72,2)</f>
        <v>2459.85</v>
      </c>
      <c r="L72" s="188">
        <v>15</v>
      </c>
      <c r="M72" s="188">
        <f>G72*(1+L72/100)</f>
        <v>0</v>
      </c>
      <c r="N72" s="188">
        <v>0</v>
      </c>
      <c r="O72" s="188">
        <f>ROUND(E72*N72,2)</f>
        <v>0</v>
      </c>
      <c r="P72" s="188">
        <v>0</v>
      </c>
      <c r="Q72" s="188">
        <f>ROUND(E72*P72,2)</f>
        <v>0</v>
      </c>
      <c r="R72" s="188"/>
      <c r="S72" s="188" t="s">
        <v>151</v>
      </c>
      <c r="T72" s="188">
        <v>0</v>
      </c>
      <c r="U72" s="189">
        <f>ROUND(E72*T72,2)</f>
        <v>0</v>
      </c>
      <c r="V72" s="188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 t="s">
        <v>152</v>
      </c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</row>
    <row r="73" spans="1:60" outlineLevel="1">
      <c r="A73" s="167"/>
      <c r="B73" s="177"/>
      <c r="C73" s="195" t="s">
        <v>219</v>
      </c>
      <c r="D73" s="180"/>
      <c r="E73" s="184">
        <v>23.54</v>
      </c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9"/>
      <c r="V73" s="188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 t="s">
        <v>154</v>
      </c>
      <c r="AH73" s="166">
        <v>0</v>
      </c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</row>
    <row r="74" spans="1:60" outlineLevel="1">
      <c r="A74" s="167">
        <v>17</v>
      </c>
      <c r="B74" s="177" t="s">
        <v>222</v>
      </c>
      <c r="C74" s="194" t="s">
        <v>223</v>
      </c>
      <c r="D74" s="179" t="s">
        <v>159</v>
      </c>
      <c r="E74" s="183">
        <v>224.58</v>
      </c>
      <c r="F74" s="188"/>
      <c r="G74" s="188"/>
      <c r="H74" s="188">
        <v>33.31</v>
      </c>
      <c r="I74" s="188">
        <f>ROUND(E74*H74,2)</f>
        <v>7480.76</v>
      </c>
      <c r="J74" s="188">
        <v>169.19</v>
      </c>
      <c r="K74" s="188">
        <f>ROUND(E74*J74,2)</f>
        <v>37996.69</v>
      </c>
      <c r="L74" s="188">
        <v>15</v>
      </c>
      <c r="M74" s="188">
        <f>G74*(1+L74/100)</f>
        <v>0</v>
      </c>
      <c r="N74" s="188">
        <v>3.8700000000000002E-3</v>
      </c>
      <c r="O74" s="188">
        <f>ROUND(E74*N74,2)</f>
        <v>0.87</v>
      </c>
      <c r="P74" s="188">
        <v>0</v>
      </c>
      <c r="Q74" s="188">
        <f>ROUND(E74*P74,2)</f>
        <v>0</v>
      </c>
      <c r="R74" s="188"/>
      <c r="S74" s="188" t="s">
        <v>151</v>
      </c>
      <c r="T74" s="188">
        <v>0</v>
      </c>
      <c r="U74" s="189">
        <f>ROUND(E74*T74,2)</f>
        <v>0</v>
      </c>
      <c r="V74" s="188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 t="s">
        <v>152</v>
      </c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</row>
    <row r="75" spans="1:60" outlineLevel="1">
      <c r="A75" s="167"/>
      <c r="B75" s="177"/>
      <c r="C75" s="195" t="s">
        <v>224</v>
      </c>
      <c r="D75" s="180"/>
      <c r="E75" s="184">
        <v>224.58</v>
      </c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9"/>
      <c r="V75" s="188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 t="s">
        <v>154</v>
      </c>
      <c r="AH75" s="166">
        <v>0</v>
      </c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</row>
    <row r="76" spans="1:60" outlineLevel="1">
      <c r="A76" s="167">
        <v>18</v>
      </c>
      <c r="B76" s="177" t="s">
        <v>225</v>
      </c>
      <c r="C76" s="194" t="s">
        <v>226</v>
      </c>
      <c r="D76" s="179" t="s">
        <v>159</v>
      </c>
      <c r="E76" s="183">
        <v>224.58</v>
      </c>
      <c r="F76" s="188"/>
      <c r="G76" s="188"/>
      <c r="H76" s="188">
        <v>0</v>
      </c>
      <c r="I76" s="188">
        <f>ROUND(E76*H76,2)</f>
        <v>0</v>
      </c>
      <c r="J76" s="188">
        <v>50.4</v>
      </c>
      <c r="K76" s="188">
        <f>ROUND(E76*J76,2)</f>
        <v>11318.83</v>
      </c>
      <c r="L76" s="188">
        <v>15</v>
      </c>
      <c r="M76" s="188">
        <f>G76*(1+L76/100)</f>
        <v>0</v>
      </c>
      <c r="N76" s="188">
        <v>0</v>
      </c>
      <c r="O76" s="188">
        <f>ROUND(E76*N76,2)</f>
        <v>0</v>
      </c>
      <c r="P76" s="188">
        <v>0</v>
      </c>
      <c r="Q76" s="188">
        <f>ROUND(E76*P76,2)</f>
        <v>0</v>
      </c>
      <c r="R76" s="188"/>
      <c r="S76" s="188" t="s">
        <v>151</v>
      </c>
      <c r="T76" s="188">
        <v>0</v>
      </c>
      <c r="U76" s="189">
        <f>ROUND(E76*T76,2)</f>
        <v>0</v>
      </c>
      <c r="V76" s="188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 t="s">
        <v>152</v>
      </c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</row>
    <row r="77" spans="1:60" outlineLevel="1">
      <c r="A77" s="167">
        <v>19</v>
      </c>
      <c r="B77" s="177" t="s">
        <v>227</v>
      </c>
      <c r="C77" s="194" t="s">
        <v>228</v>
      </c>
      <c r="D77" s="179" t="s">
        <v>213</v>
      </c>
      <c r="E77" s="183">
        <v>1.4552799999999999</v>
      </c>
      <c r="F77" s="188"/>
      <c r="G77" s="188"/>
      <c r="H77" s="188">
        <v>23094.52</v>
      </c>
      <c r="I77" s="188">
        <f>ROUND(E77*H77,2)</f>
        <v>33608.99</v>
      </c>
      <c r="J77" s="188">
        <v>10724.08</v>
      </c>
      <c r="K77" s="188">
        <f>ROUND(E77*J77,2)</f>
        <v>15606.54</v>
      </c>
      <c r="L77" s="188">
        <v>15</v>
      </c>
      <c r="M77" s="188">
        <f>G77*(1+L77/100)</f>
        <v>0</v>
      </c>
      <c r="N77" s="188">
        <v>1.02139</v>
      </c>
      <c r="O77" s="188">
        <f>ROUND(E77*N77,2)</f>
        <v>1.49</v>
      </c>
      <c r="P77" s="188">
        <v>0</v>
      </c>
      <c r="Q77" s="188">
        <f>ROUND(E77*P77,2)</f>
        <v>0</v>
      </c>
      <c r="R77" s="188"/>
      <c r="S77" s="188" t="s">
        <v>151</v>
      </c>
      <c r="T77" s="188">
        <v>0</v>
      </c>
      <c r="U77" s="189">
        <f>ROUND(E77*T77,2)</f>
        <v>0</v>
      </c>
      <c r="V77" s="188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 t="s">
        <v>152</v>
      </c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</row>
    <row r="78" spans="1:60" outlineLevel="1">
      <c r="A78" s="167"/>
      <c r="B78" s="177"/>
      <c r="C78" s="195" t="s">
        <v>229</v>
      </c>
      <c r="D78" s="180"/>
      <c r="E78" s="184">
        <v>1.46</v>
      </c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9"/>
      <c r="V78" s="188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 t="s">
        <v>154</v>
      </c>
      <c r="AH78" s="166">
        <v>0</v>
      </c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</row>
    <row r="79" spans="1:60" outlineLevel="1">
      <c r="A79" s="167">
        <v>20</v>
      </c>
      <c r="B79" s="177" t="s">
        <v>230</v>
      </c>
      <c r="C79" s="194" t="s">
        <v>231</v>
      </c>
      <c r="D79" s="179" t="s">
        <v>150</v>
      </c>
      <c r="E79" s="183">
        <v>7.7408000000000001</v>
      </c>
      <c r="F79" s="188"/>
      <c r="G79" s="188"/>
      <c r="H79" s="188">
        <v>2347.4</v>
      </c>
      <c r="I79" s="188">
        <f>ROUND(E79*H79,2)</f>
        <v>18170.75</v>
      </c>
      <c r="J79" s="188">
        <v>485.2</v>
      </c>
      <c r="K79" s="188">
        <f>ROUND(E79*J79,2)</f>
        <v>3755.84</v>
      </c>
      <c r="L79" s="188">
        <v>15</v>
      </c>
      <c r="M79" s="188">
        <f>G79*(1+L79/100)</f>
        <v>0</v>
      </c>
      <c r="N79" s="188">
        <v>2.5251100000000002</v>
      </c>
      <c r="O79" s="188">
        <f>ROUND(E79*N79,2)</f>
        <v>19.55</v>
      </c>
      <c r="P79" s="188">
        <v>0</v>
      </c>
      <c r="Q79" s="188">
        <f>ROUND(E79*P79,2)</f>
        <v>0</v>
      </c>
      <c r="R79" s="188"/>
      <c r="S79" s="188" t="s">
        <v>151</v>
      </c>
      <c r="T79" s="188">
        <v>0</v>
      </c>
      <c r="U79" s="189">
        <f>ROUND(E79*T79,2)</f>
        <v>0</v>
      </c>
      <c r="V79" s="188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 t="s">
        <v>152</v>
      </c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</row>
    <row r="80" spans="1:60" outlineLevel="1">
      <c r="A80" s="167"/>
      <c r="B80" s="177"/>
      <c r="C80" s="195" t="s">
        <v>232</v>
      </c>
      <c r="D80" s="180"/>
      <c r="E80" s="184">
        <v>6.74</v>
      </c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9"/>
      <c r="V80" s="188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 t="s">
        <v>154</v>
      </c>
      <c r="AH80" s="166">
        <v>0</v>
      </c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</row>
    <row r="81" spans="1:60" outlineLevel="1">
      <c r="A81" s="167"/>
      <c r="B81" s="177"/>
      <c r="C81" s="195" t="s">
        <v>233</v>
      </c>
      <c r="D81" s="180"/>
      <c r="E81" s="184">
        <v>1</v>
      </c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9"/>
      <c r="V81" s="188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 t="s">
        <v>154</v>
      </c>
      <c r="AH81" s="166">
        <v>0</v>
      </c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</row>
    <row r="82" spans="1:60" outlineLevel="1">
      <c r="A82" s="167">
        <v>21</v>
      </c>
      <c r="B82" s="177" t="s">
        <v>234</v>
      </c>
      <c r="C82" s="194" t="s">
        <v>235</v>
      </c>
      <c r="D82" s="179" t="s">
        <v>159</v>
      </c>
      <c r="E82" s="183">
        <v>56.91</v>
      </c>
      <c r="F82" s="188"/>
      <c r="G82" s="188"/>
      <c r="H82" s="188">
        <v>93.41</v>
      </c>
      <c r="I82" s="188">
        <f>ROUND(E82*H82,2)</f>
        <v>5315.96</v>
      </c>
      <c r="J82" s="188">
        <v>239.59</v>
      </c>
      <c r="K82" s="188">
        <f>ROUND(E82*J82,2)</f>
        <v>13635.07</v>
      </c>
      <c r="L82" s="188">
        <v>15</v>
      </c>
      <c r="M82" s="188">
        <f>G82*(1+L82/100)</f>
        <v>0</v>
      </c>
      <c r="N82" s="188">
        <v>7.8200000000000006E-3</v>
      </c>
      <c r="O82" s="188">
        <f>ROUND(E82*N82,2)</f>
        <v>0.45</v>
      </c>
      <c r="P82" s="188">
        <v>0</v>
      </c>
      <c r="Q82" s="188">
        <f>ROUND(E82*P82,2)</f>
        <v>0</v>
      </c>
      <c r="R82" s="188"/>
      <c r="S82" s="188" t="s">
        <v>151</v>
      </c>
      <c r="T82" s="188">
        <v>0</v>
      </c>
      <c r="U82" s="189">
        <f>ROUND(E82*T82,2)</f>
        <v>0</v>
      </c>
      <c r="V82" s="188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 t="s">
        <v>152</v>
      </c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</row>
    <row r="83" spans="1:60" outlineLevel="1">
      <c r="A83" s="167"/>
      <c r="B83" s="177"/>
      <c r="C83" s="195" t="s">
        <v>236</v>
      </c>
      <c r="D83" s="180"/>
      <c r="E83" s="184">
        <v>47.18</v>
      </c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9"/>
      <c r="V83" s="188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 t="s">
        <v>154</v>
      </c>
      <c r="AH83" s="166">
        <v>0</v>
      </c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</row>
    <row r="84" spans="1:60" outlineLevel="1">
      <c r="A84" s="167"/>
      <c r="B84" s="177"/>
      <c r="C84" s="195" t="s">
        <v>237</v>
      </c>
      <c r="D84" s="180"/>
      <c r="E84" s="184">
        <v>9.73</v>
      </c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9"/>
      <c r="V84" s="188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 t="s">
        <v>154</v>
      </c>
      <c r="AH84" s="166">
        <v>0</v>
      </c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</row>
    <row r="85" spans="1:60" outlineLevel="1">
      <c r="A85" s="167">
        <v>22</v>
      </c>
      <c r="B85" s="177" t="s">
        <v>238</v>
      </c>
      <c r="C85" s="194" t="s">
        <v>239</v>
      </c>
      <c r="D85" s="179" t="s">
        <v>159</v>
      </c>
      <c r="E85" s="183">
        <v>56.91</v>
      </c>
      <c r="F85" s="188"/>
      <c r="G85" s="188"/>
      <c r="H85" s="188">
        <v>0</v>
      </c>
      <c r="I85" s="188">
        <f>ROUND(E85*H85,2)</f>
        <v>0</v>
      </c>
      <c r="J85" s="188">
        <v>73.099999999999994</v>
      </c>
      <c r="K85" s="188">
        <f>ROUND(E85*J85,2)</f>
        <v>4160.12</v>
      </c>
      <c r="L85" s="188">
        <v>15</v>
      </c>
      <c r="M85" s="188">
        <f>G85*(1+L85/100)</f>
        <v>0</v>
      </c>
      <c r="N85" s="188">
        <v>0</v>
      </c>
      <c r="O85" s="188">
        <f>ROUND(E85*N85,2)</f>
        <v>0</v>
      </c>
      <c r="P85" s="188">
        <v>0</v>
      </c>
      <c r="Q85" s="188">
        <f>ROUND(E85*P85,2)</f>
        <v>0</v>
      </c>
      <c r="R85" s="188"/>
      <c r="S85" s="188" t="s">
        <v>151</v>
      </c>
      <c r="T85" s="188">
        <v>0</v>
      </c>
      <c r="U85" s="189">
        <f>ROUND(E85*T85,2)</f>
        <v>0</v>
      </c>
      <c r="V85" s="188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 t="s">
        <v>152</v>
      </c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</row>
    <row r="86" spans="1:60" outlineLevel="1">
      <c r="A86" s="167"/>
      <c r="B86" s="177"/>
      <c r="C86" s="195" t="s">
        <v>236</v>
      </c>
      <c r="D86" s="180"/>
      <c r="E86" s="184">
        <v>47.18</v>
      </c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9"/>
      <c r="V86" s="188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 t="s">
        <v>154</v>
      </c>
      <c r="AH86" s="166">
        <v>0</v>
      </c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</row>
    <row r="87" spans="1:60" outlineLevel="1">
      <c r="A87" s="167"/>
      <c r="B87" s="177"/>
      <c r="C87" s="195" t="s">
        <v>237</v>
      </c>
      <c r="D87" s="180"/>
      <c r="E87" s="184">
        <v>9.73</v>
      </c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9"/>
      <c r="V87" s="188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 t="s">
        <v>154</v>
      </c>
      <c r="AH87" s="166">
        <v>0</v>
      </c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</row>
    <row r="88" spans="1:60" outlineLevel="1">
      <c r="A88" s="167">
        <v>23</v>
      </c>
      <c r="B88" s="177" t="s">
        <v>240</v>
      </c>
      <c r="C88" s="194" t="s">
        <v>241</v>
      </c>
      <c r="D88" s="179" t="s">
        <v>213</v>
      </c>
      <c r="E88" s="183">
        <v>0.83475999999999995</v>
      </c>
      <c r="F88" s="188"/>
      <c r="G88" s="188"/>
      <c r="H88" s="188">
        <v>22296.02</v>
      </c>
      <c r="I88" s="188">
        <f>ROUND(E88*H88,2)</f>
        <v>18611.830000000002</v>
      </c>
      <c r="J88" s="188">
        <v>11065.78</v>
      </c>
      <c r="K88" s="188">
        <f>ROUND(E88*J88,2)</f>
        <v>9237.27</v>
      </c>
      <c r="L88" s="188">
        <v>15</v>
      </c>
      <c r="M88" s="188">
        <f>G88*(1+L88/100)</f>
        <v>0</v>
      </c>
      <c r="N88" s="188">
        <v>1.0166500000000001</v>
      </c>
      <c r="O88" s="188">
        <f>ROUND(E88*N88,2)</f>
        <v>0.85</v>
      </c>
      <c r="P88" s="188">
        <v>0</v>
      </c>
      <c r="Q88" s="188">
        <f>ROUND(E88*P88,2)</f>
        <v>0</v>
      </c>
      <c r="R88" s="188"/>
      <c r="S88" s="188" t="s">
        <v>151</v>
      </c>
      <c r="T88" s="188">
        <v>0</v>
      </c>
      <c r="U88" s="189">
        <f>ROUND(E88*T88,2)</f>
        <v>0</v>
      </c>
      <c r="V88" s="188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 t="s">
        <v>152</v>
      </c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</row>
    <row r="89" spans="1:60" outlineLevel="1">
      <c r="A89" s="167"/>
      <c r="B89" s="177"/>
      <c r="C89" s="195" t="s">
        <v>242</v>
      </c>
      <c r="D89" s="180"/>
      <c r="E89" s="184">
        <v>0.45</v>
      </c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9"/>
      <c r="V89" s="188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 t="s">
        <v>154</v>
      </c>
      <c r="AH89" s="166">
        <v>0</v>
      </c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</row>
    <row r="90" spans="1:60" outlineLevel="1">
      <c r="A90" s="167"/>
      <c r="B90" s="177"/>
      <c r="C90" s="195" t="s">
        <v>243</v>
      </c>
      <c r="D90" s="180"/>
      <c r="E90" s="184">
        <v>0.24</v>
      </c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9"/>
      <c r="V90" s="188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 t="s">
        <v>154</v>
      </c>
      <c r="AH90" s="166">
        <v>0</v>
      </c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</row>
    <row r="91" spans="1:60" outlineLevel="1">
      <c r="A91" s="167"/>
      <c r="B91" s="177"/>
      <c r="C91" s="195" t="s">
        <v>244</v>
      </c>
      <c r="D91" s="180"/>
      <c r="E91" s="184">
        <v>0.05</v>
      </c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9"/>
      <c r="V91" s="188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 t="s">
        <v>154</v>
      </c>
      <c r="AH91" s="166">
        <v>0</v>
      </c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</row>
    <row r="92" spans="1:60" outlineLevel="1">
      <c r="A92" s="167"/>
      <c r="B92" s="177"/>
      <c r="C92" s="195" t="s">
        <v>245</v>
      </c>
      <c r="D92" s="180"/>
      <c r="E92" s="184">
        <v>0.09</v>
      </c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9"/>
      <c r="V92" s="188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 t="s">
        <v>154</v>
      </c>
      <c r="AH92" s="166">
        <v>0</v>
      </c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</row>
    <row r="93" spans="1:60" ht="33.75" outlineLevel="1">
      <c r="A93" s="167">
        <v>24</v>
      </c>
      <c r="B93" s="177" t="s">
        <v>246</v>
      </c>
      <c r="C93" s="194" t="s">
        <v>1245</v>
      </c>
      <c r="D93" s="179" t="s">
        <v>159</v>
      </c>
      <c r="E93" s="183">
        <v>223.17792</v>
      </c>
      <c r="F93" s="188"/>
      <c r="G93" s="188"/>
      <c r="H93" s="188">
        <v>142.13</v>
      </c>
      <c r="I93" s="188">
        <f>ROUND(E93*H93,2)</f>
        <v>31720.28</v>
      </c>
      <c r="J93" s="188">
        <v>565.47</v>
      </c>
      <c r="K93" s="188">
        <f>ROUND(E93*J93,2)</f>
        <v>126200.42</v>
      </c>
      <c r="L93" s="188">
        <v>15</v>
      </c>
      <c r="M93" s="188">
        <f>G93*(1+L93/100)</f>
        <v>0</v>
      </c>
      <c r="N93" s="188">
        <v>1.434E-2</v>
      </c>
      <c r="O93" s="188">
        <f>ROUND(E93*N93,2)</f>
        <v>3.2</v>
      </c>
      <c r="P93" s="188">
        <v>0</v>
      </c>
      <c r="Q93" s="188">
        <f>ROUND(E93*P93,2)</f>
        <v>0</v>
      </c>
      <c r="R93" s="188"/>
      <c r="S93" s="188" t="s">
        <v>157</v>
      </c>
      <c r="T93" s="188">
        <v>0</v>
      </c>
      <c r="U93" s="189">
        <f>ROUND(E93*T93,2)</f>
        <v>0</v>
      </c>
      <c r="V93" s="188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 t="s">
        <v>152</v>
      </c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</row>
    <row r="94" spans="1:60" ht="22.5" outlineLevel="1">
      <c r="A94" s="167"/>
      <c r="B94" s="177"/>
      <c r="C94" s="195" t="s">
        <v>247</v>
      </c>
      <c r="D94" s="180"/>
      <c r="E94" s="184">
        <v>163.22999999999999</v>
      </c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9"/>
      <c r="V94" s="188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 t="s">
        <v>154</v>
      </c>
      <c r="AH94" s="166">
        <v>0</v>
      </c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</row>
    <row r="95" spans="1:60" outlineLevel="1">
      <c r="A95" s="167"/>
      <c r="B95" s="177"/>
      <c r="C95" s="195" t="s">
        <v>248</v>
      </c>
      <c r="D95" s="180"/>
      <c r="E95" s="184">
        <v>24.32</v>
      </c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9"/>
      <c r="V95" s="188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 t="s">
        <v>154</v>
      </c>
      <c r="AH95" s="166">
        <v>0</v>
      </c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</row>
    <row r="96" spans="1:60" outlineLevel="1">
      <c r="A96" s="167"/>
      <c r="B96" s="177"/>
      <c r="C96" s="195" t="s">
        <v>249</v>
      </c>
      <c r="D96" s="180"/>
      <c r="E96" s="184">
        <v>35.627920000000003</v>
      </c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9"/>
      <c r="V96" s="188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 t="s">
        <v>154</v>
      </c>
      <c r="AH96" s="166">
        <v>0</v>
      </c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</row>
    <row r="97" spans="1:60" ht="22.5" outlineLevel="1">
      <c r="A97" s="167">
        <v>25</v>
      </c>
      <c r="B97" s="177" t="s">
        <v>250</v>
      </c>
      <c r="C97" s="441" t="s">
        <v>1281</v>
      </c>
      <c r="D97" s="179" t="s">
        <v>159</v>
      </c>
      <c r="E97" s="183">
        <f>2*224.58</f>
        <v>449.16</v>
      </c>
      <c r="F97" s="188"/>
      <c r="G97" s="188"/>
      <c r="H97" s="188">
        <v>0</v>
      </c>
      <c r="I97" s="188">
        <f>ROUND(E97*H97,2)</f>
        <v>0</v>
      </c>
      <c r="J97" s="188">
        <v>385.8</v>
      </c>
      <c r="K97" s="188">
        <f>ROUND(E97*J97,2)</f>
        <v>173285.93</v>
      </c>
      <c r="L97" s="188">
        <v>15</v>
      </c>
      <c r="M97" s="188">
        <f>G97*(1+L97/100)</f>
        <v>0</v>
      </c>
      <c r="N97" s="188">
        <v>0</v>
      </c>
      <c r="O97" s="188">
        <f>ROUND(E97*N97,2)</f>
        <v>0</v>
      </c>
      <c r="P97" s="188">
        <v>0</v>
      </c>
      <c r="Q97" s="188">
        <f>ROUND(E97*P97,2)</f>
        <v>0</v>
      </c>
      <c r="R97" s="188"/>
      <c r="S97" s="188" t="s">
        <v>157</v>
      </c>
      <c r="T97" s="188">
        <v>0</v>
      </c>
      <c r="U97" s="189">
        <f>ROUND(E97*T97,2)</f>
        <v>0</v>
      </c>
      <c r="V97" s="188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 t="s">
        <v>152</v>
      </c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</row>
    <row r="98" spans="1:60" outlineLevel="1">
      <c r="A98" s="167">
        <v>26</v>
      </c>
      <c r="B98" s="177" t="s">
        <v>251</v>
      </c>
      <c r="C98" s="194" t="s">
        <v>252</v>
      </c>
      <c r="D98" s="179" t="s">
        <v>213</v>
      </c>
      <c r="E98" s="183">
        <f>E99</f>
        <v>23.472211999999999</v>
      </c>
      <c r="F98" s="188"/>
      <c r="G98" s="188"/>
      <c r="H98" s="188">
        <v>22975.5</v>
      </c>
      <c r="I98" s="188">
        <f>ROUND(E98*H98,2)</f>
        <v>539285.81000000006</v>
      </c>
      <c r="J98" s="188">
        <v>0</v>
      </c>
      <c r="K98" s="188">
        <f>ROUND(E98*J98,2)</f>
        <v>0</v>
      </c>
      <c r="L98" s="188">
        <v>15</v>
      </c>
      <c r="M98" s="188">
        <f>G98*(1+L98/100)</f>
        <v>0</v>
      </c>
      <c r="N98" s="188">
        <v>1</v>
      </c>
      <c r="O98" s="188">
        <f>ROUND(E98*N98,2)</f>
        <v>23.47</v>
      </c>
      <c r="P98" s="188">
        <v>0</v>
      </c>
      <c r="Q98" s="188">
        <f>ROUND(E98*P98,2)</f>
        <v>0</v>
      </c>
      <c r="R98" s="188"/>
      <c r="S98" s="188" t="s">
        <v>157</v>
      </c>
      <c r="T98" s="188">
        <v>0</v>
      </c>
      <c r="U98" s="189">
        <f>ROUND(E98*T98,2)</f>
        <v>0</v>
      </c>
      <c r="V98" s="188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 t="s">
        <v>253</v>
      </c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</row>
    <row r="99" spans="1:60" outlineLevel="1">
      <c r="A99" s="167"/>
      <c r="B99" s="177"/>
      <c r="C99" s="478" t="s">
        <v>1311</v>
      </c>
      <c r="D99" s="180"/>
      <c r="E99" s="184">
        <f>E67</f>
        <v>23.472211999999999</v>
      </c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9"/>
      <c r="V99" s="188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 t="s">
        <v>154</v>
      </c>
      <c r="AH99" s="166">
        <v>0</v>
      </c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</row>
    <row r="100" spans="1:60">
      <c r="A100" s="173" t="s">
        <v>146</v>
      </c>
      <c r="B100" s="178" t="s">
        <v>66</v>
      </c>
      <c r="C100" s="196" t="s">
        <v>67</v>
      </c>
      <c r="D100" s="181"/>
      <c r="E100" s="185"/>
      <c r="F100" s="190"/>
      <c r="G100" s="190"/>
      <c r="H100" s="190"/>
      <c r="I100" s="190">
        <f>SUM(I101:I121)</f>
        <v>8441.7999999999993</v>
      </c>
      <c r="J100" s="190"/>
      <c r="K100" s="190">
        <f>SUM(K101:K121)</f>
        <v>78867.539999999994</v>
      </c>
      <c r="L100" s="190"/>
      <c r="M100" s="190">
        <f>SUM(M101:M121)</f>
        <v>0</v>
      </c>
      <c r="N100" s="190"/>
      <c r="O100" s="190">
        <f>SUM(O101:O121)</f>
        <v>0.93</v>
      </c>
      <c r="P100" s="190"/>
      <c r="Q100" s="190">
        <f>SUM(Q101:Q121)</f>
        <v>0</v>
      </c>
      <c r="R100" s="190"/>
      <c r="S100" s="190"/>
      <c r="T100" s="190"/>
      <c r="U100" s="191">
        <f>SUM(U101:U121)</f>
        <v>0</v>
      </c>
      <c r="V100" s="190"/>
      <c r="AG100" t="s">
        <v>147</v>
      </c>
    </row>
    <row r="101" spans="1:60" outlineLevel="1">
      <c r="A101" s="167">
        <v>27</v>
      </c>
      <c r="B101" s="177" t="s">
        <v>254</v>
      </c>
      <c r="C101" s="194" t="s">
        <v>255</v>
      </c>
      <c r="D101" s="179" t="s">
        <v>159</v>
      </c>
      <c r="E101" s="183">
        <v>438.07979999999998</v>
      </c>
      <c r="F101" s="188"/>
      <c r="G101" s="188"/>
      <c r="H101" s="188">
        <v>19.27</v>
      </c>
      <c r="I101" s="188">
        <f>ROUND(E101*H101,2)</f>
        <v>8441.7999999999993</v>
      </c>
      <c r="J101" s="188">
        <v>24.33</v>
      </c>
      <c r="K101" s="188">
        <f>ROUND(E101*J101,2)</f>
        <v>10658.48</v>
      </c>
      <c r="L101" s="188">
        <v>15</v>
      </c>
      <c r="M101" s="188">
        <f>G101*(1+L101/100)</f>
        <v>0</v>
      </c>
      <c r="N101" s="188">
        <v>2.9999999999999997E-4</v>
      </c>
      <c r="O101" s="188">
        <f>ROUND(E101*N101,2)</f>
        <v>0.13</v>
      </c>
      <c r="P101" s="188">
        <v>0</v>
      </c>
      <c r="Q101" s="188">
        <f>ROUND(E101*P101,2)</f>
        <v>0</v>
      </c>
      <c r="R101" s="188"/>
      <c r="S101" s="188" t="s">
        <v>157</v>
      </c>
      <c r="T101" s="188">
        <v>0</v>
      </c>
      <c r="U101" s="189">
        <f>ROUND(E101*T101,2)</f>
        <v>0</v>
      </c>
      <c r="V101" s="188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 t="s">
        <v>152</v>
      </c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</row>
    <row r="102" spans="1:60" outlineLevel="1">
      <c r="A102" s="167"/>
      <c r="B102" s="177"/>
      <c r="C102" s="195" t="s">
        <v>256</v>
      </c>
      <c r="D102" s="180"/>
      <c r="E102" s="184">
        <v>82.007999999999996</v>
      </c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9"/>
      <c r="V102" s="188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 t="s">
        <v>154</v>
      </c>
      <c r="AH102" s="166">
        <v>0</v>
      </c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</row>
    <row r="103" spans="1:60" outlineLevel="1">
      <c r="A103" s="167"/>
      <c r="B103" s="177"/>
      <c r="C103" s="195" t="s">
        <v>257</v>
      </c>
      <c r="D103" s="180"/>
      <c r="E103" s="184">
        <v>78.695999999999998</v>
      </c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9"/>
      <c r="V103" s="188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 t="s">
        <v>154</v>
      </c>
      <c r="AH103" s="166">
        <v>0</v>
      </c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</row>
    <row r="104" spans="1:60" outlineLevel="1">
      <c r="A104" s="167"/>
      <c r="B104" s="177"/>
      <c r="C104" s="195" t="s">
        <v>258</v>
      </c>
      <c r="D104" s="180"/>
      <c r="E104" s="184">
        <v>27.151199999999999</v>
      </c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9"/>
      <c r="V104" s="188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 t="s">
        <v>154</v>
      </c>
      <c r="AH104" s="166">
        <v>0</v>
      </c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</row>
    <row r="105" spans="1:60" outlineLevel="1">
      <c r="A105" s="167"/>
      <c r="B105" s="177"/>
      <c r="C105" s="195" t="s">
        <v>259</v>
      </c>
      <c r="D105" s="180"/>
      <c r="E105" s="184">
        <v>82.007999999999996</v>
      </c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9"/>
      <c r="V105" s="188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 t="s">
        <v>154</v>
      </c>
      <c r="AH105" s="166">
        <v>0</v>
      </c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</row>
    <row r="106" spans="1:60" outlineLevel="1">
      <c r="A106" s="167"/>
      <c r="B106" s="177"/>
      <c r="C106" s="195" t="s">
        <v>260</v>
      </c>
      <c r="D106" s="180"/>
      <c r="E106" s="184">
        <v>79.715999999999994</v>
      </c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9"/>
      <c r="V106" s="188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 t="s">
        <v>154</v>
      </c>
      <c r="AH106" s="166">
        <v>0</v>
      </c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</row>
    <row r="107" spans="1:60" outlineLevel="1">
      <c r="A107" s="167"/>
      <c r="B107" s="177"/>
      <c r="C107" s="195" t="s">
        <v>261</v>
      </c>
      <c r="D107" s="180"/>
      <c r="E107" s="184">
        <v>36.555999999999997</v>
      </c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9"/>
      <c r="V107" s="188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 t="s">
        <v>154</v>
      </c>
      <c r="AH107" s="166">
        <v>0</v>
      </c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</row>
    <row r="108" spans="1:60" outlineLevel="1">
      <c r="A108" s="167"/>
      <c r="B108" s="177"/>
      <c r="C108" s="195" t="s">
        <v>262</v>
      </c>
      <c r="D108" s="180"/>
      <c r="E108" s="184">
        <v>60.164000000000001</v>
      </c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9"/>
      <c r="V108" s="188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 t="s">
        <v>154</v>
      </c>
      <c r="AH108" s="166">
        <v>0</v>
      </c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</row>
    <row r="109" spans="1:60" outlineLevel="1">
      <c r="A109" s="167"/>
      <c r="B109" s="177"/>
      <c r="C109" s="195" t="s">
        <v>263</v>
      </c>
      <c r="D109" s="180"/>
      <c r="E109" s="184">
        <v>-13.363200000000001</v>
      </c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9"/>
      <c r="V109" s="188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 t="s">
        <v>154</v>
      </c>
      <c r="AH109" s="166">
        <v>0</v>
      </c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</row>
    <row r="110" spans="1:60" outlineLevel="1">
      <c r="A110" s="167"/>
      <c r="B110" s="177"/>
      <c r="C110" s="195" t="s">
        <v>264</v>
      </c>
      <c r="D110" s="180"/>
      <c r="E110" s="184">
        <v>-13.824</v>
      </c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9"/>
      <c r="V110" s="188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 t="s">
        <v>154</v>
      </c>
      <c r="AH110" s="166">
        <v>0</v>
      </c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</row>
    <row r="111" spans="1:60" outlineLevel="1">
      <c r="A111" s="167"/>
      <c r="B111" s="177"/>
      <c r="C111" s="195" t="s">
        <v>265</v>
      </c>
      <c r="D111" s="180"/>
      <c r="E111" s="184">
        <v>-1.3248</v>
      </c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9"/>
      <c r="V111" s="188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 t="s">
        <v>154</v>
      </c>
      <c r="AH111" s="166">
        <v>0</v>
      </c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</row>
    <row r="112" spans="1:60" ht="33.75" outlineLevel="1">
      <c r="A112" s="167"/>
      <c r="B112" s="177"/>
      <c r="C112" s="195" t="s">
        <v>266</v>
      </c>
      <c r="D112" s="180"/>
      <c r="E112" s="184">
        <v>20.2926</v>
      </c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9"/>
      <c r="V112" s="188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 t="s">
        <v>154</v>
      </c>
      <c r="AH112" s="166">
        <v>0</v>
      </c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</row>
    <row r="113" spans="1:60" outlineLevel="1">
      <c r="A113" s="167">
        <v>28</v>
      </c>
      <c r="B113" s="177" t="s">
        <v>267</v>
      </c>
      <c r="C113" s="194" t="s">
        <v>268</v>
      </c>
      <c r="D113" s="179" t="s">
        <v>159</v>
      </c>
      <c r="E113" s="183">
        <v>270.45623999999998</v>
      </c>
      <c r="F113" s="188"/>
      <c r="G113" s="188"/>
      <c r="H113" s="188">
        <v>0</v>
      </c>
      <c r="I113" s="188">
        <f>ROUND(E113*H113,2)</f>
        <v>0</v>
      </c>
      <c r="J113" s="188">
        <v>252.2</v>
      </c>
      <c r="K113" s="188">
        <f>ROUND(E113*J113,2)</f>
        <v>68209.06</v>
      </c>
      <c r="L113" s="188">
        <v>15</v>
      </c>
      <c r="M113" s="188">
        <f>G113*(1+L113/100)</f>
        <v>0</v>
      </c>
      <c r="N113" s="188">
        <v>2.9399999999999999E-3</v>
      </c>
      <c r="O113" s="188">
        <f>ROUND(E113*N113,2)</f>
        <v>0.8</v>
      </c>
      <c r="P113" s="188">
        <v>0</v>
      </c>
      <c r="Q113" s="188">
        <f>ROUND(E113*P113,2)</f>
        <v>0</v>
      </c>
      <c r="R113" s="188"/>
      <c r="S113" s="188" t="s">
        <v>157</v>
      </c>
      <c r="T113" s="188">
        <v>0</v>
      </c>
      <c r="U113" s="189">
        <f>ROUND(E113*T113,2)</f>
        <v>0</v>
      </c>
      <c r="V113" s="188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 t="s">
        <v>152</v>
      </c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</row>
    <row r="114" spans="1:60" outlineLevel="1">
      <c r="A114" s="167"/>
      <c r="B114" s="177"/>
      <c r="C114" s="195" t="s">
        <v>269</v>
      </c>
      <c r="D114" s="180"/>
      <c r="E114" s="184">
        <v>261.62583999999998</v>
      </c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9"/>
      <c r="V114" s="188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 t="s">
        <v>154</v>
      </c>
      <c r="AH114" s="166">
        <v>0</v>
      </c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</row>
    <row r="115" spans="1:60" outlineLevel="1">
      <c r="A115" s="167"/>
      <c r="B115" s="177"/>
      <c r="C115" s="195" t="s">
        <v>270</v>
      </c>
      <c r="D115" s="180"/>
      <c r="E115" s="184">
        <v>-28.512</v>
      </c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9"/>
      <c r="V115" s="188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 t="s">
        <v>154</v>
      </c>
      <c r="AH115" s="166">
        <v>0</v>
      </c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</row>
    <row r="116" spans="1:60" outlineLevel="1">
      <c r="A116" s="167"/>
      <c r="B116" s="177"/>
      <c r="C116" s="195" t="s">
        <v>271</v>
      </c>
      <c r="D116" s="180"/>
      <c r="E116" s="184">
        <v>-2.6496</v>
      </c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9"/>
      <c r="V116" s="188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 t="s">
        <v>154</v>
      </c>
      <c r="AH116" s="166">
        <v>0</v>
      </c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</row>
    <row r="117" spans="1:60" outlineLevel="1">
      <c r="A117" s="167"/>
      <c r="B117" s="177"/>
      <c r="C117" s="195" t="s">
        <v>272</v>
      </c>
      <c r="D117" s="180"/>
      <c r="E117" s="184">
        <v>25.088000000000001</v>
      </c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9"/>
      <c r="V117" s="188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 t="s">
        <v>154</v>
      </c>
      <c r="AH117" s="166">
        <v>0</v>
      </c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</row>
    <row r="118" spans="1:60" outlineLevel="1">
      <c r="A118" s="167"/>
      <c r="B118" s="177"/>
      <c r="C118" s="195" t="s">
        <v>273</v>
      </c>
      <c r="D118" s="180"/>
      <c r="E118" s="184">
        <v>6</v>
      </c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9"/>
      <c r="V118" s="188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 t="s">
        <v>154</v>
      </c>
      <c r="AH118" s="166">
        <v>0</v>
      </c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</row>
    <row r="119" spans="1:60" outlineLevel="1">
      <c r="A119" s="167"/>
      <c r="B119" s="177"/>
      <c r="C119" s="195" t="s">
        <v>274</v>
      </c>
      <c r="D119" s="180"/>
      <c r="E119" s="184">
        <v>6.048</v>
      </c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9"/>
      <c r="V119" s="188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 t="s">
        <v>154</v>
      </c>
      <c r="AH119" s="166">
        <v>0</v>
      </c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</row>
    <row r="120" spans="1:60" outlineLevel="1">
      <c r="A120" s="167"/>
      <c r="B120" s="177"/>
      <c r="C120" s="195" t="s">
        <v>275</v>
      </c>
      <c r="D120" s="180"/>
      <c r="E120" s="184">
        <v>1.044</v>
      </c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9"/>
      <c r="V120" s="188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 t="s">
        <v>154</v>
      </c>
      <c r="AH120" s="166">
        <v>0</v>
      </c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</row>
    <row r="121" spans="1:60" outlineLevel="1">
      <c r="A121" s="167"/>
      <c r="B121" s="177"/>
      <c r="C121" s="195" t="s">
        <v>276</v>
      </c>
      <c r="D121" s="180"/>
      <c r="E121" s="184">
        <v>1.8120000000000001</v>
      </c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9"/>
      <c r="V121" s="188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 t="s">
        <v>154</v>
      </c>
      <c r="AH121" s="166">
        <v>0</v>
      </c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</row>
    <row r="122" spans="1:60">
      <c r="A122" s="173" t="s">
        <v>146</v>
      </c>
      <c r="B122" s="178" t="s">
        <v>68</v>
      </c>
      <c r="C122" s="196" t="s">
        <v>69</v>
      </c>
      <c r="D122" s="181"/>
      <c r="E122" s="185"/>
      <c r="F122" s="190"/>
      <c r="G122" s="190"/>
      <c r="H122" s="190"/>
      <c r="I122" s="190">
        <f>SUM(I126:I149)</f>
        <v>24706.48</v>
      </c>
      <c r="J122" s="190"/>
      <c r="K122" s="190">
        <f>SUM(K126:K149)</f>
        <v>135530.86000000002</v>
      </c>
      <c r="L122" s="190"/>
      <c r="M122" s="190">
        <f>SUM(M126:M149)</f>
        <v>0</v>
      </c>
      <c r="N122" s="190"/>
      <c r="O122" s="190">
        <f>SUM(O126:O149)</f>
        <v>25.27</v>
      </c>
      <c r="P122" s="190"/>
      <c r="Q122" s="190">
        <f>SUM(Q126:Q149)</f>
        <v>0</v>
      </c>
      <c r="R122" s="190"/>
      <c r="S122" s="190"/>
      <c r="T122" s="190"/>
      <c r="U122" s="191">
        <f>SUM(U126:U149)</f>
        <v>0</v>
      </c>
      <c r="V122" s="190"/>
      <c r="AG122" t="s">
        <v>147</v>
      </c>
    </row>
    <row r="123" spans="1:60" ht="22.5">
      <c r="A123" s="492">
        <v>29</v>
      </c>
      <c r="B123" s="370" t="s">
        <v>1246</v>
      </c>
      <c r="C123" s="376" t="s">
        <v>1249</v>
      </c>
      <c r="D123" s="371" t="s">
        <v>159</v>
      </c>
      <c r="E123" s="373">
        <v>117.86400000000002</v>
      </c>
      <c r="F123" s="375"/>
      <c r="G123" s="375"/>
      <c r="H123" s="342"/>
      <c r="I123" s="342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  <c r="T123" s="342"/>
      <c r="U123" s="368"/>
      <c r="V123" s="342"/>
    </row>
    <row r="124" spans="1:60">
      <c r="A124" s="378"/>
      <c r="B124" s="370"/>
      <c r="C124" s="377" t="s">
        <v>1247</v>
      </c>
      <c r="D124" s="372"/>
      <c r="E124" s="374">
        <v>117.864</v>
      </c>
      <c r="F124" s="375"/>
      <c r="G124" s="375"/>
      <c r="H124" s="342"/>
      <c r="I124" s="342"/>
      <c r="J124" s="342"/>
      <c r="K124" s="342"/>
      <c r="L124" s="342"/>
      <c r="M124" s="342"/>
      <c r="N124" s="342"/>
      <c r="O124" s="342"/>
      <c r="P124" s="342"/>
      <c r="Q124" s="342"/>
      <c r="R124" s="342"/>
      <c r="S124" s="342"/>
      <c r="T124" s="342"/>
      <c r="U124" s="368"/>
      <c r="V124" s="342"/>
    </row>
    <row r="125" spans="1:60">
      <c r="A125" s="492">
        <v>30</v>
      </c>
      <c r="B125" s="370" t="s">
        <v>1248</v>
      </c>
      <c r="C125" s="376" t="s">
        <v>1250</v>
      </c>
      <c r="D125" s="371" t="s">
        <v>159</v>
      </c>
      <c r="E125" s="373">
        <v>23.4</v>
      </c>
      <c r="F125" s="375"/>
      <c r="G125" s="375"/>
      <c r="H125" s="342"/>
      <c r="I125" s="342"/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68"/>
      <c r="V125" s="342"/>
    </row>
    <row r="126" spans="1:60" outlineLevel="1">
      <c r="A126" s="167">
        <v>31</v>
      </c>
      <c r="B126" s="177" t="s">
        <v>277</v>
      </c>
      <c r="C126" s="194" t="s">
        <v>278</v>
      </c>
      <c r="D126" s="179" t="s">
        <v>159</v>
      </c>
      <c r="E126" s="183">
        <v>31.1616</v>
      </c>
      <c r="F126" s="188"/>
      <c r="G126" s="188"/>
      <c r="H126" s="188">
        <v>14.22</v>
      </c>
      <c r="I126" s="188">
        <f>ROUND(E126*H126,2)</f>
        <v>443.12</v>
      </c>
      <c r="J126" s="188">
        <v>24.38</v>
      </c>
      <c r="K126" s="188">
        <f>ROUND(E126*J126,2)</f>
        <v>759.72</v>
      </c>
      <c r="L126" s="188">
        <v>15</v>
      </c>
      <c r="M126" s="188">
        <f>G126*(1+L126/100)</f>
        <v>0</v>
      </c>
      <c r="N126" s="188">
        <v>4.0000000000000003E-5</v>
      </c>
      <c r="O126" s="188">
        <f>ROUND(E126*N126,2)</f>
        <v>0</v>
      </c>
      <c r="P126" s="188">
        <v>0</v>
      </c>
      <c r="Q126" s="188">
        <f>ROUND(E126*P126,2)</f>
        <v>0</v>
      </c>
      <c r="R126" s="188"/>
      <c r="S126" s="188" t="s">
        <v>151</v>
      </c>
      <c r="T126" s="188">
        <v>0</v>
      </c>
      <c r="U126" s="189">
        <f>ROUND(E126*T126,2)</f>
        <v>0</v>
      </c>
      <c r="V126" s="188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 t="s">
        <v>152</v>
      </c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</row>
    <row r="127" spans="1:60" outlineLevel="1">
      <c r="A127" s="167"/>
      <c r="B127" s="177"/>
      <c r="C127" s="195" t="s">
        <v>279</v>
      </c>
      <c r="D127" s="180"/>
      <c r="E127" s="184">
        <v>13.363200000000001</v>
      </c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9"/>
      <c r="V127" s="188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 t="s">
        <v>154</v>
      </c>
      <c r="AH127" s="166">
        <v>0</v>
      </c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</row>
    <row r="128" spans="1:60" outlineLevel="1">
      <c r="A128" s="167"/>
      <c r="B128" s="177"/>
      <c r="C128" s="195" t="s">
        <v>280</v>
      </c>
      <c r="D128" s="180"/>
      <c r="E128" s="184">
        <v>13.824</v>
      </c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9"/>
      <c r="V128" s="188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 t="s">
        <v>154</v>
      </c>
      <c r="AH128" s="166">
        <v>0</v>
      </c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</row>
    <row r="129" spans="1:60" outlineLevel="1">
      <c r="A129" s="167"/>
      <c r="B129" s="177"/>
      <c r="C129" s="195" t="s">
        <v>281</v>
      </c>
      <c r="D129" s="180"/>
      <c r="E129" s="184">
        <v>1.3248</v>
      </c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9"/>
      <c r="V129" s="188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 t="s">
        <v>154</v>
      </c>
      <c r="AH129" s="166">
        <v>0</v>
      </c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</row>
    <row r="130" spans="1:60" outlineLevel="1">
      <c r="A130" s="167"/>
      <c r="B130" s="177"/>
      <c r="C130" s="195" t="s">
        <v>282</v>
      </c>
      <c r="D130" s="180"/>
      <c r="E130" s="184">
        <v>2.6496</v>
      </c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9"/>
      <c r="V130" s="188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 t="s">
        <v>154</v>
      </c>
      <c r="AH130" s="166">
        <v>0</v>
      </c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</row>
    <row r="131" spans="1:60" outlineLevel="1">
      <c r="A131" s="167">
        <v>32</v>
      </c>
      <c r="B131" s="177" t="s">
        <v>283</v>
      </c>
      <c r="C131" s="194" t="s">
        <v>284</v>
      </c>
      <c r="D131" s="179" t="s">
        <v>159</v>
      </c>
      <c r="E131" s="183">
        <v>530.11500000000001</v>
      </c>
      <c r="F131" s="188"/>
      <c r="G131" s="188"/>
      <c r="H131" s="188">
        <v>45.77</v>
      </c>
      <c r="I131" s="188">
        <f>ROUND(E131*H131,2)</f>
        <v>24263.360000000001</v>
      </c>
      <c r="J131" s="188">
        <v>254.23</v>
      </c>
      <c r="K131" s="188">
        <f>ROUND(E131*J131,2)</f>
        <v>134771.14000000001</v>
      </c>
      <c r="L131" s="188">
        <v>15</v>
      </c>
      <c r="M131" s="188">
        <f>G131*(1+L131/100)</f>
        <v>0</v>
      </c>
      <c r="N131" s="188">
        <v>4.7660000000000001E-2</v>
      </c>
      <c r="O131" s="188">
        <f>ROUND(E131*N131,2)</f>
        <v>25.27</v>
      </c>
      <c r="P131" s="188">
        <v>0</v>
      </c>
      <c r="Q131" s="188">
        <f>ROUND(E131*P131,2)</f>
        <v>0</v>
      </c>
      <c r="R131" s="188"/>
      <c r="S131" s="188" t="s">
        <v>151</v>
      </c>
      <c r="T131" s="188">
        <v>0</v>
      </c>
      <c r="U131" s="189">
        <f>ROUND(E131*T131,2)</f>
        <v>0</v>
      </c>
      <c r="V131" s="188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 t="s">
        <v>152</v>
      </c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</row>
    <row r="132" spans="1:60" outlineLevel="1">
      <c r="A132" s="167"/>
      <c r="B132" s="177"/>
      <c r="C132" s="195" t="s">
        <v>285</v>
      </c>
      <c r="D132" s="180"/>
      <c r="E132" s="184">
        <v>29.040700000000001</v>
      </c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9"/>
      <c r="V132" s="188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 t="s">
        <v>154</v>
      </c>
      <c r="AH132" s="166">
        <v>0</v>
      </c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</row>
    <row r="133" spans="1:60" outlineLevel="1">
      <c r="A133" s="167"/>
      <c r="B133" s="177"/>
      <c r="C133" s="195" t="s">
        <v>286</v>
      </c>
      <c r="D133" s="180"/>
      <c r="E133" s="184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9"/>
      <c r="V133" s="188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 t="s">
        <v>154</v>
      </c>
      <c r="AH133" s="166">
        <v>0</v>
      </c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</row>
    <row r="134" spans="1:60" outlineLevel="1">
      <c r="A134" s="167"/>
      <c r="B134" s="177"/>
      <c r="C134" s="195" t="s">
        <v>164</v>
      </c>
      <c r="D134" s="180"/>
      <c r="E134" s="184">
        <v>22.0733</v>
      </c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9"/>
      <c r="V134" s="188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 t="s">
        <v>154</v>
      </c>
      <c r="AH134" s="166">
        <v>0</v>
      </c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</row>
    <row r="135" spans="1:60" outlineLevel="1">
      <c r="A135" s="167"/>
      <c r="B135" s="177"/>
      <c r="C135" s="195" t="s">
        <v>286</v>
      </c>
      <c r="D135" s="180"/>
      <c r="E135" s="184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9"/>
      <c r="V135" s="188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 t="s">
        <v>154</v>
      </c>
      <c r="AH135" s="166">
        <v>0</v>
      </c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</row>
    <row r="136" spans="1:60" outlineLevel="1">
      <c r="A136" s="167"/>
      <c r="B136" s="177"/>
      <c r="C136" s="195" t="s">
        <v>160</v>
      </c>
      <c r="D136" s="180"/>
      <c r="E136" s="184">
        <v>39.290399999999998</v>
      </c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9"/>
      <c r="V136" s="188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 t="s">
        <v>154</v>
      </c>
      <c r="AH136" s="166">
        <v>0</v>
      </c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</row>
    <row r="137" spans="1:60" outlineLevel="1">
      <c r="A137" s="167"/>
      <c r="B137" s="177"/>
      <c r="C137" s="195" t="s">
        <v>287</v>
      </c>
      <c r="D137" s="180"/>
      <c r="E137" s="184">
        <v>1.6308</v>
      </c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9"/>
      <c r="V137" s="188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 t="s">
        <v>154</v>
      </c>
      <c r="AH137" s="166">
        <v>0</v>
      </c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</row>
    <row r="138" spans="1:60" outlineLevel="1">
      <c r="A138" s="167"/>
      <c r="B138" s="177"/>
      <c r="C138" s="195" t="s">
        <v>288</v>
      </c>
      <c r="D138" s="180"/>
      <c r="E138" s="184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9"/>
      <c r="V138" s="188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 t="s">
        <v>154</v>
      </c>
      <c r="AH138" s="166">
        <v>0</v>
      </c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</row>
    <row r="139" spans="1:60" outlineLevel="1">
      <c r="A139" s="167"/>
      <c r="B139" s="177"/>
      <c r="C139" s="195" t="s">
        <v>256</v>
      </c>
      <c r="D139" s="180"/>
      <c r="E139" s="184">
        <v>82.007999999999996</v>
      </c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9"/>
      <c r="V139" s="188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 t="s">
        <v>154</v>
      </c>
      <c r="AH139" s="166">
        <v>0</v>
      </c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</row>
    <row r="140" spans="1:60" outlineLevel="1">
      <c r="A140" s="167"/>
      <c r="B140" s="177"/>
      <c r="C140" s="195" t="s">
        <v>257</v>
      </c>
      <c r="D140" s="180"/>
      <c r="E140" s="184">
        <v>78.695999999999998</v>
      </c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9"/>
      <c r="V140" s="188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 t="s">
        <v>154</v>
      </c>
      <c r="AH140" s="166">
        <v>0</v>
      </c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</row>
    <row r="141" spans="1:60" outlineLevel="1">
      <c r="A141" s="167"/>
      <c r="B141" s="177"/>
      <c r="C141" s="195" t="s">
        <v>258</v>
      </c>
      <c r="D141" s="180"/>
      <c r="E141" s="184">
        <v>27.151199999999999</v>
      </c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9"/>
      <c r="V141" s="188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 t="s">
        <v>154</v>
      </c>
      <c r="AH141" s="166">
        <v>0</v>
      </c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</row>
    <row r="142" spans="1:60" outlineLevel="1">
      <c r="A142" s="167"/>
      <c r="B142" s="177"/>
      <c r="C142" s="195" t="s">
        <v>259</v>
      </c>
      <c r="D142" s="180"/>
      <c r="E142" s="184">
        <v>82.007999999999996</v>
      </c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9"/>
      <c r="V142" s="188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 t="s">
        <v>154</v>
      </c>
      <c r="AH142" s="166">
        <v>0</v>
      </c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6"/>
      <c r="BH142" s="166"/>
    </row>
    <row r="143" spans="1:60" outlineLevel="1">
      <c r="A143" s="167"/>
      <c r="B143" s="177"/>
      <c r="C143" s="195" t="s">
        <v>260</v>
      </c>
      <c r="D143" s="180"/>
      <c r="E143" s="184">
        <v>79.715999999999994</v>
      </c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9"/>
      <c r="V143" s="188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 t="s">
        <v>154</v>
      </c>
      <c r="AH143" s="166">
        <v>0</v>
      </c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</row>
    <row r="144" spans="1:60" outlineLevel="1">
      <c r="A144" s="167"/>
      <c r="B144" s="177"/>
      <c r="C144" s="195" t="s">
        <v>261</v>
      </c>
      <c r="D144" s="180"/>
      <c r="E144" s="184">
        <v>36.555999999999997</v>
      </c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9"/>
      <c r="V144" s="188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 t="s">
        <v>154</v>
      </c>
      <c r="AH144" s="166">
        <v>0</v>
      </c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</row>
    <row r="145" spans="1:60" outlineLevel="1">
      <c r="A145" s="167"/>
      <c r="B145" s="177"/>
      <c r="C145" s="195" t="s">
        <v>262</v>
      </c>
      <c r="D145" s="180"/>
      <c r="E145" s="184">
        <v>60.164000000000001</v>
      </c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9"/>
      <c r="V145" s="188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 t="s">
        <v>154</v>
      </c>
      <c r="AH145" s="166">
        <v>0</v>
      </c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</row>
    <row r="146" spans="1:60" outlineLevel="1">
      <c r="A146" s="167"/>
      <c r="B146" s="177"/>
      <c r="C146" s="195" t="s">
        <v>263</v>
      </c>
      <c r="D146" s="180"/>
      <c r="E146" s="184">
        <v>-13.363200000000001</v>
      </c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9"/>
      <c r="V146" s="188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 t="s">
        <v>154</v>
      </c>
      <c r="AH146" s="166">
        <v>0</v>
      </c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  <c r="BH146" s="166"/>
    </row>
    <row r="147" spans="1:60" outlineLevel="1">
      <c r="A147" s="167"/>
      <c r="B147" s="177"/>
      <c r="C147" s="195" t="s">
        <v>264</v>
      </c>
      <c r="D147" s="180"/>
      <c r="E147" s="184">
        <v>-13.824</v>
      </c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9"/>
      <c r="V147" s="188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 t="s">
        <v>154</v>
      </c>
      <c r="AH147" s="166">
        <v>0</v>
      </c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</row>
    <row r="148" spans="1:60" outlineLevel="1">
      <c r="A148" s="167"/>
      <c r="B148" s="177"/>
      <c r="C148" s="195" t="s">
        <v>265</v>
      </c>
      <c r="D148" s="180"/>
      <c r="E148" s="184">
        <v>-1.3248</v>
      </c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9"/>
      <c r="V148" s="188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 t="s">
        <v>154</v>
      </c>
      <c r="AH148" s="166">
        <v>0</v>
      </c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6"/>
    </row>
    <row r="149" spans="1:60" ht="33.75" outlineLevel="1">
      <c r="A149" s="167"/>
      <c r="B149" s="177"/>
      <c r="C149" s="195" t="s">
        <v>266</v>
      </c>
      <c r="D149" s="180"/>
      <c r="E149" s="184">
        <v>20.2926</v>
      </c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9"/>
      <c r="V149" s="188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 t="s">
        <v>154</v>
      </c>
      <c r="AH149" s="166">
        <v>0</v>
      </c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</row>
    <row r="150" spans="1:60">
      <c r="A150" s="173" t="s">
        <v>146</v>
      </c>
      <c r="B150" s="178" t="s">
        <v>70</v>
      </c>
      <c r="C150" s="196" t="s">
        <v>71</v>
      </c>
      <c r="D150" s="181"/>
      <c r="E150" s="185"/>
      <c r="F150" s="190"/>
      <c r="G150" s="190"/>
      <c r="H150" s="190"/>
      <c r="I150" s="190">
        <f>SUM(I151:I182)</f>
        <v>191237.84</v>
      </c>
      <c r="J150" s="190"/>
      <c r="K150" s="190">
        <f>SUM(K151:K182)</f>
        <v>149808.82999999999</v>
      </c>
      <c r="L150" s="190"/>
      <c r="M150" s="190">
        <f>SUM(M151:M182)</f>
        <v>0</v>
      </c>
      <c r="N150" s="190"/>
      <c r="O150" s="190">
        <f>SUM(O151:O182)</f>
        <v>2.8599999999999994</v>
      </c>
      <c r="P150" s="190"/>
      <c r="Q150" s="190">
        <f>SUM(Q151:Q182)</f>
        <v>0</v>
      </c>
      <c r="R150" s="190"/>
      <c r="S150" s="190"/>
      <c r="T150" s="190"/>
      <c r="U150" s="191">
        <f>SUM(U151:U182)</f>
        <v>0</v>
      </c>
      <c r="V150" s="190"/>
      <c r="AG150" t="s">
        <v>147</v>
      </c>
    </row>
    <row r="151" spans="1:60" outlineLevel="1">
      <c r="A151" s="167">
        <v>33</v>
      </c>
      <c r="B151" s="177" t="s">
        <v>289</v>
      </c>
      <c r="C151" s="194" t="s">
        <v>290</v>
      </c>
      <c r="D151" s="179" t="s">
        <v>159</v>
      </c>
      <c r="E151" s="183">
        <v>31.1616</v>
      </c>
      <c r="F151" s="188"/>
      <c r="G151" s="188"/>
      <c r="H151" s="188">
        <v>14.22</v>
      </c>
      <c r="I151" s="188">
        <f>ROUND(E151*H151,2)</f>
        <v>443.12</v>
      </c>
      <c r="J151" s="188">
        <v>24.38</v>
      </c>
      <c r="K151" s="188">
        <f>ROUND(E151*J151,2)</f>
        <v>759.72</v>
      </c>
      <c r="L151" s="188">
        <v>15</v>
      </c>
      <c r="M151" s="188">
        <f>G151*(1+L151/100)</f>
        <v>0</v>
      </c>
      <c r="N151" s="188">
        <v>4.0000000000000003E-5</v>
      </c>
      <c r="O151" s="188">
        <f>ROUND(E151*N151,2)</f>
        <v>0</v>
      </c>
      <c r="P151" s="188">
        <v>0</v>
      </c>
      <c r="Q151" s="188">
        <f>ROUND(E151*P151,2)</f>
        <v>0</v>
      </c>
      <c r="R151" s="188"/>
      <c r="S151" s="188" t="s">
        <v>151</v>
      </c>
      <c r="T151" s="188">
        <v>0</v>
      </c>
      <c r="U151" s="189">
        <f>ROUND(E151*T151,2)</f>
        <v>0</v>
      </c>
      <c r="V151" s="188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 t="s">
        <v>152</v>
      </c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</row>
    <row r="152" spans="1:60" outlineLevel="1">
      <c r="A152" s="167"/>
      <c r="B152" s="177"/>
      <c r="C152" s="195" t="s">
        <v>279</v>
      </c>
      <c r="D152" s="180"/>
      <c r="E152" s="184">
        <v>13.363200000000001</v>
      </c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9"/>
      <c r="V152" s="188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 t="s">
        <v>154</v>
      </c>
      <c r="AH152" s="166">
        <v>0</v>
      </c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</row>
    <row r="153" spans="1:60" outlineLevel="1">
      <c r="A153" s="167"/>
      <c r="B153" s="177"/>
      <c r="C153" s="195" t="s">
        <v>280</v>
      </c>
      <c r="D153" s="180"/>
      <c r="E153" s="184">
        <v>13.824</v>
      </c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9"/>
      <c r="V153" s="188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 t="s">
        <v>154</v>
      </c>
      <c r="AH153" s="166">
        <v>0</v>
      </c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</row>
    <row r="154" spans="1:60" outlineLevel="1">
      <c r="A154" s="167"/>
      <c r="B154" s="177"/>
      <c r="C154" s="195" t="s">
        <v>281</v>
      </c>
      <c r="D154" s="180"/>
      <c r="E154" s="184">
        <v>1.3248</v>
      </c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9"/>
      <c r="V154" s="188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 t="s">
        <v>154</v>
      </c>
      <c r="AH154" s="166">
        <v>0</v>
      </c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</row>
    <row r="155" spans="1:60" outlineLevel="1">
      <c r="A155" s="167"/>
      <c r="B155" s="177"/>
      <c r="C155" s="195" t="s">
        <v>282</v>
      </c>
      <c r="D155" s="180"/>
      <c r="E155" s="184">
        <v>2.6496</v>
      </c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9"/>
      <c r="V155" s="188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 t="s">
        <v>154</v>
      </c>
      <c r="AH155" s="166">
        <v>0</v>
      </c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</row>
    <row r="156" spans="1:60" outlineLevel="1">
      <c r="A156" s="167">
        <v>34</v>
      </c>
      <c r="B156" s="177" t="s">
        <v>291</v>
      </c>
      <c r="C156" s="194" t="s">
        <v>657</v>
      </c>
      <c r="D156" s="179" t="s">
        <v>159</v>
      </c>
      <c r="E156" s="183">
        <v>5.6</v>
      </c>
      <c r="F156" s="188"/>
      <c r="G156" s="188"/>
      <c r="H156" s="188">
        <v>395.98</v>
      </c>
      <c r="I156" s="188">
        <f>ROUND(E156*H156,2)</f>
        <v>2217.4899999999998</v>
      </c>
      <c r="J156" s="188">
        <v>173.52</v>
      </c>
      <c r="K156" s="188">
        <f>ROUND(E156*J156,2)</f>
        <v>971.71</v>
      </c>
      <c r="L156" s="188">
        <v>15</v>
      </c>
      <c r="M156" s="188">
        <f>G156*(1+L156/100)</f>
        <v>0</v>
      </c>
      <c r="N156" s="188">
        <v>7.3600000000000002E-3</v>
      </c>
      <c r="O156" s="188">
        <f>ROUND(E156*N156,2)</f>
        <v>0.04</v>
      </c>
      <c r="P156" s="188">
        <v>0</v>
      </c>
      <c r="Q156" s="188">
        <f>ROUND(E156*P156,2)</f>
        <v>0</v>
      </c>
      <c r="R156" s="188"/>
      <c r="S156" s="188" t="s">
        <v>151</v>
      </c>
      <c r="T156" s="188">
        <v>0</v>
      </c>
      <c r="U156" s="189">
        <f>ROUND(E156*T156,2)</f>
        <v>0</v>
      </c>
      <c r="V156" s="188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 t="s">
        <v>152</v>
      </c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</row>
    <row r="157" spans="1:60" outlineLevel="1">
      <c r="A157" s="167"/>
      <c r="B157" s="177"/>
      <c r="C157" s="195" t="s">
        <v>292</v>
      </c>
      <c r="D157" s="180"/>
      <c r="E157" s="184">
        <v>5.6</v>
      </c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9"/>
      <c r="V157" s="188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 t="s">
        <v>154</v>
      </c>
      <c r="AH157" s="166">
        <v>0</v>
      </c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166"/>
      <c r="BD157" s="166"/>
      <c r="BE157" s="166"/>
      <c r="BF157" s="166"/>
      <c r="BG157" s="166"/>
      <c r="BH157" s="166"/>
    </row>
    <row r="158" spans="1:60" ht="22.5" outlineLevel="1">
      <c r="A158" s="167">
        <v>35</v>
      </c>
      <c r="B158" s="177" t="s">
        <v>293</v>
      </c>
      <c r="C158" s="194" t="s">
        <v>658</v>
      </c>
      <c r="D158" s="179" t="s">
        <v>159</v>
      </c>
      <c r="E158" s="183">
        <v>255.55224000000001</v>
      </c>
      <c r="F158" s="188"/>
      <c r="G158" s="188"/>
      <c r="H158" s="188">
        <v>406.07</v>
      </c>
      <c r="I158" s="188">
        <f>ROUND(E158*H158,2)</f>
        <v>103772.1</v>
      </c>
      <c r="J158" s="188">
        <v>456.83</v>
      </c>
      <c r="K158" s="188">
        <f>ROUND(E158*J158,2)</f>
        <v>116743.93</v>
      </c>
      <c r="L158" s="188">
        <v>15</v>
      </c>
      <c r="M158" s="188">
        <f>G158*(1+L158/100)</f>
        <v>0</v>
      </c>
      <c r="N158" s="188">
        <v>1.004E-2</v>
      </c>
      <c r="O158" s="188">
        <f>ROUND(E158*N158,2)</f>
        <v>2.57</v>
      </c>
      <c r="P158" s="188">
        <v>0</v>
      </c>
      <c r="Q158" s="188">
        <f>ROUND(E158*P158,2)</f>
        <v>0</v>
      </c>
      <c r="R158" s="188"/>
      <c r="S158" s="188" t="s">
        <v>157</v>
      </c>
      <c r="T158" s="188">
        <v>0</v>
      </c>
      <c r="U158" s="189">
        <f>ROUND(E158*T158,2)</f>
        <v>0</v>
      </c>
      <c r="V158" s="188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 t="s">
        <v>152</v>
      </c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</row>
    <row r="159" spans="1:60" outlineLevel="1">
      <c r="A159" s="167"/>
      <c r="B159" s="177"/>
      <c r="C159" s="195" t="s">
        <v>269</v>
      </c>
      <c r="D159" s="180"/>
      <c r="E159" s="184">
        <v>261.62583999999998</v>
      </c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9"/>
      <c r="V159" s="188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 t="s">
        <v>154</v>
      </c>
      <c r="AH159" s="166">
        <v>0</v>
      </c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  <c r="BH159" s="166"/>
    </row>
    <row r="160" spans="1:60" outlineLevel="1">
      <c r="A160" s="167"/>
      <c r="B160" s="177"/>
      <c r="C160" s="195" t="s">
        <v>294</v>
      </c>
      <c r="D160" s="180"/>
      <c r="E160" s="184">
        <v>-13.363200000000001</v>
      </c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89"/>
      <c r="V160" s="188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 t="s">
        <v>154</v>
      </c>
      <c r="AH160" s="166">
        <v>0</v>
      </c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</row>
    <row r="161" spans="1:60" outlineLevel="1">
      <c r="A161" s="167"/>
      <c r="B161" s="177"/>
      <c r="C161" s="195" t="s">
        <v>295</v>
      </c>
      <c r="D161" s="180"/>
      <c r="E161" s="184">
        <v>-13.824</v>
      </c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9"/>
      <c r="V161" s="188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 t="s">
        <v>154</v>
      </c>
      <c r="AH161" s="166">
        <v>0</v>
      </c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  <c r="AZ161" s="166"/>
      <c r="BA161" s="166"/>
      <c r="BB161" s="166"/>
      <c r="BC161" s="166"/>
      <c r="BD161" s="166"/>
      <c r="BE161" s="166"/>
      <c r="BF161" s="166"/>
      <c r="BG161" s="166"/>
      <c r="BH161" s="166"/>
    </row>
    <row r="162" spans="1:60" outlineLevel="1">
      <c r="A162" s="167"/>
      <c r="B162" s="177"/>
      <c r="C162" s="195" t="s">
        <v>296</v>
      </c>
      <c r="D162" s="180"/>
      <c r="E162" s="184">
        <v>-1.3248</v>
      </c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9"/>
      <c r="V162" s="188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 t="s">
        <v>154</v>
      </c>
      <c r="AH162" s="166">
        <v>0</v>
      </c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6"/>
    </row>
    <row r="163" spans="1:60" outlineLevel="1">
      <c r="A163" s="167"/>
      <c r="B163" s="177"/>
      <c r="C163" s="195" t="s">
        <v>271</v>
      </c>
      <c r="D163" s="180"/>
      <c r="E163" s="184">
        <v>-2.6496</v>
      </c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9"/>
      <c r="V163" s="188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 t="s">
        <v>154</v>
      </c>
      <c r="AH163" s="166">
        <v>0</v>
      </c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6"/>
      <c r="AY163" s="166"/>
      <c r="AZ163" s="166"/>
      <c r="BA163" s="166"/>
      <c r="BB163" s="166"/>
      <c r="BC163" s="166"/>
      <c r="BD163" s="166"/>
      <c r="BE163" s="166"/>
      <c r="BF163" s="166"/>
      <c r="BG163" s="166"/>
      <c r="BH163" s="166"/>
    </row>
    <row r="164" spans="1:60" outlineLevel="1">
      <c r="A164" s="167"/>
      <c r="B164" s="177"/>
      <c r="C164" s="195" t="s">
        <v>272</v>
      </c>
      <c r="D164" s="180"/>
      <c r="E164" s="184">
        <v>25.088000000000001</v>
      </c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9"/>
      <c r="V164" s="188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 t="s">
        <v>154</v>
      </c>
      <c r="AH164" s="166">
        <v>0</v>
      </c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</row>
    <row r="165" spans="1:60" outlineLevel="1">
      <c r="A165" s="167">
        <v>36</v>
      </c>
      <c r="B165" s="177" t="s">
        <v>297</v>
      </c>
      <c r="C165" s="194" t="s">
        <v>659</v>
      </c>
      <c r="D165" s="179" t="s">
        <v>159</v>
      </c>
      <c r="E165" s="183">
        <v>14.904</v>
      </c>
      <c r="F165" s="188"/>
      <c r="G165" s="188"/>
      <c r="H165" s="188">
        <v>471.07</v>
      </c>
      <c r="I165" s="188">
        <f>ROUND(E165*H165,2)</f>
        <v>7020.83</v>
      </c>
      <c r="J165" s="188">
        <v>1048.73</v>
      </c>
      <c r="K165" s="188">
        <f>ROUND(E165*J165,2)</f>
        <v>15630.27</v>
      </c>
      <c r="L165" s="188">
        <v>15</v>
      </c>
      <c r="M165" s="188">
        <f>G165*(1+L165/100)</f>
        <v>0</v>
      </c>
      <c r="N165" s="188">
        <v>1.2999999999999999E-2</v>
      </c>
      <c r="O165" s="188">
        <f>ROUND(E165*N165,2)</f>
        <v>0.19</v>
      </c>
      <c r="P165" s="188">
        <v>0</v>
      </c>
      <c r="Q165" s="188">
        <f>ROUND(E165*P165,2)</f>
        <v>0</v>
      </c>
      <c r="R165" s="188"/>
      <c r="S165" s="188" t="s">
        <v>151</v>
      </c>
      <c r="T165" s="188">
        <v>0</v>
      </c>
      <c r="U165" s="189">
        <f>ROUND(E165*T165,2)</f>
        <v>0</v>
      </c>
      <c r="V165" s="188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 t="s">
        <v>152</v>
      </c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</row>
    <row r="166" spans="1:60" outlineLevel="1">
      <c r="A166" s="167"/>
      <c r="B166" s="177"/>
      <c r="C166" s="195" t="s">
        <v>273</v>
      </c>
      <c r="D166" s="180"/>
      <c r="E166" s="184">
        <v>6</v>
      </c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9"/>
      <c r="V166" s="188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 t="s">
        <v>154</v>
      </c>
      <c r="AH166" s="166">
        <v>0</v>
      </c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</row>
    <row r="167" spans="1:60" outlineLevel="1">
      <c r="A167" s="167"/>
      <c r="B167" s="177"/>
      <c r="C167" s="195" t="s">
        <v>274</v>
      </c>
      <c r="D167" s="180"/>
      <c r="E167" s="184">
        <v>6.048</v>
      </c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9"/>
      <c r="V167" s="188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 t="s">
        <v>154</v>
      </c>
      <c r="AH167" s="166">
        <v>0</v>
      </c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</row>
    <row r="168" spans="1:60" outlineLevel="1">
      <c r="A168" s="167"/>
      <c r="B168" s="177"/>
      <c r="C168" s="195" t="s">
        <v>275</v>
      </c>
      <c r="D168" s="180"/>
      <c r="E168" s="184">
        <v>1.044</v>
      </c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9"/>
      <c r="V168" s="188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 t="s">
        <v>154</v>
      </c>
      <c r="AH168" s="166">
        <v>0</v>
      </c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</row>
    <row r="169" spans="1:60" outlineLevel="1">
      <c r="A169" s="167"/>
      <c r="B169" s="177"/>
      <c r="C169" s="195" t="s">
        <v>276</v>
      </c>
      <c r="D169" s="180"/>
      <c r="E169" s="184">
        <v>1.8120000000000001</v>
      </c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9"/>
      <c r="V169" s="188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 t="s">
        <v>154</v>
      </c>
      <c r="AH169" s="166">
        <v>0</v>
      </c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</row>
    <row r="170" spans="1:60" ht="22.5" outlineLevel="1">
      <c r="A170" s="167">
        <v>37</v>
      </c>
      <c r="B170" s="177" t="s">
        <v>298</v>
      </c>
      <c r="C170" s="194" t="s">
        <v>299</v>
      </c>
      <c r="D170" s="179" t="s">
        <v>167</v>
      </c>
      <c r="E170" s="183">
        <v>125.16</v>
      </c>
      <c r="F170" s="188"/>
      <c r="G170" s="188"/>
      <c r="H170" s="188">
        <v>6.13</v>
      </c>
      <c r="I170" s="188">
        <f>ROUND(E170*H170,2)</f>
        <v>767.23</v>
      </c>
      <c r="J170" s="188">
        <v>38.770000000000003</v>
      </c>
      <c r="K170" s="188">
        <f>ROUND(E170*J170,2)</f>
        <v>4852.45</v>
      </c>
      <c r="L170" s="188">
        <v>15</v>
      </c>
      <c r="M170" s="188">
        <f>G170*(1+L170/100)</f>
        <v>0</v>
      </c>
      <c r="N170" s="188">
        <v>3.2000000000000003E-4</v>
      </c>
      <c r="O170" s="188">
        <f>ROUND(E170*N170,2)</f>
        <v>0.04</v>
      </c>
      <c r="P170" s="188">
        <v>0</v>
      </c>
      <c r="Q170" s="188">
        <f>ROUND(E170*P170,2)</f>
        <v>0</v>
      </c>
      <c r="R170" s="188"/>
      <c r="S170" s="188" t="s">
        <v>151</v>
      </c>
      <c r="T170" s="188">
        <v>0</v>
      </c>
      <c r="U170" s="189">
        <f>ROUND(E170*T170,2)</f>
        <v>0</v>
      </c>
      <c r="V170" s="188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 t="s">
        <v>152</v>
      </c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</row>
    <row r="171" spans="1:60" outlineLevel="1">
      <c r="A171" s="167"/>
      <c r="B171" s="177"/>
      <c r="C171" s="195" t="s">
        <v>300</v>
      </c>
      <c r="D171" s="180"/>
      <c r="E171" s="184">
        <v>112.32</v>
      </c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9"/>
      <c r="V171" s="188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 t="s">
        <v>154</v>
      </c>
      <c r="AH171" s="166">
        <v>0</v>
      </c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</row>
    <row r="172" spans="1:60" outlineLevel="1">
      <c r="A172" s="167"/>
      <c r="B172" s="177"/>
      <c r="C172" s="195" t="s">
        <v>301</v>
      </c>
      <c r="D172" s="180"/>
      <c r="E172" s="184">
        <v>12.84</v>
      </c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9"/>
      <c r="V172" s="188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 t="s">
        <v>154</v>
      </c>
      <c r="AH172" s="166">
        <v>0</v>
      </c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</row>
    <row r="173" spans="1:60" outlineLevel="1">
      <c r="A173" s="167">
        <v>38</v>
      </c>
      <c r="B173" s="177" t="s">
        <v>302</v>
      </c>
      <c r="C173" s="194" t="s">
        <v>303</v>
      </c>
      <c r="D173" s="179" t="s">
        <v>159</v>
      </c>
      <c r="E173" s="183">
        <v>255.55224000000001</v>
      </c>
      <c r="F173" s="188"/>
      <c r="G173" s="188"/>
      <c r="H173" s="188">
        <v>4.04</v>
      </c>
      <c r="I173" s="188">
        <f>ROUND(E173*H173,2)</f>
        <v>1032.43</v>
      </c>
      <c r="J173" s="188">
        <v>42.46</v>
      </c>
      <c r="K173" s="188">
        <f>ROUND(E173*J173,2)</f>
        <v>10850.75</v>
      </c>
      <c r="L173" s="188">
        <v>15</v>
      </c>
      <c r="M173" s="188">
        <f>G173*(1+L173/100)</f>
        <v>0</v>
      </c>
      <c r="N173" s="188">
        <v>2.0000000000000002E-5</v>
      </c>
      <c r="O173" s="188">
        <f>ROUND(E173*N173,2)</f>
        <v>0.01</v>
      </c>
      <c r="P173" s="188">
        <v>0</v>
      </c>
      <c r="Q173" s="188">
        <f>ROUND(E173*P173,2)</f>
        <v>0</v>
      </c>
      <c r="R173" s="188"/>
      <c r="S173" s="188" t="s">
        <v>151</v>
      </c>
      <c r="T173" s="188">
        <v>0</v>
      </c>
      <c r="U173" s="189">
        <f>ROUND(E173*T173,2)</f>
        <v>0</v>
      </c>
      <c r="V173" s="188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 t="s">
        <v>152</v>
      </c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</row>
    <row r="174" spans="1:60" outlineLevel="1">
      <c r="A174" s="167"/>
      <c r="B174" s="177"/>
      <c r="C174" s="195" t="s">
        <v>269</v>
      </c>
      <c r="D174" s="180"/>
      <c r="E174" s="184">
        <v>261.62583999999998</v>
      </c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9"/>
      <c r="V174" s="188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 t="s">
        <v>154</v>
      </c>
      <c r="AH174" s="166">
        <v>0</v>
      </c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</row>
    <row r="175" spans="1:60" outlineLevel="1">
      <c r="A175" s="167"/>
      <c r="B175" s="177"/>
      <c r="C175" s="195" t="s">
        <v>294</v>
      </c>
      <c r="D175" s="180"/>
      <c r="E175" s="184">
        <v>-13.363200000000001</v>
      </c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188"/>
      <c r="S175" s="188"/>
      <c r="T175" s="188"/>
      <c r="U175" s="189"/>
      <c r="V175" s="188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 t="s">
        <v>154</v>
      </c>
      <c r="AH175" s="166">
        <v>0</v>
      </c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</row>
    <row r="176" spans="1:60" outlineLevel="1">
      <c r="A176" s="167"/>
      <c r="B176" s="177"/>
      <c r="C176" s="195" t="s">
        <v>295</v>
      </c>
      <c r="D176" s="180"/>
      <c r="E176" s="184">
        <v>-13.824</v>
      </c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9"/>
      <c r="V176" s="188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 t="s">
        <v>154</v>
      </c>
      <c r="AH176" s="166">
        <v>0</v>
      </c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</row>
    <row r="177" spans="1:60" outlineLevel="1">
      <c r="A177" s="167"/>
      <c r="B177" s="177"/>
      <c r="C177" s="195" t="s">
        <v>296</v>
      </c>
      <c r="D177" s="180"/>
      <c r="E177" s="184">
        <v>-1.3248</v>
      </c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9"/>
      <c r="V177" s="188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 t="s">
        <v>154</v>
      </c>
      <c r="AH177" s="166">
        <v>0</v>
      </c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</row>
    <row r="178" spans="1:60" outlineLevel="1">
      <c r="A178" s="167"/>
      <c r="B178" s="177"/>
      <c r="C178" s="195" t="s">
        <v>271</v>
      </c>
      <c r="D178" s="180"/>
      <c r="E178" s="184">
        <v>-2.6496</v>
      </c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9"/>
      <c r="V178" s="188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 t="s">
        <v>154</v>
      </c>
      <c r="AH178" s="166">
        <v>0</v>
      </c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6"/>
      <c r="BD178" s="166"/>
      <c r="BE178" s="166"/>
      <c r="BF178" s="166"/>
      <c r="BG178" s="166"/>
      <c r="BH178" s="166"/>
    </row>
    <row r="179" spans="1:60" outlineLevel="1">
      <c r="A179" s="167"/>
      <c r="B179" s="177"/>
      <c r="C179" s="195" t="s">
        <v>272</v>
      </c>
      <c r="D179" s="180"/>
      <c r="E179" s="184">
        <v>25.088000000000001</v>
      </c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9"/>
      <c r="V179" s="188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 t="s">
        <v>154</v>
      </c>
      <c r="AH179" s="166">
        <v>0</v>
      </c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  <c r="AZ179" s="166"/>
      <c r="BA179" s="166"/>
      <c r="BB179" s="166"/>
      <c r="BC179" s="166"/>
      <c r="BD179" s="166"/>
      <c r="BE179" s="166"/>
      <c r="BF179" s="166"/>
      <c r="BG179" s="166"/>
      <c r="BH179" s="166"/>
    </row>
    <row r="180" spans="1:60" ht="22.5" outlineLevel="1">
      <c r="A180" s="167">
        <v>39</v>
      </c>
      <c r="B180" s="177" t="s">
        <v>304</v>
      </c>
      <c r="C180" s="194" t="s">
        <v>305</v>
      </c>
      <c r="D180" s="179" t="s">
        <v>167</v>
      </c>
      <c r="E180" s="183">
        <v>125.16</v>
      </c>
      <c r="F180" s="188"/>
      <c r="G180" s="188"/>
      <c r="H180" s="188">
        <v>607.1</v>
      </c>
      <c r="I180" s="188">
        <f>ROUND(E180*H180,2)</f>
        <v>75984.639999999999</v>
      </c>
      <c r="J180" s="188">
        <v>0</v>
      </c>
      <c r="K180" s="188">
        <f>ROUND(E180*J180,2)</f>
        <v>0</v>
      </c>
      <c r="L180" s="188">
        <v>15</v>
      </c>
      <c r="M180" s="188">
        <f>G180*(1+L180/100)</f>
        <v>0</v>
      </c>
      <c r="N180" s="188">
        <v>1E-4</v>
      </c>
      <c r="O180" s="188">
        <f>ROUND(E180*N180,2)</f>
        <v>0.01</v>
      </c>
      <c r="P180" s="188">
        <v>0</v>
      </c>
      <c r="Q180" s="188">
        <f>ROUND(E180*P180,2)</f>
        <v>0</v>
      </c>
      <c r="R180" s="188"/>
      <c r="S180" s="188" t="s">
        <v>157</v>
      </c>
      <c r="T180" s="188">
        <v>0</v>
      </c>
      <c r="U180" s="189">
        <f>ROUND(E180*T180,2)</f>
        <v>0</v>
      </c>
      <c r="V180" s="188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 t="s">
        <v>253</v>
      </c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6"/>
      <c r="BC180" s="166"/>
      <c r="BD180" s="166"/>
      <c r="BE180" s="166"/>
      <c r="BF180" s="166"/>
      <c r="BG180" s="166"/>
      <c r="BH180" s="166"/>
    </row>
    <row r="181" spans="1:60" outlineLevel="1">
      <c r="A181" s="167"/>
      <c r="B181" s="177"/>
      <c r="C181" s="195" t="s">
        <v>300</v>
      </c>
      <c r="D181" s="180"/>
      <c r="E181" s="184">
        <v>112.32</v>
      </c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9"/>
      <c r="V181" s="188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 t="s">
        <v>154</v>
      </c>
      <c r="AH181" s="166">
        <v>0</v>
      </c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166"/>
      <c r="BA181" s="166"/>
      <c r="BB181" s="166"/>
      <c r="BC181" s="166"/>
      <c r="BD181" s="166"/>
      <c r="BE181" s="166"/>
      <c r="BF181" s="166"/>
      <c r="BG181" s="166"/>
      <c r="BH181" s="166"/>
    </row>
    <row r="182" spans="1:60" outlineLevel="1">
      <c r="A182" s="167"/>
      <c r="B182" s="177"/>
      <c r="C182" s="195" t="s">
        <v>301</v>
      </c>
      <c r="D182" s="180"/>
      <c r="E182" s="184">
        <v>12.84</v>
      </c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9"/>
      <c r="V182" s="188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 t="s">
        <v>154</v>
      </c>
      <c r="AH182" s="166">
        <v>0</v>
      </c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6"/>
      <c r="AY182" s="166"/>
      <c r="AZ182" s="166"/>
      <c r="BA182" s="166"/>
      <c r="BB182" s="166"/>
      <c r="BC182" s="166"/>
      <c r="BD182" s="166"/>
      <c r="BE182" s="166"/>
      <c r="BF182" s="166"/>
      <c r="BG182" s="166"/>
      <c r="BH182" s="166"/>
    </row>
    <row r="183" spans="1:60">
      <c r="A183" s="173" t="s">
        <v>146</v>
      </c>
      <c r="B183" s="178" t="s">
        <v>72</v>
      </c>
      <c r="C183" s="196" t="s">
        <v>73</v>
      </c>
      <c r="D183" s="181"/>
      <c r="E183" s="185"/>
      <c r="F183" s="190"/>
      <c r="G183" s="190"/>
      <c r="H183" s="190"/>
      <c r="I183" s="190">
        <f>SUM(I188:I198)</f>
        <v>38865.100000000006</v>
      </c>
      <c r="J183" s="190"/>
      <c r="K183" s="190">
        <f>SUM(K188:K198)</f>
        <v>13394.73</v>
      </c>
      <c r="L183" s="190"/>
      <c r="M183" s="190">
        <f>SUM(M188:M198)</f>
        <v>0</v>
      </c>
      <c r="N183" s="190"/>
      <c r="O183" s="190">
        <f>SUM(O188:O198)</f>
        <v>19.14</v>
      </c>
      <c r="P183" s="190"/>
      <c r="Q183" s="190">
        <f>SUM(Q188:Q198)</f>
        <v>0</v>
      </c>
      <c r="R183" s="190"/>
      <c r="S183" s="190"/>
      <c r="T183" s="190"/>
      <c r="U183" s="191">
        <f>SUM(U188:U198)</f>
        <v>0</v>
      </c>
      <c r="V183" s="190"/>
      <c r="AG183" t="s">
        <v>147</v>
      </c>
    </row>
    <row r="184" spans="1:60" s="404" customFormat="1" ht="22.5">
      <c r="A184" s="492">
        <v>40</v>
      </c>
      <c r="B184" s="449" t="s">
        <v>1283</v>
      </c>
      <c r="C184" s="455" t="s">
        <v>1284</v>
      </c>
      <c r="D184" s="450" t="s">
        <v>150</v>
      </c>
      <c r="E184" s="452">
        <v>44.800000000000004</v>
      </c>
      <c r="F184" s="454"/>
      <c r="G184" s="454"/>
      <c r="H184" s="342"/>
      <c r="I184" s="342"/>
      <c r="J184" s="342"/>
      <c r="K184" s="342"/>
      <c r="L184" s="342"/>
      <c r="M184" s="342"/>
      <c r="N184" s="342"/>
      <c r="O184" s="342"/>
      <c r="P184" s="342"/>
      <c r="Q184" s="342"/>
      <c r="R184" s="342"/>
      <c r="S184" s="342"/>
      <c r="T184" s="342"/>
      <c r="U184" s="368"/>
      <c r="V184" s="342"/>
    </row>
    <row r="185" spans="1:60" s="404" customFormat="1">
      <c r="A185" s="378"/>
      <c r="B185" s="449"/>
      <c r="C185" s="456" t="s">
        <v>1285</v>
      </c>
      <c r="D185" s="451"/>
      <c r="E185" s="453">
        <v>44.8</v>
      </c>
      <c r="F185" s="454"/>
      <c r="G185" s="454"/>
      <c r="H185" s="342"/>
      <c r="I185" s="342"/>
      <c r="J185" s="342"/>
      <c r="K185" s="342"/>
      <c r="L185" s="342"/>
      <c r="M185" s="342"/>
      <c r="N185" s="342"/>
      <c r="O185" s="342"/>
      <c r="P185" s="342"/>
      <c r="Q185" s="342"/>
      <c r="R185" s="342"/>
      <c r="S185" s="342"/>
      <c r="T185" s="342"/>
      <c r="U185" s="368"/>
      <c r="V185" s="342"/>
    </row>
    <row r="186" spans="1:60" s="404" customFormat="1" ht="22.5">
      <c r="A186" s="492">
        <v>41</v>
      </c>
      <c r="B186" s="449" t="s">
        <v>1286</v>
      </c>
      <c r="C186" s="455" t="s">
        <v>1287</v>
      </c>
      <c r="D186" s="450" t="s">
        <v>213</v>
      </c>
      <c r="E186" s="452">
        <v>4.6533759999999997</v>
      </c>
      <c r="F186" s="454"/>
      <c r="G186" s="454"/>
      <c r="H186" s="342"/>
      <c r="I186" s="342"/>
      <c r="J186" s="342"/>
      <c r="K186" s="342"/>
      <c r="L186" s="342"/>
      <c r="M186" s="342"/>
      <c r="N186" s="342"/>
      <c r="O186" s="342"/>
      <c r="P186" s="342"/>
      <c r="Q186" s="342"/>
      <c r="R186" s="342"/>
      <c r="S186" s="342"/>
      <c r="T186" s="342"/>
      <c r="U186" s="368"/>
      <c r="V186" s="342"/>
    </row>
    <row r="187" spans="1:60" s="404" customFormat="1">
      <c r="A187" s="378"/>
      <c r="B187" s="449"/>
      <c r="C187" s="456" t="s">
        <v>1288</v>
      </c>
      <c r="D187" s="451"/>
      <c r="E187" s="453">
        <v>4.6533759999999997</v>
      </c>
      <c r="F187" s="454"/>
      <c r="G187" s="454"/>
      <c r="H187" s="342"/>
      <c r="I187" s="342"/>
      <c r="J187" s="342"/>
      <c r="K187" s="342"/>
      <c r="L187" s="342"/>
      <c r="M187" s="342"/>
      <c r="N187" s="342"/>
      <c r="O187" s="342"/>
      <c r="P187" s="342"/>
      <c r="Q187" s="342"/>
      <c r="R187" s="342"/>
      <c r="S187" s="342"/>
      <c r="T187" s="342"/>
      <c r="U187" s="368"/>
      <c r="V187" s="342"/>
    </row>
    <row r="188" spans="1:60" outlineLevel="1">
      <c r="A188" s="167">
        <v>42</v>
      </c>
      <c r="B188" s="177" t="s">
        <v>306</v>
      </c>
      <c r="C188" s="194" t="s">
        <v>307</v>
      </c>
      <c r="D188" s="179" t="s">
        <v>150</v>
      </c>
      <c r="E188" s="183">
        <v>7.3025000000000002</v>
      </c>
      <c r="F188" s="188"/>
      <c r="G188" s="188"/>
      <c r="H188" s="188">
        <v>3215.94</v>
      </c>
      <c r="I188" s="188">
        <f>ROUND(E188*H188,2)</f>
        <v>23484.400000000001</v>
      </c>
      <c r="J188" s="188">
        <v>1352.76</v>
      </c>
      <c r="K188" s="188">
        <f>ROUND(E188*J188,2)</f>
        <v>9878.5300000000007</v>
      </c>
      <c r="L188" s="188">
        <v>15</v>
      </c>
      <c r="M188" s="188">
        <f>G188*(1+L188/100)</f>
        <v>0</v>
      </c>
      <c r="N188" s="188">
        <v>2.5249999999999999</v>
      </c>
      <c r="O188" s="188">
        <f>ROUND(E188*N188,2)</f>
        <v>18.440000000000001</v>
      </c>
      <c r="P188" s="188">
        <v>0</v>
      </c>
      <c r="Q188" s="188">
        <f>ROUND(E188*P188,2)</f>
        <v>0</v>
      </c>
      <c r="R188" s="188"/>
      <c r="S188" s="188" t="s">
        <v>157</v>
      </c>
      <c r="T188" s="188">
        <v>0</v>
      </c>
      <c r="U188" s="189">
        <f>ROUND(E188*T188,2)</f>
        <v>0</v>
      </c>
      <c r="V188" s="188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 t="s">
        <v>152</v>
      </c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</row>
    <row r="189" spans="1:60" outlineLevel="1">
      <c r="A189" s="167"/>
      <c r="B189" s="177"/>
      <c r="C189" s="195" t="s">
        <v>308</v>
      </c>
      <c r="D189" s="180"/>
      <c r="E189" s="184">
        <v>2</v>
      </c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  <c r="S189" s="188"/>
      <c r="T189" s="188"/>
      <c r="U189" s="189"/>
      <c r="V189" s="188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 t="s">
        <v>154</v>
      </c>
      <c r="AH189" s="166">
        <v>0</v>
      </c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</row>
    <row r="190" spans="1:60" outlineLevel="1">
      <c r="A190" s="167"/>
      <c r="B190" s="177"/>
      <c r="C190" s="195" t="s">
        <v>309</v>
      </c>
      <c r="D190" s="180"/>
      <c r="E190" s="184">
        <v>0.46</v>
      </c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9"/>
      <c r="V190" s="188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 t="s">
        <v>154</v>
      </c>
      <c r="AH190" s="166">
        <v>0</v>
      </c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</row>
    <row r="191" spans="1:60" outlineLevel="1">
      <c r="A191" s="167"/>
      <c r="B191" s="177"/>
      <c r="C191" s="195" t="s">
        <v>310</v>
      </c>
      <c r="D191" s="180"/>
      <c r="E191" s="184">
        <v>2.0499999999999998</v>
      </c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  <c r="R191" s="188"/>
      <c r="S191" s="188"/>
      <c r="T191" s="188"/>
      <c r="U191" s="189"/>
      <c r="V191" s="188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 t="s">
        <v>154</v>
      </c>
      <c r="AH191" s="166">
        <v>0</v>
      </c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</row>
    <row r="192" spans="1:60" outlineLevel="1">
      <c r="A192" s="167"/>
      <c r="B192" s="177"/>
      <c r="C192" s="195" t="s">
        <v>311</v>
      </c>
      <c r="D192" s="180"/>
      <c r="E192" s="184">
        <v>1</v>
      </c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  <c r="R192" s="188"/>
      <c r="S192" s="188"/>
      <c r="T192" s="188"/>
      <c r="U192" s="189"/>
      <c r="V192" s="188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 t="s">
        <v>154</v>
      </c>
      <c r="AH192" s="166">
        <v>0</v>
      </c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</row>
    <row r="193" spans="1:60" outlineLevel="1">
      <c r="A193" s="167"/>
      <c r="B193" s="177"/>
      <c r="C193" s="195" t="s">
        <v>312</v>
      </c>
      <c r="D193" s="180"/>
      <c r="E193" s="184">
        <v>7.0000000000000007E-2</v>
      </c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  <c r="R193" s="188"/>
      <c r="S193" s="188"/>
      <c r="T193" s="188"/>
      <c r="U193" s="189"/>
      <c r="V193" s="188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 t="s">
        <v>154</v>
      </c>
      <c r="AH193" s="166">
        <v>0</v>
      </c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</row>
    <row r="194" spans="1:60" outlineLevel="1">
      <c r="A194" s="167"/>
      <c r="B194" s="177"/>
      <c r="C194" s="195" t="s">
        <v>313</v>
      </c>
      <c r="D194" s="180"/>
      <c r="E194" s="184">
        <v>0.56999999999999995</v>
      </c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  <c r="R194" s="188"/>
      <c r="S194" s="188"/>
      <c r="T194" s="188"/>
      <c r="U194" s="189"/>
      <c r="V194" s="188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 t="s">
        <v>154</v>
      </c>
      <c r="AH194" s="166">
        <v>0</v>
      </c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</row>
    <row r="195" spans="1:60" outlineLevel="1">
      <c r="A195" s="167"/>
      <c r="B195" s="177"/>
      <c r="C195" s="195" t="s">
        <v>314</v>
      </c>
      <c r="D195" s="180"/>
      <c r="E195" s="184">
        <v>0.73</v>
      </c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9"/>
      <c r="V195" s="188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 t="s">
        <v>154</v>
      </c>
      <c r="AH195" s="166">
        <v>0</v>
      </c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</row>
    <row r="196" spans="1:60" outlineLevel="1">
      <c r="A196" s="167"/>
      <c r="B196" s="177"/>
      <c r="C196" s="195" t="s">
        <v>315</v>
      </c>
      <c r="D196" s="180"/>
      <c r="E196" s="184">
        <v>0.42</v>
      </c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9"/>
      <c r="V196" s="188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6"/>
      <c r="AG196" s="166" t="s">
        <v>154</v>
      </c>
      <c r="AH196" s="166">
        <v>0</v>
      </c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6"/>
      <c r="BD196" s="166"/>
      <c r="BE196" s="166"/>
      <c r="BF196" s="166"/>
      <c r="BG196" s="166"/>
      <c r="BH196" s="166"/>
    </row>
    <row r="197" spans="1:60" outlineLevel="1">
      <c r="A197" s="167">
        <v>43</v>
      </c>
      <c r="B197" s="177" t="s">
        <v>316</v>
      </c>
      <c r="C197" s="194" t="s">
        <v>317</v>
      </c>
      <c r="D197" s="179" t="s">
        <v>213</v>
      </c>
      <c r="E197" s="183">
        <v>0.65700000000000003</v>
      </c>
      <c r="F197" s="188"/>
      <c r="G197" s="188"/>
      <c r="H197" s="188">
        <v>23410.5</v>
      </c>
      <c r="I197" s="188">
        <f>ROUND(E197*H197,2)</f>
        <v>15380.7</v>
      </c>
      <c r="J197" s="188">
        <v>5351.9</v>
      </c>
      <c r="K197" s="188">
        <f>ROUND(E197*J197,2)</f>
        <v>3516.2</v>
      </c>
      <c r="L197" s="188">
        <v>15</v>
      </c>
      <c r="M197" s="188">
        <f>G197*(1+L197/100)</f>
        <v>0</v>
      </c>
      <c r="N197" s="188">
        <v>1.0662499999999999</v>
      </c>
      <c r="O197" s="188">
        <f>ROUND(E197*N197,2)</f>
        <v>0.7</v>
      </c>
      <c r="P197" s="188">
        <v>0</v>
      </c>
      <c r="Q197" s="188">
        <f>ROUND(E197*P197,2)</f>
        <v>0</v>
      </c>
      <c r="R197" s="188"/>
      <c r="S197" s="188" t="s">
        <v>151</v>
      </c>
      <c r="T197" s="188">
        <v>0</v>
      </c>
      <c r="U197" s="189">
        <f>ROUND(E197*T197,2)</f>
        <v>0</v>
      </c>
      <c r="V197" s="188"/>
      <c r="W197" s="166"/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166" t="s">
        <v>152</v>
      </c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  <c r="BH197" s="166"/>
    </row>
    <row r="198" spans="1:60" outlineLevel="1">
      <c r="A198" s="167"/>
      <c r="B198" s="177"/>
      <c r="C198" s="195" t="s">
        <v>318</v>
      </c>
      <c r="D198" s="180"/>
      <c r="E198" s="184">
        <v>0.66</v>
      </c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9"/>
      <c r="V198" s="188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 t="s">
        <v>154</v>
      </c>
      <c r="AH198" s="166">
        <v>0</v>
      </c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</row>
    <row r="199" spans="1:60">
      <c r="A199" s="173" t="s">
        <v>146</v>
      </c>
      <c r="B199" s="178" t="s">
        <v>74</v>
      </c>
      <c r="C199" s="196" t="s">
        <v>75</v>
      </c>
      <c r="D199" s="181"/>
      <c r="E199" s="185"/>
      <c r="F199" s="190"/>
      <c r="G199" s="190"/>
      <c r="H199" s="190"/>
      <c r="I199" s="190">
        <f>SUM(I200:I208)</f>
        <v>110059</v>
      </c>
      <c r="J199" s="190"/>
      <c r="K199" s="190">
        <f>SUM(K200:K208)</f>
        <v>67045.2</v>
      </c>
      <c r="L199" s="190"/>
      <c r="M199" s="190">
        <f>SUM(M200:M208)</f>
        <v>0</v>
      </c>
      <c r="N199" s="190"/>
      <c r="O199" s="190">
        <f>SUM(O200:O208)</f>
        <v>12.98</v>
      </c>
      <c r="P199" s="190"/>
      <c r="Q199" s="190">
        <f>SUM(Q200:Q208)</f>
        <v>0</v>
      </c>
      <c r="R199" s="190"/>
      <c r="S199" s="190"/>
      <c r="T199" s="190"/>
      <c r="U199" s="191">
        <f>SUM(U200:U208)</f>
        <v>0</v>
      </c>
      <c r="V199" s="190"/>
      <c r="AG199" t="s">
        <v>147</v>
      </c>
    </row>
    <row r="200" spans="1:60" outlineLevel="1">
      <c r="A200" s="167">
        <v>44</v>
      </c>
      <c r="B200" s="177" t="s">
        <v>319</v>
      </c>
      <c r="C200" s="194" t="s">
        <v>320</v>
      </c>
      <c r="D200" s="179" t="s">
        <v>159</v>
      </c>
      <c r="E200" s="183">
        <v>514</v>
      </c>
      <c r="F200" s="188"/>
      <c r="G200" s="188"/>
      <c r="H200" s="188">
        <v>0.03</v>
      </c>
      <c r="I200" s="188">
        <f>ROUND(E200*H200,2)</f>
        <v>15.42</v>
      </c>
      <c r="J200" s="188">
        <v>47.37</v>
      </c>
      <c r="K200" s="188">
        <f>ROUND(E200*J200,2)</f>
        <v>24348.18</v>
      </c>
      <c r="L200" s="188">
        <v>15</v>
      </c>
      <c r="M200" s="188">
        <f>G200*(1+L200/100)</f>
        <v>0</v>
      </c>
      <c r="N200" s="188">
        <v>1.8380000000000001E-2</v>
      </c>
      <c r="O200" s="188">
        <f>ROUND(E200*N200,2)</f>
        <v>9.4499999999999993</v>
      </c>
      <c r="P200" s="188">
        <v>0</v>
      </c>
      <c r="Q200" s="188">
        <f>ROUND(E200*P200,2)</f>
        <v>0</v>
      </c>
      <c r="R200" s="188"/>
      <c r="S200" s="188" t="s">
        <v>157</v>
      </c>
      <c r="T200" s="188">
        <v>0</v>
      </c>
      <c r="U200" s="189">
        <f>ROUND(E200*T200,2)</f>
        <v>0</v>
      </c>
      <c r="V200" s="188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 t="s">
        <v>152</v>
      </c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6"/>
      <c r="BH200" s="166"/>
    </row>
    <row r="201" spans="1:60" outlineLevel="1">
      <c r="A201" s="167"/>
      <c r="B201" s="177"/>
      <c r="C201" s="195" t="s">
        <v>321</v>
      </c>
      <c r="D201" s="180"/>
      <c r="E201" s="184">
        <v>282</v>
      </c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9"/>
      <c r="V201" s="188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6"/>
      <c r="AG201" s="166" t="s">
        <v>154</v>
      </c>
      <c r="AH201" s="166">
        <v>0</v>
      </c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6"/>
      <c r="AY201" s="166"/>
      <c r="AZ201" s="166"/>
      <c r="BA201" s="166"/>
      <c r="BB201" s="166"/>
      <c r="BC201" s="166"/>
      <c r="BD201" s="166"/>
      <c r="BE201" s="166"/>
      <c r="BF201" s="166"/>
      <c r="BG201" s="166"/>
      <c r="BH201" s="166"/>
    </row>
    <row r="202" spans="1:60" outlineLevel="1">
      <c r="A202" s="167"/>
      <c r="B202" s="177"/>
      <c r="C202" s="195" t="s">
        <v>322</v>
      </c>
      <c r="D202" s="180"/>
      <c r="E202" s="184">
        <v>232</v>
      </c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9"/>
      <c r="V202" s="188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166" t="s">
        <v>154</v>
      </c>
      <c r="AH202" s="166">
        <v>0</v>
      </c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6"/>
      <c r="BD202" s="166"/>
      <c r="BE202" s="166"/>
      <c r="BF202" s="166"/>
      <c r="BG202" s="166"/>
      <c r="BH202" s="166"/>
    </row>
    <row r="203" spans="1:60" outlineLevel="1">
      <c r="A203" s="167">
        <v>45</v>
      </c>
      <c r="B203" s="177" t="s">
        <v>323</v>
      </c>
      <c r="C203" s="194" t="s">
        <v>324</v>
      </c>
      <c r="D203" s="179" t="s">
        <v>159</v>
      </c>
      <c r="E203" s="183">
        <v>3598</v>
      </c>
      <c r="F203" s="188"/>
      <c r="G203" s="188"/>
      <c r="H203" s="188">
        <v>26.71</v>
      </c>
      <c r="I203" s="188">
        <f>ROUND(E203*H203,2)</f>
        <v>96102.58</v>
      </c>
      <c r="J203" s="188">
        <v>1.79</v>
      </c>
      <c r="K203" s="188">
        <f>ROUND(E203*J203,2)</f>
        <v>6440.42</v>
      </c>
      <c r="L203" s="188">
        <v>15</v>
      </c>
      <c r="M203" s="188">
        <f>G203*(1+L203/100)</f>
        <v>0</v>
      </c>
      <c r="N203" s="188">
        <v>8.4999999999999995E-4</v>
      </c>
      <c r="O203" s="188">
        <f>ROUND(E203*N203,2)</f>
        <v>3.06</v>
      </c>
      <c r="P203" s="188">
        <v>0</v>
      </c>
      <c r="Q203" s="188">
        <f>ROUND(E203*P203,2)</f>
        <v>0</v>
      </c>
      <c r="R203" s="188"/>
      <c r="S203" s="188" t="s">
        <v>151</v>
      </c>
      <c r="T203" s="188">
        <v>0</v>
      </c>
      <c r="U203" s="189">
        <f>ROUND(E203*T203,2)</f>
        <v>0</v>
      </c>
      <c r="V203" s="188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 t="s">
        <v>152</v>
      </c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6"/>
      <c r="AZ203" s="166"/>
      <c r="BA203" s="166"/>
      <c r="BB203" s="166"/>
      <c r="BC203" s="166"/>
      <c r="BD203" s="166"/>
      <c r="BE203" s="166"/>
      <c r="BF203" s="166"/>
      <c r="BG203" s="166"/>
      <c r="BH203" s="166"/>
    </row>
    <row r="204" spans="1:60" outlineLevel="1">
      <c r="A204" s="167"/>
      <c r="B204" s="177"/>
      <c r="C204" s="195" t="s">
        <v>325</v>
      </c>
      <c r="D204" s="180"/>
      <c r="E204" s="184">
        <v>3598</v>
      </c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9"/>
      <c r="V204" s="188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 t="s">
        <v>154</v>
      </c>
      <c r="AH204" s="166">
        <v>0</v>
      </c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</row>
    <row r="205" spans="1:60" outlineLevel="1">
      <c r="A205" s="167">
        <v>46</v>
      </c>
      <c r="B205" s="177" t="s">
        <v>326</v>
      </c>
      <c r="C205" s="194" t="s">
        <v>327</v>
      </c>
      <c r="D205" s="179" t="s">
        <v>159</v>
      </c>
      <c r="E205" s="183">
        <v>514</v>
      </c>
      <c r="F205" s="188"/>
      <c r="G205" s="188"/>
      <c r="H205" s="188">
        <v>0</v>
      </c>
      <c r="I205" s="188">
        <f>ROUND(E205*H205,2)</f>
        <v>0</v>
      </c>
      <c r="J205" s="188">
        <v>33.4</v>
      </c>
      <c r="K205" s="188">
        <f>ROUND(E205*J205,2)</f>
        <v>17167.599999999999</v>
      </c>
      <c r="L205" s="188">
        <v>15</v>
      </c>
      <c r="M205" s="188">
        <f>G205*(1+L205/100)</f>
        <v>0</v>
      </c>
      <c r="N205" s="188">
        <v>0</v>
      </c>
      <c r="O205" s="188">
        <f>ROUND(E205*N205,2)</f>
        <v>0</v>
      </c>
      <c r="P205" s="188">
        <v>0</v>
      </c>
      <c r="Q205" s="188">
        <f>ROUND(E205*P205,2)</f>
        <v>0</v>
      </c>
      <c r="R205" s="188"/>
      <c r="S205" s="188" t="s">
        <v>151</v>
      </c>
      <c r="T205" s="188">
        <v>0</v>
      </c>
      <c r="U205" s="189">
        <f>ROUND(E205*T205,2)</f>
        <v>0</v>
      </c>
      <c r="V205" s="188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166" t="s">
        <v>152</v>
      </c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</row>
    <row r="206" spans="1:60" outlineLevel="1">
      <c r="A206" s="167"/>
      <c r="B206" s="177"/>
      <c r="C206" s="195" t="s">
        <v>321</v>
      </c>
      <c r="D206" s="180"/>
      <c r="E206" s="184">
        <v>282</v>
      </c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188"/>
      <c r="S206" s="188"/>
      <c r="T206" s="188"/>
      <c r="U206" s="189"/>
      <c r="V206" s="188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166" t="s">
        <v>154</v>
      </c>
      <c r="AH206" s="166">
        <v>0</v>
      </c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166"/>
      <c r="BG206" s="166"/>
      <c r="BH206" s="166"/>
    </row>
    <row r="207" spans="1:60" outlineLevel="1">
      <c r="A207" s="167"/>
      <c r="B207" s="177"/>
      <c r="C207" s="195" t="s">
        <v>322</v>
      </c>
      <c r="D207" s="180"/>
      <c r="E207" s="184">
        <v>232</v>
      </c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  <c r="R207" s="188"/>
      <c r="S207" s="188"/>
      <c r="T207" s="188"/>
      <c r="U207" s="189"/>
      <c r="V207" s="188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 t="s">
        <v>154</v>
      </c>
      <c r="AH207" s="166">
        <v>0</v>
      </c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</row>
    <row r="208" spans="1:60" outlineLevel="1">
      <c r="A208" s="167">
        <v>47</v>
      </c>
      <c r="B208" s="177" t="s">
        <v>328</v>
      </c>
      <c r="C208" s="194" t="s">
        <v>329</v>
      </c>
      <c r="D208" s="179" t="s">
        <v>159</v>
      </c>
      <c r="E208" s="183">
        <v>300</v>
      </c>
      <c r="F208" s="188"/>
      <c r="G208" s="188"/>
      <c r="H208" s="188">
        <v>46.47</v>
      </c>
      <c r="I208" s="188">
        <f>ROUND(E208*H208,2)</f>
        <v>13941</v>
      </c>
      <c r="J208" s="188">
        <v>63.63</v>
      </c>
      <c r="K208" s="188">
        <f>ROUND(E208*J208,2)</f>
        <v>19089</v>
      </c>
      <c r="L208" s="188">
        <v>15</v>
      </c>
      <c r="M208" s="188">
        <f>G208*(1+L208/100)</f>
        <v>0</v>
      </c>
      <c r="N208" s="188">
        <v>1.58E-3</v>
      </c>
      <c r="O208" s="188">
        <f>ROUND(E208*N208,2)</f>
        <v>0.47</v>
      </c>
      <c r="P208" s="188">
        <v>0</v>
      </c>
      <c r="Q208" s="188">
        <f>ROUND(E208*P208,2)</f>
        <v>0</v>
      </c>
      <c r="R208" s="188"/>
      <c r="S208" s="188" t="s">
        <v>151</v>
      </c>
      <c r="T208" s="188">
        <v>0</v>
      </c>
      <c r="U208" s="189">
        <f>ROUND(E208*T208,2)</f>
        <v>0</v>
      </c>
      <c r="V208" s="188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 t="s">
        <v>152</v>
      </c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</row>
    <row r="209" spans="1:60" ht="25.5">
      <c r="A209" s="173" t="s">
        <v>146</v>
      </c>
      <c r="B209" s="178" t="s">
        <v>76</v>
      </c>
      <c r="C209" s="196" t="s">
        <v>77</v>
      </c>
      <c r="D209" s="181"/>
      <c r="E209" s="185"/>
      <c r="F209" s="190"/>
      <c r="G209" s="190"/>
      <c r="H209" s="190"/>
      <c r="I209" s="190">
        <f>SUM(I210:I213)</f>
        <v>5388.01</v>
      </c>
      <c r="J209" s="190"/>
      <c r="K209" s="190">
        <f>SUM(K210:K213)</f>
        <v>329399.74</v>
      </c>
      <c r="L209" s="190"/>
      <c r="M209" s="190">
        <f>SUM(M210:M213)</f>
        <v>0</v>
      </c>
      <c r="N209" s="190"/>
      <c r="O209" s="190">
        <f>SUM(O210:O213)</f>
        <v>0.51</v>
      </c>
      <c r="P209" s="190"/>
      <c r="Q209" s="190">
        <f>SUM(Q210:Q213)</f>
        <v>0</v>
      </c>
      <c r="R209" s="190"/>
      <c r="S209" s="190"/>
      <c r="T209" s="190"/>
      <c r="U209" s="191">
        <f>SUM(U210:U213)</f>
        <v>0</v>
      </c>
      <c r="V209" s="190"/>
      <c r="AG209" t="s">
        <v>147</v>
      </c>
    </row>
    <row r="210" spans="1:60" outlineLevel="1">
      <c r="A210" s="167">
        <v>48</v>
      </c>
      <c r="B210" s="177" t="s">
        <v>330</v>
      </c>
      <c r="C210" s="194" t="s">
        <v>331</v>
      </c>
      <c r="D210" s="179" t="s">
        <v>159</v>
      </c>
      <c r="E210" s="183">
        <v>400</v>
      </c>
      <c r="F210" s="188"/>
      <c r="G210" s="188"/>
      <c r="H210" s="188">
        <v>1.45</v>
      </c>
      <c r="I210" s="188">
        <f>ROUND(E210*H210,2)</f>
        <v>580</v>
      </c>
      <c r="J210" s="188">
        <v>86.35</v>
      </c>
      <c r="K210" s="188">
        <f>ROUND(E210*J210,2)</f>
        <v>34540</v>
      </c>
      <c r="L210" s="188">
        <v>15</v>
      </c>
      <c r="M210" s="188">
        <f>G210*(1+L210/100)</f>
        <v>0</v>
      </c>
      <c r="N210" s="188">
        <v>4.0000000000000003E-5</v>
      </c>
      <c r="O210" s="188">
        <f>ROUND(E210*N210,2)</f>
        <v>0.02</v>
      </c>
      <c r="P210" s="188">
        <v>0</v>
      </c>
      <c r="Q210" s="188">
        <f>ROUND(E210*P210,2)</f>
        <v>0</v>
      </c>
      <c r="R210" s="188"/>
      <c r="S210" s="188" t="s">
        <v>151</v>
      </c>
      <c r="T210" s="188">
        <v>0</v>
      </c>
      <c r="U210" s="189">
        <f>ROUND(E210*T210,2)</f>
        <v>0</v>
      </c>
      <c r="V210" s="188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 t="s">
        <v>152</v>
      </c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</row>
    <row r="211" spans="1:60" outlineLevel="1">
      <c r="A211" s="167">
        <v>49</v>
      </c>
      <c r="B211" s="177" t="s">
        <v>332</v>
      </c>
      <c r="C211" s="194" t="s">
        <v>333</v>
      </c>
      <c r="D211" s="179" t="s">
        <v>167</v>
      </c>
      <c r="E211" s="183">
        <v>15.13</v>
      </c>
      <c r="F211" s="188"/>
      <c r="G211" s="188"/>
      <c r="H211" s="188">
        <v>317.77999999999997</v>
      </c>
      <c r="I211" s="188">
        <f>ROUND(E211*H211,2)</f>
        <v>4808.01</v>
      </c>
      <c r="J211" s="188">
        <v>699.52</v>
      </c>
      <c r="K211" s="188">
        <f>ROUND(E211*J211,2)</f>
        <v>10583.74</v>
      </c>
      <c r="L211" s="188">
        <v>15</v>
      </c>
      <c r="M211" s="188">
        <f>G211*(1+L211/100)</f>
        <v>0</v>
      </c>
      <c r="N211" s="188">
        <v>3.2120000000000003E-2</v>
      </c>
      <c r="O211" s="188">
        <f>ROUND(E211*N211,2)</f>
        <v>0.49</v>
      </c>
      <c r="P211" s="188">
        <v>0</v>
      </c>
      <c r="Q211" s="188">
        <f>ROUND(E211*P211,2)</f>
        <v>0</v>
      </c>
      <c r="R211" s="188"/>
      <c r="S211" s="188" t="s">
        <v>157</v>
      </c>
      <c r="T211" s="188">
        <v>0</v>
      </c>
      <c r="U211" s="189">
        <f>ROUND(E211*T211,2)</f>
        <v>0</v>
      </c>
      <c r="V211" s="188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 t="s">
        <v>152</v>
      </c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</row>
    <row r="212" spans="1:60" outlineLevel="1">
      <c r="A212" s="167"/>
      <c r="B212" s="177"/>
      <c r="C212" s="195" t="s">
        <v>334</v>
      </c>
      <c r="D212" s="180"/>
      <c r="E212" s="184">
        <v>15.13</v>
      </c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9"/>
      <c r="V212" s="188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 t="s">
        <v>154</v>
      </c>
      <c r="AH212" s="166">
        <v>0</v>
      </c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</row>
    <row r="213" spans="1:60" outlineLevel="1">
      <c r="A213" s="382">
        <v>50</v>
      </c>
      <c r="B213" s="400" t="s">
        <v>1258</v>
      </c>
      <c r="C213" s="397" t="s">
        <v>1259</v>
      </c>
      <c r="D213" s="401" t="s">
        <v>707</v>
      </c>
      <c r="E213" s="399">
        <v>8</v>
      </c>
      <c r="F213" s="189"/>
      <c r="G213" s="189"/>
      <c r="H213" s="346">
        <v>0</v>
      </c>
      <c r="I213" s="188">
        <f>ROUND(E213*H213,2)</f>
        <v>0</v>
      </c>
      <c r="J213" s="188">
        <v>35534.5</v>
      </c>
      <c r="K213" s="188">
        <f>ROUND(E213*J213,2)</f>
        <v>284276</v>
      </c>
      <c r="L213" s="188">
        <v>15</v>
      </c>
      <c r="M213" s="188">
        <f>G213*(1+L213/100)</f>
        <v>0</v>
      </c>
      <c r="N213" s="188">
        <v>0</v>
      </c>
      <c r="O213" s="188">
        <f>ROUND(E213*N213,2)</f>
        <v>0</v>
      </c>
      <c r="P213" s="188">
        <v>0</v>
      </c>
      <c r="Q213" s="188">
        <f>ROUND(E213*P213,2)</f>
        <v>0</v>
      </c>
      <c r="R213" s="188"/>
      <c r="S213" s="188" t="s">
        <v>157</v>
      </c>
      <c r="T213" s="188">
        <v>0</v>
      </c>
      <c r="U213" s="189">
        <f>ROUND(E213*T213,2)</f>
        <v>0</v>
      </c>
      <c r="V213" s="188"/>
      <c r="W213" s="360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166" t="s">
        <v>152</v>
      </c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6"/>
      <c r="BC213" s="166"/>
      <c r="BD213" s="166"/>
      <c r="BE213" s="166"/>
      <c r="BF213" s="166"/>
      <c r="BG213" s="166"/>
      <c r="BH213" s="166"/>
    </row>
    <row r="214" spans="1:60" s="380" customFormat="1" ht="22.5" outlineLevel="1">
      <c r="A214" s="382">
        <v>51</v>
      </c>
      <c r="B214" s="390" t="s">
        <v>1256</v>
      </c>
      <c r="C214" s="396" t="s">
        <v>1257</v>
      </c>
      <c r="D214" s="391" t="s">
        <v>707</v>
      </c>
      <c r="E214" s="392">
        <v>5</v>
      </c>
      <c r="F214" s="393"/>
      <c r="G214" s="393"/>
      <c r="H214" s="389"/>
      <c r="I214" s="389"/>
      <c r="J214" s="389"/>
      <c r="K214" s="389"/>
      <c r="L214" s="389"/>
      <c r="M214" s="389"/>
      <c r="N214" s="389"/>
      <c r="O214" s="389"/>
      <c r="P214" s="389"/>
      <c r="Q214" s="389"/>
      <c r="R214" s="389"/>
      <c r="S214" s="389"/>
      <c r="T214" s="389"/>
      <c r="U214" s="189"/>
      <c r="V214" s="389"/>
      <c r="W214" s="381"/>
      <c r="X214" s="381"/>
      <c r="Y214" s="381"/>
      <c r="Z214" s="381"/>
      <c r="AA214" s="381"/>
      <c r="AB214" s="381"/>
      <c r="AC214" s="381"/>
      <c r="AD214" s="381"/>
      <c r="AE214" s="381"/>
      <c r="AF214" s="381"/>
      <c r="AG214" s="381"/>
      <c r="AH214" s="381"/>
      <c r="AI214" s="381"/>
      <c r="AJ214" s="381"/>
      <c r="AK214" s="381"/>
      <c r="AL214" s="381"/>
      <c r="AM214" s="381"/>
      <c r="AN214" s="381"/>
      <c r="AO214" s="381"/>
      <c r="AP214" s="381"/>
      <c r="AQ214" s="381"/>
      <c r="AR214" s="381"/>
      <c r="AS214" s="381"/>
      <c r="AT214" s="381"/>
      <c r="AU214" s="381"/>
      <c r="AV214" s="381"/>
      <c r="AW214" s="381"/>
      <c r="AX214" s="381"/>
      <c r="AY214" s="381"/>
      <c r="AZ214" s="381"/>
      <c r="BA214" s="381"/>
      <c r="BB214" s="381"/>
      <c r="BC214" s="381"/>
      <c r="BD214" s="381"/>
      <c r="BE214" s="381"/>
      <c r="BF214" s="381"/>
      <c r="BG214" s="381"/>
      <c r="BH214" s="381"/>
    </row>
    <row r="215" spans="1:60">
      <c r="A215" s="173" t="s">
        <v>146</v>
      </c>
      <c r="B215" s="178" t="s">
        <v>78</v>
      </c>
      <c r="C215" s="196" t="s">
        <v>79</v>
      </c>
      <c r="D215" s="181"/>
      <c r="E215" s="185"/>
      <c r="F215" s="190"/>
      <c r="G215" s="190"/>
      <c r="H215" s="190"/>
      <c r="I215" s="190">
        <f>SUM(I216:I250)</f>
        <v>1735.62</v>
      </c>
      <c r="J215" s="190"/>
      <c r="K215" s="190">
        <f>SUM(K216:K250)</f>
        <v>230873.47999999998</v>
      </c>
      <c r="L215" s="190"/>
      <c r="M215" s="190">
        <f>SUM(M216:M250)</f>
        <v>0</v>
      </c>
      <c r="N215" s="190"/>
      <c r="O215" s="190">
        <f>SUM(O216:O250)</f>
        <v>7.0000000000000007E-2</v>
      </c>
      <c r="P215" s="190"/>
      <c r="Q215" s="190">
        <f>SUM(Q216:Q250)</f>
        <v>127.69</v>
      </c>
      <c r="R215" s="190"/>
      <c r="S215" s="190"/>
      <c r="T215" s="190"/>
      <c r="U215" s="191">
        <f>SUM(U216:U250)</f>
        <v>0</v>
      </c>
      <c r="V215" s="190"/>
      <c r="AG215" t="s">
        <v>147</v>
      </c>
    </row>
    <row r="216" spans="1:60" outlineLevel="1">
      <c r="A216" s="167">
        <v>52</v>
      </c>
      <c r="B216" s="177" t="s">
        <v>336</v>
      </c>
      <c r="C216" s="194" t="s">
        <v>337</v>
      </c>
      <c r="D216" s="179" t="s">
        <v>159</v>
      </c>
      <c r="E216" s="183">
        <v>36.467199999999998</v>
      </c>
      <c r="F216" s="188"/>
      <c r="G216" s="188"/>
      <c r="H216" s="188">
        <v>16.07</v>
      </c>
      <c r="I216" s="188">
        <f>ROUND(E216*H216,2)</f>
        <v>586.03</v>
      </c>
      <c r="J216" s="188">
        <v>72.930000000000007</v>
      </c>
      <c r="K216" s="188">
        <f>ROUND(E216*J216,2)</f>
        <v>2659.55</v>
      </c>
      <c r="L216" s="188">
        <v>15</v>
      </c>
      <c r="M216" s="188">
        <f>G216*(1+L216/100)</f>
        <v>0</v>
      </c>
      <c r="N216" s="188">
        <v>6.7000000000000002E-4</v>
      </c>
      <c r="O216" s="188">
        <f>ROUND(E216*N216,2)</f>
        <v>0.02</v>
      </c>
      <c r="P216" s="188">
        <v>0.13100000000000001</v>
      </c>
      <c r="Q216" s="188">
        <f>ROUND(E216*P216,2)</f>
        <v>4.78</v>
      </c>
      <c r="R216" s="188"/>
      <c r="S216" s="188" t="s">
        <v>151</v>
      </c>
      <c r="T216" s="188">
        <v>0</v>
      </c>
      <c r="U216" s="189">
        <f>ROUND(E216*T216,2)</f>
        <v>0</v>
      </c>
      <c r="V216" s="188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 t="s">
        <v>152</v>
      </c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66"/>
      <c r="AY216" s="166"/>
      <c r="AZ216" s="166"/>
      <c r="BA216" s="166"/>
      <c r="BB216" s="166"/>
      <c r="BC216" s="166"/>
      <c r="BD216" s="166"/>
      <c r="BE216" s="166"/>
      <c r="BF216" s="166"/>
      <c r="BG216" s="166"/>
      <c r="BH216" s="166"/>
    </row>
    <row r="217" spans="1:60" outlineLevel="1">
      <c r="A217" s="167"/>
      <c r="B217" s="177"/>
      <c r="C217" s="195" t="s">
        <v>338</v>
      </c>
      <c r="D217" s="180"/>
      <c r="E217" s="184">
        <v>16.170000000000002</v>
      </c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9"/>
      <c r="V217" s="188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6"/>
      <c r="AG217" s="166" t="s">
        <v>154</v>
      </c>
      <c r="AH217" s="166">
        <v>0</v>
      </c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  <c r="AZ217" s="166"/>
      <c r="BA217" s="166"/>
      <c r="BB217" s="166"/>
      <c r="BC217" s="166"/>
      <c r="BD217" s="166"/>
      <c r="BE217" s="166"/>
      <c r="BF217" s="166"/>
      <c r="BG217" s="166"/>
      <c r="BH217" s="166"/>
    </row>
    <row r="218" spans="1:60" outlineLevel="1">
      <c r="A218" s="167"/>
      <c r="B218" s="177"/>
      <c r="C218" s="195" t="s">
        <v>339</v>
      </c>
      <c r="D218" s="180"/>
      <c r="E218" s="184">
        <v>18.72</v>
      </c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9"/>
      <c r="V218" s="188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66" t="s">
        <v>154</v>
      </c>
      <c r="AH218" s="166">
        <v>0</v>
      </c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6"/>
      <c r="AY218" s="166"/>
      <c r="AZ218" s="166"/>
      <c r="BA218" s="166"/>
      <c r="BB218" s="166"/>
      <c r="BC218" s="166"/>
      <c r="BD218" s="166"/>
      <c r="BE218" s="166"/>
      <c r="BF218" s="166"/>
      <c r="BG218" s="166"/>
      <c r="BH218" s="166"/>
    </row>
    <row r="219" spans="1:60" outlineLevel="1">
      <c r="A219" s="167"/>
      <c r="B219" s="177"/>
      <c r="C219" s="195" t="s">
        <v>161</v>
      </c>
      <c r="D219" s="180"/>
      <c r="E219" s="184">
        <v>1.58</v>
      </c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9"/>
      <c r="V219" s="188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 t="s">
        <v>154</v>
      </c>
      <c r="AH219" s="166">
        <v>0</v>
      </c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  <c r="AZ219" s="166"/>
      <c r="BA219" s="166"/>
      <c r="BB219" s="166"/>
      <c r="BC219" s="166"/>
      <c r="BD219" s="166"/>
      <c r="BE219" s="166"/>
      <c r="BF219" s="166"/>
      <c r="BG219" s="166"/>
      <c r="BH219" s="166"/>
    </row>
    <row r="220" spans="1:60" outlineLevel="1">
      <c r="A220" s="167">
        <v>53</v>
      </c>
      <c r="B220" s="177" t="s">
        <v>340</v>
      </c>
      <c r="C220" s="194" t="s">
        <v>341</v>
      </c>
      <c r="D220" s="179" t="s">
        <v>150</v>
      </c>
      <c r="E220" s="183">
        <v>37.23986</v>
      </c>
      <c r="F220" s="188"/>
      <c r="G220" s="188"/>
      <c r="H220" s="188">
        <v>30.87</v>
      </c>
      <c r="I220" s="188">
        <f>ROUND(E220*H220,2)</f>
        <v>1149.5899999999999</v>
      </c>
      <c r="J220" s="188">
        <v>603.63</v>
      </c>
      <c r="K220" s="188">
        <f>ROUND(E220*J220,2)</f>
        <v>22479.1</v>
      </c>
      <c r="L220" s="188">
        <v>15</v>
      </c>
      <c r="M220" s="188">
        <f>G220*(1+L220/100)</f>
        <v>0</v>
      </c>
      <c r="N220" s="188">
        <v>1.2800000000000001E-3</v>
      </c>
      <c r="O220" s="188">
        <f>ROUND(E220*N220,2)</f>
        <v>0.05</v>
      </c>
      <c r="P220" s="188">
        <v>1.8</v>
      </c>
      <c r="Q220" s="188">
        <f>ROUND(E220*P220,2)</f>
        <v>67.03</v>
      </c>
      <c r="R220" s="188"/>
      <c r="S220" s="188" t="s">
        <v>151</v>
      </c>
      <c r="T220" s="188">
        <v>0</v>
      </c>
      <c r="U220" s="189">
        <f>ROUND(E220*T220,2)</f>
        <v>0</v>
      </c>
      <c r="V220" s="188"/>
      <c r="W220" s="166"/>
      <c r="X220" s="166"/>
      <c r="Y220" s="166"/>
      <c r="Z220" s="166"/>
      <c r="AA220" s="166"/>
      <c r="AB220" s="166"/>
      <c r="AC220" s="166"/>
      <c r="AD220" s="166"/>
      <c r="AE220" s="166"/>
      <c r="AF220" s="166"/>
      <c r="AG220" s="166" t="s">
        <v>152</v>
      </c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66"/>
      <c r="AY220" s="166"/>
      <c r="AZ220" s="166"/>
      <c r="BA220" s="166"/>
      <c r="BB220" s="166"/>
      <c r="BC220" s="166"/>
      <c r="BD220" s="166"/>
      <c r="BE220" s="166"/>
      <c r="BF220" s="166"/>
      <c r="BG220" s="166"/>
      <c r="BH220" s="166"/>
    </row>
    <row r="221" spans="1:60" outlineLevel="1">
      <c r="A221" s="167"/>
      <c r="B221" s="177"/>
      <c r="C221" s="195" t="s">
        <v>342</v>
      </c>
      <c r="D221" s="180"/>
      <c r="E221" s="184">
        <v>34.75</v>
      </c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9"/>
      <c r="V221" s="188"/>
      <c r="W221" s="166"/>
      <c r="X221" s="166"/>
      <c r="Y221" s="166"/>
      <c r="Z221" s="166"/>
      <c r="AA221" s="166"/>
      <c r="AB221" s="166"/>
      <c r="AC221" s="166"/>
      <c r="AD221" s="166"/>
      <c r="AE221" s="166"/>
      <c r="AF221" s="166"/>
      <c r="AG221" s="166" t="s">
        <v>154</v>
      </c>
      <c r="AH221" s="166">
        <v>0</v>
      </c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66"/>
      <c r="AY221" s="166"/>
      <c r="AZ221" s="166"/>
      <c r="BA221" s="166"/>
      <c r="BB221" s="166"/>
      <c r="BC221" s="166"/>
      <c r="BD221" s="166"/>
      <c r="BE221" s="166"/>
      <c r="BF221" s="166"/>
      <c r="BG221" s="166"/>
      <c r="BH221" s="166"/>
    </row>
    <row r="222" spans="1:60" outlineLevel="1">
      <c r="A222" s="167"/>
      <c r="B222" s="177"/>
      <c r="C222" s="195" t="s">
        <v>343</v>
      </c>
      <c r="D222" s="180"/>
      <c r="E222" s="184">
        <v>2.2200000000000002</v>
      </c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  <c r="R222" s="188"/>
      <c r="S222" s="188"/>
      <c r="T222" s="188"/>
      <c r="U222" s="189"/>
      <c r="V222" s="188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 t="s">
        <v>154</v>
      </c>
      <c r="AH222" s="166">
        <v>0</v>
      </c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</row>
    <row r="223" spans="1:60" outlineLevel="1">
      <c r="A223" s="167"/>
      <c r="B223" s="177"/>
      <c r="C223" s="195" t="s">
        <v>344</v>
      </c>
      <c r="D223" s="180"/>
      <c r="E223" s="184">
        <v>0.27</v>
      </c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  <c r="R223" s="188"/>
      <c r="S223" s="188"/>
      <c r="T223" s="188"/>
      <c r="U223" s="189"/>
      <c r="V223" s="188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 t="s">
        <v>154</v>
      </c>
      <c r="AH223" s="166">
        <v>0</v>
      </c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6"/>
      <c r="BB223" s="166"/>
      <c r="BC223" s="166"/>
      <c r="BD223" s="166"/>
      <c r="BE223" s="166"/>
      <c r="BF223" s="166"/>
      <c r="BG223" s="166"/>
      <c r="BH223" s="166"/>
    </row>
    <row r="224" spans="1:60" ht="22.5" outlineLevel="1">
      <c r="A224" s="167">
        <v>54</v>
      </c>
      <c r="B224" s="177" t="s">
        <v>345</v>
      </c>
      <c r="C224" s="194" t="s">
        <v>346</v>
      </c>
      <c r="D224" s="179" t="s">
        <v>150</v>
      </c>
      <c r="E224" s="183">
        <v>7.3025000000000002</v>
      </c>
      <c r="F224" s="188"/>
      <c r="G224" s="188"/>
      <c r="H224" s="188">
        <v>0</v>
      </c>
      <c r="I224" s="188">
        <f>ROUND(E224*H224,2)</f>
        <v>0</v>
      </c>
      <c r="J224" s="188">
        <v>2842.7</v>
      </c>
      <c r="K224" s="188">
        <f>ROUND(E224*J224,2)</f>
        <v>20758.82</v>
      </c>
      <c r="L224" s="188">
        <v>15</v>
      </c>
      <c r="M224" s="188">
        <f>G224*(1+L224/100)</f>
        <v>0</v>
      </c>
      <c r="N224" s="188">
        <v>0</v>
      </c>
      <c r="O224" s="188">
        <f>ROUND(E224*N224,2)</f>
        <v>0</v>
      </c>
      <c r="P224" s="188">
        <v>2.2000000000000002</v>
      </c>
      <c r="Q224" s="188">
        <f>ROUND(E224*P224,2)</f>
        <v>16.07</v>
      </c>
      <c r="R224" s="188"/>
      <c r="S224" s="188" t="s">
        <v>157</v>
      </c>
      <c r="T224" s="188">
        <v>0</v>
      </c>
      <c r="U224" s="189">
        <f>ROUND(E224*T224,2)</f>
        <v>0</v>
      </c>
      <c r="V224" s="188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 t="s">
        <v>152</v>
      </c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6"/>
      <c r="BE224" s="166"/>
      <c r="BF224" s="166"/>
      <c r="BG224" s="166"/>
      <c r="BH224" s="166"/>
    </row>
    <row r="225" spans="1:60" outlineLevel="1">
      <c r="A225" s="167"/>
      <c r="B225" s="177"/>
      <c r="C225" s="195" t="s">
        <v>308</v>
      </c>
      <c r="D225" s="180"/>
      <c r="E225" s="184">
        <v>2</v>
      </c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89"/>
      <c r="V225" s="188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 t="s">
        <v>154</v>
      </c>
      <c r="AH225" s="166">
        <v>0</v>
      </c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</row>
    <row r="226" spans="1:60" outlineLevel="1">
      <c r="A226" s="167"/>
      <c r="B226" s="177"/>
      <c r="C226" s="195" t="s">
        <v>309</v>
      </c>
      <c r="D226" s="180"/>
      <c r="E226" s="184">
        <v>0.46</v>
      </c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89"/>
      <c r="V226" s="188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 t="s">
        <v>154</v>
      </c>
      <c r="AH226" s="166">
        <v>0</v>
      </c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166"/>
      <c r="BD226" s="166"/>
      <c r="BE226" s="166"/>
      <c r="BF226" s="166"/>
      <c r="BG226" s="166"/>
      <c r="BH226" s="166"/>
    </row>
    <row r="227" spans="1:60" outlineLevel="1">
      <c r="A227" s="167"/>
      <c r="B227" s="177"/>
      <c r="C227" s="195" t="s">
        <v>310</v>
      </c>
      <c r="D227" s="180"/>
      <c r="E227" s="184">
        <v>2.0499999999999998</v>
      </c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  <c r="R227" s="188"/>
      <c r="S227" s="188"/>
      <c r="T227" s="188"/>
      <c r="U227" s="189"/>
      <c r="V227" s="188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 t="s">
        <v>154</v>
      </c>
      <c r="AH227" s="166">
        <v>0</v>
      </c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66"/>
      <c r="BB227" s="166"/>
      <c r="BC227" s="166"/>
      <c r="BD227" s="166"/>
      <c r="BE227" s="166"/>
      <c r="BF227" s="166"/>
      <c r="BG227" s="166"/>
      <c r="BH227" s="166"/>
    </row>
    <row r="228" spans="1:60" outlineLevel="1">
      <c r="A228" s="167"/>
      <c r="B228" s="177"/>
      <c r="C228" s="195" t="s">
        <v>311</v>
      </c>
      <c r="D228" s="180"/>
      <c r="E228" s="184">
        <v>1</v>
      </c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9"/>
      <c r="V228" s="188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 t="s">
        <v>154</v>
      </c>
      <c r="AH228" s="166">
        <v>0</v>
      </c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  <c r="BH228" s="166"/>
    </row>
    <row r="229" spans="1:60" outlineLevel="1">
      <c r="A229" s="167"/>
      <c r="B229" s="177"/>
      <c r="C229" s="195" t="s">
        <v>312</v>
      </c>
      <c r="D229" s="180"/>
      <c r="E229" s="184">
        <v>7.0000000000000007E-2</v>
      </c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9"/>
      <c r="V229" s="188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 t="s">
        <v>154</v>
      </c>
      <c r="AH229" s="166">
        <v>0</v>
      </c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6"/>
      <c r="BB229" s="166"/>
      <c r="BC229" s="166"/>
      <c r="BD229" s="166"/>
      <c r="BE229" s="166"/>
      <c r="BF229" s="166"/>
      <c r="BG229" s="166"/>
      <c r="BH229" s="166"/>
    </row>
    <row r="230" spans="1:60" outlineLevel="1">
      <c r="A230" s="167"/>
      <c r="B230" s="177"/>
      <c r="C230" s="195" t="s">
        <v>313</v>
      </c>
      <c r="D230" s="180"/>
      <c r="E230" s="184">
        <v>0.56999999999999995</v>
      </c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9"/>
      <c r="V230" s="188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 t="s">
        <v>154</v>
      </c>
      <c r="AH230" s="166">
        <v>0</v>
      </c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  <c r="AZ230" s="166"/>
      <c r="BA230" s="166"/>
      <c r="BB230" s="166"/>
      <c r="BC230" s="166"/>
      <c r="BD230" s="166"/>
      <c r="BE230" s="166"/>
      <c r="BF230" s="166"/>
      <c r="BG230" s="166"/>
      <c r="BH230" s="166"/>
    </row>
    <row r="231" spans="1:60" outlineLevel="1">
      <c r="A231" s="167"/>
      <c r="B231" s="177"/>
      <c r="C231" s="195" t="s">
        <v>314</v>
      </c>
      <c r="D231" s="180"/>
      <c r="E231" s="184">
        <v>0.73</v>
      </c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9"/>
      <c r="V231" s="188"/>
      <c r="W231" s="166"/>
      <c r="X231" s="166"/>
      <c r="Y231" s="166"/>
      <c r="Z231" s="166"/>
      <c r="AA231" s="166"/>
      <c r="AB231" s="166"/>
      <c r="AC231" s="166"/>
      <c r="AD231" s="166"/>
      <c r="AE231" s="166"/>
      <c r="AF231" s="166"/>
      <c r="AG231" s="166" t="s">
        <v>154</v>
      </c>
      <c r="AH231" s="166">
        <v>0</v>
      </c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  <c r="AU231" s="166"/>
      <c r="AV231" s="166"/>
      <c r="AW231" s="166"/>
      <c r="AX231" s="166"/>
      <c r="AY231" s="166"/>
      <c r="AZ231" s="166"/>
      <c r="BA231" s="166"/>
      <c r="BB231" s="166"/>
      <c r="BC231" s="166"/>
      <c r="BD231" s="166"/>
      <c r="BE231" s="166"/>
      <c r="BF231" s="166"/>
      <c r="BG231" s="166"/>
      <c r="BH231" s="166"/>
    </row>
    <row r="232" spans="1:60" outlineLevel="1">
      <c r="A232" s="167"/>
      <c r="B232" s="177"/>
      <c r="C232" s="195" t="s">
        <v>315</v>
      </c>
      <c r="D232" s="180"/>
      <c r="E232" s="184">
        <v>0.42</v>
      </c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9"/>
      <c r="V232" s="188"/>
      <c r="W232" s="166"/>
      <c r="X232" s="166"/>
      <c r="Y232" s="166"/>
      <c r="Z232" s="166"/>
      <c r="AA232" s="166"/>
      <c r="AB232" s="166"/>
      <c r="AC232" s="166"/>
      <c r="AD232" s="166"/>
      <c r="AE232" s="166"/>
      <c r="AF232" s="166"/>
      <c r="AG232" s="166" t="s">
        <v>154</v>
      </c>
      <c r="AH232" s="166">
        <v>0</v>
      </c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  <c r="AU232" s="166"/>
      <c r="AV232" s="166"/>
      <c r="AW232" s="166"/>
      <c r="AX232" s="166"/>
      <c r="AY232" s="166"/>
      <c r="AZ232" s="166"/>
      <c r="BA232" s="166"/>
      <c r="BB232" s="166"/>
      <c r="BC232" s="166"/>
      <c r="BD232" s="166"/>
      <c r="BE232" s="166"/>
      <c r="BF232" s="166"/>
      <c r="BG232" s="166"/>
      <c r="BH232" s="166"/>
    </row>
    <row r="233" spans="1:60" outlineLevel="1">
      <c r="A233" s="167">
        <v>55</v>
      </c>
      <c r="B233" s="177" t="s">
        <v>347</v>
      </c>
      <c r="C233" s="194" t="s">
        <v>348</v>
      </c>
      <c r="D233" s="179" t="s">
        <v>150</v>
      </c>
      <c r="E233" s="183">
        <v>18.093599999999999</v>
      </c>
      <c r="F233" s="188"/>
      <c r="G233" s="188"/>
      <c r="H233" s="188">
        <v>0</v>
      </c>
      <c r="I233" s="188">
        <f>ROUND(E233*H233,2)</f>
        <v>0</v>
      </c>
      <c r="J233" s="188">
        <v>2507.6999999999998</v>
      </c>
      <c r="K233" s="188">
        <f>ROUND(E233*J233,2)</f>
        <v>45373.32</v>
      </c>
      <c r="L233" s="188">
        <v>15</v>
      </c>
      <c r="M233" s="188">
        <f>G233*(1+L233/100)</f>
        <v>0</v>
      </c>
      <c r="N233" s="188">
        <v>0</v>
      </c>
      <c r="O233" s="188">
        <f>ROUND(E233*N233,2)</f>
        <v>0</v>
      </c>
      <c r="P233" s="188">
        <v>2.2000000000000002</v>
      </c>
      <c r="Q233" s="188">
        <f>ROUND(E233*P233,2)</f>
        <v>39.81</v>
      </c>
      <c r="R233" s="188"/>
      <c r="S233" s="188" t="s">
        <v>151</v>
      </c>
      <c r="T233" s="188">
        <v>0</v>
      </c>
      <c r="U233" s="189">
        <f>ROUND(E233*T233,2)</f>
        <v>0</v>
      </c>
      <c r="V233" s="188"/>
      <c r="W233" s="166"/>
      <c r="X233" s="166"/>
      <c r="Y233" s="166"/>
      <c r="Z233" s="166"/>
      <c r="AA233" s="166"/>
      <c r="AB233" s="166"/>
      <c r="AC233" s="166"/>
      <c r="AD233" s="166"/>
      <c r="AE233" s="166"/>
      <c r="AF233" s="166"/>
      <c r="AG233" s="166" t="s">
        <v>152</v>
      </c>
      <c r="AH233" s="166"/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  <c r="AU233" s="166"/>
      <c r="AV233" s="166"/>
      <c r="AW233" s="166"/>
      <c r="AX233" s="166"/>
      <c r="AY233" s="166"/>
      <c r="AZ233" s="166"/>
      <c r="BA233" s="166"/>
      <c r="BB233" s="166"/>
      <c r="BC233" s="166"/>
      <c r="BD233" s="166"/>
      <c r="BE233" s="166"/>
      <c r="BF233" s="166"/>
      <c r="BG233" s="166"/>
      <c r="BH233" s="166"/>
    </row>
    <row r="234" spans="1:60" outlineLevel="1">
      <c r="A234" s="167"/>
      <c r="B234" s="177"/>
      <c r="C234" s="195" t="s">
        <v>349</v>
      </c>
      <c r="D234" s="180"/>
      <c r="E234" s="184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9"/>
      <c r="V234" s="188"/>
      <c r="W234" s="166"/>
      <c r="X234" s="166"/>
      <c r="Y234" s="166"/>
      <c r="Z234" s="166"/>
      <c r="AA234" s="166"/>
      <c r="AB234" s="166"/>
      <c r="AC234" s="166"/>
      <c r="AD234" s="166"/>
      <c r="AE234" s="166"/>
      <c r="AF234" s="166"/>
      <c r="AG234" s="166" t="s">
        <v>154</v>
      </c>
      <c r="AH234" s="166">
        <v>0</v>
      </c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  <c r="AU234" s="166"/>
      <c r="AV234" s="166"/>
      <c r="AW234" s="166"/>
      <c r="AX234" s="166"/>
      <c r="AY234" s="166"/>
      <c r="AZ234" s="166"/>
      <c r="BA234" s="166"/>
      <c r="BB234" s="166"/>
      <c r="BC234" s="166"/>
      <c r="BD234" s="166"/>
      <c r="BE234" s="166"/>
      <c r="BF234" s="166"/>
      <c r="BG234" s="166"/>
      <c r="BH234" s="166"/>
    </row>
    <row r="235" spans="1:60" outlineLevel="1">
      <c r="A235" s="167"/>
      <c r="B235" s="177"/>
      <c r="C235" s="195" t="s">
        <v>350</v>
      </c>
      <c r="D235" s="180"/>
      <c r="E235" s="184">
        <v>18.09</v>
      </c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9"/>
      <c r="V235" s="188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6"/>
      <c r="AG235" s="166" t="s">
        <v>154</v>
      </c>
      <c r="AH235" s="166">
        <v>0</v>
      </c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6"/>
      <c r="AY235" s="166"/>
      <c r="AZ235" s="166"/>
      <c r="BA235" s="166"/>
      <c r="BB235" s="166"/>
      <c r="BC235" s="166"/>
      <c r="BD235" s="166"/>
      <c r="BE235" s="166"/>
      <c r="BF235" s="166"/>
      <c r="BG235" s="166"/>
      <c r="BH235" s="166"/>
    </row>
    <row r="236" spans="1:60" outlineLevel="1">
      <c r="A236" s="167"/>
      <c r="B236" s="177"/>
      <c r="C236" s="195" t="s">
        <v>351</v>
      </c>
      <c r="D236" s="180"/>
      <c r="E236" s="184">
        <v>226.17</v>
      </c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9"/>
      <c r="V236" s="188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 t="s">
        <v>154</v>
      </c>
      <c r="AH236" s="166">
        <v>0</v>
      </c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  <c r="AU236" s="166"/>
      <c r="AV236" s="166"/>
      <c r="AW236" s="166"/>
      <c r="AX236" s="166"/>
      <c r="AY236" s="166"/>
      <c r="AZ236" s="166"/>
      <c r="BA236" s="166"/>
      <c r="BB236" s="166"/>
      <c r="BC236" s="166"/>
      <c r="BD236" s="166"/>
      <c r="BE236" s="166"/>
      <c r="BF236" s="166"/>
      <c r="BG236" s="166"/>
      <c r="BH236" s="166"/>
    </row>
    <row r="237" spans="1:60" outlineLevel="1">
      <c r="A237" s="167">
        <v>56</v>
      </c>
      <c r="B237" s="177" t="s">
        <v>352</v>
      </c>
      <c r="C237" s="194" t="s">
        <v>353</v>
      </c>
      <c r="D237" s="179" t="s">
        <v>159</v>
      </c>
      <c r="E237" s="183">
        <v>146.05000000000001</v>
      </c>
      <c r="F237" s="188"/>
      <c r="G237" s="188"/>
      <c r="H237" s="188">
        <v>0</v>
      </c>
      <c r="I237" s="188">
        <f>ROUND(E237*H237,2)</f>
        <v>0</v>
      </c>
      <c r="J237" s="188">
        <v>253.8</v>
      </c>
      <c r="K237" s="188">
        <f>ROUND(E237*J237,2)</f>
        <v>37067.49</v>
      </c>
      <c r="L237" s="188">
        <v>15</v>
      </c>
      <c r="M237" s="188">
        <f>G237*(1+L237/100)</f>
        <v>0</v>
      </c>
      <c r="N237" s="188">
        <v>0</v>
      </c>
      <c r="O237" s="188">
        <f>ROUND(E237*N237,2)</f>
        <v>0</v>
      </c>
      <c r="P237" s="188">
        <v>0</v>
      </c>
      <c r="Q237" s="188">
        <f>ROUND(E237*P237,2)</f>
        <v>0</v>
      </c>
      <c r="R237" s="188"/>
      <c r="S237" s="188" t="s">
        <v>157</v>
      </c>
      <c r="T237" s="188">
        <v>0</v>
      </c>
      <c r="U237" s="189">
        <f>ROUND(E237*T237,2)</f>
        <v>0</v>
      </c>
      <c r="V237" s="188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166" t="s">
        <v>152</v>
      </c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6"/>
      <c r="AY237" s="166"/>
      <c r="AZ237" s="166"/>
      <c r="BA237" s="166"/>
      <c r="BB237" s="166"/>
      <c r="BC237" s="166"/>
      <c r="BD237" s="166"/>
      <c r="BE237" s="166"/>
      <c r="BF237" s="166"/>
      <c r="BG237" s="166"/>
      <c r="BH237" s="166"/>
    </row>
    <row r="238" spans="1:60" outlineLevel="1">
      <c r="A238" s="167"/>
      <c r="B238" s="177"/>
      <c r="C238" s="195" t="s">
        <v>354</v>
      </c>
      <c r="D238" s="180"/>
      <c r="E238" s="184">
        <v>39.9</v>
      </c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9"/>
      <c r="V238" s="188"/>
      <c r="W238" s="166"/>
      <c r="X238" s="166"/>
      <c r="Y238" s="166"/>
      <c r="Z238" s="166"/>
      <c r="AA238" s="166"/>
      <c r="AB238" s="166"/>
      <c r="AC238" s="166"/>
      <c r="AD238" s="166"/>
      <c r="AE238" s="166"/>
      <c r="AF238" s="166"/>
      <c r="AG238" s="166" t="s">
        <v>154</v>
      </c>
      <c r="AH238" s="166">
        <v>0</v>
      </c>
      <c r="AI238" s="166"/>
      <c r="AJ238" s="166"/>
      <c r="AK238" s="166"/>
      <c r="AL238" s="166"/>
      <c r="AM238" s="166"/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  <c r="AZ238" s="166"/>
      <c r="BA238" s="166"/>
      <c r="BB238" s="166"/>
      <c r="BC238" s="166"/>
      <c r="BD238" s="166"/>
      <c r="BE238" s="166"/>
      <c r="BF238" s="166"/>
      <c r="BG238" s="166"/>
      <c r="BH238" s="166"/>
    </row>
    <row r="239" spans="1:60" outlineLevel="1">
      <c r="A239" s="167"/>
      <c r="B239" s="177"/>
      <c r="C239" s="195" t="s">
        <v>355</v>
      </c>
      <c r="D239" s="180"/>
      <c r="E239" s="184">
        <v>9.1</v>
      </c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9"/>
      <c r="V239" s="188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166" t="s">
        <v>154</v>
      </c>
      <c r="AH239" s="166">
        <v>0</v>
      </c>
      <c r="AI239" s="166"/>
      <c r="AJ239" s="166"/>
      <c r="AK239" s="166"/>
      <c r="AL239" s="166"/>
      <c r="AM239" s="166"/>
      <c r="AN239" s="166"/>
      <c r="AO239" s="166"/>
      <c r="AP239" s="166"/>
      <c r="AQ239" s="166"/>
      <c r="AR239" s="166"/>
      <c r="AS239" s="166"/>
      <c r="AT239" s="166"/>
      <c r="AU239" s="166"/>
      <c r="AV239" s="166"/>
      <c r="AW239" s="166"/>
      <c r="AX239" s="166"/>
      <c r="AY239" s="166"/>
      <c r="AZ239" s="166"/>
      <c r="BA239" s="166"/>
      <c r="BB239" s="166"/>
      <c r="BC239" s="166"/>
      <c r="BD239" s="166"/>
      <c r="BE239" s="166"/>
      <c r="BF239" s="166"/>
      <c r="BG239" s="166"/>
      <c r="BH239" s="166"/>
    </row>
    <row r="240" spans="1:60" outlineLevel="1">
      <c r="A240" s="167"/>
      <c r="B240" s="177"/>
      <c r="C240" s="195" t="s">
        <v>356</v>
      </c>
      <c r="D240" s="180"/>
      <c r="E240" s="184">
        <v>41</v>
      </c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  <c r="R240" s="188"/>
      <c r="S240" s="188"/>
      <c r="T240" s="188"/>
      <c r="U240" s="189"/>
      <c r="V240" s="188"/>
      <c r="W240" s="166"/>
      <c r="X240" s="166"/>
      <c r="Y240" s="166"/>
      <c r="Z240" s="166"/>
      <c r="AA240" s="166"/>
      <c r="AB240" s="166"/>
      <c r="AC240" s="166"/>
      <c r="AD240" s="166"/>
      <c r="AE240" s="166"/>
      <c r="AF240" s="166"/>
      <c r="AG240" s="166" t="s">
        <v>154</v>
      </c>
      <c r="AH240" s="166">
        <v>0</v>
      </c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  <c r="AZ240" s="166"/>
      <c r="BA240" s="166"/>
      <c r="BB240" s="166"/>
      <c r="BC240" s="166"/>
      <c r="BD240" s="166"/>
      <c r="BE240" s="166"/>
      <c r="BF240" s="166"/>
      <c r="BG240" s="166"/>
      <c r="BH240" s="166"/>
    </row>
    <row r="241" spans="1:60" outlineLevel="1">
      <c r="A241" s="167"/>
      <c r="B241" s="177"/>
      <c r="C241" s="195" t="s">
        <v>357</v>
      </c>
      <c r="D241" s="180"/>
      <c r="E241" s="184">
        <v>20</v>
      </c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  <c r="R241" s="188"/>
      <c r="S241" s="188"/>
      <c r="T241" s="188"/>
      <c r="U241" s="189"/>
      <c r="V241" s="188"/>
      <c r="W241" s="166"/>
      <c r="X241" s="166"/>
      <c r="Y241" s="166"/>
      <c r="Z241" s="166"/>
      <c r="AA241" s="166"/>
      <c r="AB241" s="166"/>
      <c r="AC241" s="166"/>
      <c r="AD241" s="166"/>
      <c r="AE241" s="166"/>
      <c r="AF241" s="166"/>
      <c r="AG241" s="166" t="s">
        <v>154</v>
      </c>
      <c r="AH241" s="166">
        <v>0</v>
      </c>
      <c r="AI241" s="166"/>
      <c r="AJ241" s="166"/>
      <c r="AK241" s="166"/>
      <c r="AL241" s="166"/>
      <c r="AM241" s="166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6"/>
      <c r="AY241" s="166"/>
      <c r="AZ241" s="166"/>
      <c r="BA241" s="166"/>
      <c r="BB241" s="166"/>
      <c r="BC241" s="166"/>
      <c r="BD241" s="166"/>
      <c r="BE241" s="166"/>
      <c r="BF241" s="166"/>
      <c r="BG241" s="166"/>
      <c r="BH241" s="166"/>
    </row>
    <row r="242" spans="1:60" outlineLevel="1">
      <c r="A242" s="167"/>
      <c r="B242" s="177"/>
      <c r="C242" s="195" t="s">
        <v>358</v>
      </c>
      <c r="D242" s="180"/>
      <c r="E242" s="184">
        <v>1.4</v>
      </c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89"/>
      <c r="V242" s="188"/>
      <c r="W242" s="166"/>
      <c r="X242" s="166"/>
      <c r="Y242" s="166"/>
      <c r="Z242" s="166"/>
      <c r="AA242" s="166"/>
      <c r="AB242" s="166"/>
      <c r="AC242" s="166"/>
      <c r="AD242" s="166"/>
      <c r="AE242" s="166"/>
      <c r="AF242" s="166"/>
      <c r="AG242" s="166" t="s">
        <v>154</v>
      </c>
      <c r="AH242" s="166">
        <v>0</v>
      </c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  <c r="AZ242" s="166"/>
      <c r="BA242" s="166"/>
      <c r="BB242" s="166"/>
      <c r="BC242" s="166"/>
      <c r="BD242" s="166"/>
      <c r="BE242" s="166"/>
      <c r="BF242" s="166"/>
      <c r="BG242" s="166"/>
      <c r="BH242" s="166"/>
    </row>
    <row r="243" spans="1:60" outlineLevel="1">
      <c r="A243" s="167"/>
      <c r="B243" s="177"/>
      <c r="C243" s="195" t="s">
        <v>359</v>
      </c>
      <c r="D243" s="180"/>
      <c r="E243" s="184">
        <v>11.5</v>
      </c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  <c r="U243" s="189"/>
      <c r="V243" s="188"/>
      <c r="W243" s="166"/>
      <c r="X243" s="166"/>
      <c r="Y243" s="166"/>
      <c r="Z243" s="166"/>
      <c r="AA243" s="166"/>
      <c r="AB243" s="166"/>
      <c r="AC243" s="166"/>
      <c r="AD243" s="166"/>
      <c r="AE243" s="166"/>
      <c r="AF243" s="166"/>
      <c r="AG243" s="166" t="s">
        <v>154</v>
      </c>
      <c r="AH243" s="166">
        <v>0</v>
      </c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  <c r="AZ243" s="166"/>
      <c r="BA243" s="166"/>
      <c r="BB243" s="166"/>
      <c r="BC243" s="166"/>
      <c r="BD243" s="166"/>
      <c r="BE243" s="166"/>
      <c r="BF243" s="166"/>
      <c r="BG243" s="166"/>
      <c r="BH243" s="166"/>
    </row>
    <row r="244" spans="1:60" outlineLevel="1">
      <c r="A244" s="167"/>
      <c r="B244" s="177"/>
      <c r="C244" s="195" t="s">
        <v>360</v>
      </c>
      <c r="D244" s="180"/>
      <c r="E244" s="184">
        <v>14.67</v>
      </c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  <c r="R244" s="188"/>
      <c r="S244" s="188"/>
      <c r="T244" s="188"/>
      <c r="U244" s="189"/>
      <c r="V244" s="188"/>
      <c r="W244" s="166"/>
      <c r="X244" s="166"/>
      <c r="Y244" s="166"/>
      <c r="Z244" s="166"/>
      <c r="AA244" s="166"/>
      <c r="AB244" s="166"/>
      <c r="AC244" s="166"/>
      <c r="AD244" s="166"/>
      <c r="AE244" s="166"/>
      <c r="AF244" s="166"/>
      <c r="AG244" s="166" t="s">
        <v>154</v>
      </c>
      <c r="AH244" s="166">
        <v>0</v>
      </c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  <c r="AZ244" s="166"/>
      <c r="BA244" s="166"/>
      <c r="BB244" s="166"/>
      <c r="BC244" s="166"/>
      <c r="BD244" s="166"/>
      <c r="BE244" s="166"/>
      <c r="BF244" s="166"/>
      <c r="BG244" s="166"/>
      <c r="BH244" s="166"/>
    </row>
    <row r="245" spans="1:60" outlineLevel="1">
      <c r="A245" s="167"/>
      <c r="B245" s="177"/>
      <c r="C245" s="195" t="s">
        <v>361</v>
      </c>
      <c r="D245" s="180"/>
      <c r="E245" s="184">
        <v>8.48</v>
      </c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  <c r="R245" s="188"/>
      <c r="S245" s="188"/>
      <c r="T245" s="188"/>
      <c r="U245" s="189"/>
      <c r="V245" s="188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 t="s">
        <v>154</v>
      </c>
      <c r="AH245" s="166">
        <v>0</v>
      </c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</row>
    <row r="246" spans="1:60" s="446" customFormat="1" outlineLevel="1">
      <c r="A246" s="448">
        <v>57</v>
      </c>
      <c r="B246" s="460" t="s">
        <v>1289</v>
      </c>
      <c r="C246" s="466" t="s">
        <v>1290</v>
      </c>
      <c r="D246" s="461" t="s">
        <v>150</v>
      </c>
      <c r="E246" s="463">
        <v>17.920000000000002</v>
      </c>
      <c r="F246" s="465"/>
      <c r="G246" s="465"/>
      <c r="H246" s="454"/>
      <c r="I246" s="454"/>
      <c r="J246" s="454"/>
      <c r="K246" s="454"/>
      <c r="L246" s="454"/>
      <c r="M246" s="454"/>
      <c r="N246" s="454"/>
      <c r="O246" s="454"/>
      <c r="P246" s="454"/>
      <c r="Q246" s="454"/>
      <c r="R246" s="454"/>
      <c r="S246" s="454"/>
      <c r="T246" s="454"/>
      <c r="U246" s="189"/>
      <c r="V246" s="454"/>
      <c r="W246" s="447"/>
      <c r="X246" s="447"/>
      <c r="Y246" s="447"/>
      <c r="Z246" s="447"/>
      <c r="AA246" s="447"/>
      <c r="AB246" s="447"/>
      <c r="AC246" s="447"/>
      <c r="AD246" s="447"/>
      <c r="AE246" s="447"/>
      <c r="AF246" s="447"/>
      <c r="AG246" s="447"/>
      <c r="AH246" s="447"/>
      <c r="AI246" s="447"/>
      <c r="AJ246" s="447"/>
      <c r="AK246" s="447"/>
      <c r="AL246" s="447"/>
      <c r="AM246" s="447"/>
      <c r="AN246" s="447"/>
      <c r="AO246" s="447"/>
      <c r="AP246" s="447"/>
      <c r="AQ246" s="447"/>
      <c r="AR246" s="447"/>
      <c r="AS246" s="447"/>
      <c r="AT246" s="447"/>
      <c r="AU246" s="447"/>
      <c r="AV246" s="447"/>
      <c r="AW246" s="447"/>
      <c r="AX246" s="447"/>
      <c r="AY246" s="447"/>
      <c r="AZ246" s="447"/>
      <c r="BA246" s="447"/>
      <c r="BB246" s="447"/>
      <c r="BC246" s="447"/>
      <c r="BD246" s="447"/>
      <c r="BE246" s="447"/>
      <c r="BF246" s="447"/>
      <c r="BG246" s="447"/>
      <c r="BH246" s="447"/>
    </row>
    <row r="247" spans="1:60" s="446" customFormat="1" outlineLevel="1">
      <c r="A247" s="448"/>
      <c r="B247" s="460"/>
      <c r="C247" s="467" t="s">
        <v>1291</v>
      </c>
      <c r="D247" s="462"/>
      <c r="E247" s="464">
        <v>17.920000000000002</v>
      </c>
      <c r="F247" s="465"/>
      <c r="G247" s="465"/>
      <c r="H247" s="454"/>
      <c r="I247" s="454"/>
      <c r="J247" s="454"/>
      <c r="K247" s="454"/>
      <c r="L247" s="454"/>
      <c r="M247" s="454"/>
      <c r="N247" s="454"/>
      <c r="O247" s="454"/>
      <c r="P247" s="454"/>
      <c r="Q247" s="454"/>
      <c r="R247" s="454"/>
      <c r="S247" s="454"/>
      <c r="T247" s="454"/>
      <c r="U247" s="189"/>
      <c r="V247" s="454"/>
      <c r="W247" s="447"/>
      <c r="X247" s="447"/>
      <c r="Y247" s="447"/>
      <c r="Z247" s="447"/>
      <c r="AA247" s="447"/>
      <c r="AB247" s="447"/>
      <c r="AC247" s="447"/>
      <c r="AD247" s="447"/>
      <c r="AE247" s="447"/>
      <c r="AF247" s="447"/>
      <c r="AG247" s="447"/>
      <c r="AH247" s="447"/>
      <c r="AI247" s="447"/>
      <c r="AJ247" s="447"/>
      <c r="AK247" s="447"/>
      <c r="AL247" s="447"/>
      <c r="AM247" s="447"/>
      <c r="AN247" s="447"/>
      <c r="AO247" s="447"/>
      <c r="AP247" s="447"/>
      <c r="AQ247" s="447"/>
      <c r="AR247" s="447"/>
      <c r="AS247" s="447"/>
      <c r="AT247" s="447"/>
      <c r="AU247" s="447"/>
      <c r="AV247" s="447"/>
      <c r="AW247" s="447"/>
      <c r="AX247" s="447"/>
      <c r="AY247" s="447"/>
      <c r="AZ247" s="447"/>
      <c r="BA247" s="447"/>
      <c r="BB247" s="447"/>
      <c r="BC247" s="447"/>
      <c r="BD247" s="447"/>
      <c r="BE247" s="447"/>
      <c r="BF247" s="447"/>
      <c r="BG247" s="447"/>
      <c r="BH247" s="447"/>
    </row>
    <row r="248" spans="1:60" s="446" customFormat="1" outlineLevel="1">
      <c r="A248" s="448">
        <v>58</v>
      </c>
      <c r="B248" s="460" t="s">
        <v>1292</v>
      </c>
      <c r="C248" s="466" t="s">
        <v>1293</v>
      </c>
      <c r="D248" s="461" t="s">
        <v>159</v>
      </c>
      <c r="E248" s="463">
        <v>224</v>
      </c>
      <c r="F248" s="465"/>
      <c r="G248" s="465"/>
      <c r="H248" s="454"/>
      <c r="I248" s="454"/>
      <c r="J248" s="454"/>
      <c r="K248" s="454"/>
      <c r="L248" s="454"/>
      <c r="M248" s="454"/>
      <c r="N248" s="454"/>
      <c r="O248" s="454"/>
      <c r="P248" s="454"/>
      <c r="Q248" s="454"/>
      <c r="R248" s="454"/>
      <c r="S248" s="454"/>
      <c r="T248" s="454"/>
      <c r="U248" s="189"/>
      <c r="V248" s="454"/>
      <c r="W248" s="447"/>
      <c r="X248" s="447"/>
      <c r="Y248" s="447"/>
      <c r="Z248" s="447"/>
      <c r="AA248" s="447"/>
      <c r="AB248" s="447"/>
      <c r="AC248" s="447"/>
      <c r="AD248" s="447"/>
      <c r="AE248" s="447"/>
      <c r="AF248" s="447"/>
      <c r="AG248" s="447"/>
      <c r="AH248" s="447"/>
      <c r="AI248" s="447"/>
      <c r="AJ248" s="447"/>
      <c r="AK248" s="447"/>
      <c r="AL248" s="447"/>
      <c r="AM248" s="447"/>
      <c r="AN248" s="447"/>
      <c r="AO248" s="447"/>
      <c r="AP248" s="447"/>
      <c r="AQ248" s="447"/>
      <c r="AR248" s="447"/>
      <c r="AS248" s="447"/>
      <c r="AT248" s="447"/>
      <c r="AU248" s="447"/>
      <c r="AV248" s="447"/>
      <c r="AW248" s="447"/>
      <c r="AX248" s="447"/>
      <c r="AY248" s="447"/>
      <c r="AZ248" s="447"/>
      <c r="BA248" s="447"/>
      <c r="BB248" s="447"/>
      <c r="BC248" s="447"/>
      <c r="BD248" s="447"/>
      <c r="BE248" s="447"/>
      <c r="BF248" s="447"/>
      <c r="BG248" s="447"/>
      <c r="BH248" s="447"/>
    </row>
    <row r="249" spans="1:60" outlineLevel="1">
      <c r="A249" s="167">
        <v>59</v>
      </c>
      <c r="B249" s="177" t="s">
        <v>362</v>
      </c>
      <c r="C249" s="194" t="s">
        <v>363</v>
      </c>
      <c r="D249" s="179" t="s">
        <v>364</v>
      </c>
      <c r="E249" s="183">
        <v>1</v>
      </c>
      <c r="F249" s="188"/>
      <c r="G249" s="188"/>
      <c r="H249" s="188">
        <v>0</v>
      </c>
      <c r="I249" s="188">
        <f>ROUND(E249*H249,2)</f>
        <v>0</v>
      </c>
      <c r="J249" s="188">
        <v>1015.2</v>
      </c>
      <c r="K249" s="188">
        <f>ROUND(E249*J249,2)</f>
        <v>1015.2</v>
      </c>
      <c r="L249" s="188">
        <v>15</v>
      </c>
      <c r="M249" s="188">
        <f>G249*(1+L249/100)</f>
        <v>0</v>
      </c>
      <c r="N249" s="188">
        <v>0</v>
      </c>
      <c r="O249" s="188">
        <f>ROUND(E249*N249,2)</f>
        <v>0</v>
      </c>
      <c r="P249" s="188">
        <v>0</v>
      </c>
      <c r="Q249" s="188">
        <f>ROUND(E249*P249,2)</f>
        <v>0</v>
      </c>
      <c r="R249" s="188"/>
      <c r="S249" s="188" t="s">
        <v>157</v>
      </c>
      <c r="T249" s="188">
        <v>0</v>
      </c>
      <c r="U249" s="189">
        <f>ROUND(E249*T249,2)</f>
        <v>0</v>
      </c>
      <c r="V249" s="188"/>
      <c r="W249" s="166"/>
      <c r="X249" s="166"/>
      <c r="Y249" s="166"/>
      <c r="Z249" s="166"/>
      <c r="AA249" s="166"/>
      <c r="AB249" s="166"/>
      <c r="AC249" s="166"/>
      <c r="AD249" s="166"/>
      <c r="AE249" s="166"/>
      <c r="AF249" s="166"/>
      <c r="AG249" s="166" t="s">
        <v>152</v>
      </c>
      <c r="AH249" s="166"/>
      <c r="AI249" s="166"/>
      <c r="AJ249" s="166"/>
      <c r="AK249" s="166"/>
      <c r="AL249" s="166"/>
      <c r="AM249" s="166"/>
      <c r="AN249" s="166"/>
      <c r="AO249" s="166"/>
      <c r="AP249" s="166"/>
      <c r="AQ249" s="166"/>
      <c r="AR249" s="166"/>
      <c r="AS249" s="166"/>
      <c r="AT249" s="166"/>
      <c r="AU249" s="166"/>
      <c r="AV249" s="166"/>
      <c r="AW249" s="166"/>
      <c r="AX249" s="166"/>
      <c r="AY249" s="166"/>
      <c r="AZ249" s="166"/>
      <c r="BA249" s="166"/>
      <c r="BB249" s="166"/>
      <c r="BC249" s="166"/>
      <c r="BD249" s="166"/>
      <c r="BE249" s="166"/>
      <c r="BF249" s="166"/>
      <c r="BG249" s="166"/>
      <c r="BH249" s="166"/>
    </row>
    <row r="250" spans="1:60" ht="22.5" outlineLevel="1">
      <c r="A250" s="167">
        <v>60</v>
      </c>
      <c r="B250" s="177" t="s">
        <v>365</v>
      </c>
      <c r="C250" s="194" t="s">
        <v>366</v>
      </c>
      <c r="D250" s="179" t="s">
        <v>159</v>
      </c>
      <c r="E250" s="183">
        <v>400</v>
      </c>
      <c r="F250" s="188"/>
      <c r="G250" s="188"/>
      <c r="H250" s="188">
        <v>0</v>
      </c>
      <c r="I250" s="188">
        <f>ROUND(E250*H250,2)</f>
        <v>0</v>
      </c>
      <c r="J250" s="188">
        <v>253.8</v>
      </c>
      <c r="K250" s="188">
        <f>ROUND(E250*J250,2)</f>
        <v>101520</v>
      </c>
      <c r="L250" s="188">
        <v>15</v>
      </c>
      <c r="M250" s="188">
        <f>G250*(1+L250/100)</f>
        <v>0</v>
      </c>
      <c r="N250" s="188">
        <v>0</v>
      </c>
      <c r="O250" s="188">
        <f>ROUND(E250*N250,2)</f>
        <v>0</v>
      </c>
      <c r="P250" s="188">
        <v>0</v>
      </c>
      <c r="Q250" s="188">
        <f>ROUND(E250*P250,2)</f>
        <v>0</v>
      </c>
      <c r="R250" s="188"/>
      <c r="S250" s="188" t="s">
        <v>157</v>
      </c>
      <c r="T250" s="188">
        <v>0</v>
      </c>
      <c r="U250" s="189">
        <f>ROUND(E250*T250,2)</f>
        <v>0</v>
      </c>
      <c r="V250" s="188"/>
      <c r="W250" s="166"/>
      <c r="X250" s="166"/>
      <c r="Y250" s="166"/>
      <c r="Z250" s="166"/>
      <c r="AA250" s="166"/>
      <c r="AB250" s="166"/>
      <c r="AC250" s="166"/>
      <c r="AD250" s="166"/>
      <c r="AE250" s="166"/>
      <c r="AF250" s="166"/>
      <c r="AG250" s="166" t="s">
        <v>152</v>
      </c>
      <c r="AH250" s="166"/>
      <c r="AI250" s="166"/>
      <c r="AJ250" s="166"/>
      <c r="AK250" s="166"/>
      <c r="AL250" s="166"/>
      <c r="AM250" s="166"/>
      <c r="AN250" s="166"/>
      <c r="AO250" s="166"/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  <c r="AZ250" s="166"/>
      <c r="BA250" s="166"/>
      <c r="BB250" s="166"/>
      <c r="BC250" s="166"/>
      <c r="BD250" s="166"/>
      <c r="BE250" s="166"/>
      <c r="BF250" s="166"/>
      <c r="BG250" s="166"/>
      <c r="BH250" s="166"/>
    </row>
    <row r="251" spans="1:60">
      <c r="A251" s="173" t="s">
        <v>146</v>
      </c>
      <c r="B251" s="178" t="s">
        <v>80</v>
      </c>
      <c r="C251" s="196" t="s">
        <v>81</v>
      </c>
      <c r="D251" s="181"/>
      <c r="E251" s="185"/>
      <c r="F251" s="190"/>
      <c r="G251" s="190"/>
      <c r="H251" s="190"/>
      <c r="I251" s="190">
        <f>SUM(I252:I274)</f>
        <v>0</v>
      </c>
      <c r="J251" s="190"/>
      <c r="K251" s="190">
        <f>SUM(K252:K274)</f>
        <v>43471.74</v>
      </c>
      <c r="L251" s="190"/>
      <c r="M251" s="190">
        <f>SUM(M252:M274)</f>
        <v>0</v>
      </c>
      <c r="N251" s="190"/>
      <c r="O251" s="190">
        <f>SUM(O252:O274)</f>
        <v>0</v>
      </c>
      <c r="P251" s="190"/>
      <c r="Q251" s="190">
        <f>SUM(Q252:Q274)</f>
        <v>38.510000000000005</v>
      </c>
      <c r="R251" s="190"/>
      <c r="S251" s="190"/>
      <c r="T251" s="190"/>
      <c r="U251" s="191">
        <f>SUM(U252:U274)</f>
        <v>0</v>
      </c>
      <c r="V251" s="190"/>
      <c r="AG251" t="s">
        <v>147</v>
      </c>
    </row>
    <row r="252" spans="1:60" outlineLevel="1">
      <c r="A252" s="167">
        <v>61</v>
      </c>
      <c r="B252" s="177" t="s">
        <v>367</v>
      </c>
      <c r="C252" s="194" t="s">
        <v>368</v>
      </c>
      <c r="D252" s="179" t="s">
        <v>159</v>
      </c>
      <c r="E252" s="183">
        <v>489.19380000000001</v>
      </c>
      <c r="F252" s="188"/>
      <c r="G252" s="188"/>
      <c r="H252" s="188">
        <v>0</v>
      </c>
      <c r="I252" s="188">
        <f>ROUND(E252*H252,2)</f>
        <v>0</v>
      </c>
      <c r="J252" s="188">
        <v>62.3</v>
      </c>
      <c r="K252" s="188">
        <f>ROUND(E252*J252,2)</f>
        <v>30476.77</v>
      </c>
      <c r="L252" s="188">
        <v>15</v>
      </c>
      <c r="M252" s="188">
        <f>G252*(1+L252/100)</f>
        <v>0</v>
      </c>
      <c r="N252" s="188">
        <v>0</v>
      </c>
      <c r="O252" s="188">
        <f>ROUND(E252*N252,2)</f>
        <v>0</v>
      </c>
      <c r="P252" s="188">
        <v>4.5999999999999999E-2</v>
      </c>
      <c r="Q252" s="188">
        <f>ROUND(E252*P252,2)</f>
        <v>22.5</v>
      </c>
      <c r="R252" s="188"/>
      <c r="S252" s="188" t="s">
        <v>151</v>
      </c>
      <c r="T252" s="188">
        <v>0</v>
      </c>
      <c r="U252" s="189">
        <f>ROUND(E252*T252,2)</f>
        <v>0</v>
      </c>
      <c r="V252" s="188"/>
      <c r="W252" s="166"/>
      <c r="X252" s="166"/>
      <c r="Y252" s="166"/>
      <c r="Z252" s="166"/>
      <c r="AA252" s="166"/>
      <c r="AB252" s="166"/>
      <c r="AC252" s="166"/>
      <c r="AD252" s="166"/>
      <c r="AE252" s="166"/>
      <c r="AF252" s="166"/>
      <c r="AG252" s="166" t="s">
        <v>152</v>
      </c>
      <c r="AH252" s="166"/>
      <c r="AI252" s="166"/>
      <c r="AJ252" s="166"/>
      <c r="AK252" s="166"/>
      <c r="AL252" s="166"/>
      <c r="AM252" s="166"/>
      <c r="AN252" s="166"/>
      <c r="AO252" s="166"/>
      <c r="AP252" s="166"/>
      <c r="AQ252" s="166"/>
      <c r="AR252" s="166"/>
      <c r="AS252" s="166"/>
      <c r="AT252" s="166"/>
      <c r="AU252" s="166"/>
      <c r="AV252" s="166"/>
      <c r="AW252" s="166"/>
      <c r="AX252" s="166"/>
      <c r="AY252" s="166"/>
      <c r="AZ252" s="166"/>
      <c r="BA252" s="166"/>
      <c r="BB252" s="166"/>
      <c r="BC252" s="166"/>
      <c r="BD252" s="166"/>
      <c r="BE252" s="166"/>
      <c r="BF252" s="166"/>
      <c r="BG252" s="166"/>
      <c r="BH252" s="166"/>
    </row>
    <row r="253" spans="1:60" outlineLevel="1">
      <c r="A253" s="167"/>
      <c r="B253" s="177"/>
      <c r="C253" s="195" t="s">
        <v>256</v>
      </c>
      <c r="D253" s="180"/>
      <c r="E253" s="184">
        <v>82.007999999999996</v>
      </c>
      <c r="F253" s="188"/>
      <c r="G253" s="188"/>
      <c r="H253" s="188"/>
      <c r="I253" s="188"/>
      <c r="J253" s="188"/>
      <c r="K253" s="188"/>
      <c r="L253" s="188"/>
      <c r="M253" s="188"/>
      <c r="N253" s="188"/>
      <c r="O253" s="188"/>
      <c r="P253" s="188"/>
      <c r="Q253" s="188"/>
      <c r="R253" s="188"/>
      <c r="S253" s="188"/>
      <c r="T253" s="188"/>
      <c r="U253" s="189"/>
      <c r="V253" s="188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66"/>
      <c r="AG253" s="166" t="s">
        <v>154</v>
      </c>
      <c r="AH253" s="166">
        <v>0</v>
      </c>
      <c r="AI253" s="166"/>
      <c r="AJ253" s="166"/>
      <c r="AK253" s="166"/>
      <c r="AL253" s="166"/>
      <c r="AM253" s="166"/>
      <c r="AN253" s="166"/>
      <c r="AO253" s="166"/>
      <c r="AP253" s="166"/>
      <c r="AQ253" s="166"/>
      <c r="AR253" s="166"/>
      <c r="AS253" s="166"/>
      <c r="AT253" s="166"/>
      <c r="AU253" s="166"/>
      <c r="AV253" s="166"/>
      <c r="AW253" s="166"/>
      <c r="AX253" s="166"/>
      <c r="AY253" s="166"/>
      <c r="AZ253" s="166"/>
      <c r="BA253" s="166"/>
      <c r="BB253" s="166"/>
      <c r="BC253" s="166"/>
      <c r="BD253" s="166"/>
      <c r="BE253" s="166"/>
      <c r="BF253" s="166"/>
      <c r="BG253" s="166"/>
      <c r="BH253" s="166"/>
    </row>
    <row r="254" spans="1:60" outlineLevel="1">
      <c r="A254" s="167"/>
      <c r="B254" s="177"/>
      <c r="C254" s="195" t="s">
        <v>257</v>
      </c>
      <c r="D254" s="180"/>
      <c r="E254" s="184">
        <v>78.695999999999998</v>
      </c>
      <c r="F254" s="188"/>
      <c r="G254" s="188"/>
      <c r="H254" s="188"/>
      <c r="I254" s="188"/>
      <c r="J254" s="188"/>
      <c r="K254" s="188"/>
      <c r="L254" s="188"/>
      <c r="M254" s="188"/>
      <c r="N254" s="188"/>
      <c r="O254" s="188"/>
      <c r="P254" s="188"/>
      <c r="Q254" s="188"/>
      <c r="R254" s="188"/>
      <c r="S254" s="188"/>
      <c r="T254" s="188"/>
      <c r="U254" s="189"/>
      <c r="V254" s="188"/>
      <c r="W254" s="166"/>
      <c r="X254" s="166"/>
      <c r="Y254" s="166"/>
      <c r="Z254" s="166"/>
      <c r="AA254" s="166"/>
      <c r="AB254" s="166"/>
      <c r="AC254" s="166"/>
      <c r="AD254" s="166"/>
      <c r="AE254" s="166"/>
      <c r="AF254" s="166"/>
      <c r="AG254" s="166" t="s">
        <v>154</v>
      </c>
      <c r="AH254" s="166">
        <v>0</v>
      </c>
      <c r="AI254" s="166"/>
      <c r="AJ254" s="166"/>
      <c r="AK254" s="166"/>
      <c r="AL254" s="166"/>
      <c r="AM254" s="166"/>
      <c r="AN254" s="166"/>
      <c r="AO254" s="166"/>
      <c r="AP254" s="166"/>
      <c r="AQ254" s="166"/>
      <c r="AR254" s="166"/>
      <c r="AS254" s="166"/>
      <c r="AT254" s="166"/>
      <c r="AU254" s="166"/>
      <c r="AV254" s="166"/>
      <c r="AW254" s="166"/>
      <c r="AX254" s="166"/>
      <c r="AY254" s="166"/>
      <c r="AZ254" s="166"/>
      <c r="BA254" s="166"/>
      <c r="BB254" s="166"/>
      <c r="BC254" s="166"/>
      <c r="BD254" s="166"/>
      <c r="BE254" s="166"/>
      <c r="BF254" s="166"/>
      <c r="BG254" s="166"/>
      <c r="BH254" s="166"/>
    </row>
    <row r="255" spans="1:60" outlineLevel="1">
      <c r="A255" s="167"/>
      <c r="B255" s="177"/>
      <c r="C255" s="195" t="s">
        <v>258</v>
      </c>
      <c r="D255" s="180"/>
      <c r="E255" s="184">
        <v>27.151199999999999</v>
      </c>
      <c r="F255" s="188"/>
      <c r="G255" s="188"/>
      <c r="H255" s="188"/>
      <c r="I255" s="188"/>
      <c r="J255" s="188"/>
      <c r="K255" s="188"/>
      <c r="L255" s="188"/>
      <c r="M255" s="188"/>
      <c r="N255" s="188"/>
      <c r="O255" s="188"/>
      <c r="P255" s="188"/>
      <c r="Q255" s="188"/>
      <c r="R255" s="188"/>
      <c r="S255" s="188"/>
      <c r="T255" s="188"/>
      <c r="U255" s="189"/>
      <c r="V255" s="188"/>
      <c r="W255" s="166"/>
      <c r="X255" s="166"/>
      <c r="Y255" s="166"/>
      <c r="Z255" s="166"/>
      <c r="AA255" s="166"/>
      <c r="AB255" s="166"/>
      <c r="AC255" s="166"/>
      <c r="AD255" s="166"/>
      <c r="AE255" s="166"/>
      <c r="AF255" s="166"/>
      <c r="AG255" s="166" t="s">
        <v>154</v>
      </c>
      <c r="AH255" s="166">
        <v>0</v>
      </c>
      <c r="AI255" s="166"/>
      <c r="AJ255" s="166"/>
      <c r="AK255" s="166"/>
      <c r="AL255" s="166"/>
      <c r="AM255" s="166"/>
      <c r="AN255" s="166"/>
      <c r="AO255" s="166"/>
      <c r="AP255" s="166"/>
      <c r="AQ255" s="166"/>
      <c r="AR255" s="166"/>
      <c r="AS255" s="166"/>
      <c r="AT255" s="166"/>
      <c r="AU255" s="166"/>
      <c r="AV255" s="166"/>
      <c r="AW255" s="166"/>
      <c r="AX255" s="166"/>
      <c r="AY255" s="166"/>
      <c r="AZ255" s="166"/>
      <c r="BA255" s="166"/>
      <c r="BB255" s="166"/>
      <c r="BC255" s="166"/>
      <c r="BD255" s="166"/>
      <c r="BE255" s="166"/>
      <c r="BF255" s="166"/>
      <c r="BG255" s="166"/>
      <c r="BH255" s="166"/>
    </row>
    <row r="256" spans="1:60" outlineLevel="1">
      <c r="A256" s="167"/>
      <c r="B256" s="177"/>
      <c r="C256" s="195" t="s">
        <v>259</v>
      </c>
      <c r="D256" s="180"/>
      <c r="E256" s="184">
        <v>82.007999999999996</v>
      </c>
      <c r="F256" s="188"/>
      <c r="G256" s="188"/>
      <c r="H256" s="188"/>
      <c r="I256" s="188"/>
      <c r="J256" s="188"/>
      <c r="K256" s="188"/>
      <c r="L256" s="188"/>
      <c r="M256" s="188"/>
      <c r="N256" s="188"/>
      <c r="O256" s="188"/>
      <c r="P256" s="188"/>
      <c r="Q256" s="188"/>
      <c r="R256" s="188"/>
      <c r="S256" s="188"/>
      <c r="T256" s="188"/>
      <c r="U256" s="189"/>
      <c r="V256" s="188"/>
      <c r="W256" s="166"/>
      <c r="X256" s="166"/>
      <c r="Y256" s="166"/>
      <c r="Z256" s="166"/>
      <c r="AA256" s="166"/>
      <c r="AB256" s="166"/>
      <c r="AC256" s="166"/>
      <c r="AD256" s="166"/>
      <c r="AE256" s="166"/>
      <c r="AF256" s="166"/>
      <c r="AG256" s="166" t="s">
        <v>154</v>
      </c>
      <c r="AH256" s="166">
        <v>0</v>
      </c>
      <c r="AI256" s="166"/>
      <c r="AJ256" s="166"/>
      <c r="AK256" s="166"/>
      <c r="AL256" s="166"/>
      <c r="AM256" s="166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6"/>
      <c r="AY256" s="166"/>
      <c r="AZ256" s="166"/>
      <c r="BA256" s="166"/>
      <c r="BB256" s="166"/>
      <c r="BC256" s="166"/>
      <c r="BD256" s="166"/>
      <c r="BE256" s="166"/>
      <c r="BF256" s="166"/>
      <c r="BG256" s="166"/>
      <c r="BH256" s="166"/>
    </row>
    <row r="257" spans="1:60" outlineLevel="1">
      <c r="A257" s="167"/>
      <c r="B257" s="177"/>
      <c r="C257" s="195" t="s">
        <v>260</v>
      </c>
      <c r="D257" s="180"/>
      <c r="E257" s="184">
        <v>79.715999999999994</v>
      </c>
      <c r="F257" s="188"/>
      <c r="G257" s="188"/>
      <c r="H257" s="188"/>
      <c r="I257" s="188"/>
      <c r="J257" s="188"/>
      <c r="K257" s="188"/>
      <c r="L257" s="188"/>
      <c r="M257" s="188"/>
      <c r="N257" s="188"/>
      <c r="O257" s="188"/>
      <c r="P257" s="188"/>
      <c r="Q257" s="188"/>
      <c r="R257" s="188"/>
      <c r="S257" s="188"/>
      <c r="T257" s="188"/>
      <c r="U257" s="189"/>
      <c r="V257" s="188"/>
      <c r="W257" s="166"/>
      <c r="X257" s="166"/>
      <c r="Y257" s="166"/>
      <c r="Z257" s="166"/>
      <c r="AA257" s="166"/>
      <c r="AB257" s="166"/>
      <c r="AC257" s="166"/>
      <c r="AD257" s="166"/>
      <c r="AE257" s="166"/>
      <c r="AF257" s="166"/>
      <c r="AG257" s="166" t="s">
        <v>154</v>
      </c>
      <c r="AH257" s="166">
        <v>0</v>
      </c>
      <c r="AI257" s="166"/>
      <c r="AJ257" s="166"/>
      <c r="AK257" s="166"/>
      <c r="AL257" s="166"/>
      <c r="AM257" s="166"/>
      <c r="AN257" s="166"/>
      <c r="AO257" s="166"/>
      <c r="AP257" s="166"/>
      <c r="AQ257" s="166"/>
      <c r="AR257" s="166"/>
      <c r="AS257" s="166"/>
      <c r="AT257" s="166"/>
      <c r="AU257" s="166"/>
      <c r="AV257" s="166"/>
      <c r="AW257" s="166"/>
      <c r="AX257" s="166"/>
      <c r="AY257" s="166"/>
      <c r="AZ257" s="166"/>
      <c r="BA257" s="166"/>
      <c r="BB257" s="166"/>
      <c r="BC257" s="166"/>
      <c r="BD257" s="166"/>
      <c r="BE257" s="166"/>
      <c r="BF257" s="166"/>
      <c r="BG257" s="166"/>
      <c r="BH257" s="166"/>
    </row>
    <row r="258" spans="1:60" outlineLevel="1">
      <c r="A258" s="167"/>
      <c r="B258" s="177"/>
      <c r="C258" s="195" t="s">
        <v>261</v>
      </c>
      <c r="D258" s="180"/>
      <c r="E258" s="184">
        <v>36.555999999999997</v>
      </c>
      <c r="F258" s="188"/>
      <c r="G258" s="188"/>
      <c r="H258" s="188"/>
      <c r="I258" s="188"/>
      <c r="J258" s="188"/>
      <c r="K258" s="188"/>
      <c r="L258" s="188"/>
      <c r="M258" s="188"/>
      <c r="N258" s="188"/>
      <c r="O258" s="188"/>
      <c r="P258" s="188"/>
      <c r="Q258" s="188"/>
      <c r="R258" s="188"/>
      <c r="S258" s="188"/>
      <c r="T258" s="188"/>
      <c r="U258" s="189"/>
      <c r="V258" s="188"/>
      <c r="W258" s="166"/>
      <c r="X258" s="166"/>
      <c r="Y258" s="166"/>
      <c r="Z258" s="166"/>
      <c r="AA258" s="166"/>
      <c r="AB258" s="166"/>
      <c r="AC258" s="166"/>
      <c r="AD258" s="166"/>
      <c r="AE258" s="166"/>
      <c r="AF258" s="166"/>
      <c r="AG258" s="166" t="s">
        <v>154</v>
      </c>
      <c r="AH258" s="166">
        <v>0</v>
      </c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6"/>
      <c r="AY258" s="166"/>
      <c r="AZ258" s="166"/>
      <c r="BA258" s="166"/>
      <c r="BB258" s="166"/>
      <c r="BC258" s="166"/>
      <c r="BD258" s="166"/>
      <c r="BE258" s="166"/>
      <c r="BF258" s="166"/>
      <c r="BG258" s="166"/>
      <c r="BH258" s="166"/>
    </row>
    <row r="259" spans="1:60" outlineLevel="1">
      <c r="A259" s="167"/>
      <c r="B259" s="177"/>
      <c r="C259" s="195" t="s">
        <v>262</v>
      </c>
      <c r="D259" s="180"/>
      <c r="E259" s="184">
        <v>60.164000000000001</v>
      </c>
      <c r="F259" s="188"/>
      <c r="G259" s="188"/>
      <c r="H259" s="188"/>
      <c r="I259" s="188"/>
      <c r="J259" s="188"/>
      <c r="K259" s="188"/>
      <c r="L259" s="188"/>
      <c r="M259" s="188"/>
      <c r="N259" s="188"/>
      <c r="O259" s="188"/>
      <c r="P259" s="188"/>
      <c r="Q259" s="188"/>
      <c r="R259" s="188"/>
      <c r="S259" s="188"/>
      <c r="T259" s="188"/>
      <c r="U259" s="189"/>
      <c r="V259" s="188"/>
      <c r="W259" s="166"/>
      <c r="X259" s="166"/>
      <c r="Y259" s="166"/>
      <c r="Z259" s="166"/>
      <c r="AA259" s="166"/>
      <c r="AB259" s="166"/>
      <c r="AC259" s="166"/>
      <c r="AD259" s="166"/>
      <c r="AE259" s="166"/>
      <c r="AF259" s="166"/>
      <c r="AG259" s="166" t="s">
        <v>154</v>
      </c>
      <c r="AH259" s="166">
        <v>0</v>
      </c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6"/>
      <c r="AY259" s="166"/>
      <c r="AZ259" s="166"/>
      <c r="BA259" s="166"/>
      <c r="BB259" s="166"/>
      <c r="BC259" s="166"/>
      <c r="BD259" s="166"/>
      <c r="BE259" s="166"/>
      <c r="BF259" s="166"/>
      <c r="BG259" s="166"/>
      <c r="BH259" s="166"/>
    </row>
    <row r="260" spans="1:60" outlineLevel="1">
      <c r="A260" s="167"/>
      <c r="B260" s="177"/>
      <c r="C260" s="195" t="s">
        <v>263</v>
      </c>
      <c r="D260" s="180"/>
      <c r="E260" s="184">
        <v>-13.363200000000001</v>
      </c>
      <c r="F260" s="188"/>
      <c r="G260" s="188"/>
      <c r="H260" s="188"/>
      <c r="I260" s="188"/>
      <c r="J260" s="188"/>
      <c r="K260" s="188"/>
      <c r="L260" s="188"/>
      <c r="M260" s="188"/>
      <c r="N260" s="188"/>
      <c r="O260" s="188"/>
      <c r="P260" s="188"/>
      <c r="Q260" s="188"/>
      <c r="R260" s="188"/>
      <c r="S260" s="188"/>
      <c r="T260" s="188"/>
      <c r="U260" s="189"/>
      <c r="V260" s="188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 t="s">
        <v>154</v>
      </c>
      <c r="AH260" s="166">
        <v>0</v>
      </c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  <c r="AZ260" s="166"/>
      <c r="BA260" s="166"/>
      <c r="BB260" s="166"/>
      <c r="BC260" s="166"/>
      <c r="BD260" s="166"/>
      <c r="BE260" s="166"/>
      <c r="BF260" s="166"/>
      <c r="BG260" s="166"/>
      <c r="BH260" s="166"/>
    </row>
    <row r="261" spans="1:60" outlineLevel="1">
      <c r="A261" s="167"/>
      <c r="B261" s="177"/>
      <c r="C261" s="195" t="s">
        <v>264</v>
      </c>
      <c r="D261" s="180"/>
      <c r="E261" s="184">
        <v>-13.824</v>
      </c>
      <c r="F261" s="188"/>
      <c r="G261" s="188"/>
      <c r="H261" s="188"/>
      <c r="I261" s="188"/>
      <c r="J261" s="188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  <c r="U261" s="189"/>
      <c r="V261" s="188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166" t="s">
        <v>154</v>
      </c>
      <c r="AH261" s="166">
        <v>0</v>
      </c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  <c r="AZ261" s="166"/>
      <c r="BA261" s="166"/>
      <c r="BB261" s="166"/>
      <c r="BC261" s="166"/>
      <c r="BD261" s="166"/>
      <c r="BE261" s="166"/>
      <c r="BF261" s="166"/>
      <c r="BG261" s="166"/>
      <c r="BH261" s="166"/>
    </row>
    <row r="262" spans="1:60" outlineLevel="1">
      <c r="A262" s="167"/>
      <c r="B262" s="177"/>
      <c r="C262" s="195" t="s">
        <v>265</v>
      </c>
      <c r="D262" s="180"/>
      <c r="E262" s="184">
        <v>-1.3248</v>
      </c>
      <c r="F262" s="188"/>
      <c r="G262" s="188"/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188"/>
      <c r="S262" s="188"/>
      <c r="T262" s="188"/>
      <c r="U262" s="189"/>
      <c r="V262" s="188"/>
      <c r="W262" s="166"/>
      <c r="X262" s="166"/>
      <c r="Y262" s="166"/>
      <c r="Z262" s="166"/>
      <c r="AA262" s="166"/>
      <c r="AB262" s="166"/>
      <c r="AC262" s="166"/>
      <c r="AD262" s="166"/>
      <c r="AE262" s="166"/>
      <c r="AF262" s="166"/>
      <c r="AG262" s="166" t="s">
        <v>154</v>
      </c>
      <c r="AH262" s="166">
        <v>0</v>
      </c>
      <c r="AI262" s="166"/>
      <c r="AJ262" s="166"/>
      <c r="AK262" s="166"/>
      <c r="AL262" s="166"/>
      <c r="AM262" s="166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6"/>
      <c r="AY262" s="166"/>
      <c r="AZ262" s="166"/>
      <c r="BA262" s="166"/>
      <c r="BB262" s="166"/>
      <c r="BC262" s="166"/>
      <c r="BD262" s="166"/>
      <c r="BE262" s="166"/>
      <c r="BF262" s="166"/>
      <c r="BG262" s="166"/>
      <c r="BH262" s="166"/>
    </row>
    <row r="263" spans="1:60" ht="33.75" outlineLevel="1">
      <c r="A263" s="167"/>
      <c r="B263" s="177"/>
      <c r="C263" s="195" t="s">
        <v>266</v>
      </c>
      <c r="D263" s="180"/>
      <c r="E263" s="184">
        <v>20.2926</v>
      </c>
      <c r="F263" s="188"/>
      <c r="G263" s="188"/>
      <c r="H263" s="188"/>
      <c r="I263" s="188"/>
      <c r="J263" s="188"/>
      <c r="K263" s="188"/>
      <c r="L263" s="188"/>
      <c r="M263" s="188"/>
      <c r="N263" s="188"/>
      <c r="O263" s="188"/>
      <c r="P263" s="188"/>
      <c r="Q263" s="188"/>
      <c r="R263" s="188"/>
      <c r="S263" s="188"/>
      <c r="T263" s="188"/>
      <c r="U263" s="189"/>
      <c r="V263" s="188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6"/>
      <c r="AG263" s="166" t="s">
        <v>154</v>
      </c>
      <c r="AH263" s="166">
        <v>0</v>
      </c>
      <c r="AI263" s="166"/>
      <c r="AJ263" s="166"/>
      <c r="AK263" s="166"/>
      <c r="AL263" s="166"/>
      <c r="AM263" s="166"/>
      <c r="AN263" s="166"/>
      <c r="AO263" s="166"/>
      <c r="AP263" s="166"/>
      <c r="AQ263" s="166"/>
      <c r="AR263" s="166"/>
      <c r="AS263" s="166"/>
      <c r="AT263" s="166"/>
      <c r="AU263" s="166"/>
      <c r="AV263" s="166"/>
      <c r="AW263" s="166"/>
      <c r="AX263" s="166"/>
      <c r="AY263" s="166"/>
      <c r="AZ263" s="166"/>
      <c r="BA263" s="166"/>
      <c r="BB263" s="166"/>
      <c r="BC263" s="166"/>
      <c r="BD263" s="166"/>
      <c r="BE263" s="166"/>
      <c r="BF263" s="166"/>
      <c r="BG263" s="166"/>
      <c r="BH263" s="166"/>
    </row>
    <row r="264" spans="1:60" outlineLevel="1">
      <c r="A264" s="167"/>
      <c r="B264" s="177"/>
      <c r="C264" s="195" t="s">
        <v>369</v>
      </c>
      <c r="D264" s="180"/>
      <c r="E264" s="184">
        <v>51.113999999999997</v>
      </c>
      <c r="F264" s="188"/>
      <c r="G264" s="188"/>
      <c r="H264" s="188"/>
      <c r="I264" s="188"/>
      <c r="J264" s="188"/>
      <c r="K264" s="188"/>
      <c r="L264" s="188"/>
      <c r="M264" s="188"/>
      <c r="N264" s="188"/>
      <c r="O264" s="188"/>
      <c r="P264" s="188"/>
      <c r="Q264" s="188"/>
      <c r="R264" s="188"/>
      <c r="S264" s="188"/>
      <c r="T264" s="188"/>
      <c r="U264" s="189"/>
      <c r="V264" s="188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 t="s">
        <v>154</v>
      </c>
      <c r="AH264" s="166">
        <v>0</v>
      </c>
      <c r="AI264" s="166"/>
      <c r="AJ264" s="166"/>
      <c r="AK264" s="166"/>
      <c r="AL264" s="166"/>
      <c r="AM264" s="166"/>
      <c r="AN264" s="166"/>
      <c r="AO264" s="166"/>
      <c r="AP264" s="166"/>
      <c r="AQ264" s="166"/>
      <c r="AR264" s="166"/>
      <c r="AS264" s="166"/>
      <c r="AT264" s="166"/>
      <c r="AU264" s="166"/>
      <c r="AV264" s="166"/>
      <c r="AW264" s="166"/>
      <c r="AX264" s="166"/>
      <c r="AY264" s="166"/>
      <c r="AZ264" s="166"/>
      <c r="BA264" s="166"/>
      <c r="BB264" s="166"/>
      <c r="BC264" s="166"/>
      <c r="BD264" s="166"/>
      <c r="BE264" s="166"/>
      <c r="BF264" s="166"/>
      <c r="BG264" s="166"/>
      <c r="BH264" s="166"/>
    </row>
    <row r="265" spans="1:60" s="468" customFormat="1" outlineLevel="1">
      <c r="A265" s="470">
        <v>62</v>
      </c>
      <c r="B265" s="482" t="s">
        <v>1302</v>
      </c>
      <c r="C265" s="486" t="s">
        <v>1303</v>
      </c>
      <c r="D265" s="483" t="s">
        <v>159</v>
      </c>
      <c r="E265" s="484">
        <v>449.16</v>
      </c>
      <c r="F265" s="485"/>
      <c r="G265" s="485"/>
      <c r="H265" s="476"/>
      <c r="I265" s="476"/>
      <c r="J265" s="476"/>
      <c r="K265" s="476"/>
      <c r="L265" s="476"/>
      <c r="M265" s="476"/>
      <c r="N265" s="476"/>
      <c r="O265" s="476"/>
      <c r="P265" s="476"/>
      <c r="Q265" s="476"/>
      <c r="R265" s="476"/>
      <c r="S265" s="476"/>
      <c r="T265" s="476"/>
      <c r="U265" s="189"/>
      <c r="V265" s="476"/>
      <c r="W265" s="469"/>
      <c r="X265" s="469"/>
      <c r="Y265" s="469"/>
      <c r="Z265" s="469"/>
      <c r="AA265" s="469"/>
      <c r="AB265" s="469"/>
      <c r="AC265" s="469"/>
      <c r="AD265" s="469"/>
      <c r="AE265" s="469"/>
      <c r="AF265" s="469"/>
      <c r="AG265" s="469"/>
      <c r="AH265" s="469"/>
      <c r="AI265" s="469"/>
      <c r="AJ265" s="469"/>
      <c r="AK265" s="469"/>
      <c r="AL265" s="469"/>
      <c r="AM265" s="469"/>
      <c r="AN265" s="469"/>
      <c r="AO265" s="469"/>
      <c r="AP265" s="469"/>
      <c r="AQ265" s="469"/>
      <c r="AR265" s="469"/>
      <c r="AS265" s="469"/>
      <c r="AT265" s="469"/>
      <c r="AU265" s="469"/>
      <c r="AV265" s="469"/>
      <c r="AW265" s="469"/>
      <c r="AX265" s="469"/>
      <c r="AY265" s="469"/>
      <c r="AZ265" s="469"/>
      <c r="BA265" s="469"/>
      <c r="BB265" s="469"/>
      <c r="BC265" s="469"/>
      <c r="BD265" s="469"/>
      <c r="BE265" s="469"/>
      <c r="BF265" s="469"/>
      <c r="BG265" s="469"/>
      <c r="BH265" s="469"/>
    </row>
    <row r="266" spans="1:60" outlineLevel="1">
      <c r="A266" s="167">
        <v>63</v>
      </c>
      <c r="B266" s="177" t="s">
        <v>370</v>
      </c>
      <c r="C266" s="194" t="s">
        <v>371</v>
      </c>
      <c r="D266" s="179" t="s">
        <v>159</v>
      </c>
      <c r="E266" s="183">
        <v>271.29383999999999</v>
      </c>
      <c r="F266" s="188"/>
      <c r="G266" s="188"/>
      <c r="H266" s="188">
        <v>0</v>
      </c>
      <c r="I266" s="188">
        <f>ROUND(E266*H266,2)</f>
        <v>0</v>
      </c>
      <c r="J266" s="188">
        <v>47.9</v>
      </c>
      <c r="K266" s="188">
        <f>ROUND(E266*J266,2)</f>
        <v>12994.97</v>
      </c>
      <c r="L266" s="188">
        <v>15</v>
      </c>
      <c r="M266" s="188">
        <f>G266*(1+L266/100)</f>
        <v>0</v>
      </c>
      <c r="N266" s="188">
        <v>0</v>
      </c>
      <c r="O266" s="188">
        <f>ROUND(E266*N266,2)</f>
        <v>0</v>
      </c>
      <c r="P266" s="188">
        <v>5.8999999999999997E-2</v>
      </c>
      <c r="Q266" s="188">
        <f>ROUND(E266*P266,2)</f>
        <v>16.010000000000002</v>
      </c>
      <c r="R266" s="188"/>
      <c r="S266" s="188" t="s">
        <v>151</v>
      </c>
      <c r="T266" s="188">
        <v>0</v>
      </c>
      <c r="U266" s="189">
        <f>ROUND(E266*T266,2)</f>
        <v>0</v>
      </c>
      <c r="V266" s="188"/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6"/>
      <c r="AG266" s="166" t="s">
        <v>152</v>
      </c>
      <c r="AH266" s="166"/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6"/>
      <c r="AY266" s="166"/>
      <c r="AZ266" s="166"/>
      <c r="BA266" s="166"/>
      <c r="BB266" s="166"/>
      <c r="BC266" s="166"/>
      <c r="BD266" s="166"/>
      <c r="BE266" s="166"/>
      <c r="BF266" s="166"/>
      <c r="BG266" s="166"/>
      <c r="BH266" s="166"/>
    </row>
    <row r="267" spans="1:60" outlineLevel="1">
      <c r="A267" s="167"/>
      <c r="B267" s="177"/>
      <c r="C267" s="195" t="s">
        <v>269</v>
      </c>
      <c r="D267" s="180"/>
      <c r="E267" s="184">
        <v>261.62583999999998</v>
      </c>
      <c r="F267" s="188"/>
      <c r="G267" s="188"/>
      <c r="H267" s="188"/>
      <c r="I267" s="188"/>
      <c r="J267" s="188"/>
      <c r="K267" s="188"/>
      <c r="L267" s="188"/>
      <c r="M267" s="188"/>
      <c r="N267" s="188"/>
      <c r="O267" s="188"/>
      <c r="P267" s="188"/>
      <c r="Q267" s="188"/>
      <c r="R267" s="188"/>
      <c r="S267" s="188"/>
      <c r="T267" s="188"/>
      <c r="U267" s="189"/>
      <c r="V267" s="188"/>
      <c r="W267" s="166"/>
      <c r="X267" s="166"/>
      <c r="Y267" s="166"/>
      <c r="Z267" s="166"/>
      <c r="AA267" s="166"/>
      <c r="AB267" s="166"/>
      <c r="AC267" s="166"/>
      <c r="AD267" s="166"/>
      <c r="AE267" s="166"/>
      <c r="AF267" s="166"/>
      <c r="AG267" s="166" t="s">
        <v>154</v>
      </c>
      <c r="AH267" s="166">
        <v>0</v>
      </c>
      <c r="AI267" s="166"/>
      <c r="AJ267" s="166"/>
      <c r="AK267" s="166"/>
      <c r="AL267" s="166"/>
      <c r="AM267" s="166"/>
      <c r="AN267" s="166"/>
      <c r="AO267" s="166"/>
      <c r="AP267" s="166"/>
      <c r="AQ267" s="166"/>
      <c r="AR267" s="166"/>
      <c r="AS267" s="166"/>
      <c r="AT267" s="166"/>
      <c r="AU267" s="166"/>
      <c r="AV267" s="166"/>
      <c r="AW267" s="166"/>
      <c r="AX267" s="166"/>
      <c r="AY267" s="166"/>
      <c r="AZ267" s="166"/>
      <c r="BA267" s="166"/>
      <c r="BB267" s="166"/>
      <c r="BC267" s="166"/>
      <c r="BD267" s="166"/>
      <c r="BE267" s="166"/>
      <c r="BF267" s="166"/>
      <c r="BG267" s="166"/>
      <c r="BH267" s="166"/>
    </row>
    <row r="268" spans="1:60" outlineLevel="1">
      <c r="A268" s="167"/>
      <c r="B268" s="177"/>
      <c r="C268" s="195" t="s">
        <v>372</v>
      </c>
      <c r="D268" s="180"/>
      <c r="E268" s="184">
        <v>-13.363200000000001</v>
      </c>
      <c r="F268" s="188"/>
      <c r="G268" s="188"/>
      <c r="H268" s="188"/>
      <c r="I268" s="188"/>
      <c r="J268" s="188"/>
      <c r="K268" s="188"/>
      <c r="L268" s="188"/>
      <c r="M268" s="188"/>
      <c r="N268" s="188"/>
      <c r="O268" s="188"/>
      <c r="P268" s="188"/>
      <c r="Q268" s="188"/>
      <c r="R268" s="188"/>
      <c r="S268" s="188"/>
      <c r="T268" s="188"/>
      <c r="U268" s="189"/>
      <c r="V268" s="188"/>
      <c r="W268" s="166"/>
      <c r="X268" s="166"/>
      <c r="Y268" s="166"/>
      <c r="Z268" s="166"/>
      <c r="AA268" s="166"/>
      <c r="AB268" s="166"/>
      <c r="AC268" s="166"/>
      <c r="AD268" s="166"/>
      <c r="AE268" s="166"/>
      <c r="AF268" s="166"/>
      <c r="AG268" s="166" t="s">
        <v>154</v>
      </c>
      <c r="AH268" s="166">
        <v>0</v>
      </c>
      <c r="AI268" s="166"/>
      <c r="AJ268" s="166"/>
      <c r="AK268" s="166"/>
      <c r="AL268" s="166"/>
      <c r="AM268" s="166"/>
      <c r="AN268" s="166"/>
      <c r="AO268" s="166"/>
      <c r="AP268" s="166"/>
      <c r="AQ268" s="166"/>
      <c r="AR268" s="166"/>
      <c r="AS268" s="166"/>
      <c r="AT268" s="166"/>
      <c r="AU268" s="166"/>
      <c r="AV268" s="166"/>
      <c r="AW268" s="166"/>
      <c r="AX268" s="166"/>
      <c r="AY268" s="166"/>
      <c r="AZ268" s="166"/>
      <c r="BA268" s="166"/>
      <c r="BB268" s="166"/>
      <c r="BC268" s="166"/>
      <c r="BD268" s="166"/>
      <c r="BE268" s="166"/>
      <c r="BF268" s="166"/>
      <c r="BG268" s="166"/>
      <c r="BH268" s="166"/>
    </row>
    <row r="269" spans="1:60" outlineLevel="1">
      <c r="A269" s="167"/>
      <c r="B269" s="177"/>
      <c r="C269" s="195" t="s">
        <v>295</v>
      </c>
      <c r="D269" s="180"/>
      <c r="E269" s="184">
        <v>-13.824</v>
      </c>
      <c r="F269" s="188"/>
      <c r="G269" s="188"/>
      <c r="H269" s="188"/>
      <c r="I269" s="188"/>
      <c r="J269" s="188"/>
      <c r="K269" s="188"/>
      <c r="L269" s="188"/>
      <c r="M269" s="188"/>
      <c r="N269" s="188"/>
      <c r="O269" s="188"/>
      <c r="P269" s="188"/>
      <c r="Q269" s="188"/>
      <c r="R269" s="188"/>
      <c r="S269" s="188"/>
      <c r="T269" s="188"/>
      <c r="U269" s="189"/>
      <c r="V269" s="188"/>
      <c r="W269" s="166"/>
      <c r="X269" s="166"/>
      <c r="Y269" s="166"/>
      <c r="Z269" s="166"/>
      <c r="AA269" s="166"/>
      <c r="AB269" s="166"/>
      <c r="AC269" s="166"/>
      <c r="AD269" s="166"/>
      <c r="AE269" s="166"/>
      <c r="AF269" s="166"/>
      <c r="AG269" s="166" t="s">
        <v>154</v>
      </c>
      <c r="AH269" s="166">
        <v>0</v>
      </c>
      <c r="AI269" s="166"/>
      <c r="AJ269" s="166"/>
      <c r="AK269" s="166"/>
      <c r="AL269" s="166"/>
      <c r="AM269" s="166"/>
      <c r="AN269" s="166"/>
      <c r="AO269" s="166"/>
      <c r="AP269" s="166"/>
      <c r="AQ269" s="166"/>
      <c r="AR269" s="166"/>
      <c r="AS269" s="166"/>
      <c r="AT269" s="166"/>
      <c r="AU269" s="166"/>
      <c r="AV269" s="166"/>
      <c r="AW269" s="166"/>
      <c r="AX269" s="166"/>
      <c r="AY269" s="166"/>
      <c r="AZ269" s="166"/>
      <c r="BA269" s="166"/>
      <c r="BB269" s="166"/>
      <c r="BC269" s="166"/>
      <c r="BD269" s="166"/>
      <c r="BE269" s="166"/>
      <c r="BF269" s="166"/>
      <c r="BG269" s="166"/>
      <c r="BH269" s="166"/>
    </row>
    <row r="270" spans="1:60" outlineLevel="1">
      <c r="A270" s="167"/>
      <c r="B270" s="177"/>
      <c r="C270" s="195" t="s">
        <v>296</v>
      </c>
      <c r="D270" s="180"/>
      <c r="E270" s="184">
        <v>-1.3248</v>
      </c>
      <c r="F270" s="188"/>
      <c r="G270" s="188"/>
      <c r="H270" s="188"/>
      <c r="I270" s="188"/>
      <c r="J270" s="188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  <c r="U270" s="189"/>
      <c r="V270" s="188"/>
      <c r="W270" s="166"/>
      <c r="X270" s="166"/>
      <c r="Y270" s="166"/>
      <c r="Z270" s="166"/>
      <c r="AA270" s="166"/>
      <c r="AB270" s="166"/>
      <c r="AC270" s="166"/>
      <c r="AD270" s="166"/>
      <c r="AE270" s="166"/>
      <c r="AF270" s="166"/>
      <c r="AG270" s="166" t="s">
        <v>154</v>
      </c>
      <c r="AH270" s="166">
        <v>0</v>
      </c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166"/>
      <c r="AZ270" s="166"/>
      <c r="BA270" s="166"/>
      <c r="BB270" s="166"/>
      <c r="BC270" s="166"/>
      <c r="BD270" s="166"/>
      <c r="BE270" s="166"/>
      <c r="BF270" s="166"/>
      <c r="BG270" s="166"/>
      <c r="BH270" s="166"/>
    </row>
    <row r="271" spans="1:60" outlineLevel="1">
      <c r="A271" s="167"/>
      <c r="B271" s="177"/>
      <c r="C271" s="195" t="s">
        <v>272</v>
      </c>
      <c r="D271" s="180"/>
      <c r="E271" s="184">
        <v>25.088000000000001</v>
      </c>
      <c r="F271" s="188"/>
      <c r="G271" s="188"/>
      <c r="H271" s="188"/>
      <c r="I271" s="188"/>
      <c r="J271" s="188"/>
      <c r="K271" s="188"/>
      <c r="L271" s="188"/>
      <c r="M271" s="188"/>
      <c r="N271" s="188"/>
      <c r="O271" s="188"/>
      <c r="P271" s="188"/>
      <c r="Q271" s="188"/>
      <c r="R271" s="188"/>
      <c r="S271" s="188"/>
      <c r="T271" s="188"/>
      <c r="U271" s="189"/>
      <c r="V271" s="188"/>
      <c r="W271" s="166"/>
      <c r="X271" s="166"/>
      <c r="Y271" s="166"/>
      <c r="Z271" s="166"/>
      <c r="AA271" s="166"/>
      <c r="AB271" s="166"/>
      <c r="AC271" s="166"/>
      <c r="AD271" s="166"/>
      <c r="AE271" s="166"/>
      <c r="AF271" s="166"/>
      <c r="AG271" s="166" t="s">
        <v>154</v>
      </c>
      <c r="AH271" s="166">
        <v>0</v>
      </c>
      <c r="AI271" s="166"/>
      <c r="AJ271" s="166"/>
      <c r="AK271" s="166"/>
      <c r="AL271" s="166"/>
      <c r="AM271" s="166"/>
      <c r="AN271" s="166"/>
      <c r="AO271" s="166"/>
      <c r="AP271" s="166"/>
      <c r="AQ271" s="166"/>
      <c r="AR271" s="166"/>
      <c r="AS271" s="166"/>
      <c r="AT271" s="166"/>
      <c r="AU271" s="166"/>
      <c r="AV271" s="166"/>
      <c r="AW271" s="166"/>
      <c r="AX271" s="166"/>
      <c r="AY271" s="166"/>
      <c r="AZ271" s="166"/>
      <c r="BA271" s="166"/>
      <c r="BB271" s="166"/>
      <c r="BC271" s="166"/>
      <c r="BD271" s="166"/>
      <c r="BE271" s="166"/>
      <c r="BF271" s="166"/>
      <c r="BG271" s="166"/>
      <c r="BH271" s="166"/>
    </row>
    <row r="272" spans="1:60" outlineLevel="1">
      <c r="A272" s="167"/>
      <c r="B272" s="177"/>
      <c r="C272" s="195" t="s">
        <v>273</v>
      </c>
      <c r="D272" s="180"/>
      <c r="E272" s="184">
        <v>6</v>
      </c>
      <c r="F272" s="188"/>
      <c r="G272" s="188"/>
      <c r="H272" s="188"/>
      <c r="I272" s="188"/>
      <c r="J272" s="188"/>
      <c r="K272" s="188"/>
      <c r="L272" s="188"/>
      <c r="M272" s="188"/>
      <c r="N272" s="188"/>
      <c r="O272" s="188"/>
      <c r="P272" s="188"/>
      <c r="Q272" s="188"/>
      <c r="R272" s="188"/>
      <c r="S272" s="188"/>
      <c r="T272" s="188"/>
      <c r="U272" s="189"/>
      <c r="V272" s="188"/>
      <c r="W272" s="166"/>
      <c r="X272" s="166"/>
      <c r="Y272" s="166"/>
      <c r="Z272" s="166"/>
      <c r="AA272" s="166"/>
      <c r="AB272" s="166"/>
      <c r="AC272" s="166"/>
      <c r="AD272" s="166"/>
      <c r="AE272" s="166"/>
      <c r="AF272" s="166"/>
      <c r="AG272" s="166" t="s">
        <v>154</v>
      </c>
      <c r="AH272" s="166">
        <v>0</v>
      </c>
      <c r="AI272" s="166"/>
      <c r="AJ272" s="166"/>
      <c r="AK272" s="166"/>
      <c r="AL272" s="166"/>
      <c r="AM272" s="166"/>
      <c r="AN272" s="166"/>
      <c r="AO272" s="166"/>
      <c r="AP272" s="166"/>
      <c r="AQ272" s="166"/>
      <c r="AR272" s="166"/>
      <c r="AS272" s="166"/>
      <c r="AT272" s="166"/>
      <c r="AU272" s="166"/>
      <c r="AV272" s="166"/>
      <c r="AW272" s="166"/>
      <c r="AX272" s="166"/>
      <c r="AY272" s="166"/>
      <c r="AZ272" s="166"/>
      <c r="BA272" s="166"/>
      <c r="BB272" s="166"/>
      <c r="BC272" s="166"/>
      <c r="BD272" s="166"/>
      <c r="BE272" s="166"/>
      <c r="BF272" s="166"/>
      <c r="BG272" s="166"/>
      <c r="BH272" s="166"/>
    </row>
    <row r="273" spans="1:60" outlineLevel="1">
      <c r="A273" s="167"/>
      <c r="B273" s="177"/>
      <c r="C273" s="195" t="s">
        <v>274</v>
      </c>
      <c r="D273" s="180"/>
      <c r="E273" s="184">
        <v>6.048</v>
      </c>
      <c r="F273" s="188"/>
      <c r="G273" s="188"/>
      <c r="H273" s="188"/>
      <c r="I273" s="188"/>
      <c r="J273" s="188"/>
      <c r="K273" s="188"/>
      <c r="L273" s="188"/>
      <c r="M273" s="188"/>
      <c r="N273" s="188"/>
      <c r="O273" s="188"/>
      <c r="P273" s="188"/>
      <c r="Q273" s="188"/>
      <c r="R273" s="188"/>
      <c r="S273" s="188"/>
      <c r="T273" s="188"/>
      <c r="U273" s="189"/>
      <c r="V273" s="188"/>
      <c r="W273" s="166"/>
      <c r="X273" s="166"/>
      <c r="Y273" s="166"/>
      <c r="Z273" s="166"/>
      <c r="AA273" s="166"/>
      <c r="AB273" s="166"/>
      <c r="AC273" s="166"/>
      <c r="AD273" s="166"/>
      <c r="AE273" s="166"/>
      <c r="AF273" s="166"/>
      <c r="AG273" s="166" t="s">
        <v>154</v>
      </c>
      <c r="AH273" s="166">
        <v>0</v>
      </c>
      <c r="AI273" s="166"/>
      <c r="AJ273" s="166"/>
      <c r="AK273" s="166"/>
      <c r="AL273" s="166"/>
      <c r="AM273" s="166"/>
      <c r="AN273" s="166"/>
      <c r="AO273" s="166"/>
      <c r="AP273" s="166"/>
      <c r="AQ273" s="166"/>
      <c r="AR273" s="166"/>
      <c r="AS273" s="166"/>
      <c r="AT273" s="166"/>
      <c r="AU273" s="166"/>
      <c r="AV273" s="166"/>
      <c r="AW273" s="166"/>
      <c r="AX273" s="166"/>
      <c r="AY273" s="166"/>
      <c r="AZ273" s="166"/>
      <c r="BA273" s="166"/>
      <c r="BB273" s="166"/>
      <c r="BC273" s="166"/>
      <c r="BD273" s="166"/>
      <c r="BE273" s="166"/>
      <c r="BF273" s="166"/>
      <c r="BG273" s="166"/>
      <c r="BH273" s="166"/>
    </row>
    <row r="274" spans="1:60" outlineLevel="1">
      <c r="A274" s="167"/>
      <c r="B274" s="177"/>
      <c r="C274" s="195" t="s">
        <v>275</v>
      </c>
      <c r="D274" s="180"/>
      <c r="E274" s="184">
        <v>1.044</v>
      </c>
      <c r="F274" s="188"/>
      <c r="G274" s="188"/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  <c r="R274" s="188"/>
      <c r="S274" s="188"/>
      <c r="T274" s="188"/>
      <c r="U274" s="189"/>
      <c r="V274" s="188"/>
      <c r="W274" s="166"/>
      <c r="X274" s="166"/>
      <c r="Y274" s="166"/>
      <c r="Z274" s="166"/>
      <c r="AA274" s="166"/>
      <c r="AB274" s="166"/>
      <c r="AC274" s="166"/>
      <c r="AD274" s="166"/>
      <c r="AE274" s="166"/>
      <c r="AF274" s="166"/>
      <c r="AG274" s="166" t="s">
        <v>154</v>
      </c>
      <c r="AH274" s="166">
        <v>0</v>
      </c>
      <c r="AI274" s="166"/>
      <c r="AJ274" s="166"/>
      <c r="AK274" s="166"/>
      <c r="AL274" s="166"/>
      <c r="AM274" s="166"/>
      <c r="AN274" s="166"/>
      <c r="AO274" s="166"/>
      <c r="AP274" s="166"/>
      <c r="AQ274" s="166"/>
      <c r="AR274" s="166"/>
      <c r="AS274" s="166"/>
      <c r="AT274" s="166"/>
      <c r="AU274" s="166"/>
      <c r="AV274" s="166"/>
      <c r="AW274" s="166"/>
      <c r="AX274" s="166"/>
      <c r="AY274" s="166"/>
      <c r="AZ274" s="166"/>
      <c r="BA274" s="166"/>
      <c r="BB274" s="166"/>
      <c r="BC274" s="166"/>
      <c r="BD274" s="166"/>
      <c r="BE274" s="166"/>
      <c r="BF274" s="166"/>
      <c r="BG274" s="166"/>
      <c r="BH274" s="166"/>
    </row>
    <row r="275" spans="1:60">
      <c r="A275" s="173" t="s">
        <v>146</v>
      </c>
      <c r="B275" s="178" t="s">
        <v>82</v>
      </c>
      <c r="C275" s="196" t="s">
        <v>83</v>
      </c>
      <c r="D275" s="181"/>
      <c r="E275" s="185"/>
      <c r="F275" s="190"/>
      <c r="G275" s="190"/>
      <c r="H275" s="190"/>
      <c r="I275" s="190">
        <f>SUM(I276:I276)</f>
        <v>0</v>
      </c>
      <c r="J275" s="190"/>
      <c r="K275" s="190">
        <f>SUM(K276:K276)</f>
        <v>103182.75</v>
      </c>
      <c r="L275" s="190"/>
      <c r="M275" s="190">
        <f>SUM(M276:M276)</f>
        <v>0</v>
      </c>
      <c r="N275" s="190"/>
      <c r="O275" s="190">
        <f>SUM(O276:O276)</f>
        <v>0</v>
      </c>
      <c r="P275" s="190"/>
      <c r="Q275" s="190">
        <f>SUM(Q276:Q276)</f>
        <v>0</v>
      </c>
      <c r="R275" s="190"/>
      <c r="S275" s="190"/>
      <c r="T275" s="190"/>
      <c r="U275" s="191">
        <f>SUM(U276:U276)</f>
        <v>0</v>
      </c>
      <c r="V275" s="190"/>
      <c r="AG275" t="s">
        <v>147</v>
      </c>
    </row>
    <row r="276" spans="1:60" outlineLevel="1">
      <c r="A276" s="167">
        <v>64</v>
      </c>
      <c r="B276" s="177" t="s">
        <v>373</v>
      </c>
      <c r="C276" s="194" t="s">
        <v>374</v>
      </c>
      <c r="D276" s="179" t="s">
        <v>213</v>
      </c>
      <c r="E276" s="183">
        <f>131+259.84374</f>
        <v>390.84374000000003</v>
      </c>
      <c r="F276" s="188"/>
      <c r="G276" s="188"/>
      <c r="H276" s="188">
        <v>0</v>
      </c>
      <c r="I276" s="188">
        <f>ROUND(E276*H276,2)</f>
        <v>0</v>
      </c>
      <c r="J276" s="188">
        <v>264</v>
      </c>
      <c r="K276" s="188">
        <f>ROUND(E276*J276,2)</f>
        <v>103182.75</v>
      </c>
      <c r="L276" s="188">
        <v>15</v>
      </c>
      <c r="M276" s="188">
        <f>G276*(1+L276/100)</f>
        <v>0</v>
      </c>
      <c r="N276" s="188">
        <v>0</v>
      </c>
      <c r="O276" s="188">
        <f>ROUND(E276*N276,2)</f>
        <v>0</v>
      </c>
      <c r="P276" s="188">
        <v>0</v>
      </c>
      <c r="Q276" s="188">
        <f>ROUND(E276*P276,2)</f>
        <v>0</v>
      </c>
      <c r="R276" s="188"/>
      <c r="S276" s="188" t="s">
        <v>157</v>
      </c>
      <c r="T276" s="188">
        <v>0</v>
      </c>
      <c r="U276" s="189">
        <f>ROUND(E276*T276,2)</f>
        <v>0</v>
      </c>
      <c r="V276" s="188"/>
      <c r="W276" s="166"/>
      <c r="X276" s="166"/>
      <c r="Y276" s="166"/>
      <c r="Z276" s="166"/>
      <c r="AA276" s="166"/>
      <c r="AB276" s="166"/>
      <c r="AC276" s="166"/>
      <c r="AD276" s="166"/>
      <c r="AE276" s="166"/>
      <c r="AF276" s="166"/>
      <c r="AG276" s="166" t="s">
        <v>375</v>
      </c>
      <c r="AH276" s="166"/>
      <c r="AI276" s="166"/>
      <c r="AJ276" s="166"/>
      <c r="AK276" s="166"/>
      <c r="AL276" s="166"/>
      <c r="AM276" s="166"/>
      <c r="AN276" s="166"/>
      <c r="AO276" s="166"/>
      <c r="AP276" s="166"/>
      <c r="AQ276" s="166"/>
      <c r="AR276" s="166"/>
      <c r="AS276" s="166"/>
      <c r="AT276" s="166"/>
      <c r="AU276" s="166"/>
      <c r="AV276" s="166"/>
      <c r="AW276" s="166"/>
      <c r="AX276" s="166"/>
      <c r="AY276" s="166"/>
      <c r="AZ276" s="166"/>
      <c r="BA276" s="166"/>
      <c r="BB276" s="166"/>
      <c r="BC276" s="166"/>
      <c r="BD276" s="166"/>
      <c r="BE276" s="166"/>
      <c r="BF276" s="166"/>
      <c r="BG276" s="166"/>
      <c r="BH276" s="166"/>
    </row>
    <row r="277" spans="1:60">
      <c r="A277" s="173" t="s">
        <v>146</v>
      </c>
      <c r="B277" s="178" t="s">
        <v>84</v>
      </c>
      <c r="C277" s="196" t="s">
        <v>85</v>
      </c>
      <c r="D277" s="181"/>
      <c r="E277" s="185"/>
      <c r="F277" s="190"/>
      <c r="G277" s="190"/>
      <c r="H277" s="190"/>
      <c r="I277" s="190">
        <f>SUM(I278:I328)</f>
        <v>77868.7</v>
      </c>
      <c r="J277" s="190"/>
      <c r="K277" s="190">
        <f>SUM(K278:K328)</f>
        <v>46728.719999999994</v>
      </c>
      <c r="L277" s="190"/>
      <c r="M277" s="190">
        <f>SUM(M278:M328)</f>
        <v>0</v>
      </c>
      <c r="N277" s="190"/>
      <c r="O277" s="190">
        <f>SUM(O278:O328)</f>
        <v>1.82</v>
      </c>
      <c r="P277" s="190"/>
      <c r="Q277" s="190">
        <f>SUM(Q278:Q328)</f>
        <v>0</v>
      </c>
      <c r="R277" s="190"/>
      <c r="S277" s="190"/>
      <c r="T277" s="190"/>
      <c r="U277" s="191">
        <f>SUM(U278:U328)</f>
        <v>0</v>
      </c>
      <c r="V277" s="190"/>
      <c r="AG277" t="s">
        <v>147</v>
      </c>
    </row>
    <row r="278" spans="1:60" outlineLevel="1">
      <c r="A278" s="167">
        <v>65</v>
      </c>
      <c r="B278" s="177" t="s">
        <v>376</v>
      </c>
      <c r="C278" s="194" t="s">
        <v>377</v>
      </c>
      <c r="D278" s="179" t="s">
        <v>159</v>
      </c>
      <c r="E278" s="183">
        <v>146</v>
      </c>
      <c r="F278" s="188"/>
      <c r="G278" s="188"/>
      <c r="H278" s="188">
        <v>8.11</v>
      </c>
      <c r="I278" s="188">
        <f>ROUND(E278*H278,2)</f>
        <v>1184.06</v>
      </c>
      <c r="J278" s="188">
        <v>78.59</v>
      </c>
      <c r="K278" s="188">
        <f>ROUND(E278*J278,2)</f>
        <v>11474.14</v>
      </c>
      <c r="L278" s="188">
        <v>15</v>
      </c>
      <c r="M278" s="188">
        <f>G278*(1+L278/100)</f>
        <v>0</v>
      </c>
      <c r="N278" s="188">
        <v>4.0999999999999999E-4</v>
      </c>
      <c r="O278" s="188">
        <f>ROUND(E278*N278,2)</f>
        <v>0.06</v>
      </c>
      <c r="P278" s="188">
        <v>0</v>
      </c>
      <c r="Q278" s="188">
        <f>ROUND(E278*P278,2)</f>
        <v>0</v>
      </c>
      <c r="R278" s="188"/>
      <c r="S278" s="188" t="s">
        <v>151</v>
      </c>
      <c r="T278" s="188">
        <v>0</v>
      </c>
      <c r="U278" s="189">
        <f>ROUND(E278*T278,2)</f>
        <v>0</v>
      </c>
      <c r="V278" s="188"/>
      <c r="W278" s="166"/>
      <c r="X278" s="166"/>
      <c r="Y278" s="166"/>
      <c r="Z278" s="166"/>
      <c r="AA278" s="166"/>
      <c r="AB278" s="166"/>
      <c r="AC278" s="166"/>
      <c r="AD278" s="166"/>
      <c r="AE278" s="166"/>
      <c r="AF278" s="166"/>
      <c r="AG278" s="166" t="s">
        <v>152</v>
      </c>
      <c r="AH278" s="166"/>
      <c r="AI278" s="166"/>
      <c r="AJ278" s="166"/>
      <c r="AK278" s="166"/>
      <c r="AL278" s="166"/>
      <c r="AM278" s="166"/>
      <c r="AN278" s="166"/>
      <c r="AO278" s="166"/>
      <c r="AP278" s="166"/>
      <c r="AQ278" s="166"/>
      <c r="AR278" s="166"/>
      <c r="AS278" s="166"/>
      <c r="AT278" s="166"/>
      <c r="AU278" s="166"/>
      <c r="AV278" s="166"/>
      <c r="AW278" s="166"/>
      <c r="AX278" s="166"/>
      <c r="AY278" s="166"/>
      <c r="AZ278" s="166"/>
      <c r="BA278" s="166"/>
      <c r="BB278" s="166"/>
      <c r="BC278" s="166"/>
      <c r="BD278" s="166"/>
      <c r="BE278" s="166"/>
      <c r="BF278" s="166"/>
      <c r="BG278" s="166"/>
      <c r="BH278" s="166"/>
    </row>
    <row r="279" spans="1:60" outlineLevel="1">
      <c r="A279" s="167"/>
      <c r="B279" s="177"/>
      <c r="C279" s="195" t="s">
        <v>378</v>
      </c>
      <c r="D279" s="180"/>
      <c r="E279" s="184">
        <v>146</v>
      </c>
      <c r="F279" s="188"/>
      <c r="G279" s="188"/>
      <c r="H279" s="188"/>
      <c r="I279" s="188"/>
      <c r="J279" s="188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  <c r="U279" s="189"/>
      <c r="V279" s="188"/>
      <c r="W279" s="166"/>
      <c r="X279" s="166"/>
      <c r="Y279" s="166"/>
      <c r="Z279" s="166"/>
      <c r="AA279" s="166"/>
      <c r="AB279" s="166"/>
      <c r="AC279" s="166"/>
      <c r="AD279" s="166"/>
      <c r="AE279" s="166"/>
      <c r="AF279" s="166"/>
      <c r="AG279" s="166" t="s">
        <v>154</v>
      </c>
      <c r="AH279" s="166">
        <v>0</v>
      </c>
      <c r="AI279" s="166"/>
      <c r="AJ279" s="166"/>
      <c r="AK279" s="166"/>
      <c r="AL279" s="166"/>
      <c r="AM279" s="166"/>
      <c r="AN279" s="166"/>
      <c r="AO279" s="166"/>
      <c r="AP279" s="166"/>
      <c r="AQ279" s="166"/>
      <c r="AR279" s="166"/>
      <c r="AS279" s="166"/>
      <c r="AT279" s="166"/>
      <c r="AU279" s="166"/>
      <c r="AV279" s="166"/>
      <c r="AW279" s="166"/>
      <c r="AX279" s="166"/>
      <c r="AY279" s="166"/>
      <c r="AZ279" s="166"/>
      <c r="BA279" s="166"/>
      <c r="BB279" s="166"/>
      <c r="BC279" s="166"/>
      <c r="BD279" s="166"/>
      <c r="BE279" s="166"/>
      <c r="BF279" s="166"/>
      <c r="BG279" s="166"/>
      <c r="BH279" s="166"/>
    </row>
    <row r="280" spans="1:60" ht="22.5" outlineLevel="1">
      <c r="A280" s="167">
        <v>66</v>
      </c>
      <c r="B280" s="177" t="s">
        <v>379</v>
      </c>
      <c r="C280" s="194" t="s">
        <v>1235</v>
      </c>
      <c r="D280" s="179" t="s">
        <v>159</v>
      </c>
      <c r="E280" s="183">
        <v>70.019000000000005</v>
      </c>
      <c r="F280" s="188"/>
      <c r="G280" s="188"/>
      <c r="H280" s="188">
        <v>12.21</v>
      </c>
      <c r="I280" s="188">
        <f>ROUND(E280*H280,2)</f>
        <v>854.93</v>
      </c>
      <c r="J280" s="188">
        <v>90.79</v>
      </c>
      <c r="K280" s="188">
        <f>ROUND(E280*J280,2)</f>
        <v>6357.03</v>
      </c>
      <c r="L280" s="188">
        <v>15</v>
      </c>
      <c r="M280" s="188">
        <f>G280*(1+L280/100)</f>
        <v>0</v>
      </c>
      <c r="N280" s="188">
        <v>5.8E-4</v>
      </c>
      <c r="O280" s="188">
        <f>ROUND(E280*N280,2)</f>
        <v>0.04</v>
      </c>
      <c r="P280" s="188">
        <v>0</v>
      </c>
      <c r="Q280" s="188">
        <f>ROUND(E280*P280,2)</f>
        <v>0</v>
      </c>
      <c r="R280" s="188"/>
      <c r="S280" s="188" t="s">
        <v>151</v>
      </c>
      <c r="T280" s="188">
        <v>0</v>
      </c>
      <c r="U280" s="189">
        <f>ROUND(E280*T280,2)</f>
        <v>0</v>
      </c>
      <c r="V280" s="188"/>
      <c r="W280" s="166"/>
      <c r="X280" s="166"/>
      <c r="Y280" s="166"/>
      <c r="Z280" s="166"/>
      <c r="AA280" s="166"/>
      <c r="AB280" s="166"/>
      <c r="AC280" s="166"/>
      <c r="AD280" s="166"/>
      <c r="AE280" s="166"/>
      <c r="AF280" s="166"/>
      <c r="AG280" s="166" t="s">
        <v>152</v>
      </c>
      <c r="AH280" s="166"/>
      <c r="AI280" s="166"/>
      <c r="AJ280" s="166"/>
      <c r="AK280" s="166"/>
      <c r="AL280" s="166"/>
      <c r="AM280" s="166"/>
      <c r="AN280" s="166"/>
      <c r="AO280" s="166"/>
      <c r="AP280" s="166"/>
      <c r="AQ280" s="166"/>
      <c r="AR280" s="166"/>
      <c r="AS280" s="166"/>
      <c r="AT280" s="166"/>
      <c r="AU280" s="166"/>
      <c r="AV280" s="166"/>
      <c r="AW280" s="166"/>
      <c r="AX280" s="166"/>
      <c r="AY280" s="166"/>
      <c r="AZ280" s="166"/>
      <c r="BA280" s="166"/>
      <c r="BB280" s="166"/>
      <c r="BC280" s="166"/>
      <c r="BD280" s="166"/>
      <c r="BE280" s="166"/>
      <c r="BF280" s="166"/>
      <c r="BG280" s="166"/>
      <c r="BH280" s="166"/>
    </row>
    <row r="281" spans="1:60" outlineLevel="1">
      <c r="A281" s="167"/>
      <c r="B281" s="177"/>
      <c r="C281" s="195" t="s">
        <v>380</v>
      </c>
      <c r="D281" s="180"/>
      <c r="E281" s="184">
        <v>13</v>
      </c>
      <c r="F281" s="188"/>
      <c r="G281" s="188"/>
      <c r="H281" s="188"/>
      <c r="I281" s="188"/>
      <c r="J281" s="188"/>
      <c r="K281" s="188"/>
      <c r="L281" s="188"/>
      <c r="M281" s="188"/>
      <c r="N281" s="188"/>
      <c r="O281" s="188"/>
      <c r="P281" s="188"/>
      <c r="Q281" s="188"/>
      <c r="R281" s="188"/>
      <c r="S281" s="188"/>
      <c r="T281" s="188"/>
      <c r="U281" s="189"/>
      <c r="V281" s="188"/>
      <c r="W281" s="166"/>
      <c r="X281" s="166"/>
      <c r="Y281" s="166"/>
      <c r="Z281" s="166"/>
      <c r="AA281" s="166"/>
      <c r="AB281" s="166"/>
      <c r="AC281" s="166"/>
      <c r="AD281" s="166"/>
      <c r="AE281" s="166"/>
      <c r="AF281" s="166"/>
      <c r="AG281" s="166" t="s">
        <v>154</v>
      </c>
      <c r="AH281" s="166">
        <v>0</v>
      </c>
      <c r="AI281" s="166"/>
      <c r="AJ281" s="166"/>
      <c r="AK281" s="166"/>
      <c r="AL281" s="166"/>
      <c r="AM281" s="166"/>
      <c r="AN281" s="166"/>
      <c r="AO281" s="166"/>
      <c r="AP281" s="166"/>
      <c r="AQ281" s="166"/>
      <c r="AR281" s="166"/>
      <c r="AS281" s="166"/>
      <c r="AT281" s="166"/>
      <c r="AU281" s="166"/>
      <c r="AV281" s="166"/>
      <c r="AW281" s="166"/>
      <c r="AX281" s="166"/>
      <c r="AY281" s="166"/>
      <c r="AZ281" s="166"/>
      <c r="BA281" s="166"/>
      <c r="BB281" s="166"/>
      <c r="BC281" s="166"/>
      <c r="BD281" s="166"/>
      <c r="BE281" s="166"/>
      <c r="BF281" s="166"/>
      <c r="BG281" s="166"/>
      <c r="BH281" s="166"/>
    </row>
    <row r="282" spans="1:60" outlineLevel="1">
      <c r="A282" s="167"/>
      <c r="B282" s="177"/>
      <c r="C282" s="195" t="s">
        <v>381</v>
      </c>
      <c r="D282" s="180"/>
      <c r="E282" s="184">
        <v>57.02</v>
      </c>
      <c r="F282" s="188"/>
      <c r="G282" s="188"/>
      <c r="H282" s="188"/>
      <c r="I282" s="188"/>
      <c r="J282" s="188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  <c r="U282" s="189"/>
      <c r="V282" s="188"/>
      <c r="W282" s="166"/>
      <c r="X282" s="166"/>
      <c r="Y282" s="166"/>
      <c r="Z282" s="166"/>
      <c r="AA282" s="166"/>
      <c r="AB282" s="166"/>
      <c r="AC282" s="166"/>
      <c r="AD282" s="166"/>
      <c r="AE282" s="166"/>
      <c r="AF282" s="166"/>
      <c r="AG282" s="166" t="s">
        <v>154</v>
      </c>
      <c r="AH282" s="166">
        <v>0</v>
      </c>
      <c r="AI282" s="166"/>
      <c r="AJ282" s="166"/>
      <c r="AK282" s="166"/>
      <c r="AL282" s="166"/>
      <c r="AM282" s="166"/>
      <c r="AN282" s="166"/>
      <c r="AO282" s="166"/>
      <c r="AP282" s="166"/>
      <c r="AQ282" s="166"/>
      <c r="AR282" s="166"/>
      <c r="AS282" s="166"/>
      <c r="AT282" s="166"/>
      <c r="AU282" s="166"/>
      <c r="AV282" s="166"/>
      <c r="AW282" s="166"/>
      <c r="AX282" s="166"/>
      <c r="AY282" s="166"/>
      <c r="AZ282" s="166"/>
      <c r="BA282" s="166"/>
      <c r="BB282" s="166"/>
      <c r="BC282" s="166"/>
      <c r="BD282" s="166"/>
      <c r="BE282" s="166"/>
      <c r="BF282" s="166"/>
      <c r="BG282" s="166"/>
      <c r="BH282" s="166"/>
    </row>
    <row r="283" spans="1:60" ht="22.5" outlineLevel="1">
      <c r="A283" s="167">
        <v>67</v>
      </c>
      <c r="B283" s="177" t="s">
        <v>382</v>
      </c>
      <c r="C283" s="194" t="s">
        <v>1234</v>
      </c>
      <c r="D283" s="179" t="s">
        <v>159</v>
      </c>
      <c r="E283" s="183">
        <v>170.81450000000001</v>
      </c>
      <c r="F283" s="188"/>
      <c r="G283" s="188"/>
      <c r="H283" s="188">
        <v>225.38</v>
      </c>
      <c r="I283" s="188">
        <f>ROUND(E283*H283,2)</f>
        <v>38498.17</v>
      </c>
      <c r="J283" s="188">
        <v>141.12</v>
      </c>
      <c r="K283" s="188">
        <f>ROUND(E283*J283,2)</f>
        <v>24105.34</v>
      </c>
      <c r="L283" s="188">
        <v>15</v>
      </c>
      <c r="M283" s="188">
        <f>G283*(1+L283/100)</f>
        <v>0</v>
      </c>
      <c r="N283" s="188">
        <v>3.6800000000000001E-3</v>
      </c>
      <c r="O283" s="188">
        <f>ROUND(E283*N283,2)</f>
        <v>0.63</v>
      </c>
      <c r="P283" s="188">
        <v>0</v>
      </c>
      <c r="Q283" s="188">
        <f>ROUND(E283*P283,2)</f>
        <v>0</v>
      </c>
      <c r="R283" s="188"/>
      <c r="S283" s="188" t="s">
        <v>157</v>
      </c>
      <c r="T283" s="188">
        <v>0</v>
      </c>
      <c r="U283" s="189">
        <f>ROUND(E283*T283,2)</f>
        <v>0</v>
      </c>
      <c r="V283" s="188"/>
      <c r="W283" s="166"/>
      <c r="X283" s="166"/>
      <c r="Y283" s="166"/>
      <c r="Z283" s="166"/>
      <c r="AA283" s="166"/>
      <c r="AB283" s="166"/>
      <c r="AC283" s="166"/>
      <c r="AD283" s="166"/>
      <c r="AE283" s="166"/>
      <c r="AF283" s="166"/>
      <c r="AG283" s="166" t="s">
        <v>152</v>
      </c>
      <c r="AH283" s="166"/>
      <c r="AI283" s="166"/>
      <c r="AJ283" s="166"/>
      <c r="AK283" s="166"/>
      <c r="AL283" s="166"/>
      <c r="AM283" s="166"/>
      <c r="AN283" s="166"/>
      <c r="AO283" s="166"/>
      <c r="AP283" s="166"/>
      <c r="AQ283" s="166"/>
      <c r="AR283" s="166"/>
      <c r="AS283" s="166"/>
      <c r="AT283" s="166"/>
      <c r="AU283" s="166"/>
      <c r="AV283" s="166"/>
      <c r="AW283" s="166"/>
      <c r="AX283" s="166"/>
      <c r="AY283" s="166"/>
      <c r="AZ283" s="166"/>
      <c r="BA283" s="166"/>
      <c r="BB283" s="166"/>
      <c r="BC283" s="166"/>
      <c r="BD283" s="166"/>
      <c r="BE283" s="166"/>
      <c r="BF283" s="166"/>
      <c r="BG283" s="166"/>
      <c r="BH283" s="166"/>
    </row>
    <row r="284" spans="1:60" outlineLevel="1">
      <c r="A284" s="167"/>
      <c r="B284" s="177"/>
      <c r="C284" s="195" t="s">
        <v>383</v>
      </c>
      <c r="D284" s="180"/>
      <c r="E284" s="184"/>
      <c r="F284" s="188"/>
      <c r="G284" s="188"/>
      <c r="H284" s="188"/>
      <c r="I284" s="188"/>
      <c r="J284" s="188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  <c r="U284" s="189"/>
      <c r="V284" s="188"/>
      <c r="W284" s="166"/>
      <c r="X284" s="166"/>
      <c r="Y284" s="166"/>
      <c r="Z284" s="166"/>
      <c r="AA284" s="166"/>
      <c r="AB284" s="166"/>
      <c r="AC284" s="166"/>
      <c r="AD284" s="166"/>
      <c r="AE284" s="166"/>
      <c r="AF284" s="166"/>
      <c r="AG284" s="166" t="s">
        <v>154</v>
      </c>
      <c r="AH284" s="166">
        <v>0</v>
      </c>
      <c r="AI284" s="166"/>
      <c r="AJ284" s="166"/>
      <c r="AK284" s="166"/>
      <c r="AL284" s="166"/>
      <c r="AM284" s="166"/>
      <c r="AN284" s="166"/>
      <c r="AO284" s="166"/>
      <c r="AP284" s="166"/>
      <c r="AQ284" s="166"/>
      <c r="AR284" s="166"/>
      <c r="AS284" s="166"/>
      <c r="AT284" s="166"/>
      <c r="AU284" s="166"/>
      <c r="AV284" s="166"/>
      <c r="AW284" s="166"/>
      <c r="AX284" s="166"/>
      <c r="AY284" s="166"/>
      <c r="AZ284" s="166"/>
      <c r="BA284" s="166"/>
      <c r="BB284" s="166"/>
      <c r="BC284" s="166"/>
      <c r="BD284" s="166"/>
      <c r="BE284" s="166"/>
      <c r="BF284" s="166"/>
      <c r="BG284" s="166"/>
      <c r="BH284" s="166"/>
    </row>
    <row r="285" spans="1:60" outlineLevel="1">
      <c r="A285" s="167"/>
      <c r="B285" s="177"/>
      <c r="C285" s="195" t="s">
        <v>384</v>
      </c>
      <c r="D285" s="180"/>
      <c r="E285" s="184"/>
      <c r="F285" s="188"/>
      <c r="G285" s="188"/>
      <c r="H285" s="188"/>
      <c r="I285" s="188"/>
      <c r="J285" s="188"/>
      <c r="K285" s="188"/>
      <c r="L285" s="188"/>
      <c r="M285" s="188"/>
      <c r="N285" s="188"/>
      <c r="O285" s="188"/>
      <c r="P285" s="188"/>
      <c r="Q285" s="188"/>
      <c r="R285" s="188"/>
      <c r="S285" s="188"/>
      <c r="T285" s="188"/>
      <c r="U285" s="189"/>
      <c r="V285" s="188"/>
      <c r="W285" s="166"/>
      <c r="X285" s="166"/>
      <c r="Y285" s="166"/>
      <c r="Z285" s="166"/>
      <c r="AA285" s="166"/>
      <c r="AB285" s="166"/>
      <c r="AC285" s="166"/>
      <c r="AD285" s="166"/>
      <c r="AE285" s="166"/>
      <c r="AF285" s="166"/>
      <c r="AG285" s="166" t="s">
        <v>154</v>
      </c>
      <c r="AH285" s="166">
        <v>0</v>
      </c>
      <c r="AI285" s="166"/>
      <c r="AJ285" s="166"/>
      <c r="AK285" s="166"/>
      <c r="AL285" s="166"/>
      <c r="AM285" s="166"/>
      <c r="AN285" s="166"/>
      <c r="AO285" s="166"/>
      <c r="AP285" s="166"/>
      <c r="AQ285" s="166"/>
      <c r="AR285" s="166"/>
      <c r="AS285" s="166"/>
      <c r="AT285" s="166"/>
      <c r="AU285" s="166"/>
      <c r="AV285" s="166"/>
      <c r="AW285" s="166"/>
      <c r="AX285" s="166"/>
      <c r="AY285" s="166"/>
      <c r="AZ285" s="166"/>
      <c r="BA285" s="166"/>
      <c r="BB285" s="166"/>
      <c r="BC285" s="166"/>
      <c r="BD285" s="166"/>
      <c r="BE285" s="166"/>
      <c r="BF285" s="166"/>
      <c r="BG285" s="166"/>
      <c r="BH285" s="166"/>
    </row>
    <row r="286" spans="1:60" outlineLevel="1">
      <c r="A286" s="167"/>
      <c r="B286" s="177"/>
      <c r="C286" s="195" t="s">
        <v>385</v>
      </c>
      <c r="D286" s="180"/>
      <c r="E286" s="184">
        <v>3.9</v>
      </c>
      <c r="F286" s="188"/>
      <c r="G286" s="188"/>
      <c r="H286" s="188"/>
      <c r="I286" s="188"/>
      <c r="J286" s="188"/>
      <c r="K286" s="188"/>
      <c r="L286" s="188"/>
      <c r="M286" s="188"/>
      <c r="N286" s="188"/>
      <c r="O286" s="188"/>
      <c r="P286" s="188"/>
      <c r="Q286" s="188"/>
      <c r="R286" s="188"/>
      <c r="S286" s="188"/>
      <c r="T286" s="188"/>
      <c r="U286" s="189"/>
      <c r="V286" s="188"/>
      <c r="W286" s="166"/>
      <c r="X286" s="166"/>
      <c r="Y286" s="166"/>
      <c r="Z286" s="166"/>
      <c r="AA286" s="166"/>
      <c r="AB286" s="166"/>
      <c r="AC286" s="166"/>
      <c r="AD286" s="166"/>
      <c r="AE286" s="166"/>
      <c r="AF286" s="166"/>
      <c r="AG286" s="166" t="s">
        <v>154</v>
      </c>
      <c r="AH286" s="166">
        <v>0</v>
      </c>
      <c r="AI286" s="166"/>
      <c r="AJ286" s="166"/>
      <c r="AK286" s="166"/>
      <c r="AL286" s="166"/>
      <c r="AM286" s="166"/>
      <c r="AN286" s="166"/>
      <c r="AO286" s="166"/>
      <c r="AP286" s="166"/>
      <c r="AQ286" s="166"/>
      <c r="AR286" s="166"/>
      <c r="AS286" s="166"/>
      <c r="AT286" s="166"/>
      <c r="AU286" s="166"/>
      <c r="AV286" s="166"/>
      <c r="AW286" s="166"/>
      <c r="AX286" s="166"/>
      <c r="AY286" s="166"/>
      <c r="AZ286" s="166"/>
      <c r="BA286" s="166"/>
      <c r="BB286" s="166"/>
      <c r="BC286" s="166"/>
      <c r="BD286" s="166"/>
      <c r="BE286" s="166"/>
      <c r="BF286" s="166"/>
      <c r="BG286" s="166"/>
      <c r="BH286" s="166"/>
    </row>
    <row r="287" spans="1:60" outlineLevel="1">
      <c r="A287" s="167"/>
      <c r="B287" s="177"/>
      <c r="C287" s="195" t="s">
        <v>386</v>
      </c>
      <c r="D287" s="180"/>
      <c r="E287" s="184">
        <v>3.4</v>
      </c>
      <c r="F287" s="188"/>
      <c r="G287" s="188"/>
      <c r="H287" s="188"/>
      <c r="I287" s="188"/>
      <c r="J287" s="188"/>
      <c r="K287" s="188"/>
      <c r="L287" s="188"/>
      <c r="M287" s="188"/>
      <c r="N287" s="188"/>
      <c r="O287" s="188"/>
      <c r="P287" s="188"/>
      <c r="Q287" s="188"/>
      <c r="R287" s="188"/>
      <c r="S287" s="188"/>
      <c r="T287" s="188"/>
      <c r="U287" s="189"/>
      <c r="V287" s="188"/>
      <c r="W287" s="166"/>
      <c r="X287" s="166"/>
      <c r="Y287" s="166"/>
      <c r="Z287" s="166"/>
      <c r="AA287" s="166"/>
      <c r="AB287" s="166"/>
      <c r="AC287" s="166"/>
      <c r="AD287" s="166"/>
      <c r="AE287" s="166"/>
      <c r="AF287" s="166"/>
      <c r="AG287" s="166" t="s">
        <v>154</v>
      </c>
      <c r="AH287" s="166">
        <v>0</v>
      </c>
      <c r="AI287" s="166"/>
      <c r="AJ287" s="166"/>
      <c r="AK287" s="166"/>
      <c r="AL287" s="166"/>
      <c r="AM287" s="166"/>
      <c r="AN287" s="166"/>
      <c r="AO287" s="166"/>
      <c r="AP287" s="166"/>
      <c r="AQ287" s="166"/>
      <c r="AR287" s="166"/>
      <c r="AS287" s="166"/>
      <c r="AT287" s="166"/>
      <c r="AU287" s="166"/>
      <c r="AV287" s="166"/>
      <c r="AW287" s="166"/>
      <c r="AX287" s="166"/>
      <c r="AY287" s="166"/>
      <c r="AZ287" s="166"/>
      <c r="BA287" s="166"/>
      <c r="BB287" s="166"/>
      <c r="BC287" s="166"/>
      <c r="BD287" s="166"/>
      <c r="BE287" s="166"/>
      <c r="BF287" s="166"/>
      <c r="BG287" s="166"/>
      <c r="BH287" s="166"/>
    </row>
    <row r="288" spans="1:60" outlineLevel="1">
      <c r="A288" s="167"/>
      <c r="B288" s="177"/>
      <c r="C288" s="195" t="s">
        <v>387</v>
      </c>
      <c r="D288" s="180"/>
      <c r="E288" s="184"/>
      <c r="F288" s="188"/>
      <c r="G288" s="188"/>
      <c r="H288" s="188"/>
      <c r="I288" s="188"/>
      <c r="J288" s="188"/>
      <c r="K288" s="188"/>
      <c r="L288" s="188"/>
      <c r="M288" s="188"/>
      <c r="N288" s="188"/>
      <c r="O288" s="188"/>
      <c r="P288" s="188"/>
      <c r="Q288" s="188"/>
      <c r="R288" s="188"/>
      <c r="S288" s="188"/>
      <c r="T288" s="188"/>
      <c r="U288" s="189"/>
      <c r="V288" s="188"/>
      <c r="W288" s="166"/>
      <c r="X288" s="166"/>
      <c r="Y288" s="166"/>
      <c r="Z288" s="166"/>
      <c r="AA288" s="166"/>
      <c r="AB288" s="166"/>
      <c r="AC288" s="166"/>
      <c r="AD288" s="166"/>
      <c r="AE288" s="166"/>
      <c r="AF288" s="166"/>
      <c r="AG288" s="166" t="s">
        <v>154</v>
      </c>
      <c r="AH288" s="166">
        <v>0</v>
      </c>
      <c r="AI288" s="166"/>
      <c r="AJ288" s="166"/>
      <c r="AK288" s="166"/>
      <c r="AL288" s="166"/>
      <c r="AM288" s="166"/>
      <c r="AN288" s="166"/>
      <c r="AO288" s="166"/>
      <c r="AP288" s="166"/>
      <c r="AQ288" s="166"/>
      <c r="AR288" s="166"/>
      <c r="AS288" s="166"/>
      <c r="AT288" s="166"/>
      <c r="AU288" s="166"/>
      <c r="AV288" s="166"/>
      <c r="AW288" s="166"/>
      <c r="AX288" s="166"/>
      <c r="AY288" s="166"/>
      <c r="AZ288" s="166"/>
      <c r="BA288" s="166"/>
      <c r="BB288" s="166"/>
      <c r="BC288" s="166"/>
      <c r="BD288" s="166"/>
      <c r="BE288" s="166"/>
      <c r="BF288" s="166"/>
      <c r="BG288" s="166"/>
      <c r="BH288" s="166"/>
    </row>
    <row r="289" spans="1:60" outlineLevel="1">
      <c r="A289" s="167"/>
      <c r="B289" s="177"/>
      <c r="C289" s="195" t="s">
        <v>388</v>
      </c>
      <c r="D289" s="180"/>
      <c r="E289" s="184">
        <v>3.1</v>
      </c>
      <c r="F289" s="188"/>
      <c r="G289" s="188"/>
      <c r="H289" s="188"/>
      <c r="I289" s="188"/>
      <c r="J289" s="188"/>
      <c r="K289" s="188"/>
      <c r="L289" s="188"/>
      <c r="M289" s="188"/>
      <c r="N289" s="188"/>
      <c r="O289" s="188"/>
      <c r="P289" s="188"/>
      <c r="Q289" s="188"/>
      <c r="R289" s="188"/>
      <c r="S289" s="188"/>
      <c r="T289" s="188"/>
      <c r="U289" s="189"/>
      <c r="V289" s="188"/>
      <c r="W289" s="166"/>
      <c r="X289" s="166"/>
      <c r="Y289" s="166"/>
      <c r="Z289" s="166"/>
      <c r="AA289" s="166"/>
      <c r="AB289" s="166"/>
      <c r="AC289" s="166"/>
      <c r="AD289" s="166"/>
      <c r="AE289" s="166"/>
      <c r="AF289" s="166"/>
      <c r="AG289" s="166" t="s">
        <v>154</v>
      </c>
      <c r="AH289" s="166">
        <v>0</v>
      </c>
      <c r="AI289" s="166"/>
      <c r="AJ289" s="166"/>
      <c r="AK289" s="166"/>
      <c r="AL289" s="166"/>
      <c r="AM289" s="166"/>
      <c r="AN289" s="166"/>
      <c r="AO289" s="166"/>
      <c r="AP289" s="166"/>
      <c r="AQ289" s="166"/>
      <c r="AR289" s="166"/>
      <c r="AS289" s="166"/>
      <c r="AT289" s="166"/>
      <c r="AU289" s="166"/>
      <c r="AV289" s="166"/>
      <c r="AW289" s="166"/>
      <c r="AX289" s="166"/>
      <c r="AY289" s="166"/>
      <c r="AZ289" s="166"/>
      <c r="BA289" s="166"/>
      <c r="BB289" s="166"/>
      <c r="BC289" s="166"/>
      <c r="BD289" s="166"/>
      <c r="BE289" s="166"/>
      <c r="BF289" s="166"/>
      <c r="BG289" s="166"/>
      <c r="BH289" s="166"/>
    </row>
    <row r="290" spans="1:60" outlineLevel="1">
      <c r="A290" s="167"/>
      <c r="B290" s="177"/>
      <c r="C290" s="195" t="s">
        <v>389</v>
      </c>
      <c r="D290" s="180"/>
      <c r="E290" s="184">
        <v>3.3</v>
      </c>
      <c r="F290" s="188"/>
      <c r="G290" s="188"/>
      <c r="H290" s="188"/>
      <c r="I290" s="188"/>
      <c r="J290" s="188"/>
      <c r="K290" s="188"/>
      <c r="L290" s="188"/>
      <c r="M290" s="188"/>
      <c r="N290" s="188"/>
      <c r="O290" s="188"/>
      <c r="P290" s="188"/>
      <c r="Q290" s="188"/>
      <c r="R290" s="188"/>
      <c r="S290" s="188"/>
      <c r="T290" s="188"/>
      <c r="U290" s="189"/>
      <c r="V290" s="188"/>
      <c r="W290" s="166"/>
      <c r="X290" s="166"/>
      <c r="Y290" s="166"/>
      <c r="Z290" s="166"/>
      <c r="AA290" s="166"/>
      <c r="AB290" s="166"/>
      <c r="AC290" s="166"/>
      <c r="AD290" s="166"/>
      <c r="AE290" s="166"/>
      <c r="AF290" s="166"/>
      <c r="AG290" s="166" t="s">
        <v>154</v>
      </c>
      <c r="AH290" s="166">
        <v>0</v>
      </c>
      <c r="AI290" s="166"/>
      <c r="AJ290" s="166"/>
      <c r="AK290" s="166"/>
      <c r="AL290" s="166"/>
      <c r="AM290" s="166"/>
      <c r="AN290" s="166"/>
      <c r="AO290" s="166"/>
      <c r="AP290" s="166"/>
      <c r="AQ290" s="166"/>
      <c r="AR290" s="166"/>
      <c r="AS290" s="166"/>
      <c r="AT290" s="166"/>
      <c r="AU290" s="166"/>
      <c r="AV290" s="166"/>
      <c r="AW290" s="166"/>
      <c r="AX290" s="166"/>
      <c r="AY290" s="166"/>
      <c r="AZ290" s="166"/>
      <c r="BA290" s="166"/>
      <c r="BB290" s="166"/>
      <c r="BC290" s="166"/>
      <c r="BD290" s="166"/>
      <c r="BE290" s="166"/>
      <c r="BF290" s="166"/>
      <c r="BG290" s="166"/>
      <c r="BH290" s="166"/>
    </row>
    <row r="291" spans="1:60" outlineLevel="1">
      <c r="A291" s="167"/>
      <c r="B291" s="177"/>
      <c r="C291" s="195" t="s">
        <v>390</v>
      </c>
      <c r="D291" s="180"/>
      <c r="E291" s="184"/>
      <c r="F291" s="188"/>
      <c r="G291" s="188"/>
      <c r="H291" s="188"/>
      <c r="I291" s="188"/>
      <c r="J291" s="188"/>
      <c r="K291" s="188"/>
      <c r="L291" s="188"/>
      <c r="M291" s="188"/>
      <c r="N291" s="188"/>
      <c r="O291" s="188"/>
      <c r="P291" s="188"/>
      <c r="Q291" s="188"/>
      <c r="R291" s="188"/>
      <c r="S291" s="188"/>
      <c r="T291" s="188"/>
      <c r="U291" s="189"/>
      <c r="V291" s="188"/>
      <c r="W291" s="166"/>
      <c r="X291" s="166"/>
      <c r="Y291" s="166"/>
      <c r="Z291" s="166"/>
      <c r="AA291" s="166"/>
      <c r="AB291" s="166"/>
      <c r="AC291" s="166"/>
      <c r="AD291" s="166"/>
      <c r="AE291" s="166"/>
      <c r="AF291" s="166"/>
      <c r="AG291" s="166" t="s">
        <v>154</v>
      </c>
      <c r="AH291" s="166">
        <v>0</v>
      </c>
      <c r="AI291" s="166"/>
      <c r="AJ291" s="166"/>
      <c r="AK291" s="166"/>
      <c r="AL291" s="166"/>
      <c r="AM291" s="166"/>
      <c r="AN291" s="166"/>
      <c r="AO291" s="166"/>
      <c r="AP291" s="166"/>
      <c r="AQ291" s="166"/>
      <c r="AR291" s="166"/>
      <c r="AS291" s="166"/>
      <c r="AT291" s="166"/>
      <c r="AU291" s="166"/>
      <c r="AV291" s="166"/>
      <c r="AW291" s="166"/>
      <c r="AX291" s="166"/>
      <c r="AY291" s="166"/>
      <c r="AZ291" s="166"/>
      <c r="BA291" s="166"/>
      <c r="BB291" s="166"/>
      <c r="BC291" s="166"/>
      <c r="BD291" s="166"/>
      <c r="BE291" s="166"/>
      <c r="BF291" s="166"/>
      <c r="BG291" s="166"/>
      <c r="BH291" s="166"/>
    </row>
    <row r="292" spans="1:60" outlineLevel="1">
      <c r="A292" s="167"/>
      <c r="B292" s="177"/>
      <c r="C292" s="195" t="s">
        <v>386</v>
      </c>
      <c r="D292" s="180"/>
      <c r="E292" s="184">
        <v>3.4</v>
      </c>
      <c r="F292" s="188"/>
      <c r="G292" s="188"/>
      <c r="H292" s="188"/>
      <c r="I292" s="188"/>
      <c r="J292" s="188"/>
      <c r="K292" s="188"/>
      <c r="L292" s="188"/>
      <c r="M292" s="188"/>
      <c r="N292" s="188"/>
      <c r="O292" s="188"/>
      <c r="P292" s="188"/>
      <c r="Q292" s="188"/>
      <c r="R292" s="188"/>
      <c r="S292" s="188"/>
      <c r="T292" s="188"/>
      <c r="U292" s="189"/>
      <c r="V292" s="188"/>
      <c r="W292" s="166"/>
      <c r="X292" s="166"/>
      <c r="Y292" s="166"/>
      <c r="Z292" s="166"/>
      <c r="AA292" s="166"/>
      <c r="AB292" s="166"/>
      <c r="AC292" s="166"/>
      <c r="AD292" s="166"/>
      <c r="AE292" s="166"/>
      <c r="AF292" s="166"/>
      <c r="AG292" s="166" t="s">
        <v>154</v>
      </c>
      <c r="AH292" s="166">
        <v>0</v>
      </c>
      <c r="AI292" s="166"/>
      <c r="AJ292" s="166"/>
      <c r="AK292" s="166"/>
      <c r="AL292" s="166"/>
      <c r="AM292" s="166"/>
      <c r="AN292" s="166"/>
      <c r="AO292" s="166"/>
      <c r="AP292" s="166"/>
      <c r="AQ292" s="166"/>
      <c r="AR292" s="166"/>
      <c r="AS292" s="166"/>
      <c r="AT292" s="166"/>
      <c r="AU292" s="166"/>
      <c r="AV292" s="166"/>
      <c r="AW292" s="166"/>
      <c r="AX292" s="166"/>
      <c r="AY292" s="166"/>
      <c r="AZ292" s="166"/>
      <c r="BA292" s="166"/>
      <c r="BB292" s="166"/>
      <c r="BC292" s="166"/>
      <c r="BD292" s="166"/>
      <c r="BE292" s="166"/>
      <c r="BF292" s="166"/>
      <c r="BG292" s="166"/>
      <c r="BH292" s="166"/>
    </row>
    <row r="293" spans="1:60" outlineLevel="1">
      <c r="A293" s="167"/>
      <c r="B293" s="177"/>
      <c r="C293" s="195" t="s">
        <v>391</v>
      </c>
      <c r="D293" s="180"/>
      <c r="E293" s="184">
        <v>3.7</v>
      </c>
      <c r="F293" s="188"/>
      <c r="G293" s="188"/>
      <c r="H293" s="188"/>
      <c r="I293" s="188"/>
      <c r="J293" s="188"/>
      <c r="K293" s="188"/>
      <c r="L293" s="188"/>
      <c r="M293" s="188"/>
      <c r="N293" s="188"/>
      <c r="O293" s="188"/>
      <c r="P293" s="188"/>
      <c r="Q293" s="188"/>
      <c r="R293" s="188"/>
      <c r="S293" s="188"/>
      <c r="T293" s="188"/>
      <c r="U293" s="189"/>
      <c r="V293" s="188"/>
      <c r="W293" s="166"/>
      <c r="X293" s="166"/>
      <c r="Y293" s="166"/>
      <c r="Z293" s="166"/>
      <c r="AA293" s="166"/>
      <c r="AB293" s="166"/>
      <c r="AC293" s="166"/>
      <c r="AD293" s="166"/>
      <c r="AE293" s="166"/>
      <c r="AF293" s="166"/>
      <c r="AG293" s="166" t="s">
        <v>154</v>
      </c>
      <c r="AH293" s="166">
        <v>0</v>
      </c>
      <c r="AI293" s="166"/>
      <c r="AJ293" s="166"/>
      <c r="AK293" s="166"/>
      <c r="AL293" s="166"/>
      <c r="AM293" s="166"/>
      <c r="AN293" s="166"/>
      <c r="AO293" s="166"/>
      <c r="AP293" s="166"/>
      <c r="AQ293" s="166"/>
      <c r="AR293" s="166"/>
      <c r="AS293" s="166"/>
      <c r="AT293" s="166"/>
      <c r="AU293" s="166"/>
      <c r="AV293" s="166"/>
      <c r="AW293" s="166"/>
      <c r="AX293" s="166"/>
      <c r="AY293" s="166"/>
      <c r="AZ293" s="166"/>
      <c r="BA293" s="166"/>
      <c r="BB293" s="166"/>
      <c r="BC293" s="166"/>
      <c r="BD293" s="166"/>
      <c r="BE293" s="166"/>
      <c r="BF293" s="166"/>
      <c r="BG293" s="166"/>
      <c r="BH293" s="166"/>
    </row>
    <row r="294" spans="1:60" outlineLevel="1">
      <c r="A294" s="167"/>
      <c r="B294" s="177"/>
      <c r="C294" s="195" t="s">
        <v>392</v>
      </c>
      <c r="D294" s="180"/>
      <c r="E294" s="184"/>
      <c r="F294" s="188"/>
      <c r="G294" s="188"/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9"/>
      <c r="V294" s="188"/>
      <c r="W294" s="166"/>
      <c r="X294" s="166"/>
      <c r="Y294" s="166"/>
      <c r="Z294" s="166"/>
      <c r="AA294" s="166"/>
      <c r="AB294" s="166"/>
      <c r="AC294" s="166"/>
      <c r="AD294" s="166"/>
      <c r="AE294" s="166"/>
      <c r="AF294" s="166"/>
      <c r="AG294" s="166" t="s">
        <v>154</v>
      </c>
      <c r="AH294" s="166">
        <v>0</v>
      </c>
      <c r="AI294" s="166"/>
      <c r="AJ294" s="166"/>
      <c r="AK294" s="166"/>
      <c r="AL294" s="166"/>
      <c r="AM294" s="166"/>
      <c r="AN294" s="166"/>
      <c r="AO294" s="166"/>
      <c r="AP294" s="166"/>
      <c r="AQ294" s="166"/>
      <c r="AR294" s="166"/>
      <c r="AS294" s="166"/>
      <c r="AT294" s="166"/>
      <c r="AU294" s="166"/>
      <c r="AV294" s="166"/>
      <c r="AW294" s="166"/>
      <c r="AX294" s="166"/>
      <c r="AY294" s="166"/>
      <c r="AZ294" s="166"/>
      <c r="BA294" s="166"/>
      <c r="BB294" s="166"/>
      <c r="BC294" s="166"/>
      <c r="BD294" s="166"/>
      <c r="BE294" s="166"/>
      <c r="BF294" s="166"/>
      <c r="BG294" s="166"/>
      <c r="BH294" s="166"/>
    </row>
    <row r="295" spans="1:60" outlineLevel="1">
      <c r="A295" s="167"/>
      <c r="B295" s="177"/>
      <c r="C295" s="195" t="s">
        <v>393</v>
      </c>
      <c r="D295" s="180"/>
      <c r="E295" s="184">
        <v>3.7</v>
      </c>
      <c r="F295" s="188"/>
      <c r="G295" s="188"/>
      <c r="H295" s="188"/>
      <c r="I295" s="188"/>
      <c r="J295" s="188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  <c r="U295" s="189"/>
      <c r="V295" s="188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6"/>
      <c r="AG295" s="166" t="s">
        <v>154</v>
      </c>
      <c r="AH295" s="166">
        <v>0</v>
      </c>
      <c r="AI295" s="166"/>
      <c r="AJ295" s="166"/>
      <c r="AK295" s="166"/>
      <c r="AL295" s="166"/>
      <c r="AM295" s="166"/>
      <c r="AN295" s="166"/>
      <c r="AO295" s="166"/>
      <c r="AP295" s="166"/>
      <c r="AQ295" s="166"/>
      <c r="AR295" s="166"/>
      <c r="AS295" s="166"/>
      <c r="AT295" s="166"/>
      <c r="AU295" s="166"/>
      <c r="AV295" s="166"/>
      <c r="AW295" s="166"/>
      <c r="AX295" s="166"/>
      <c r="AY295" s="166"/>
      <c r="AZ295" s="166"/>
      <c r="BA295" s="166"/>
      <c r="BB295" s="166"/>
      <c r="BC295" s="166"/>
      <c r="BD295" s="166"/>
      <c r="BE295" s="166"/>
      <c r="BF295" s="166"/>
      <c r="BG295" s="166"/>
      <c r="BH295" s="166"/>
    </row>
    <row r="296" spans="1:60" outlineLevel="1">
      <c r="A296" s="167"/>
      <c r="B296" s="177"/>
      <c r="C296" s="195" t="s">
        <v>394</v>
      </c>
      <c r="D296" s="180"/>
      <c r="E296" s="184">
        <v>4.3</v>
      </c>
      <c r="F296" s="188"/>
      <c r="G296" s="188"/>
      <c r="H296" s="188"/>
      <c r="I296" s="188"/>
      <c r="J296" s="188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9"/>
      <c r="V296" s="188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6"/>
      <c r="AG296" s="166" t="s">
        <v>154</v>
      </c>
      <c r="AH296" s="166">
        <v>0</v>
      </c>
      <c r="AI296" s="166"/>
      <c r="AJ296" s="166"/>
      <c r="AK296" s="166"/>
      <c r="AL296" s="166"/>
      <c r="AM296" s="166"/>
      <c r="AN296" s="166"/>
      <c r="AO296" s="166"/>
      <c r="AP296" s="166"/>
      <c r="AQ296" s="166"/>
      <c r="AR296" s="166"/>
      <c r="AS296" s="166"/>
      <c r="AT296" s="166"/>
      <c r="AU296" s="166"/>
      <c r="AV296" s="166"/>
      <c r="AW296" s="166"/>
      <c r="AX296" s="166"/>
      <c r="AY296" s="166"/>
      <c r="AZ296" s="166"/>
      <c r="BA296" s="166"/>
      <c r="BB296" s="166"/>
      <c r="BC296" s="166"/>
      <c r="BD296" s="166"/>
      <c r="BE296" s="166"/>
      <c r="BF296" s="166"/>
      <c r="BG296" s="166"/>
      <c r="BH296" s="166"/>
    </row>
    <row r="297" spans="1:60" outlineLevel="1">
      <c r="A297" s="167"/>
      <c r="B297" s="177"/>
      <c r="C297" s="195" t="s">
        <v>190</v>
      </c>
      <c r="D297" s="180"/>
      <c r="E297" s="184"/>
      <c r="F297" s="188"/>
      <c r="G297" s="188"/>
      <c r="H297" s="188"/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9"/>
      <c r="V297" s="188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6"/>
      <c r="AG297" s="166" t="s">
        <v>154</v>
      </c>
      <c r="AH297" s="166">
        <v>0</v>
      </c>
      <c r="AI297" s="166"/>
      <c r="AJ297" s="166"/>
      <c r="AK297" s="166"/>
      <c r="AL297" s="166"/>
      <c r="AM297" s="166"/>
      <c r="AN297" s="166"/>
      <c r="AO297" s="166"/>
      <c r="AP297" s="166"/>
      <c r="AQ297" s="166"/>
      <c r="AR297" s="166"/>
      <c r="AS297" s="166"/>
      <c r="AT297" s="166"/>
      <c r="AU297" s="166"/>
      <c r="AV297" s="166"/>
      <c r="AW297" s="166"/>
      <c r="AX297" s="166"/>
      <c r="AY297" s="166"/>
      <c r="AZ297" s="166"/>
      <c r="BA297" s="166"/>
      <c r="BB297" s="166"/>
      <c r="BC297" s="166"/>
      <c r="BD297" s="166"/>
      <c r="BE297" s="166"/>
      <c r="BF297" s="166"/>
      <c r="BG297" s="166"/>
      <c r="BH297" s="166"/>
    </row>
    <row r="298" spans="1:60" outlineLevel="1">
      <c r="A298" s="167"/>
      <c r="B298" s="177"/>
      <c r="C298" s="195" t="s">
        <v>205</v>
      </c>
      <c r="D298" s="180"/>
      <c r="E298" s="184">
        <v>3.6</v>
      </c>
      <c r="F298" s="188"/>
      <c r="G298" s="188"/>
      <c r="H298" s="188"/>
      <c r="I298" s="188"/>
      <c r="J298" s="188"/>
      <c r="K298" s="188"/>
      <c r="L298" s="188"/>
      <c r="M298" s="188"/>
      <c r="N298" s="188"/>
      <c r="O298" s="188"/>
      <c r="P298" s="188"/>
      <c r="Q298" s="188"/>
      <c r="R298" s="188"/>
      <c r="S298" s="188"/>
      <c r="T298" s="188"/>
      <c r="U298" s="189"/>
      <c r="V298" s="188"/>
      <c r="W298" s="166"/>
      <c r="X298" s="166"/>
      <c r="Y298" s="166"/>
      <c r="Z298" s="166"/>
      <c r="AA298" s="166"/>
      <c r="AB298" s="166"/>
      <c r="AC298" s="166"/>
      <c r="AD298" s="166"/>
      <c r="AE298" s="166"/>
      <c r="AF298" s="166"/>
      <c r="AG298" s="166" t="s">
        <v>154</v>
      </c>
      <c r="AH298" s="166">
        <v>0</v>
      </c>
      <c r="AI298" s="166"/>
      <c r="AJ298" s="166"/>
      <c r="AK298" s="166"/>
      <c r="AL298" s="166"/>
      <c r="AM298" s="166"/>
      <c r="AN298" s="166"/>
      <c r="AO298" s="166"/>
      <c r="AP298" s="166"/>
      <c r="AQ298" s="166"/>
      <c r="AR298" s="166"/>
      <c r="AS298" s="166"/>
      <c r="AT298" s="166"/>
      <c r="AU298" s="166"/>
      <c r="AV298" s="166"/>
      <c r="AW298" s="166"/>
      <c r="AX298" s="166"/>
      <c r="AY298" s="166"/>
      <c r="AZ298" s="166"/>
      <c r="BA298" s="166"/>
      <c r="BB298" s="166"/>
      <c r="BC298" s="166"/>
      <c r="BD298" s="166"/>
      <c r="BE298" s="166"/>
      <c r="BF298" s="166"/>
      <c r="BG298" s="166"/>
      <c r="BH298" s="166"/>
    </row>
    <row r="299" spans="1:60" outlineLevel="1">
      <c r="A299" s="167"/>
      <c r="B299" s="177"/>
      <c r="C299" s="195" t="s">
        <v>193</v>
      </c>
      <c r="D299" s="180"/>
      <c r="E299" s="184"/>
      <c r="F299" s="188"/>
      <c r="G299" s="188"/>
      <c r="H299" s="188"/>
      <c r="I299" s="188"/>
      <c r="J299" s="188"/>
      <c r="K299" s="188"/>
      <c r="L299" s="188"/>
      <c r="M299" s="188"/>
      <c r="N299" s="188"/>
      <c r="O299" s="188"/>
      <c r="P299" s="188"/>
      <c r="Q299" s="188"/>
      <c r="R299" s="188"/>
      <c r="S299" s="188"/>
      <c r="T299" s="188"/>
      <c r="U299" s="189"/>
      <c r="V299" s="188"/>
      <c r="W299" s="166"/>
      <c r="X299" s="166"/>
      <c r="Y299" s="166"/>
      <c r="Z299" s="166"/>
      <c r="AA299" s="166"/>
      <c r="AB299" s="166"/>
      <c r="AC299" s="166"/>
      <c r="AD299" s="166"/>
      <c r="AE299" s="166"/>
      <c r="AF299" s="166"/>
      <c r="AG299" s="166" t="s">
        <v>154</v>
      </c>
      <c r="AH299" s="166">
        <v>0</v>
      </c>
      <c r="AI299" s="166"/>
      <c r="AJ299" s="166"/>
      <c r="AK299" s="166"/>
      <c r="AL299" s="166"/>
      <c r="AM299" s="166"/>
      <c r="AN299" s="166"/>
      <c r="AO299" s="166"/>
      <c r="AP299" s="166"/>
      <c r="AQ299" s="166"/>
      <c r="AR299" s="166"/>
      <c r="AS299" s="166"/>
      <c r="AT299" s="166"/>
      <c r="AU299" s="166"/>
      <c r="AV299" s="166"/>
      <c r="AW299" s="166"/>
      <c r="AX299" s="166"/>
      <c r="AY299" s="166"/>
      <c r="AZ299" s="166"/>
      <c r="BA299" s="166"/>
      <c r="BB299" s="166"/>
      <c r="BC299" s="166"/>
      <c r="BD299" s="166"/>
      <c r="BE299" s="166"/>
      <c r="BF299" s="166"/>
      <c r="BG299" s="166"/>
      <c r="BH299" s="166"/>
    </row>
    <row r="300" spans="1:60" outlineLevel="1">
      <c r="A300" s="167"/>
      <c r="B300" s="177"/>
      <c r="C300" s="195" t="s">
        <v>206</v>
      </c>
      <c r="D300" s="180"/>
      <c r="E300" s="184">
        <v>4.9000000000000004</v>
      </c>
      <c r="F300" s="188"/>
      <c r="G300" s="188"/>
      <c r="H300" s="188"/>
      <c r="I300" s="188"/>
      <c r="J300" s="188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  <c r="U300" s="189"/>
      <c r="V300" s="188"/>
      <c r="W300" s="166"/>
      <c r="X300" s="166"/>
      <c r="Y300" s="166"/>
      <c r="Z300" s="166"/>
      <c r="AA300" s="166"/>
      <c r="AB300" s="166"/>
      <c r="AC300" s="166"/>
      <c r="AD300" s="166"/>
      <c r="AE300" s="166"/>
      <c r="AF300" s="166"/>
      <c r="AG300" s="166" t="s">
        <v>154</v>
      </c>
      <c r="AH300" s="166">
        <v>0</v>
      </c>
      <c r="AI300" s="166"/>
      <c r="AJ300" s="166"/>
      <c r="AK300" s="166"/>
      <c r="AL300" s="166"/>
      <c r="AM300" s="166"/>
      <c r="AN300" s="166"/>
      <c r="AO300" s="166"/>
      <c r="AP300" s="166"/>
      <c r="AQ300" s="166"/>
      <c r="AR300" s="166"/>
      <c r="AS300" s="166"/>
      <c r="AT300" s="166"/>
      <c r="AU300" s="166"/>
      <c r="AV300" s="166"/>
      <c r="AW300" s="166"/>
      <c r="AX300" s="166"/>
      <c r="AY300" s="166"/>
      <c r="AZ300" s="166"/>
      <c r="BA300" s="166"/>
      <c r="BB300" s="166"/>
      <c r="BC300" s="166"/>
      <c r="BD300" s="166"/>
      <c r="BE300" s="166"/>
      <c r="BF300" s="166"/>
      <c r="BG300" s="166"/>
      <c r="BH300" s="166"/>
    </row>
    <row r="301" spans="1:60" outlineLevel="1">
      <c r="A301" s="167"/>
      <c r="B301" s="177"/>
      <c r="C301" s="195" t="s">
        <v>197</v>
      </c>
      <c r="D301" s="180"/>
      <c r="E301" s="184"/>
      <c r="F301" s="188"/>
      <c r="G301" s="188"/>
      <c r="H301" s="188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9"/>
      <c r="V301" s="188"/>
      <c r="W301" s="166"/>
      <c r="X301" s="166"/>
      <c r="Y301" s="166"/>
      <c r="Z301" s="166"/>
      <c r="AA301" s="166"/>
      <c r="AB301" s="166"/>
      <c r="AC301" s="166"/>
      <c r="AD301" s="166"/>
      <c r="AE301" s="166"/>
      <c r="AF301" s="166"/>
      <c r="AG301" s="166" t="s">
        <v>154</v>
      </c>
      <c r="AH301" s="166">
        <v>0</v>
      </c>
      <c r="AI301" s="166"/>
      <c r="AJ301" s="166"/>
      <c r="AK301" s="166"/>
      <c r="AL301" s="166"/>
      <c r="AM301" s="166"/>
      <c r="AN301" s="166"/>
      <c r="AO301" s="166"/>
      <c r="AP301" s="166"/>
      <c r="AQ301" s="166"/>
      <c r="AR301" s="166"/>
      <c r="AS301" s="166"/>
      <c r="AT301" s="166"/>
      <c r="AU301" s="166"/>
      <c r="AV301" s="166"/>
      <c r="AW301" s="166"/>
      <c r="AX301" s="166"/>
      <c r="AY301" s="166"/>
      <c r="AZ301" s="166"/>
      <c r="BA301" s="166"/>
      <c r="BB301" s="166"/>
      <c r="BC301" s="166"/>
      <c r="BD301" s="166"/>
      <c r="BE301" s="166"/>
      <c r="BF301" s="166"/>
      <c r="BG301" s="166"/>
      <c r="BH301" s="166"/>
    </row>
    <row r="302" spans="1:60" outlineLevel="1">
      <c r="A302" s="167"/>
      <c r="B302" s="177"/>
      <c r="C302" s="195" t="s">
        <v>207</v>
      </c>
      <c r="D302" s="180"/>
      <c r="E302" s="184">
        <v>4.7</v>
      </c>
      <c r="F302" s="188"/>
      <c r="G302" s="188"/>
      <c r="H302" s="188"/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9"/>
      <c r="V302" s="188"/>
      <c r="W302" s="166"/>
      <c r="X302" s="166"/>
      <c r="Y302" s="166"/>
      <c r="Z302" s="166"/>
      <c r="AA302" s="166"/>
      <c r="AB302" s="166"/>
      <c r="AC302" s="166"/>
      <c r="AD302" s="166"/>
      <c r="AE302" s="166"/>
      <c r="AF302" s="166"/>
      <c r="AG302" s="166" t="s">
        <v>154</v>
      </c>
      <c r="AH302" s="166">
        <v>0</v>
      </c>
      <c r="AI302" s="166"/>
      <c r="AJ302" s="166"/>
      <c r="AK302" s="166"/>
      <c r="AL302" s="166"/>
      <c r="AM302" s="166"/>
      <c r="AN302" s="166"/>
      <c r="AO302" s="166"/>
      <c r="AP302" s="166"/>
      <c r="AQ302" s="166"/>
      <c r="AR302" s="166"/>
      <c r="AS302" s="166"/>
      <c r="AT302" s="166"/>
      <c r="AU302" s="166"/>
      <c r="AV302" s="166"/>
      <c r="AW302" s="166"/>
      <c r="AX302" s="166"/>
      <c r="AY302" s="166"/>
      <c r="AZ302" s="166"/>
      <c r="BA302" s="166"/>
      <c r="BB302" s="166"/>
      <c r="BC302" s="166"/>
      <c r="BD302" s="166"/>
      <c r="BE302" s="166"/>
      <c r="BF302" s="166"/>
      <c r="BG302" s="166"/>
      <c r="BH302" s="166"/>
    </row>
    <row r="303" spans="1:60" outlineLevel="1">
      <c r="A303" s="167"/>
      <c r="B303" s="177"/>
      <c r="C303" s="195" t="s">
        <v>200</v>
      </c>
      <c r="D303" s="180"/>
      <c r="E303" s="184"/>
      <c r="F303" s="188"/>
      <c r="G303" s="188"/>
      <c r="H303" s="188"/>
      <c r="I303" s="188"/>
      <c r="J303" s="188"/>
      <c r="K303" s="188"/>
      <c r="L303" s="188"/>
      <c r="M303" s="188"/>
      <c r="N303" s="188"/>
      <c r="O303" s="188"/>
      <c r="P303" s="188"/>
      <c r="Q303" s="188"/>
      <c r="R303" s="188"/>
      <c r="S303" s="188"/>
      <c r="T303" s="188"/>
      <c r="U303" s="189"/>
      <c r="V303" s="188"/>
      <c r="W303" s="166"/>
      <c r="X303" s="166"/>
      <c r="Y303" s="166"/>
      <c r="Z303" s="166"/>
      <c r="AA303" s="166"/>
      <c r="AB303" s="166"/>
      <c r="AC303" s="166"/>
      <c r="AD303" s="166"/>
      <c r="AE303" s="166"/>
      <c r="AF303" s="166"/>
      <c r="AG303" s="166" t="s">
        <v>154</v>
      </c>
      <c r="AH303" s="166">
        <v>0</v>
      </c>
      <c r="AI303" s="166"/>
      <c r="AJ303" s="166"/>
      <c r="AK303" s="166"/>
      <c r="AL303" s="166"/>
      <c r="AM303" s="166"/>
      <c r="AN303" s="166"/>
      <c r="AO303" s="166"/>
      <c r="AP303" s="166"/>
      <c r="AQ303" s="166"/>
      <c r="AR303" s="166"/>
      <c r="AS303" s="166"/>
      <c r="AT303" s="166"/>
      <c r="AU303" s="166"/>
      <c r="AV303" s="166"/>
      <c r="AW303" s="166"/>
      <c r="AX303" s="166"/>
      <c r="AY303" s="166"/>
      <c r="AZ303" s="166"/>
      <c r="BA303" s="166"/>
      <c r="BB303" s="166"/>
      <c r="BC303" s="166"/>
      <c r="BD303" s="166"/>
      <c r="BE303" s="166"/>
      <c r="BF303" s="166"/>
      <c r="BG303" s="166"/>
      <c r="BH303" s="166"/>
    </row>
    <row r="304" spans="1:60" outlineLevel="1">
      <c r="A304" s="167"/>
      <c r="B304" s="177"/>
      <c r="C304" s="195" t="s">
        <v>208</v>
      </c>
      <c r="D304" s="180"/>
      <c r="E304" s="184">
        <v>4.4000000000000004</v>
      </c>
      <c r="F304" s="188"/>
      <c r="G304" s="188"/>
      <c r="H304" s="188"/>
      <c r="I304" s="188"/>
      <c r="J304" s="188"/>
      <c r="K304" s="188"/>
      <c r="L304" s="188"/>
      <c r="M304" s="188"/>
      <c r="N304" s="188"/>
      <c r="O304" s="188"/>
      <c r="P304" s="188"/>
      <c r="Q304" s="188"/>
      <c r="R304" s="188"/>
      <c r="S304" s="188"/>
      <c r="T304" s="188"/>
      <c r="U304" s="189"/>
      <c r="V304" s="188"/>
      <c r="W304" s="166"/>
      <c r="X304" s="166"/>
      <c r="Y304" s="166"/>
      <c r="Z304" s="166"/>
      <c r="AA304" s="166"/>
      <c r="AB304" s="166"/>
      <c r="AC304" s="166"/>
      <c r="AD304" s="166"/>
      <c r="AE304" s="166"/>
      <c r="AF304" s="166"/>
      <c r="AG304" s="166" t="s">
        <v>154</v>
      </c>
      <c r="AH304" s="166">
        <v>0</v>
      </c>
      <c r="AI304" s="166"/>
      <c r="AJ304" s="166"/>
      <c r="AK304" s="166"/>
      <c r="AL304" s="166"/>
      <c r="AM304" s="166"/>
      <c r="AN304" s="166"/>
      <c r="AO304" s="166"/>
      <c r="AP304" s="166"/>
      <c r="AQ304" s="166"/>
      <c r="AR304" s="166"/>
      <c r="AS304" s="166"/>
      <c r="AT304" s="166"/>
      <c r="AU304" s="166"/>
      <c r="AV304" s="166"/>
      <c r="AW304" s="166"/>
      <c r="AX304" s="166"/>
      <c r="AY304" s="166"/>
      <c r="AZ304" s="166"/>
      <c r="BA304" s="166"/>
      <c r="BB304" s="166"/>
      <c r="BC304" s="166"/>
      <c r="BD304" s="166"/>
      <c r="BE304" s="166"/>
      <c r="BF304" s="166"/>
      <c r="BG304" s="166"/>
      <c r="BH304" s="166"/>
    </row>
    <row r="305" spans="1:60" outlineLevel="1">
      <c r="A305" s="167"/>
      <c r="B305" s="177"/>
      <c r="C305" s="195" t="s">
        <v>286</v>
      </c>
      <c r="D305" s="180"/>
      <c r="E305" s="184"/>
      <c r="F305" s="188"/>
      <c r="G305" s="188"/>
      <c r="H305" s="188"/>
      <c r="I305" s="188"/>
      <c r="J305" s="188"/>
      <c r="K305" s="188"/>
      <c r="L305" s="188"/>
      <c r="M305" s="188"/>
      <c r="N305" s="188"/>
      <c r="O305" s="188"/>
      <c r="P305" s="188"/>
      <c r="Q305" s="188"/>
      <c r="R305" s="188"/>
      <c r="S305" s="188"/>
      <c r="T305" s="188"/>
      <c r="U305" s="189"/>
      <c r="V305" s="188"/>
      <c r="W305" s="166"/>
      <c r="X305" s="166"/>
      <c r="Y305" s="166"/>
      <c r="Z305" s="166"/>
      <c r="AA305" s="166"/>
      <c r="AB305" s="166"/>
      <c r="AC305" s="166"/>
      <c r="AD305" s="166"/>
      <c r="AE305" s="166"/>
      <c r="AF305" s="166"/>
      <c r="AG305" s="166" t="s">
        <v>154</v>
      </c>
      <c r="AH305" s="166">
        <v>0</v>
      </c>
      <c r="AI305" s="166"/>
      <c r="AJ305" s="166"/>
      <c r="AK305" s="166"/>
      <c r="AL305" s="166"/>
      <c r="AM305" s="166"/>
      <c r="AN305" s="166"/>
      <c r="AO305" s="166"/>
      <c r="AP305" s="166"/>
      <c r="AQ305" s="166"/>
      <c r="AR305" s="166"/>
      <c r="AS305" s="166"/>
      <c r="AT305" s="166"/>
      <c r="AU305" s="166"/>
      <c r="AV305" s="166"/>
      <c r="AW305" s="166"/>
      <c r="AX305" s="166"/>
      <c r="AY305" s="166"/>
      <c r="AZ305" s="166"/>
      <c r="BA305" s="166"/>
      <c r="BB305" s="166"/>
      <c r="BC305" s="166"/>
      <c r="BD305" s="166"/>
      <c r="BE305" s="166"/>
      <c r="BF305" s="166"/>
      <c r="BG305" s="166"/>
      <c r="BH305" s="166"/>
    </row>
    <row r="306" spans="1:60" outlineLevel="1">
      <c r="A306" s="167"/>
      <c r="B306" s="177"/>
      <c r="C306" s="195" t="s">
        <v>395</v>
      </c>
      <c r="D306" s="180"/>
      <c r="E306" s="184"/>
      <c r="F306" s="188"/>
      <c r="G306" s="188"/>
      <c r="H306" s="188"/>
      <c r="I306" s="188"/>
      <c r="J306" s="188"/>
      <c r="K306" s="188"/>
      <c r="L306" s="188"/>
      <c r="M306" s="188"/>
      <c r="N306" s="188"/>
      <c r="O306" s="188"/>
      <c r="P306" s="188"/>
      <c r="Q306" s="188"/>
      <c r="R306" s="188"/>
      <c r="S306" s="188"/>
      <c r="T306" s="188"/>
      <c r="U306" s="189"/>
      <c r="V306" s="188"/>
      <c r="W306" s="166"/>
      <c r="X306" s="166"/>
      <c r="Y306" s="166"/>
      <c r="Z306" s="166"/>
      <c r="AA306" s="166"/>
      <c r="AB306" s="166"/>
      <c r="AC306" s="166"/>
      <c r="AD306" s="166"/>
      <c r="AE306" s="166"/>
      <c r="AF306" s="166"/>
      <c r="AG306" s="166" t="s">
        <v>154</v>
      </c>
      <c r="AH306" s="166">
        <v>0</v>
      </c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166"/>
      <c r="AZ306" s="166"/>
      <c r="BA306" s="166"/>
      <c r="BB306" s="166"/>
      <c r="BC306" s="166"/>
      <c r="BD306" s="166"/>
      <c r="BE306" s="166"/>
      <c r="BF306" s="166"/>
      <c r="BG306" s="166"/>
      <c r="BH306" s="166"/>
    </row>
    <row r="307" spans="1:60" outlineLevel="1">
      <c r="A307" s="167"/>
      <c r="B307" s="177"/>
      <c r="C307" s="195" t="s">
        <v>384</v>
      </c>
      <c r="D307" s="180"/>
      <c r="E307" s="184"/>
      <c r="F307" s="188"/>
      <c r="G307" s="188"/>
      <c r="H307" s="188"/>
      <c r="I307" s="188"/>
      <c r="J307" s="188"/>
      <c r="K307" s="188"/>
      <c r="L307" s="188"/>
      <c r="M307" s="188"/>
      <c r="N307" s="188"/>
      <c r="O307" s="188"/>
      <c r="P307" s="188"/>
      <c r="Q307" s="188"/>
      <c r="R307" s="188"/>
      <c r="S307" s="188"/>
      <c r="T307" s="188"/>
      <c r="U307" s="189"/>
      <c r="V307" s="188"/>
      <c r="W307" s="166"/>
      <c r="X307" s="166"/>
      <c r="Y307" s="166"/>
      <c r="Z307" s="166"/>
      <c r="AA307" s="166"/>
      <c r="AB307" s="166"/>
      <c r="AC307" s="166"/>
      <c r="AD307" s="166"/>
      <c r="AE307" s="166"/>
      <c r="AF307" s="166"/>
      <c r="AG307" s="166" t="s">
        <v>154</v>
      </c>
      <c r="AH307" s="166">
        <v>0</v>
      </c>
      <c r="AI307" s="166"/>
      <c r="AJ307" s="166"/>
      <c r="AK307" s="166"/>
      <c r="AL307" s="166"/>
      <c r="AM307" s="166"/>
      <c r="AN307" s="166"/>
      <c r="AO307" s="166"/>
      <c r="AP307" s="166"/>
      <c r="AQ307" s="166"/>
      <c r="AR307" s="166"/>
      <c r="AS307" s="166"/>
      <c r="AT307" s="166"/>
      <c r="AU307" s="166"/>
      <c r="AV307" s="166"/>
      <c r="AW307" s="166"/>
      <c r="AX307" s="166"/>
      <c r="AY307" s="166"/>
      <c r="AZ307" s="166"/>
      <c r="BA307" s="166"/>
      <c r="BB307" s="166"/>
      <c r="BC307" s="166"/>
      <c r="BD307" s="166"/>
      <c r="BE307" s="166"/>
      <c r="BF307" s="166"/>
      <c r="BG307" s="166"/>
      <c r="BH307" s="166"/>
    </row>
    <row r="308" spans="1:60" outlineLevel="1">
      <c r="A308" s="167"/>
      <c r="B308" s="177"/>
      <c r="C308" s="195" t="s">
        <v>396</v>
      </c>
      <c r="D308" s="180"/>
      <c r="E308" s="184">
        <v>15.785</v>
      </c>
      <c r="F308" s="188"/>
      <c r="G308" s="188"/>
      <c r="H308" s="188"/>
      <c r="I308" s="188"/>
      <c r="J308" s="188"/>
      <c r="K308" s="188"/>
      <c r="L308" s="188"/>
      <c r="M308" s="188"/>
      <c r="N308" s="188"/>
      <c r="O308" s="188"/>
      <c r="P308" s="188"/>
      <c r="Q308" s="188"/>
      <c r="R308" s="188"/>
      <c r="S308" s="188"/>
      <c r="T308" s="188"/>
      <c r="U308" s="189"/>
      <c r="V308" s="188"/>
      <c r="W308" s="166"/>
      <c r="X308" s="166"/>
      <c r="Y308" s="166"/>
      <c r="Z308" s="166"/>
      <c r="AA308" s="166"/>
      <c r="AB308" s="166"/>
      <c r="AC308" s="166"/>
      <c r="AD308" s="166"/>
      <c r="AE308" s="166"/>
      <c r="AF308" s="166"/>
      <c r="AG308" s="166" t="s">
        <v>154</v>
      </c>
      <c r="AH308" s="166">
        <v>0</v>
      </c>
      <c r="AI308" s="166"/>
      <c r="AJ308" s="166"/>
      <c r="AK308" s="166"/>
      <c r="AL308" s="166"/>
      <c r="AM308" s="166"/>
      <c r="AN308" s="166"/>
      <c r="AO308" s="166"/>
      <c r="AP308" s="166"/>
      <c r="AQ308" s="166"/>
      <c r="AR308" s="166"/>
      <c r="AS308" s="166"/>
      <c r="AT308" s="166"/>
      <c r="AU308" s="166"/>
      <c r="AV308" s="166"/>
      <c r="AW308" s="166"/>
      <c r="AX308" s="166"/>
      <c r="AY308" s="166"/>
      <c r="AZ308" s="166"/>
      <c r="BA308" s="166"/>
      <c r="BB308" s="166"/>
      <c r="BC308" s="166"/>
      <c r="BD308" s="166"/>
      <c r="BE308" s="166"/>
      <c r="BF308" s="166"/>
      <c r="BG308" s="166"/>
      <c r="BH308" s="166"/>
    </row>
    <row r="309" spans="1:60" outlineLevel="1">
      <c r="A309" s="167"/>
      <c r="B309" s="177"/>
      <c r="C309" s="195" t="s">
        <v>387</v>
      </c>
      <c r="D309" s="180"/>
      <c r="E309" s="184"/>
      <c r="F309" s="188"/>
      <c r="G309" s="188"/>
      <c r="H309" s="188"/>
      <c r="I309" s="188"/>
      <c r="J309" s="188"/>
      <c r="K309" s="188"/>
      <c r="L309" s="188"/>
      <c r="M309" s="188"/>
      <c r="N309" s="188"/>
      <c r="O309" s="188"/>
      <c r="P309" s="188"/>
      <c r="Q309" s="188"/>
      <c r="R309" s="188"/>
      <c r="S309" s="188"/>
      <c r="T309" s="188"/>
      <c r="U309" s="189"/>
      <c r="V309" s="188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66"/>
      <c r="AG309" s="166" t="s">
        <v>154</v>
      </c>
      <c r="AH309" s="166">
        <v>0</v>
      </c>
      <c r="AI309" s="166"/>
      <c r="AJ309" s="166"/>
      <c r="AK309" s="166"/>
      <c r="AL309" s="166"/>
      <c r="AM309" s="166"/>
      <c r="AN309" s="166"/>
      <c r="AO309" s="166"/>
      <c r="AP309" s="166"/>
      <c r="AQ309" s="166"/>
      <c r="AR309" s="166"/>
      <c r="AS309" s="166"/>
      <c r="AT309" s="166"/>
      <c r="AU309" s="166"/>
      <c r="AV309" s="166"/>
      <c r="AW309" s="166"/>
      <c r="AX309" s="166"/>
      <c r="AY309" s="166"/>
      <c r="AZ309" s="166"/>
      <c r="BA309" s="166"/>
      <c r="BB309" s="166"/>
      <c r="BC309" s="166"/>
      <c r="BD309" s="166"/>
      <c r="BE309" s="166"/>
      <c r="BF309" s="166"/>
      <c r="BG309" s="166"/>
      <c r="BH309" s="166"/>
    </row>
    <row r="310" spans="1:60" outlineLevel="1">
      <c r="A310" s="167"/>
      <c r="B310" s="177"/>
      <c r="C310" s="195" t="s">
        <v>397</v>
      </c>
      <c r="D310" s="180"/>
      <c r="E310" s="184">
        <v>13.734999999999999</v>
      </c>
      <c r="F310" s="188"/>
      <c r="G310" s="188"/>
      <c r="H310" s="188"/>
      <c r="I310" s="188"/>
      <c r="J310" s="188"/>
      <c r="K310" s="188"/>
      <c r="L310" s="188"/>
      <c r="M310" s="188"/>
      <c r="N310" s="188"/>
      <c r="O310" s="188"/>
      <c r="P310" s="188"/>
      <c r="Q310" s="188"/>
      <c r="R310" s="188"/>
      <c r="S310" s="188"/>
      <c r="T310" s="188"/>
      <c r="U310" s="189"/>
      <c r="V310" s="188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 t="s">
        <v>154</v>
      </c>
      <c r="AH310" s="166">
        <v>0</v>
      </c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  <c r="AZ310" s="166"/>
      <c r="BA310" s="166"/>
      <c r="BB310" s="166"/>
      <c r="BC310" s="166"/>
      <c r="BD310" s="166"/>
      <c r="BE310" s="166"/>
      <c r="BF310" s="166"/>
      <c r="BG310" s="166"/>
      <c r="BH310" s="166"/>
    </row>
    <row r="311" spans="1:60" outlineLevel="1">
      <c r="A311" s="167"/>
      <c r="B311" s="177"/>
      <c r="C311" s="195" t="s">
        <v>390</v>
      </c>
      <c r="D311" s="180"/>
      <c r="E311" s="184"/>
      <c r="F311" s="188"/>
      <c r="G311" s="188"/>
      <c r="H311" s="188"/>
      <c r="I311" s="188"/>
      <c r="J311" s="188"/>
      <c r="K311" s="188"/>
      <c r="L311" s="188"/>
      <c r="M311" s="188"/>
      <c r="N311" s="188"/>
      <c r="O311" s="188"/>
      <c r="P311" s="188"/>
      <c r="Q311" s="188"/>
      <c r="R311" s="188"/>
      <c r="S311" s="188"/>
      <c r="T311" s="188"/>
      <c r="U311" s="189"/>
      <c r="V311" s="188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66"/>
      <c r="AG311" s="166" t="s">
        <v>154</v>
      </c>
      <c r="AH311" s="166">
        <v>0</v>
      </c>
      <c r="AI311" s="166"/>
      <c r="AJ311" s="166"/>
      <c r="AK311" s="166"/>
      <c r="AL311" s="166"/>
      <c r="AM311" s="166"/>
      <c r="AN311" s="166"/>
      <c r="AO311" s="166"/>
      <c r="AP311" s="166"/>
      <c r="AQ311" s="166"/>
      <c r="AR311" s="166"/>
      <c r="AS311" s="166"/>
      <c r="AT311" s="166"/>
      <c r="AU311" s="166"/>
      <c r="AV311" s="166"/>
      <c r="AW311" s="166"/>
      <c r="AX311" s="166"/>
      <c r="AY311" s="166"/>
      <c r="AZ311" s="166"/>
      <c r="BA311" s="166"/>
      <c r="BB311" s="166"/>
      <c r="BC311" s="166"/>
      <c r="BD311" s="166"/>
      <c r="BE311" s="166"/>
      <c r="BF311" s="166"/>
      <c r="BG311" s="166"/>
      <c r="BH311" s="166"/>
    </row>
    <row r="312" spans="1:60" outlineLevel="1">
      <c r="A312" s="167"/>
      <c r="B312" s="177"/>
      <c r="C312" s="195" t="s">
        <v>397</v>
      </c>
      <c r="D312" s="180"/>
      <c r="E312" s="184">
        <v>13.734999999999999</v>
      </c>
      <c r="F312" s="188"/>
      <c r="G312" s="188"/>
      <c r="H312" s="188"/>
      <c r="I312" s="188"/>
      <c r="J312" s="188"/>
      <c r="K312" s="188"/>
      <c r="L312" s="188"/>
      <c r="M312" s="188"/>
      <c r="N312" s="188"/>
      <c r="O312" s="188"/>
      <c r="P312" s="188"/>
      <c r="Q312" s="188"/>
      <c r="R312" s="188"/>
      <c r="S312" s="188"/>
      <c r="T312" s="188"/>
      <c r="U312" s="189"/>
      <c r="V312" s="188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 t="s">
        <v>154</v>
      </c>
      <c r="AH312" s="166">
        <v>0</v>
      </c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  <c r="AZ312" s="166"/>
      <c r="BA312" s="166"/>
      <c r="BB312" s="166"/>
      <c r="BC312" s="166"/>
      <c r="BD312" s="166"/>
      <c r="BE312" s="166"/>
      <c r="BF312" s="166"/>
      <c r="BG312" s="166"/>
      <c r="BH312" s="166"/>
    </row>
    <row r="313" spans="1:60" outlineLevel="1">
      <c r="A313" s="167"/>
      <c r="B313" s="177"/>
      <c r="C313" s="195" t="s">
        <v>392</v>
      </c>
      <c r="D313" s="180"/>
      <c r="E313" s="184"/>
      <c r="F313" s="188"/>
      <c r="G313" s="188"/>
      <c r="H313" s="188"/>
      <c r="I313" s="188"/>
      <c r="J313" s="188"/>
      <c r="K313" s="188"/>
      <c r="L313" s="188"/>
      <c r="M313" s="188"/>
      <c r="N313" s="188"/>
      <c r="O313" s="188"/>
      <c r="P313" s="188"/>
      <c r="Q313" s="188"/>
      <c r="R313" s="188"/>
      <c r="S313" s="188"/>
      <c r="T313" s="188"/>
      <c r="U313" s="189"/>
      <c r="V313" s="188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66"/>
      <c r="AG313" s="166" t="s">
        <v>154</v>
      </c>
      <c r="AH313" s="166">
        <v>0</v>
      </c>
      <c r="AI313" s="166"/>
      <c r="AJ313" s="166"/>
      <c r="AK313" s="166"/>
      <c r="AL313" s="166"/>
      <c r="AM313" s="166"/>
      <c r="AN313" s="166"/>
      <c r="AO313" s="166"/>
      <c r="AP313" s="166"/>
      <c r="AQ313" s="166"/>
      <c r="AR313" s="166"/>
      <c r="AS313" s="166"/>
      <c r="AT313" s="166"/>
      <c r="AU313" s="166"/>
      <c r="AV313" s="166"/>
      <c r="AW313" s="166"/>
      <c r="AX313" s="166"/>
      <c r="AY313" s="166"/>
      <c r="AZ313" s="166"/>
      <c r="BA313" s="166"/>
      <c r="BB313" s="166"/>
      <c r="BC313" s="166"/>
      <c r="BD313" s="166"/>
      <c r="BE313" s="166"/>
      <c r="BF313" s="166"/>
      <c r="BG313" s="166"/>
      <c r="BH313" s="166"/>
    </row>
    <row r="314" spans="1:60" outlineLevel="1">
      <c r="A314" s="167"/>
      <c r="B314" s="177"/>
      <c r="C314" s="195" t="s">
        <v>396</v>
      </c>
      <c r="D314" s="180"/>
      <c r="E314" s="184">
        <v>15.785</v>
      </c>
      <c r="F314" s="188"/>
      <c r="G314" s="188"/>
      <c r="H314" s="188"/>
      <c r="I314" s="188"/>
      <c r="J314" s="188"/>
      <c r="K314" s="188"/>
      <c r="L314" s="188"/>
      <c r="M314" s="188"/>
      <c r="N314" s="188"/>
      <c r="O314" s="188"/>
      <c r="P314" s="188"/>
      <c r="Q314" s="188"/>
      <c r="R314" s="188"/>
      <c r="S314" s="188"/>
      <c r="T314" s="188"/>
      <c r="U314" s="189"/>
      <c r="V314" s="188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6"/>
      <c r="AG314" s="166" t="s">
        <v>154</v>
      </c>
      <c r="AH314" s="166">
        <v>0</v>
      </c>
      <c r="AI314" s="166"/>
      <c r="AJ314" s="166"/>
      <c r="AK314" s="166"/>
      <c r="AL314" s="166"/>
      <c r="AM314" s="166"/>
      <c r="AN314" s="166"/>
      <c r="AO314" s="166"/>
      <c r="AP314" s="166"/>
      <c r="AQ314" s="166"/>
      <c r="AR314" s="166"/>
      <c r="AS314" s="166"/>
      <c r="AT314" s="166"/>
      <c r="AU314" s="166"/>
      <c r="AV314" s="166"/>
      <c r="AW314" s="166"/>
      <c r="AX314" s="166"/>
      <c r="AY314" s="166"/>
      <c r="AZ314" s="166"/>
      <c r="BA314" s="166"/>
      <c r="BB314" s="166"/>
      <c r="BC314" s="166"/>
      <c r="BD314" s="166"/>
      <c r="BE314" s="166"/>
      <c r="BF314" s="166"/>
      <c r="BG314" s="166"/>
      <c r="BH314" s="166"/>
    </row>
    <row r="315" spans="1:60" outlineLevel="1">
      <c r="A315" s="167"/>
      <c r="B315" s="177"/>
      <c r="C315" s="195" t="s">
        <v>190</v>
      </c>
      <c r="D315" s="180"/>
      <c r="E315" s="184"/>
      <c r="F315" s="188"/>
      <c r="G315" s="188"/>
      <c r="H315" s="188"/>
      <c r="I315" s="188"/>
      <c r="J315" s="188"/>
      <c r="K315" s="188"/>
      <c r="L315" s="188"/>
      <c r="M315" s="188"/>
      <c r="N315" s="188"/>
      <c r="O315" s="188"/>
      <c r="P315" s="188"/>
      <c r="Q315" s="188"/>
      <c r="R315" s="188"/>
      <c r="S315" s="188"/>
      <c r="T315" s="188"/>
      <c r="U315" s="189"/>
      <c r="V315" s="188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66"/>
      <c r="AG315" s="166" t="s">
        <v>154</v>
      </c>
      <c r="AH315" s="166">
        <v>0</v>
      </c>
      <c r="AI315" s="166"/>
      <c r="AJ315" s="166"/>
      <c r="AK315" s="166"/>
      <c r="AL315" s="166"/>
      <c r="AM315" s="166"/>
      <c r="AN315" s="166"/>
      <c r="AO315" s="166"/>
      <c r="AP315" s="166"/>
      <c r="AQ315" s="166"/>
      <c r="AR315" s="166"/>
      <c r="AS315" s="166"/>
      <c r="AT315" s="166"/>
      <c r="AU315" s="166"/>
      <c r="AV315" s="166"/>
      <c r="AW315" s="166"/>
      <c r="AX315" s="166"/>
      <c r="AY315" s="166"/>
      <c r="AZ315" s="166"/>
      <c r="BA315" s="166"/>
      <c r="BB315" s="166"/>
      <c r="BC315" s="166"/>
      <c r="BD315" s="166"/>
      <c r="BE315" s="166"/>
      <c r="BF315" s="166"/>
      <c r="BG315" s="166"/>
      <c r="BH315" s="166"/>
    </row>
    <row r="316" spans="1:60" outlineLevel="1">
      <c r="A316" s="167"/>
      <c r="B316" s="177"/>
      <c r="C316" s="195" t="s">
        <v>398</v>
      </c>
      <c r="D316" s="180"/>
      <c r="E316" s="184">
        <v>14.513999999999999</v>
      </c>
      <c r="F316" s="188"/>
      <c r="G316" s="188"/>
      <c r="H316" s="188"/>
      <c r="I316" s="188"/>
      <c r="J316" s="188"/>
      <c r="K316" s="188"/>
      <c r="L316" s="188"/>
      <c r="M316" s="188"/>
      <c r="N316" s="188"/>
      <c r="O316" s="188"/>
      <c r="P316" s="188"/>
      <c r="Q316" s="188"/>
      <c r="R316" s="188"/>
      <c r="S316" s="188"/>
      <c r="T316" s="188"/>
      <c r="U316" s="189"/>
      <c r="V316" s="188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66"/>
      <c r="AG316" s="166" t="s">
        <v>154</v>
      </c>
      <c r="AH316" s="166">
        <v>0</v>
      </c>
      <c r="AI316" s="166"/>
      <c r="AJ316" s="166"/>
      <c r="AK316" s="166"/>
      <c r="AL316" s="166"/>
      <c r="AM316" s="166"/>
      <c r="AN316" s="166"/>
      <c r="AO316" s="166"/>
      <c r="AP316" s="166"/>
      <c r="AQ316" s="166"/>
      <c r="AR316" s="166"/>
      <c r="AS316" s="166"/>
      <c r="AT316" s="166"/>
      <c r="AU316" s="166"/>
      <c r="AV316" s="166"/>
      <c r="AW316" s="166"/>
      <c r="AX316" s="166"/>
      <c r="AY316" s="166"/>
      <c r="AZ316" s="166"/>
      <c r="BA316" s="166"/>
      <c r="BB316" s="166"/>
      <c r="BC316" s="166"/>
      <c r="BD316" s="166"/>
      <c r="BE316" s="166"/>
      <c r="BF316" s="166"/>
      <c r="BG316" s="166"/>
      <c r="BH316" s="166"/>
    </row>
    <row r="317" spans="1:60" outlineLevel="1">
      <c r="A317" s="167"/>
      <c r="B317" s="177"/>
      <c r="C317" s="195" t="s">
        <v>193</v>
      </c>
      <c r="D317" s="180"/>
      <c r="E317" s="184"/>
      <c r="F317" s="188"/>
      <c r="G317" s="188"/>
      <c r="H317" s="188"/>
      <c r="I317" s="188"/>
      <c r="J317" s="188"/>
      <c r="K317" s="188"/>
      <c r="L317" s="188"/>
      <c r="M317" s="188"/>
      <c r="N317" s="188"/>
      <c r="O317" s="188"/>
      <c r="P317" s="188"/>
      <c r="Q317" s="188"/>
      <c r="R317" s="188"/>
      <c r="S317" s="188"/>
      <c r="T317" s="188"/>
      <c r="U317" s="189"/>
      <c r="V317" s="188"/>
      <c r="W317" s="166"/>
      <c r="X317" s="166"/>
      <c r="Y317" s="166"/>
      <c r="Z317" s="166"/>
      <c r="AA317" s="166"/>
      <c r="AB317" s="166"/>
      <c r="AC317" s="166"/>
      <c r="AD317" s="166"/>
      <c r="AE317" s="166"/>
      <c r="AF317" s="166"/>
      <c r="AG317" s="166" t="s">
        <v>154</v>
      </c>
      <c r="AH317" s="166">
        <v>0</v>
      </c>
      <c r="AI317" s="166"/>
      <c r="AJ317" s="166"/>
      <c r="AK317" s="166"/>
      <c r="AL317" s="166"/>
      <c r="AM317" s="166"/>
      <c r="AN317" s="166"/>
      <c r="AO317" s="166"/>
      <c r="AP317" s="166"/>
      <c r="AQ317" s="166"/>
      <c r="AR317" s="166"/>
      <c r="AS317" s="166"/>
      <c r="AT317" s="166"/>
      <c r="AU317" s="166"/>
      <c r="AV317" s="166"/>
      <c r="AW317" s="166"/>
      <c r="AX317" s="166"/>
      <c r="AY317" s="166"/>
      <c r="AZ317" s="166"/>
      <c r="BA317" s="166"/>
      <c r="BB317" s="166"/>
      <c r="BC317" s="166"/>
      <c r="BD317" s="166"/>
      <c r="BE317" s="166"/>
      <c r="BF317" s="166"/>
      <c r="BG317" s="166"/>
      <c r="BH317" s="166"/>
    </row>
    <row r="318" spans="1:60" outlineLevel="1">
      <c r="A318" s="167"/>
      <c r="B318" s="177"/>
      <c r="C318" s="195" t="s">
        <v>399</v>
      </c>
      <c r="D318" s="180"/>
      <c r="E318" s="184">
        <v>16.891999999999999</v>
      </c>
      <c r="F318" s="188"/>
      <c r="G318" s="188"/>
      <c r="H318" s="188"/>
      <c r="I318" s="188"/>
      <c r="J318" s="188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  <c r="U318" s="189"/>
      <c r="V318" s="188"/>
      <c r="W318" s="166"/>
      <c r="X318" s="166"/>
      <c r="Y318" s="166"/>
      <c r="Z318" s="166"/>
      <c r="AA318" s="166"/>
      <c r="AB318" s="166"/>
      <c r="AC318" s="166"/>
      <c r="AD318" s="166"/>
      <c r="AE318" s="166"/>
      <c r="AF318" s="166"/>
      <c r="AG318" s="166" t="s">
        <v>154</v>
      </c>
      <c r="AH318" s="166">
        <v>0</v>
      </c>
      <c r="AI318" s="166"/>
      <c r="AJ318" s="166"/>
      <c r="AK318" s="166"/>
      <c r="AL318" s="166"/>
      <c r="AM318" s="166"/>
      <c r="AN318" s="166"/>
      <c r="AO318" s="166"/>
      <c r="AP318" s="166"/>
      <c r="AQ318" s="166"/>
      <c r="AR318" s="166"/>
      <c r="AS318" s="166"/>
      <c r="AT318" s="166"/>
      <c r="AU318" s="166"/>
      <c r="AV318" s="166"/>
      <c r="AW318" s="166"/>
      <c r="AX318" s="166"/>
      <c r="AY318" s="166"/>
      <c r="AZ318" s="166"/>
      <c r="BA318" s="166"/>
      <c r="BB318" s="166"/>
      <c r="BC318" s="166"/>
      <c r="BD318" s="166"/>
      <c r="BE318" s="166"/>
      <c r="BF318" s="166"/>
      <c r="BG318" s="166"/>
      <c r="BH318" s="166"/>
    </row>
    <row r="319" spans="1:60" outlineLevel="1">
      <c r="A319" s="167"/>
      <c r="B319" s="177"/>
      <c r="C319" s="195" t="s">
        <v>197</v>
      </c>
      <c r="D319" s="180"/>
      <c r="E319" s="184"/>
      <c r="F319" s="188"/>
      <c r="G319" s="188"/>
      <c r="H319" s="188"/>
      <c r="I319" s="188"/>
      <c r="J319" s="188"/>
      <c r="K319" s="188"/>
      <c r="L319" s="188"/>
      <c r="M319" s="188"/>
      <c r="N319" s="188"/>
      <c r="O319" s="188"/>
      <c r="P319" s="188"/>
      <c r="Q319" s="188"/>
      <c r="R319" s="188"/>
      <c r="S319" s="188"/>
      <c r="T319" s="188"/>
      <c r="U319" s="189"/>
      <c r="V319" s="188"/>
      <c r="W319" s="166"/>
      <c r="X319" s="166"/>
      <c r="Y319" s="166"/>
      <c r="Z319" s="166"/>
      <c r="AA319" s="166"/>
      <c r="AB319" s="166"/>
      <c r="AC319" s="166"/>
      <c r="AD319" s="166"/>
      <c r="AE319" s="166"/>
      <c r="AF319" s="166"/>
      <c r="AG319" s="166" t="s">
        <v>154</v>
      </c>
      <c r="AH319" s="166">
        <v>0</v>
      </c>
      <c r="AI319" s="166"/>
      <c r="AJ319" s="166"/>
      <c r="AK319" s="166"/>
      <c r="AL319" s="166"/>
      <c r="AM319" s="166"/>
      <c r="AN319" s="166"/>
      <c r="AO319" s="166"/>
      <c r="AP319" s="166"/>
      <c r="AQ319" s="166"/>
      <c r="AR319" s="166"/>
      <c r="AS319" s="166"/>
      <c r="AT319" s="166"/>
      <c r="AU319" s="166"/>
      <c r="AV319" s="166"/>
      <c r="AW319" s="166"/>
      <c r="AX319" s="166"/>
      <c r="AY319" s="166"/>
      <c r="AZ319" s="166"/>
      <c r="BA319" s="166"/>
      <c r="BB319" s="166"/>
      <c r="BC319" s="166"/>
      <c r="BD319" s="166"/>
      <c r="BE319" s="166"/>
      <c r="BF319" s="166"/>
      <c r="BG319" s="166"/>
      <c r="BH319" s="166"/>
    </row>
    <row r="320" spans="1:60" outlineLevel="1">
      <c r="A320" s="167"/>
      <c r="B320" s="177"/>
      <c r="C320" s="195" t="s">
        <v>399</v>
      </c>
      <c r="D320" s="180"/>
      <c r="E320" s="184">
        <v>16.891999999999999</v>
      </c>
      <c r="F320" s="188"/>
      <c r="G320" s="188"/>
      <c r="H320" s="188"/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188"/>
      <c r="T320" s="188"/>
      <c r="U320" s="189"/>
      <c r="V320" s="188"/>
      <c r="W320" s="166"/>
      <c r="X320" s="166"/>
      <c r="Y320" s="166"/>
      <c r="Z320" s="166"/>
      <c r="AA320" s="166"/>
      <c r="AB320" s="166"/>
      <c r="AC320" s="166"/>
      <c r="AD320" s="166"/>
      <c r="AE320" s="166"/>
      <c r="AF320" s="166"/>
      <c r="AG320" s="166" t="s">
        <v>154</v>
      </c>
      <c r="AH320" s="166">
        <v>0</v>
      </c>
      <c r="AI320" s="166"/>
      <c r="AJ320" s="166"/>
      <c r="AK320" s="166"/>
      <c r="AL320" s="166"/>
      <c r="AM320" s="166"/>
      <c r="AN320" s="166"/>
      <c r="AO320" s="166"/>
      <c r="AP320" s="166"/>
      <c r="AQ320" s="166"/>
      <c r="AR320" s="166"/>
      <c r="AS320" s="166"/>
      <c r="AT320" s="166"/>
      <c r="AU320" s="166"/>
      <c r="AV320" s="166"/>
      <c r="AW320" s="166"/>
      <c r="AX320" s="166"/>
      <c r="AY320" s="166"/>
      <c r="AZ320" s="166"/>
      <c r="BA320" s="166"/>
      <c r="BB320" s="166"/>
      <c r="BC320" s="166"/>
      <c r="BD320" s="166"/>
      <c r="BE320" s="166"/>
      <c r="BF320" s="166"/>
      <c r="BG320" s="166"/>
      <c r="BH320" s="166"/>
    </row>
    <row r="321" spans="1:60" outlineLevel="1">
      <c r="A321" s="167"/>
      <c r="B321" s="177"/>
      <c r="C321" s="195" t="s">
        <v>200</v>
      </c>
      <c r="D321" s="180"/>
      <c r="E321" s="184"/>
      <c r="F321" s="188"/>
      <c r="G321" s="188"/>
      <c r="H321" s="188"/>
      <c r="I321" s="188"/>
      <c r="J321" s="188"/>
      <c r="K321" s="188"/>
      <c r="L321" s="188"/>
      <c r="M321" s="188"/>
      <c r="N321" s="188"/>
      <c r="O321" s="188"/>
      <c r="P321" s="188"/>
      <c r="Q321" s="188"/>
      <c r="R321" s="188"/>
      <c r="S321" s="188"/>
      <c r="T321" s="188"/>
      <c r="U321" s="189"/>
      <c r="V321" s="188"/>
      <c r="W321" s="166"/>
      <c r="X321" s="166"/>
      <c r="Y321" s="166"/>
      <c r="Z321" s="166"/>
      <c r="AA321" s="166"/>
      <c r="AB321" s="166"/>
      <c r="AC321" s="166"/>
      <c r="AD321" s="166"/>
      <c r="AE321" s="166"/>
      <c r="AF321" s="166"/>
      <c r="AG321" s="166" t="s">
        <v>154</v>
      </c>
      <c r="AH321" s="166">
        <v>0</v>
      </c>
      <c r="AI321" s="166"/>
      <c r="AJ321" s="166"/>
      <c r="AK321" s="166"/>
      <c r="AL321" s="166"/>
      <c r="AM321" s="166"/>
      <c r="AN321" s="166"/>
      <c r="AO321" s="166"/>
      <c r="AP321" s="166"/>
      <c r="AQ321" s="166"/>
      <c r="AR321" s="166"/>
      <c r="AS321" s="166"/>
      <c r="AT321" s="166"/>
      <c r="AU321" s="166"/>
      <c r="AV321" s="166"/>
      <c r="AW321" s="166"/>
      <c r="AX321" s="166"/>
      <c r="AY321" s="166"/>
      <c r="AZ321" s="166"/>
      <c r="BA321" s="166"/>
      <c r="BB321" s="166"/>
      <c r="BC321" s="166"/>
      <c r="BD321" s="166"/>
      <c r="BE321" s="166"/>
      <c r="BF321" s="166"/>
      <c r="BG321" s="166"/>
      <c r="BH321" s="166"/>
    </row>
    <row r="322" spans="1:60" outlineLevel="1">
      <c r="A322" s="167"/>
      <c r="B322" s="177"/>
      <c r="C322" s="195" t="s">
        <v>400</v>
      </c>
      <c r="D322" s="180"/>
      <c r="E322" s="184">
        <v>17.076499999999999</v>
      </c>
      <c r="F322" s="188"/>
      <c r="G322" s="188"/>
      <c r="H322" s="188"/>
      <c r="I322" s="188"/>
      <c r="J322" s="188"/>
      <c r="K322" s="188"/>
      <c r="L322" s="188"/>
      <c r="M322" s="188"/>
      <c r="N322" s="188"/>
      <c r="O322" s="188"/>
      <c r="P322" s="188"/>
      <c r="Q322" s="188"/>
      <c r="R322" s="188"/>
      <c r="S322" s="188"/>
      <c r="T322" s="188"/>
      <c r="U322" s="189"/>
      <c r="V322" s="188"/>
      <c r="W322" s="166"/>
      <c r="X322" s="166"/>
      <c r="Y322" s="166"/>
      <c r="Z322" s="166"/>
      <c r="AA322" s="166"/>
      <c r="AB322" s="166"/>
      <c r="AC322" s="166"/>
      <c r="AD322" s="166"/>
      <c r="AE322" s="166"/>
      <c r="AF322" s="166"/>
      <c r="AG322" s="166" t="s">
        <v>154</v>
      </c>
      <c r="AH322" s="166">
        <v>0</v>
      </c>
      <c r="AI322" s="166"/>
      <c r="AJ322" s="166"/>
      <c r="AK322" s="166"/>
      <c r="AL322" s="166"/>
      <c r="AM322" s="166"/>
      <c r="AN322" s="166"/>
      <c r="AO322" s="166"/>
      <c r="AP322" s="166"/>
      <c r="AQ322" s="166"/>
      <c r="AR322" s="166"/>
      <c r="AS322" s="166"/>
      <c r="AT322" s="166"/>
      <c r="AU322" s="166"/>
      <c r="AV322" s="166"/>
      <c r="AW322" s="166"/>
      <c r="AX322" s="166"/>
      <c r="AY322" s="166"/>
      <c r="AZ322" s="166"/>
      <c r="BA322" s="166"/>
      <c r="BB322" s="166"/>
      <c r="BC322" s="166"/>
      <c r="BD322" s="166"/>
      <c r="BE322" s="166"/>
      <c r="BF322" s="166"/>
      <c r="BG322" s="166"/>
      <c r="BH322" s="166"/>
    </row>
    <row r="323" spans="1:60" outlineLevel="1">
      <c r="A323" s="167">
        <v>68</v>
      </c>
      <c r="B323" s="177" t="s">
        <v>401</v>
      </c>
      <c r="C323" s="194" t="s">
        <v>660</v>
      </c>
      <c r="D323" s="179" t="s">
        <v>159</v>
      </c>
      <c r="E323" s="183">
        <v>241.94128000000001</v>
      </c>
      <c r="F323" s="188"/>
      <c r="G323" s="188"/>
      <c r="H323" s="188">
        <v>154.30000000000001</v>
      </c>
      <c r="I323" s="188">
        <f>ROUND(E323*H323,2)</f>
        <v>37331.54</v>
      </c>
      <c r="J323" s="188">
        <v>0</v>
      </c>
      <c r="K323" s="188">
        <f>ROUND(E323*J323,2)</f>
        <v>0</v>
      </c>
      <c r="L323" s="188">
        <v>15</v>
      </c>
      <c r="M323" s="188">
        <f>G323*(1+L323/100)</f>
        <v>0</v>
      </c>
      <c r="N323" s="188">
        <v>4.4999999999999997E-3</v>
      </c>
      <c r="O323" s="188">
        <f>ROUND(E323*N323,2)</f>
        <v>1.0900000000000001</v>
      </c>
      <c r="P323" s="188">
        <v>0</v>
      </c>
      <c r="Q323" s="188">
        <f>ROUND(E323*P323,2)</f>
        <v>0</v>
      </c>
      <c r="R323" s="188"/>
      <c r="S323" s="188" t="s">
        <v>157</v>
      </c>
      <c r="T323" s="188">
        <v>0</v>
      </c>
      <c r="U323" s="189">
        <f>ROUND(E323*T323,2)</f>
        <v>0</v>
      </c>
      <c r="V323" s="188"/>
      <c r="W323" s="166"/>
      <c r="X323" s="166"/>
      <c r="Y323" s="166"/>
      <c r="Z323" s="166"/>
      <c r="AA323" s="166"/>
      <c r="AB323" s="166"/>
      <c r="AC323" s="166"/>
      <c r="AD323" s="166"/>
      <c r="AE323" s="166"/>
      <c r="AF323" s="166"/>
      <c r="AG323" s="166" t="s">
        <v>253</v>
      </c>
      <c r="AH323" s="166"/>
      <c r="AI323" s="166"/>
      <c r="AJ323" s="166"/>
      <c r="AK323" s="166"/>
      <c r="AL323" s="166"/>
      <c r="AM323" s="166"/>
      <c r="AN323" s="166"/>
      <c r="AO323" s="166"/>
      <c r="AP323" s="166"/>
      <c r="AQ323" s="166"/>
      <c r="AR323" s="166"/>
      <c r="AS323" s="166"/>
      <c r="AT323" s="166"/>
      <c r="AU323" s="166"/>
      <c r="AV323" s="166"/>
      <c r="AW323" s="166"/>
      <c r="AX323" s="166"/>
      <c r="AY323" s="166"/>
      <c r="AZ323" s="166"/>
      <c r="BA323" s="166"/>
      <c r="BB323" s="166"/>
      <c r="BC323" s="166"/>
      <c r="BD323" s="166"/>
      <c r="BE323" s="166"/>
      <c r="BF323" s="166"/>
      <c r="BG323" s="166"/>
      <c r="BH323" s="166"/>
    </row>
    <row r="324" spans="1:60" outlineLevel="1">
      <c r="A324" s="167"/>
      <c r="B324" s="177"/>
      <c r="C324" s="195" t="s">
        <v>378</v>
      </c>
      <c r="D324" s="180"/>
      <c r="E324" s="184">
        <v>146</v>
      </c>
      <c r="F324" s="188"/>
      <c r="G324" s="188"/>
      <c r="H324" s="188"/>
      <c r="I324" s="188"/>
      <c r="J324" s="188"/>
      <c r="K324" s="188"/>
      <c r="L324" s="188"/>
      <c r="M324" s="188"/>
      <c r="N324" s="188"/>
      <c r="O324" s="188"/>
      <c r="P324" s="188"/>
      <c r="Q324" s="188"/>
      <c r="R324" s="188"/>
      <c r="S324" s="188"/>
      <c r="T324" s="188"/>
      <c r="U324" s="189"/>
      <c r="V324" s="188"/>
      <c r="W324" s="166"/>
      <c r="X324" s="166"/>
      <c r="Y324" s="166"/>
      <c r="Z324" s="166"/>
      <c r="AA324" s="166"/>
      <c r="AB324" s="166"/>
      <c r="AC324" s="166"/>
      <c r="AD324" s="166"/>
      <c r="AE324" s="166"/>
      <c r="AF324" s="166"/>
      <c r="AG324" s="166" t="s">
        <v>154</v>
      </c>
      <c r="AH324" s="166">
        <v>0</v>
      </c>
      <c r="AI324" s="166"/>
      <c r="AJ324" s="166"/>
      <c r="AK324" s="166"/>
      <c r="AL324" s="166"/>
      <c r="AM324" s="166"/>
      <c r="AN324" s="166"/>
      <c r="AO324" s="166"/>
      <c r="AP324" s="166"/>
      <c r="AQ324" s="166"/>
      <c r="AR324" s="166"/>
      <c r="AS324" s="166"/>
      <c r="AT324" s="166"/>
      <c r="AU324" s="166"/>
      <c r="AV324" s="166"/>
      <c r="AW324" s="166"/>
      <c r="AX324" s="166"/>
      <c r="AY324" s="166"/>
      <c r="AZ324" s="166"/>
      <c r="BA324" s="166"/>
      <c r="BB324" s="166"/>
      <c r="BC324" s="166"/>
      <c r="BD324" s="166"/>
      <c r="BE324" s="166"/>
      <c r="BF324" s="166"/>
      <c r="BG324" s="166"/>
      <c r="BH324" s="166"/>
    </row>
    <row r="325" spans="1:60" outlineLevel="1">
      <c r="A325" s="167"/>
      <c r="B325" s="177"/>
      <c r="C325" s="195" t="s">
        <v>380</v>
      </c>
      <c r="D325" s="180"/>
      <c r="E325" s="184">
        <v>13</v>
      </c>
      <c r="F325" s="188"/>
      <c r="G325" s="188"/>
      <c r="H325" s="188"/>
      <c r="I325" s="188"/>
      <c r="J325" s="188"/>
      <c r="K325" s="188"/>
      <c r="L325" s="188"/>
      <c r="M325" s="188"/>
      <c r="N325" s="188"/>
      <c r="O325" s="188"/>
      <c r="P325" s="188"/>
      <c r="Q325" s="188"/>
      <c r="R325" s="188"/>
      <c r="S325" s="188"/>
      <c r="T325" s="188"/>
      <c r="U325" s="189"/>
      <c r="V325" s="188"/>
      <c r="W325" s="166"/>
      <c r="X325" s="166"/>
      <c r="Y325" s="166"/>
      <c r="Z325" s="166"/>
      <c r="AA325" s="166"/>
      <c r="AB325" s="166"/>
      <c r="AC325" s="166"/>
      <c r="AD325" s="166"/>
      <c r="AE325" s="166"/>
      <c r="AF325" s="166"/>
      <c r="AG325" s="166" t="s">
        <v>154</v>
      </c>
      <c r="AH325" s="166">
        <v>0</v>
      </c>
      <c r="AI325" s="166"/>
      <c r="AJ325" s="166"/>
      <c r="AK325" s="166"/>
      <c r="AL325" s="166"/>
      <c r="AM325" s="166"/>
      <c r="AN325" s="166"/>
      <c r="AO325" s="166"/>
      <c r="AP325" s="166"/>
      <c r="AQ325" s="166"/>
      <c r="AR325" s="166"/>
      <c r="AS325" s="166"/>
      <c r="AT325" s="166"/>
      <c r="AU325" s="166"/>
      <c r="AV325" s="166"/>
      <c r="AW325" s="166"/>
      <c r="AX325" s="166"/>
      <c r="AY325" s="166"/>
      <c r="AZ325" s="166"/>
      <c r="BA325" s="166"/>
      <c r="BB325" s="166"/>
      <c r="BC325" s="166"/>
      <c r="BD325" s="166"/>
      <c r="BE325" s="166"/>
      <c r="BF325" s="166"/>
      <c r="BG325" s="166"/>
      <c r="BH325" s="166"/>
    </row>
    <row r="326" spans="1:60" outlineLevel="1">
      <c r="A326" s="167"/>
      <c r="B326" s="177"/>
      <c r="C326" s="195" t="s">
        <v>381</v>
      </c>
      <c r="D326" s="180"/>
      <c r="E326" s="184">
        <v>57.02</v>
      </c>
      <c r="F326" s="188"/>
      <c r="G326" s="188"/>
      <c r="H326" s="188"/>
      <c r="I326" s="188"/>
      <c r="J326" s="188"/>
      <c r="K326" s="188"/>
      <c r="L326" s="188"/>
      <c r="M326" s="188"/>
      <c r="N326" s="188"/>
      <c r="O326" s="188"/>
      <c r="P326" s="188"/>
      <c r="Q326" s="188"/>
      <c r="R326" s="188"/>
      <c r="S326" s="188"/>
      <c r="T326" s="188"/>
      <c r="U326" s="189"/>
      <c r="V326" s="188"/>
      <c r="W326" s="166"/>
      <c r="X326" s="166"/>
      <c r="Y326" s="166"/>
      <c r="Z326" s="166"/>
      <c r="AA326" s="166"/>
      <c r="AB326" s="166"/>
      <c r="AC326" s="166"/>
      <c r="AD326" s="166"/>
      <c r="AE326" s="166"/>
      <c r="AF326" s="166"/>
      <c r="AG326" s="166" t="s">
        <v>154</v>
      </c>
      <c r="AH326" s="166">
        <v>0</v>
      </c>
      <c r="AI326" s="166"/>
      <c r="AJ326" s="166"/>
      <c r="AK326" s="166"/>
      <c r="AL326" s="166"/>
      <c r="AM326" s="166"/>
      <c r="AN326" s="166"/>
      <c r="AO326" s="166"/>
      <c r="AP326" s="166"/>
      <c r="AQ326" s="166"/>
      <c r="AR326" s="166"/>
      <c r="AS326" s="166"/>
      <c r="AT326" s="166"/>
      <c r="AU326" s="166"/>
      <c r="AV326" s="166"/>
      <c r="AW326" s="166"/>
      <c r="AX326" s="166"/>
      <c r="AY326" s="166"/>
      <c r="AZ326" s="166"/>
      <c r="BA326" s="166"/>
      <c r="BB326" s="166"/>
      <c r="BC326" s="166"/>
      <c r="BD326" s="166"/>
      <c r="BE326" s="166"/>
      <c r="BF326" s="166"/>
      <c r="BG326" s="166"/>
      <c r="BH326" s="166"/>
    </row>
    <row r="327" spans="1:60" outlineLevel="1">
      <c r="A327" s="167"/>
      <c r="B327" s="177"/>
      <c r="C327" s="195" t="s">
        <v>402</v>
      </c>
      <c r="D327" s="180"/>
      <c r="E327" s="184">
        <v>25.92</v>
      </c>
      <c r="F327" s="188"/>
      <c r="G327" s="188"/>
      <c r="H327" s="188"/>
      <c r="I327" s="188"/>
      <c r="J327" s="188"/>
      <c r="K327" s="188"/>
      <c r="L327" s="188"/>
      <c r="M327" s="188"/>
      <c r="N327" s="188"/>
      <c r="O327" s="188"/>
      <c r="P327" s="188"/>
      <c r="Q327" s="188"/>
      <c r="R327" s="188"/>
      <c r="S327" s="188"/>
      <c r="T327" s="188"/>
      <c r="U327" s="189"/>
      <c r="V327" s="188"/>
      <c r="W327" s="166"/>
      <c r="X327" s="166"/>
      <c r="Y327" s="166"/>
      <c r="Z327" s="166"/>
      <c r="AA327" s="166"/>
      <c r="AB327" s="166"/>
      <c r="AC327" s="166"/>
      <c r="AD327" s="166"/>
      <c r="AE327" s="166"/>
      <c r="AF327" s="166"/>
      <c r="AG327" s="166" t="s">
        <v>154</v>
      </c>
      <c r="AH327" s="166">
        <v>0</v>
      </c>
      <c r="AI327" s="166"/>
      <c r="AJ327" s="166"/>
      <c r="AK327" s="166"/>
      <c r="AL327" s="166"/>
      <c r="AM327" s="166"/>
      <c r="AN327" s="166"/>
      <c r="AO327" s="166"/>
      <c r="AP327" s="166"/>
      <c r="AQ327" s="166"/>
      <c r="AR327" s="166"/>
      <c r="AS327" s="166"/>
      <c r="AT327" s="166"/>
      <c r="AU327" s="166"/>
      <c r="AV327" s="166"/>
      <c r="AW327" s="166"/>
      <c r="AX327" s="166"/>
      <c r="AY327" s="166"/>
      <c r="AZ327" s="166"/>
      <c r="BA327" s="166"/>
      <c r="BB327" s="166"/>
      <c r="BC327" s="166"/>
      <c r="BD327" s="166"/>
      <c r="BE327" s="166"/>
      <c r="BF327" s="166"/>
      <c r="BG327" s="166"/>
      <c r="BH327" s="166"/>
    </row>
    <row r="328" spans="1:60" outlineLevel="1">
      <c r="A328" s="167">
        <v>69</v>
      </c>
      <c r="B328" s="177" t="s">
        <v>403</v>
      </c>
      <c r="C328" s="194" t="s">
        <v>404</v>
      </c>
      <c r="D328" s="179" t="s">
        <v>0</v>
      </c>
      <c r="E328" s="183">
        <v>1198.0521000000001</v>
      </c>
      <c r="F328" s="188"/>
      <c r="G328" s="188"/>
      <c r="H328" s="188">
        <v>0</v>
      </c>
      <c r="I328" s="188">
        <f>ROUND(E328*H328,2)</f>
        <v>0</v>
      </c>
      <c r="J328" s="188">
        <v>4</v>
      </c>
      <c r="K328" s="188">
        <f>ROUND(E328*J328,2)</f>
        <v>4792.21</v>
      </c>
      <c r="L328" s="188">
        <v>15</v>
      </c>
      <c r="M328" s="188">
        <f>G328*(1+L328/100)</f>
        <v>0</v>
      </c>
      <c r="N328" s="188">
        <v>0</v>
      </c>
      <c r="O328" s="188">
        <f>ROUND(E328*N328,2)</f>
        <v>0</v>
      </c>
      <c r="P328" s="188">
        <v>0</v>
      </c>
      <c r="Q328" s="188">
        <f>ROUND(E328*P328,2)</f>
        <v>0</v>
      </c>
      <c r="R328" s="188" t="s">
        <v>405</v>
      </c>
      <c r="S328" s="188" t="s">
        <v>151</v>
      </c>
      <c r="T328" s="188">
        <v>0</v>
      </c>
      <c r="U328" s="189">
        <f>ROUND(E328*T328,2)</f>
        <v>0</v>
      </c>
      <c r="V328" s="188"/>
      <c r="W328" s="166"/>
      <c r="X328" s="166"/>
      <c r="Y328" s="166"/>
      <c r="Z328" s="166"/>
      <c r="AA328" s="166"/>
      <c r="AB328" s="166"/>
      <c r="AC328" s="166"/>
      <c r="AD328" s="166"/>
      <c r="AE328" s="166"/>
      <c r="AF328" s="166"/>
      <c r="AG328" s="166" t="s">
        <v>375</v>
      </c>
      <c r="AH328" s="166"/>
      <c r="AI328" s="166"/>
      <c r="AJ328" s="166"/>
      <c r="AK328" s="166"/>
      <c r="AL328" s="166"/>
      <c r="AM328" s="166"/>
      <c r="AN328" s="166"/>
      <c r="AO328" s="166"/>
      <c r="AP328" s="166"/>
      <c r="AQ328" s="166"/>
      <c r="AR328" s="166"/>
      <c r="AS328" s="166"/>
      <c r="AT328" s="166"/>
      <c r="AU328" s="166"/>
      <c r="AV328" s="166"/>
      <c r="AW328" s="166"/>
      <c r="AX328" s="166"/>
      <c r="AY328" s="166"/>
      <c r="AZ328" s="166"/>
      <c r="BA328" s="166"/>
      <c r="BB328" s="166"/>
      <c r="BC328" s="166"/>
      <c r="BD328" s="166"/>
      <c r="BE328" s="166"/>
      <c r="BF328" s="166"/>
      <c r="BG328" s="166"/>
      <c r="BH328" s="166"/>
    </row>
    <row r="329" spans="1:60">
      <c r="A329" s="173" t="s">
        <v>146</v>
      </c>
      <c r="B329" s="178" t="s">
        <v>86</v>
      </c>
      <c r="C329" s="196" t="s">
        <v>87</v>
      </c>
      <c r="D329" s="181"/>
      <c r="E329" s="185"/>
      <c r="F329" s="190"/>
      <c r="G329" s="190"/>
      <c r="H329" s="190"/>
      <c r="I329" s="190">
        <f>SUM(I330:I458)</f>
        <v>270987.92</v>
      </c>
      <c r="J329" s="190"/>
      <c r="K329" s="190">
        <f>SUM(K330:K458)</f>
        <v>120478.45000000001</v>
      </c>
      <c r="L329" s="190"/>
      <c r="M329" s="190">
        <f>SUM(M330:M458)</f>
        <v>0</v>
      </c>
      <c r="N329" s="190"/>
      <c r="O329" s="190">
        <f>SUM(O330:O458)</f>
        <v>2.54</v>
      </c>
      <c r="P329" s="190"/>
      <c r="Q329" s="190">
        <f>SUM(Q330:Q458)</f>
        <v>0.5</v>
      </c>
      <c r="R329" s="190"/>
      <c r="S329" s="190"/>
      <c r="T329" s="190"/>
      <c r="U329" s="191">
        <f>SUM(U330:U458)</f>
        <v>0</v>
      </c>
      <c r="V329" s="190"/>
      <c r="AG329" t="s">
        <v>147</v>
      </c>
    </row>
    <row r="330" spans="1:60" ht="22.5" outlineLevel="1">
      <c r="A330" s="167">
        <v>70</v>
      </c>
      <c r="B330" s="177" t="s">
        <v>406</v>
      </c>
      <c r="C330" s="194" t="s">
        <v>407</v>
      </c>
      <c r="D330" s="179" t="s">
        <v>159</v>
      </c>
      <c r="E330" s="183">
        <v>277.67003</v>
      </c>
      <c r="F330" s="188"/>
      <c r="G330" s="188"/>
      <c r="H330" s="188">
        <v>0</v>
      </c>
      <c r="I330" s="188">
        <f>ROUND(E330*H330,2)</f>
        <v>0</v>
      </c>
      <c r="J330" s="188">
        <v>96.4</v>
      </c>
      <c r="K330" s="188">
        <f>ROUND(E330*J330,2)</f>
        <v>26767.39</v>
      </c>
      <c r="L330" s="188">
        <v>15</v>
      </c>
      <c r="M330" s="188">
        <f>G330*(1+L330/100)</f>
        <v>0</v>
      </c>
      <c r="N330" s="188">
        <v>0</v>
      </c>
      <c r="O330" s="188">
        <f>ROUND(E330*N330,2)</f>
        <v>0</v>
      </c>
      <c r="P330" s="188">
        <v>0</v>
      </c>
      <c r="Q330" s="188">
        <f>ROUND(E330*P330,2)</f>
        <v>0</v>
      </c>
      <c r="R330" s="188"/>
      <c r="S330" s="188" t="s">
        <v>151</v>
      </c>
      <c r="T330" s="188">
        <v>0</v>
      </c>
      <c r="U330" s="189">
        <f>ROUND(E330*T330,2)</f>
        <v>0</v>
      </c>
      <c r="V330" s="188"/>
      <c r="W330" s="166"/>
      <c r="X330" s="166"/>
      <c r="Y330" s="166"/>
      <c r="Z330" s="166"/>
      <c r="AA330" s="166"/>
      <c r="AB330" s="166"/>
      <c r="AC330" s="166"/>
      <c r="AD330" s="166"/>
      <c r="AE330" s="166"/>
      <c r="AF330" s="166"/>
      <c r="AG330" s="166" t="s">
        <v>152</v>
      </c>
      <c r="AH330" s="166"/>
      <c r="AI330" s="166"/>
      <c r="AJ330" s="166"/>
      <c r="AK330" s="166"/>
      <c r="AL330" s="166"/>
      <c r="AM330" s="166"/>
      <c r="AN330" s="166"/>
      <c r="AO330" s="166"/>
      <c r="AP330" s="166"/>
      <c r="AQ330" s="166"/>
      <c r="AR330" s="166"/>
      <c r="AS330" s="166"/>
      <c r="AT330" s="166"/>
      <c r="AU330" s="166"/>
      <c r="AV330" s="166"/>
      <c r="AW330" s="166"/>
      <c r="AX330" s="166"/>
      <c r="AY330" s="166"/>
      <c r="AZ330" s="166"/>
      <c r="BA330" s="166"/>
      <c r="BB330" s="166"/>
      <c r="BC330" s="166"/>
      <c r="BD330" s="166"/>
      <c r="BE330" s="166"/>
      <c r="BF330" s="166"/>
      <c r="BG330" s="166"/>
      <c r="BH330" s="166"/>
    </row>
    <row r="331" spans="1:60" outlineLevel="1">
      <c r="A331" s="167"/>
      <c r="B331" s="177"/>
      <c r="C331" s="195" t="s">
        <v>408</v>
      </c>
      <c r="D331" s="180"/>
      <c r="E331" s="184">
        <v>207.46879999999999</v>
      </c>
      <c r="F331" s="188"/>
      <c r="G331" s="188"/>
      <c r="H331" s="188"/>
      <c r="I331" s="188"/>
      <c r="J331" s="188"/>
      <c r="K331" s="188"/>
      <c r="L331" s="188"/>
      <c r="M331" s="188"/>
      <c r="N331" s="188"/>
      <c r="O331" s="188"/>
      <c r="P331" s="188"/>
      <c r="Q331" s="188"/>
      <c r="R331" s="188"/>
      <c r="S331" s="188"/>
      <c r="T331" s="188"/>
      <c r="U331" s="189"/>
      <c r="V331" s="188"/>
      <c r="W331" s="166"/>
      <c r="X331" s="166"/>
      <c r="Y331" s="166"/>
      <c r="Z331" s="166"/>
      <c r="AA331" s="166"/>
      <c r="AB331" s="166"/>
      <c r="AC331" s="166"/>
      <c r="AD331" s="166"/>
      <c r="AE331" s="166"/>
      <c r="AF331" s="166"/>
      <c r="AG331" s="166" t="s">
        <v>154</v>
      </c>
      <c r="AH331" s="166">
        <v>0</v>
      </c>
      <c r="AI331" s="166"/>
      <c r="AJ331" s="166"/>
      <c r="AK331" s="166"/>
      <c r="AL331" s="166"/>
      <c r="AM331" s="166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6"/>
      <c r="AY331" s="166"/>
      <c r="AZ331" s="166"/>
      <c r="BA331" s="166"/>
      <c r="BB331" s="166"/>
      <c r="BC331" s="166"/>
      <c r="BD331" s="166"/>
      <c r="BE331" s="166"/>
      <c r="BF331" s="166"/>
      <c r="BG331" s="166"/>
      <c r="BH331" s="166"/>
    </row>
    <row r="332" spans="1:60" outlineLevel="1">
      <c r="A332" s="167"/>
      <c r="B332" s="177"/>
      <c r="C332" s="195" t="s">
        <v>409</v>
      </c>
      <c r="D332" s="180"/>
      <c r="E332" s="184">
        <v>34.573309999999999</v>
      </c>
      <c r="F332" s="188"/>
      <c r="G332" s="188"/>
      <c r="H332" s="188"/>
      <c r="I332" s="188"/>
      <c r="J332" s="188"/>
      <c r="K332" s="188"/>
      <c r="L332" s="188"/>
      <c r="M332" s="188"/>
      <c r="N332" s="188"/>
      <c r="O332" s="188"/>
      <c r="P332" s="188"/>
      <c r="Q332" s="188"/>
      <c r="R332" s="188"/>
      <c r="S332" s="188"/>
      <c r="T332" s="188"/>
      <c r="U332" s="189"/>
      <c r="V332" s="188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 t="s">
        <v>154</v>
      </c>
      <c r="AH332" s="166">
        <v>0</v>
      </c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  <c r="AZ332" s="166"/>
      <c r="BA332" s="166"/>
      <c r="BB332" s="166"/>
      <c r="BC332" s="166"/>
      <c r="BD332" s="166"/>
      <c r="BE332" s="166"/>
      <c r="BF332" s="166"/>
      <c r="BG332" s="166"/>
      <c r="BH332" s="166"/>
    </row>
    <row r="333" spans="1:60" outlineLevel="1">
      <c r="A333" s="167"/>
      <c r="B333" s="177"/>
      <c r="C333" s="195" t="s">
        <v>249</v>
      </c>
      <c r="D333" s="180"/>
      <c r="E333" s="184">
        <v>35.627920000000003</v>
      </c>
      <c r="F333" s="188"/>
      <c r="G333" s="188"/>
      <c r="H333" s="188"/>
      <c r="I333" s="188"/>
      <c r="J333" s="188"/>
      <c r="K333" s="188"/>
      <c r="L333" s="188"/>
      <c r="M333" s="188"/>
      <c r="N333" s="188"/>
      <c r="O333" s="188"/>
      <c r="P333" s="188"/>
      <c r="Q333" s="188"/>
      <c r="R333" s="188"/>
      <c r="S333" s="188"/>
      <c r="T333" s="188"/>
      <c r="U333" s="189"/>
      <c r="V333" s="188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 t="s">
        <v>154</v>
      </c>
      <c r="AH333" s="166">
        <v>0</v>
      </c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166"/>
      <c r="BD333" s="166"/>
      <c r="BE333" s="166"/>
      <c r="BF333" s="166"/>
      <c r="BG333" s="166"/>
      <c r="BH333" s="166"/>
    </row>
    <row r="334" spans="1:60" ht="22.5" outlineLevel="1">
      <c r="A334" s="167">
        <v>71</v>
      </c>
      <c r="B334" s="177" t="s">
        <v>410</v>
      </c>
      <c r="C334" s="194" t="s">
        <v>661</v>
      </c>
      <c r="D334" s="179" t="s">
        <v>159</v>
      </c>
      <c r="E334" s="183">
        <v>416.47372999999999</v>
      </c>
      <c r="F334" s="188"/>
      <c r="G334" s="188"/>
      <c r="H334" s="188">
        <v>27.47</v>
      </c>
      <c r="I334" s="188">
        <f>ROUND(E334*H334,2)</f>
        <v>11440.53</v>
      </c>
      <c r="J334" s="188">
        <v>66.13</v>
      </c>
      <c r="K334" s="188">
        <f>ROUND(E334*J334,2)</f>
        <v>27541.41</v>
      </c>
      <c r="L334" s="188">
        <v>15</v>
      </c>
      <c r="M334" s="188">
        <f>G334*(1+L334/100)</f>
        <v>0</v>
      </c>
      <c r="N334" s="188">
        <v>1.4999999999999999E-4</v>
      </c>
      <c r="O334" s="188">
        <f>ROUND(E334*N334,2)</f>
        <v>0.06</v>
      </c>
      <c r="P334" s="188">
        <v>0</v>
      </c>
      <c r="Q334" s="188">
        <f>ROUND(E334*P334,2)</f>
        <v>0</v>
      </c>
      <c r="R334" s="188"/>
      <c r="S334" s="188" t="s">
        <v>157</v>
      </c>
      <c r="T334" s="188">
        <v>0</v>
      </c>
      <c r="U334" s="189">
        <f>ROUND(E334*T334,2)</f>
        <v>0</v>
      </c>
      <c r="V334" s="188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 t="s">
        <v>152</v>
      </c>
      <c r="AH334" s="166"/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6"/>
      <c r="BB334" s="166"/>
      <c r="BC334" s="166"/>
      <c r="BD334" s="166"/>
      <c r="BE334" s="166"/>
      <c r="BF334" s="166"/>
      <c r="BG334" s="166"/>
      <c r="BH334" s="166"/>
    </row>
    <row r="335" spans="1:60" ht="22.5" outlineLevel="1">
      <c r="A335" s="167"/>
      <c r="B335" s="177"/>
      <c r="C335" s="195" t="s">
        <v>411</v>
      </c>
      <c r="D335" s="180"/>
      <c r="E335" s="184">
        <v>346.27249999999998</v>
      </c>
      <c r="F335" s="188"/>
      <c r="G335" s="188"/>
      <c r="H335" s="188"/>
      <c r="I335" s="188"/>
      <c r="J335" s="188"/>
      <c r="K335" s="188"/>
      <c r="L335" s="188"/>
      <c r="M335" s="188"/>
      <c r="N335" s="188"/>
      <c r="O335" s="188"/>
      <c r="P335" s="188"/>
      <c r="Q335" s="188"/>
      <c r="R335" s="188"/>
      <c r="S335" s="188"/>
      <c r="T335" s="188"/>
      <c r="U335" s="189"/>
      <c r="V335" s="188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 t="s">
        <v>154</v>
      </c>
      <c r="AH335" s="166">
        <v>0</v>
      </c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6"/>
      <c r="BB335" s="166"/>
      <c r="BC335" s="166"/>
      <c r="BD335" s="166"/>
      <c r="BE335" s="166"/>
      <c r="BF335" s="166"/>
      <c r="BG335" s="166"/>
      <c r="BH335" s="166"/>
    </row>
    <row r="336" spans="1:60" outlineLevel="1">
      <c r="A336" s="167"/>
      <c r="B336" s="177"/>
      <c r="C336" s="195" t="s">
        <v>409</v>
      </c>
      <c r="D336" s="180"/>
      <c r="E336" s="184">
        <v>34.573309999999999</v>
      </c>
      <c r="F336" s="188"/>
      <c r="G336" s="188"/>
      <c r="H336" s="188"/>
      <c r="I336" s="188"/>
      <c r="J336" s="188"/>
      <c r="K336" s="188"/>
      <c r="L336" s="188"/>
      <c r="M336" s="188"/>
      <c r="N336" s="188"/>
      <c r="O336" s="188"/>
      <c r="P336" s="188"/>
      <c r="Q336" s="188"/>
      <c r="R336" s="188"/>
      <c r="S336" s="188"/>
      <c r="T336" s="188"/>
      <c r="U336" s="189"/>
      <c r="V336" s="188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 t="s">
        <v>154</v>
      </c>
      <c r="AH336" s="166">
        <v>0</v>
      </c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6"/>
      <c r="BB336" s="166"/>
      <c r="BC336" s="166"/>
      <c r="BD336" s="166"/>
      <c r="BE336" s="166"/>
      <c r="BF336" s="166"/>
      <c r="BG336" s="166"/>
      <c r="BH336" s="166"/>
    </row>
    <row r="337" spans="1:60" outlineLevel="1">
      <c r="A337" s="167"/>
      <c r="B337" s="177"/>
      <c r="C337" s="195" t="s">
        <v>249</v>
      </c>
      <c r="D337" s="180"/>
      <c r="E337" s="184">
        <v>35.627920000000003</v>
      </c>
      <c r="F337" s="188"/>
      <c r="G337" s="188"/>
      <c r="H337" s="188"/>
      <c r="I337" s="188"/>
      <c r="J337" s="188"/>
      <c r="K337" s="188"/>
      <c r="L337" s="188"/>
      <c r="M337" s="188"/>
      <c r="N337" s="188"/>
      <c r="O337" s="188"/>
      <c r="P337" s="188"/>
      <c r="Q337" s="188"/>
      <c r="R337" s="188"/>
      <c r="S337" s="188"/>
      <c r="T337" s="188"/>
      <c r="U337" s="189"/>
      <c r="V337" s="188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166" t="s">
        <v>154</v>
      </c>
      <c r="AH337" s="166">
        <v>0</v>
      </c>
      <c r="AI337" s="166"/>
      <c r="AJ337" s="166"/>
      <c r="AK337" s="166"/>
      <c r="AL337" s="166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  <c r="AZ337" s="166"/>
      <c r="BA337" s="166"/>
      <c r="BB337" s="166"/>
      <c r="BC337" s="166"/>
      <c r="BD337" s="166"/>
      <c r="BE337" s="166"/>
      <c r="BF337" s="166"/>
      <c r="BG337" s="166"/>
      <c r="BH337" s="166"/>
    </row>
    <row r="338" spans="1:60" ht="22.5" outlineLevel="1">
      <c r="A338" s="167">
        <v>72</v>
      </c>
      <c r="B338" s="177" t="s">
        <v>412</v>
      </c>
      <c r="C338" s="194" t="s">
        <v>662</v>
      </c>
      <c r="D338" s="179" t="s">
        <v>159</v>
      </c>
      <c r="E338" s="183">
        <v>177.3792</v>
      </c>
      <c r="F338" s="188"/>
      <c r="G338" s="188"/>
      <c r="H338" s="188">
        <v>27.7</v>
      </c>
      <c r="I338" s="188">
        <f>ROUND(E338*H338,2)</f>
        <v>4913.3999999999996</v>
      </c>
      <c r="J338" s="188">
        <v>51.3</v>
      </c>
      <c r="K338" s="188">
        <f>ROUND(E338*J338,2)</f>
        <v>9099.5499999999993</v>
      </c>
      <c r="L338" s="188">
        <v>15</v>
      </c>
      <c r="M338" s="188">
        <f>G338*(1+L338/100)</f>
        <v>0</v>
      </c>
      <c r="N338" s="188">
        <v>1.4999999999999999E-4</v>
      </c>
      <c r="O338" s="188">
        <f>ROUND(E338*N338,2)</f>
        <v>0.03</v>
      </c>
      <c r="P338" s="188">
        <v>0</v>
      </c>
      <c r="Q338" s="188">
        <f>ROUND(E338*P338,2)</f>
        <v>0</v>
      </c>
      <c r="R338" s="188"/>
      <c r="S338" s="188" t="s">
        <v>151</v>
      </c>
      <c r="T338" s="188">
        <v>0</v>
      </c>
      <c r="U338" s="189">
        <f>ROUND(E338*T338,2)</f>
        <v>0</v>
      </c>
      <c r="V338" s="188"/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6"/>
      <c r="AG338" s="166" t="s">
        <v>152</v>
      </c>
      <c r="AH338" s="166"/>
      <c r="AI338" s="166"/>
      <c r="AJ338" s="166"/>
      <c r="AK338" s="166"/>
      <c r="AL338" s="166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  <c r="AZ338" s="166"/>
      <c r="BA338" s="166"/>
      <c r="BB338" s="166"/>
      <c r="BC338" s="166"/>
      <c r="BD338" s="166"/>
      <c r="BE338" s="166"/>
      <c r="BF338" s="166"/>
      <c r="BG338" s="166"/>
      <c r="BH338" s="166"/>
    </row>
    <row r="339" spans="1:60" outlineLevel="1">
      <c r="A339" s="167"/>
      <c r="B339" s="177"/>
      <c r="C339" s="195" t="s">
        <v>186</v>
      </c>
      <c r="D339" s="180"/>
      <c r="E339" s="184">
        <v>155.5488</v>
      </c>
      <c r="F339" s="188"/>
      <c r="G339" s="188"/>
      <c r="H339" s="188"/>
      <c r="I339" s="188"/>
      <c r="J339" s="188"/>
      <c r="K339" s="188"/>
      <c r="L339" s="188"/>
      <c r="M339" s="188"/>
      <c r="N339" s="188"/>
      <c r="O339" s="188"/>
      <c r="P339" s="188"/>
      <c r="Q339" s="188"/>
      <c r="R339" s="188"/>
      <c r="S339" s="188"/>
      <c r="T339" s="188"/>
      <c r="U339" s="189"/>
      <c r="V339" s="188"/>
      <c r="W339" s="166"/>
      <c r="X339" s="166"/>
      <c r="Y339" s="166"/>
      <c r="Z339" s="166"/>
      <c r="AA339" s="166"/>
      <c r="AB339" s="166"/>
      <c r="AC339" s="166"/>
      <c r="AD339" s="166"/>
      <c r="AE339" s="166"/>
      <c r="AF339" s="166"/>
      <c r="AG339" s="166" t="s">
        <v>154</v>
      </c>
      <c r="AH339" s="166">
        <v>0</v>
      </c>
      <c r="AI339" s="166"/>
      <c r="AJ339" s="166"/>
      <c r="AK339" s="166"/>
      <c r="AL339" s="166"/>
      <c r="AM339" s="166"/>
      <c r="AN339" s="166"/>
      <c r="AO339" s="166"/>
      <c r="AP339" s="166"/>
      <c r="AQ339" s="166"/>
      <c r="AR339" s="166"/>
      <c r="AS339" s="166"/>
      <c r="AT339" s="166"/>
      <c r="AU339" s="166"/>
      <c r="AV339" s="166"/>
      <c r="AW339" s="166"/>
      <c r="AX339" s="166"/>
      <c r="AY339" s="166"/>
      <c r="AZ339" s="166"/>
      <c r="BA339" s="166"/>
      <c r="BB339" s="166"/>
      <c r="BC339" s="166"/>
      <c r="BD339" s="166"/>
      <c r="BE339" s="166"/>
      <c r="BF339" s="166"/>
      <c r="BG339" s="166"/>
      <c r="BH339" s="166"/>
    </row>
    <row r="340" spans="1:60" outlineLevel="1">
      <c r="A340" s="167"/>
      <c r="B340" s="177"/>
      <c r="C340" s="195" t="s">
        <v>187</v>
      </c>
      <c r="D340" s="180"/>
      <c r="E340" s="184">
        <v>-13.92</v>
      </c>
      <c r="F340" s="188"/>
      <c r="G340" s="188"/>
      <c r="H340" s="188"/>
      <c r="I340" s="188"/>
      <c r="J340" s="188"/>
      <c r="K340" s="188"/>
      <c r="L340" s="188"/>
      <c r="M340" s="188"/>
      <c r="N340" s="188"/>
      <c r="O340" s="188"/>
      <c r="P340" s="188"/>
      <c r="Q340" s="188"/>
      <c r="R340" s="188"/>
      <c r="S340" s="188"/>
      <c r="T340" s="188"/>
      <c r="U340" s="189"/>
      <c r="V340" s="188"/>
      <c r="W340" s="166"/>
      <c r="X340" s="166"/>
      <c r="Y340" s="166"/>
      <c r="Z340" s="166"/>
      <c r="AA340" s="166"/>
      <c r="AB340" s="166"/>
      <c r="AC340" s="166"/>
      <c r="AD340" s="166"/>
      <c r="AE340" s="166"/>
      <c r="AF340" s="166"/>
      <c r="AG340" s="166" t="s">
        <v>154</v>
      </c>
      <c r="AH340" s="166">
        <v>0</v>
      </c>
      <c r="AI340" s="166"/>
      <c r="AJ340" s="166"/>
      <c r="AK340" s="166"/>
      <c r="AL340" s="166"/>
      <c r="AM340" s="166"/>
      <c r="AN340" s="166"/>
      <c r="AO340" s="166"/>
      <c r="AP340" s="166"/>
      <c r="AQ340" s="166"/>
      <c r="AR340" s="166"/>
      <c r="AS340" s="166"/>
      <c r="AT340" s="166"/>
      <c r="AU340" s="166"/>
      <c r="AV340" s="166"/>
      <c r="AW340" s="166"/>
      <c r="AX340" s="166"/>
      <c r="AY340" s="166"/>
      <c r="AZ340" s="166"/>
      <c r="BA340" s="166"/>
      <c r="BB340" s="166"/>
      <c r="BC340" s="166"/>
      <c r="BD340" s="166"/>
      <c r="BE340" s="166"/>
      <c r="BF340" s="166"/>
      <c r="BG340" s="166"/>
      <c r="BH340" s="166"/>
    </row>
    <row r="341" spans="1:60" outlineLevel="1">
      <c r="A341" s="167"/>
      <c r="B341" s="177"/>
      <c r="C341" s="195" t="s">
        <v>188</v>
      </c>
      <c r="D341" s="180"/>
      <c r="E341" s="184">
        <v>35.750399999999999</v>
      </c>
      <c r="F341" s="188"/>
      <c r="G341" s="188"/>
      <c r="H341" s="188"/>
      <c r="I341" s="188"/>
      <c r="J341" s="188"/>
      <c r="K341" s="188"/>
      <c r="L341" s="188"/>
      <c r="M341" s="188"/>
      <c r="N341" s="188"/>
      <c r="O341" s="188"/>
      <c r="P341" s="188"/>
      <c r="Q341" s="188"/>
      <c r="R341" s="188"/>
      <c r="S341" s="188"/>
      <c r="T341" s="188"/>
      <c r="U341" s="189"/>
      <c r="V341" s="188"/>
      <c r="W341" s="166"/>
      <c r="X341" s="166"/>
      <c r="Y341" s="166"/>
      <c r="Z341" s="166"/>
      <c r="AA341" s="166"/>
      <c r="AB341" s="166"/>
      <c r="AC341" s="166"/>
      <c r="AD341" s="166"/>
      <c r="AE341" s="166"/>
      <c r="AF341" s="166"/>
      <c r="AG341" s="166" t="s">
        <v>154</v>
      </c>
      <c r="AH341" s="166">
        <v>0</v>
      </c>
      <c r="AI341" s="166"/>
      <c r="AJ341" s="166"/>
      <c r="AK341" s="166"/>
      <c r="AL341" s="166"/>
      <c r="AM341" s="166"/>
      <c r="AN341" s="166"/>
      <c r="AO341" s="166"/>
      <c r="AP341" s="166"/>
      <c r="AQ341" s="166"/>
      <c r="AR341" s="166"/>
      <c r="AS341" s="166"/>
      <c r="AT341" s="166"/>
      <c r="AU341" s="166"/>
      <c r="AV341" s="166"/>
      <c r="AW341" s="166"/>
      <c r="AX341" s="166"/>
      <c r="AY341" s="166"/>
      <c r="AZ341" s="166"/>
      <c r="BA341" s="166"/>
      <c r="BB341" s="166"/>
      <c r="BC341" s="166"/>
      <c r="BD341" s="166"/>
      <c r="BE341" s="166"/>
      <c r="BF341" s="166"/>
      <c r="BG341" s="166"/>
      <c r="BH341" s="166"/>
    </row>
    <row r="342" spans="1:60" outlineLevel="1">
      <c r="A342" s="167">
        <v>73</v>
      </c>
      <c r="B342" s="177" t="s">
        <v>413</v>
      </c>
      <c r="C342" s="194" t="s">
        <v>414</v>
      </c>
      <c r="D342" s="179" t="s">
        <v>159</v>
      </c>
      <c r="E342" s="183">
        <v>334.2</v>
      </c>
      <c r="F342" s="188"/>
      <c r="G342" s="188"/>
      <c r="H342" s="188">
        <v>0</v>
      </c>
      <c r="I342" s="188">
        <f>ROUND(E342*H342,2)</f>
        <v>0</v>
      </c>
      <c r="J342" s="188">
        <v>45.7</v>
      </c>
      <c r="K342" s="188">
        <f>ROUND(E342*J342,2)</f>
        <v>15272.94</v>
      </c>
      <c r="L342" s="188">
        <v>15</v>
      </c>
      <c r="M342" s="188">
        <f>G342*(1+L342/100)</f>
        <v>0</v>
      </c>
      <c r="N342" s="188">
        <v>0</v>
      </c>
      <c r="O342" s="188">
        <f>ROUND(E342*N342,2)</f>
        <v>0</v>
      </c>
      <c r="P342" s="188">
        <v>0</v>
      </c>
      <c r="Q342" s="188">
        <f>ROUND(E342*P342,2)</f>
        <v>0</v>
      </c>
      <c r="R342" s="188"/>
      <c r="S342" s="188" t="s">
        <v>151</v>
      </c>
      <c r="T342" s="188">
        <v>0</v>
      </c>
      <c r="U342" s="189">
        <f>ROUND(E342*T342,2)</f>
        <v>0</v>
      </c>
      <c r="V342" s="188"/>
      <c r="W342" s="166"/>
      <c r="X342" s="166"/>
      <c r="Y342" s="166"/>
      <c r="Z342" s="166"/>
      <c r="AA342" s="166"/>
      <c r="AB342" s="166"/>
      <c r="AC342" s="166"/>
      <c r="AD342" s="166"/>
      <c r="AE342" s="166"/>
      <c r="AF342" s="166"/>
      <c r="AG342" s="166" t="s">
        <v>152</v>
      </c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166"/>
      <c r="AZ342" s="166"/>
      <c r="BA342" s="166"/>
      <c r="BB342" s="166"/>
      <c r="BC342" s="166"/>
      <c r="BD342" s="166"/>
      <c r="BE342" s="166"/>
      <c r="BF342" s="166"/>
      <c r="BG342" s="166"/>
      <c r="BH342" s="166"/>
    </row>
    <row r="343" spans="1:60" outlineLevel="1">
      <c r="A343" s="167"/>
      <c r="B343" s="177"/>
      <c r="C343" s="195" t="s">
        <v>190</v>
      </c>
      <c r="D343" s="180"/>
      <c r="E343" s="184"/>
      <c r="F343" s="188"/>
      <c r="G343" s="188"/>
      <c r="H343" s="188"/>
      <c r="I343" s="188"/>
      <c r="J343" s="188"/>
      <c r="K343" s="188"/>
      <c r="L343" s="188"/>
      <c r="M343" s="188"/>
      <c r="N343" s="188"/>
      <c r="O343" s="188"/>
      <c r="P343" s="188"/>
      <c r="Q343" s="188"/>
      <c r="R343" s="188"/>
      <c r="S343" s="188"/>
      <c r="T343" s="188"/>
      <c r="U343" s="189"/>
      <c r="V343" s="188"/>
      <c r="W343" s="166"/>
      <c r="X343" s="166"/>
      <c r="Y343" s="166"/>
      <c r="Z343" s="166"/>
      <c r="AA343" s="166"/>
      <c r="AB343" s="166"/>
      <c r="AC343" s="166"/>
      <c r="AD343" s="166"/>
      <c r="AE343" s="166"/>
      <c r="AF343" s="166"/>
      <c r="AG343" s="166" t="s">
        <v>154</v>
      </c>
      <c r="AH343" s="166">
        <v>0</v>
      </c>
      <c r="AI343" s="166"/>
      <c r="AJ343" s="166"/>
      <c r="AK343" s="166"/>
      <c r="AL343" s="166"/>
      <c r="AM343" s="166"/>
      <c r="AN343" s="166"/>
      <c r="AO343" s="166"/>
      <c r="AP343" s="166"/>
      <c r="AQ343" s="166"/>
      <c r="AR343" s="166"/>
      <c r="AS343" s="166"/>
      <c r="AT343" s="166"/>
      <c r="AU343" s="166"/>
      <c r="AV343" s="166"/>
      <c r="AW343" s="166"/>
      <c r="AX343" s="166"/>
      <c r="AY343" s="166"/>
      <c r="AZ343" s="166"/>
      <c r="BA343" s="166"/>
      <c r="BB343" s="166"/>
      <c r="BC343" s="166"/>
      <c r="BD343" s="166"/>
      <c r="BE343" s="166"/>
      <c r="BF343" s="166"/>
      <c r="BG343" s="166"/>
      <c r="BH343" s="166"/>
    </row>
    <row r="344" spans="1:60" outlineLevel="1">
      <c r="A344" s="167"/>
      <c r="B344" s="177"/>
      <c r="C344" s="195" t="s">
        <v>191</v>
      </c>
      <c r="D344" s="180"/>
      <c r="E344" s="184">
        <v>2.6</v>
      </c>
      <c r="F344" s="188"/>
      <c r="G344" s="188"/>
      <c r="H344" s="188"/>
      <c r="I344" s="188"/>
      <c r="J344" s="188"/>
      <c r="K344" s="188"/>
      <c r="L344" s="188"/>
      <c r="M344" s="188"/>
      <c r="N344" s="188"/>
      <c r="O344" s="188"/>
      <c r="P344" s="188"/>
      <c r="Q344" s="188"/>
      <c r="R344" s="188"/>
      <c r="S344" s="188"/>
      <c r="T344" s="188"/>
      <c r="U344" s="189"/>
      <c r="V344" s="188"/>
      <c r="W344" s="166"/>
      <c r="X344" s="166"/>
      <c r="Y344" s="166"/>
      <c r="Z344" s="166"/>
      <c r="AA344" s="166"/>
      <c r="AB344" s="166"/>
      <c r="AC344" s="166"/>
      <c r="AD344" s="166"/>
      <c r="AE344" s="166"/>
      <c r="AF344" s="166"/>
      <c r="AG344" s="166" t="s">
        <v>154</v>
      </c>
      <c r="AH344" s="166">
        <v>0</v>
      </c>
      <c r="AI344" s="166"/>
      <c r="AJ344" s="166"/>
      <c r="AK344" s="166"/>
      <c r="AL344" s="166"/>
      <c r="AM344" s="166"/>
      <c r="AN344" s="166"/>
      <c r="AO344" s="166"/>
      <c r="AP344" s="166"/>
      <c r="AQ344" s="166"/>
      <c r="AR344" s="166"/>
      <c r="AS344" s="166"/>
      <c r="AT344" s="166"/>
      <c r="AU344" s="166"/>
      <c r="AV344" s="166"/>
      <c r="AW344" s="166"/>
      <c r="AX344" s="166"/>
      <c r="AY344" s="166"/>
      <c r="AZ344" s="166"/>
      <c r="BA344" s="166"/>
      <c r="BB344" s="166"/>
      <c r="BC344" s="166"/>
      <c r="BD344" s="166"/>
      <c r="BE344" s="166"/>
      <c r="BF344" s="166"/>
      <c r="BG344" s="166"/>
      <c r="BH344" s="166"/>
    </row>
    <row r="345" spans="1:60" outlineLevel="1">
      <c r="A345" s="167"/>
      <c r="B345" s="177"/>
      <c r="C345" s="195" t="s">
        <v>205</v>
      </c>
      <c r="D345" s="180"/>
      <c r="E345" s="184">
        <v>3.6</v>
      </c>
      <c r="F345" s="188"/>
      <c r="G345" s="188"/>
      <c r="H345" s="188"/>
      <c r="I345" s="188"/>
      <c r="J345" s="188"/>
      <c r="K345" s="188"/>
      <c r="L345" s="188"/>
      <c r="M345" s="188"/>
      <c r="N345" s="188"/>
      <c r="O345" s="188"/>
      <c r="P345" s="188"/>
      <c r="Q345" s="188"/>
      <c r="R345" s="188"/>
      <c r="S345" s="188"/>
      <c r="T345" s="188"/>
      <c r="U345" s="189"/>
      <c r="V345" s="188"/>
      <c r="W345" s="166"/>
      <c r="X345" s="166"/>
      <c r="Y345" s="166"/>
      <c r="Z345" s="166"/>
      <c r="AA345" s="166"/>
      <c r="AB345" s="166"/>
      <c r="AC345" s="166"/>
      <c r="AD345" s="166"/>
      <c r="AE345" s="166"/>
      <c r="AF345" s="166"/>
      <c r="AG345" s="166" t="s">
        <v>154</v>
      </c>
      <c r="AH345" s="166">
        <v>0</v>
      </c>
      <c r="AI345" s="166"/>
      <c r="AJ345" s="166"/>
      <c r="AK345" s="166"/>
      <c r="AL345" s="166"/>
      <c r="AM345" s="166"/>
      <c r="AN345" s="166"/>
      <c r="AO345" s="166"/>
      <c r="AP345" s="166"/>
      <c r="AQ345" s="166"/>
      <c r="AR345" s="166"/>
      <c r="AS345" s="166"/>
      <c r="AT345" s="166"/>
      <c r="AU345" s="166"/>
      <c r="AV345" s="166"/>
      <c r="AW345" s="166"/>
      <c r="AX345" s="166"/>
      <c r="AY345" s="166"/>
      <c r="AZ345" s="166"/>
      <c r="BA345" s="166"/>
      <c r="BB345" s="166"/>
      <c r="BC345" s="166"/>
      <c r="BD345" s="166"/>
      <c r="BE345" s="166"/>
      <c r="BF345" s="166"/>
      <c r="BG345" s="166"/>
      <c r="BH345" s="166"/>
    </row>
    <row r="346" spans="1:60" outlineLevel="1">
      <c r="A346" s="167"/>
      <c r="B346" s="177"/>
      <c r="C346" s="195" t="s">
        <v>192</v>
      </c>
      <c r="D346" s="180"/>
      <c r="E346" s="184">
        <v>22.4</v>
      </c>
      <c r="F346" s="188"/>
      <c r="G346" s="188"/>
      <c r="H346" s="188"/>
      <c r="I346" s="188"/>
      <c r="J346" s="188"/>
      <c r="K346" s="188"/>
      <c r="L346" s="188"/>
      <c r="M346" s="188"/>
      <c r="N346" s="188"/>
      <c r="O346" s="188"/>
      <c r="P346" s="188"/>
      <c r="Q346" s="188"/>
      <c r="R346" s="188"/>
      <c r="S346" s="188"/>
      <c r="T346" s="188"/>
      <c r="U346" s="189"/>
      <c r="V346" s="188"/>
      <c r="W346" s="166"/>
      <c r="X346" s="166"/>
      <c r="Y346" s="166"/>
      <c r="Z346" s="166"/>
      <c r="AA346" s="166"/>
      <c r="AB346" s="166"/>
      <c r="AC346" s="166"/>
      <c r="AD346" s="166"/>
      <c r="AE346" s="166"/>
      <c r="AF346" s="166"/>
      <c r="AG346" s="166" t="s">
        <v>154</v>
      </c>
      <c r="AH346" s="166">
        <v>0</v>
      </c>
      <c r="AI346" s="166"/>
      <c r="AJ346" s="166"/>
      <c r="AK346" s="166"/>
      <c r="AL346" s="166"/>
      <c r="AM346" s="166"/>
      <c r="AN346" s="166"/>
      <c r="AO346" s="166"/>
      <c r="AP346" s="166"/>
      <c r="AQ346" s="166"/>
      <c r="AR346" s="166"/>
      <c r="AS346" s="166"/>
      <c r="AT346" s="166"/>
      <c r="AU346" s="166"/>
      <c r="AV346" s="166"/>
      <c r="AW346" s="166"/>
      <c r="AX346" s="166"/>
      <c r="AY346" s="166"/>
      <c r="AZ346" s="166"/>
      <c r="BA346" s="166"/>
      <c r="BB346" s="166"/>
      <c r="BC346" s="166"/>
      <c r="BD346" s="166"/>
      <c r="BE346" s="166"/>
      <c r="BF346" s="166"/>
      <c r="BG346" s="166"/>
      <c r="BH346" s="166"/>
    </row>
    <row r="347" spans="1:60" outlineLevel="1">
      <c r="A347" s="167"/>
      <c r="B347" s="177"/>
      <c r="C347" s="195" t="s">
        <v>193</v>
      </c>
      <c r="D347" s="180"/>
      <c r="E347" s="184"/>
      <c r="F347" s="188"/>
      <c r="G347" s="188"/>
      <c r="H347" s="188"/>
      <c r="I347" s="188"/>
      <c r="J347" s="188"/>
      <c r="K347" s="188"/>
      <c r="L347" s="188"/>
      <c r="M347" s="188"/>
      <c r="N347" s="188"/>
      <c r="O347" s="188"/>
      <c r="P347" s="188"/>
      <c r="Q347" s="188"/>
      <c r="R347" s="188"/>
      <c r="S347" s="188"/>
      <c r="T347" s="188"/>
      <c r="U347" s="189"/>
      <c r="V347" s="188"/>
      <c r="W347" s="166"/>
      <c r="X347" s="166"/>
      <c r="Y347" s="166"/>
      <c r="Z347" s="166"/>
      <c r="AA347" s="166"/>
      <c r="AB347" s="166"/>
      <c r="AC347" s="166"/>
      <c r="AD347" s="166"/>
      <c r="AE347" s="166"/>
      <c r="AF347" s="166"/>
      <c r="AG347" s="166" t="s">
        <v>154</v>
      </c>
      <c r="AH347" s="166">
        <v>0</v>
      </c>
      <c r="AI347" s="166"/>
      <c r="AJ347" s="166"/>
      <c r="AK347" s="166"/>
      <c r="AL347" s="166"/>
      <c r="AM347" s="166"/>
      <c r="AN347" s="166"/>
      <c r="AO347" s="166"/>
      <c r="AP347" s="166"/>
      <c r="AQ347" s="166"/>
      <c r="AR347" s="166"/>
      <c r="AS347" s="166"/>
      <c r="AT347" s="166"/>
      <c r="AU347" s="166"/>
      <c r="AV347" s="166"/>
      <c r="AW347" s="166"/>
      <c r="AX347" s="166"/>
      <c r="AY347" s="166"/>
      <c r="AZ347" s="166"/>
      <c r="BA347" s="166"/>
      <c r="BB347" s="166"/>
      <c r="BC347" s="166"/>
      <c r="BD347" s="166"/>
      <c r="BE347" s="166"/>
      <c r="BF347" s="166"/>
      <c r="BG347" s="166"/>
      <c r="BH347" s="166"/>
    </row>
    <row r="348" spans="1:60" outlineLevel="1">
      <c r="A348" s="167"/>
      <c r="B348" s="177"/>
      <c r="C348" s="195" t="s">
        <v>194</v>
      </c>
      <c r="D348" s="180"/>
      <c r="E348" s="184">
        <v>5</v>
      </c>
      <c r="F348" s="188"/>
      <c r="G348" s="188"/>
      <c r="H348" s="188"/>
      <c r="I348" s="188"/>
      <c r="J348" s="188"/>
      <c r="K348" s="188"/>
      <c r="L348" s="188"/>
      <c r="M348" s="188"/>
      <c r="N348" s="188"/>
      <c r="O348" s="188"/>
      <c r="P348" s="188"/>
      <c r="Q348" s="188"/>
      <c r="R348" s="188"/>
      <c r="S348" s="188"/>
      <c r="T348" s="188"/>
      <c r="U348" s="189"/>
      <c r="V348" s="188"/>
      <c r="W348" s="166"/>
      <c r="X348" s="166"/>
      <c r="Y348" s="166"/>
      <c r="Z348" s="166"/>
      <c r="AA348" s="166"/>
      <c r="AB348" s="166"/>
      <c r="AC348" s="166"/>
      <c r="AD348" s="166"/>
      <c r="AE348" s="166"/>
      <c r="AF348" s="166"/>
      <c r="AG348" s="166" t="s">
        <v>154</v>
      </c>
      <c r="AH348" s="166">
        <v>0</v>
      </c>
      <c r="AI348" s="166"/>
      <c r="AJ348" s="166"/>
      <c r="AK348" s="166"/>
      <c r="AL348" s="166"/>
      <c r="AM348" s="166"/>
      <c r="AN348" s="166"/>
      <c r="AO348" s="166"/>
      <c r="AP348" s="166"/>
      <c r="AQ348" s="166"/>
      <c r="AR348" s="166"/>
      <c r="AS348" s="166"/>
      <c r="AT348" s="166"/>
      <c r="AU348" s="166"/>
      <c r="AV348" s="166"/>
      <c r="AW348" s="166"/>
      <c r="AX348" s="166"/>
      <c r="AY348" s="166"/>
      <c r="AZ348" s="166"/>
      <c r="BA348" s="166"/>
      <c r="BB348" s="166"/>
      <c r="BC348" s="166"/>
      <c r="BD348" s="166"/>
      <c r="BE348" s="166"/>
      <c r="BF348" s="166"/>
      <c r="BG348" s="166"/>
      <c r="BH348" s="166"/>
    </row>
    <row r="349" spans="1:60" outlineLevel="1">
      <c r="A349" s="167"/>
      <c r="B349" s="177"/>
      <c r="C349" s="195" t="s">
        <v>206</v>
      </c>
      <c r="D349" s="180"/>
      <c r="E349" s="184">
        <v>4.9000000000000004</v>
      </c>
      <c r="F349" s="188"/>
      <c r="G349" s="188"/>
      <c r="H349" s="188"/>
      <c r="I349" s="188"/>
      <c r="J349" s="188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  <c r="U349" s="189"/>
      <c r="V349" s="188"/>
      <c r="W349" s="166"/>
      <c r="X349" s="166"/>
      <c r="Y349" s="166"/>
      <c r="Z349" s="166"/>
      <c r="AA349" s="166"/>
      <c r="AB349" s="166"/>
      <c r="AC349" s="166"/>
      <c r="AD349" s="166"/>
      <c r="AE349" s="166"/>
      <c r="AF349" s="166"/>
      <c r="AG349" s="166" t="s">
        <v>154</v>
      </c>
      <c r="AH349" s="166">
        <v>0</v>
      </c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166"/>
      <c r="AZ349" s="166"/>
      <c r="BA349" s="166"/>
      <c r="BB349" s="166"/>
      <c r="BC349" s="166"/>
      <c r="BD349" s="166"/>
      <c r="BE349" s="166"/>
      <c r="BF349" s="166"/>
      <c r="BG349" s="166"/>
      <c r="BH349" s="166"/>
    </row>
    <row r="350" spans="1:60" outlineLevel="1">
      <c r="A350" s="167"/>
      <c r="B350" s="177"/>
      <c r="C350" s="195" t="s">
        <v>195</v>
      </c>
      <c r="D350" s="180"/>
      <c r="E350" s="184">
        <v>28.1</v>
      </c>
      <c r="F350" s="188"/>
      <c r="G350" s="188"/>
      <c r="H350" s="188"/>
      <c r="I350" s="188"/>
      <c r="J350" s="188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  <c r="U350" s="189"/>
      <c r="V350" s="188"/>
      <c r="W350" s="166"/>
      <c r="X350" s="166"/>
      <c r="Y350" s="166"/>
      <c r="Z350" s="166"/>
      <c r="AA350" s="166"/>
      <c r="AB350" s="166"/>
      <c r="AC350" s="166"/>
      <c r="AD350" s="166"/>
      <c r="AE350" s="166"/>
      <c r="AF350" s="166"/>
      <c r="AG350" s="166" t="s">
        <v>154</v>
      </c>
      <c r="AH350" s="166">
        <v>0</v>
      </c>
      <c r="AI350" s="166"/>
      <c r="AJ350" s="166"/>
      <c r="AK350" s="166"/>
      <c r="AL350" s="166"/>
      <c r="AM350" s="166"/>
      <c r="AN350" s="166"/>
      <c r="AO350" s="166"/>
      <c r="AP350" s="166"/>
      <c r="AQ350" s="166"/>
      <c r="AR350" s="166"/>
      <c r="AS350" s="166"/>
      <c r="AT350" s="166"/>
      <c r="AU350" s="166"/>
      <c r="AV350" s="166"/>
      <c r="AW350" s="166"/>
      <c r="AX350" s="166"/>
      <c r="AY350" s="166"/>
      <c r="AZ350" s="166"/>
      <c r="BA350" s="166"/>
      <c r="BB350" s="166"/>
      <c r="BC350" s="166"/>
      <c r="BD350" s="166"/>
      <c r="BE350" s="166"/>
      <c r="BF350" s="166"/>
      <c r="BG350" s="166"/>
      <c r="BH350" s="166"/>
    </row>
    <row r="351" spans="1:60" outlineLevel="1">
      <c r="A351" s="167"/>
      <c r="B351" s="177"/>
      <c r="C351" s="195" t="s">
        <v>196</v>
      </c>
      <c r="D351" s="180"/>
      <c r="E351" s="184">
        <v>13.5</v>
      </c>
      <c r="F351" s="188"/>
      <c r="G351" s="188"/>
      <c r="H351" s="188"/>
      <c r="I351" s="188"/>
      <c r="J351" s="188"/>
      <c r="K351" s="188"/>
      <c r="L351" s="188"/>
      <c r="M351" s="188"/>
      <c r="N351" s="188"/>
      <c r="O351" s="188"/>
      <c r="P351" s="188"/>
      <c r="Q351" s="188"/>
      <c r="R351" s="188"/>
      <c r="S351" s="188"/>
      <c r="T351" s="188"/>
      <c r="U351" s="189"/>
      <c r="V351" s="188"/>
      <c r="W351" s="166"/>
      <c r="X351" s="166"/>
      <c r="Y351" s="166"/>
      <c r="Z351" s="166"/>
      <c r="AA351" s="166"/>
      <c r="AB351" s="166"/>
      <c r="AC351" s="166"/>
      <c r="AD351" s="166"/>
      <c r="AE351" s="166"/>
      <c r="AF351" s="166"/>
      <c r="AG351" s="166" t="s">
        <v>154</v>
      </c>
      <c r="AH351" s="166">
        <v>0</v>
      </c>
      <c r="AI351" s="166"/>
      <c r="AJ351" s="166"/>
      <c r="AK351" s="166"/>
      <c r="AL351" s="166"/>
      <c r="AM351" s="166"/>
      <c r="AN351" s="166"/>
      <c r="AO351" s="166"/>
      <c r="AP351" s="166"/>
      <c r="AQ351" s="166"/>
      <c r="AR351" s="166"/>
      <c r="AS351" s="166"/>
      <c r="AT351" s="166"/>
      <c r="AU351" s="166"/>
      <c r="AV351" s="166"/>
      <c r="AW351" s="166"/>
      <c r="AX351" s="166"/>
      <c r="AY351" s="166"/>
      <c r="AZ351" s="166"/>
      <c r="BA351" s="166"/>
      <c r="BB351" s="166"/>
      <c r="BC351" s="166"/>
      <c r="BD351" s="166"/>
      <c r="BE351" s="166"/>
      <c r="BF351" s="166"/>
      <c r="BG351" s="166"/>
      <c r="BH351" s="166"/>
    </row>
    <row r="352" spans="1:60" outlineLevel="1">
      <c r="A352" s="167"/>
      <c r="B352" s="177"/>
      <c r="C352" s="195" t="s">
        <v>197</v>
      </c>
      <c r="D352" s="180"/>
      <c r="E352" s="184"/>
      <c r="F352" s="188"/>
      <c r="G352" s="188"/>
      <c r="H352" s="188"/>
      <c r="I352" s="188"/>
      <c r="J352" s="188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9"/>
      <c r="V352" s="188"/>
      <c r="W352" s="166"/>
      <c r="X352" s="166"/>
      <c r="Y352" s="166"/>
      <c r="Z352" s="166"/>
      <c r="AA352" s="166"/>
      <c r="AB352" s="166"/>
      <c r="AC352" s="166"/>
      <c r="AD352" s="166"/>
      <c r="AE352" s="166"/>
      <c r="AF352" s="166"/>
      <c r="AG352" s="166" t="s">
        <v>154</v>
      </c>
      <c r="AH352" s="166">
        <v>0</v>
      </c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166"/>
      <c r="AZ352" s="166"/>
      <c r="BA352" s="166"/>
      <c r="BB352" s="166"/>
      <c r="BC352" s="166"/>
      <c r="BD352" s="166"/>
      <c r="BE352" s="166"/>
      <c r="BF352" s="166"/>
      <c r="BG352" s="166"/>
      <c r="BH352" s="166"/>
    </row>
    <row r="353" spans="1:60" outlineLevel="1">
      <c r="A353" s="167"/>
      <c r="B353" s="177"/>
      <c r="C353" s="195" t="s">
        <v>198</v>
      </c>
      <c r="D353" s="180"/>
      <c r="E353" s="184">
        <v>4.7</v>
      </c>
      <c r="F353" s="188"/>
      <c r="G353" s="188"/>
      <c r="H353" s="188"/>
      <c r="I353" s="188"/>
      <c r="J353" s="188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  <c r="U353" s="189"/>
      <c r="V353" s="188"/>
      <c r="W353" s="166"/>
      <c r="X353" s="166"/>
      <c r="Y353" s="166"/>
      <c r="Z353" s="166"/>
      <c r="AA353" s="166"/>
      <c r="AB353" s="166"/>
      <c r="AC353" s="166"/>
      <c r="AD353" s="166"/>
      <c r="AE353" s="166"/>
      <c r="AF353" s="166"/>
      <c r="AG353" s="166" t="s">
        <v>154</v>
      </c>
      <c r="AH353" s="166">
        <v>0</v>
      </c>
      <c r="AI353" s="166"/>
      <c r="AJ353" s="166"/>
      <c r="AK353" s="166"/>
      <c r="AL353" s="166"/>
      <c r="AM353" s="166"/>
      <c r="AN353" s="166"/>
      <c r="AO353" s="166"/>
      <c r="AP353" s="166"/>
      <c r="AQ353" s="166"/>
      <c r="AR353" s="166"/>
      <c r="AS353" s="166"/>
      <c r="AT353" s="166"/>
      <c r="AU353" s="166"/>
      <c r="AV353" s="166"/>
      <c r="AW353" s="166"/>
      <c r="AX353" s="166"/>
      <c r="AY353" s="166"/>
      <c r="AZ353" s="166"/>
      <c r="BA353" s="166"/>
      <c r="BB353" s="166"/>
      <c r="BC353" s="166"/>
      <c r="BD353" s="166"/>
      <c r="BE353" s="166"/>
      <c r="BF353" s="166"/>
      <c r="BG353" s="166"/>
      <c r="BH353" s="166"/>
    </row>
    <row r="354" spans="1:60" outlineLevel="1">
      <c r="A354" s="167"/>
      <c r="B354" s="177"/>
      <c r="C354" s="195" t="s">
        <v>207</v>
      </c>
      <c r="D354" s="180"/>
      <c r="E354" s="184">
        <v>4.7</v>
      </c>
      <c r="F354" s="188"/>
      <c r="G354" s="188"/>
      <c r="H354" s="188"/>
      <c r="I354" s="188"/>
      <c r="J354" s="188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  <c r="U354" s="189"/>
      <c r="V354" s="188"/>
      <c r="W354" s="166"/>
      <c r="X354" s="166"/>
      <c r="Y354" s="166"/>
      <c r="Z354" s="166"/>
      <c r="AA354" s="166"/>
      <c r="AB354" s="166"/>
      <c r="AC354" s="166"/>
      <c r="AD354" s="166"/>
      <c r="AE354" s="166"/>
      <c r="AF354" s="166"/>
      <c r="AG354" s="166" t="s">
        <v>154</v>
      </c>
      <c r="AH354" s="166">
        <v>0</v>
      </c>
      <c r="AI354" s="166"/>
      <c r="AJ354" s="166"/>
      <c r="AK354" s="166"/>
      <c r="AL354" s="166"/>
      <c r="AM354" s="166"/>
      <c r="AN354" s="166"/>
      <c r="AO354" s="166"/>
      <c r="AP354" s="166"/>
      <c r="AQ354" s="166"/>
      <c r="AR354" s="166"/>
      <c r="AS354" s="166"/>
      <c r="AT354" s="166"/>
      <c r="AU354" s="166"/>
      <c r="AV354" s="166"/>
      <c r="AW354" s="166"/>
      <c r="AX354" s="166"/>
      <c r="AY354" s="166"/>
      <c r="AZ354" s="166"/>
      <c r="BA354" s="166"/>
      <c r="BB354" s="166"/>
      <c r="BC354" s="166"/>
      <c r="BD354" s="166"/>
      <c r="BE354" s="166"/>
      <c r="BF354" s="166"/>
      <c r="BG354" s="166"/>
      <c r="BH354" s="166"/>
    </row>
    <row r="355" spans="1:60" outlineLevel="1">
      <c r="A355" s="167"/>
      <c r="B355" s="177"/>
      <c r="C355" s="195" t="s">
        <v>199</v>
      </c>
      <c r="D355" s="180"/>
      <c r="E355" s="184">
        <v>19.100000000000001</v>
      </c>
      <c r="F355" s="188"/>
      <c r="G355" s="188"/>
      <c r="H355" s="188"/>
      <c r="I355" s="188"/>
      <c r="J355" s="188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  <c r="U355" s="189"/>
      <c r="V355" s="188"/>
      <c r="W355" s="166"/>
      <c r="X355" s="166"/>
      <c r="Y355" s="166"/>
      <c r="Z355" s="166"/>
      <c r="AA355" s="166"/>
      <c r="AB355" s="166"/>
      <c r="AC355" s="166"/>
      <c r="AD355" s="166"/>
      <c r="AE355" s="166"/>
      <c r="AF355" s="166"/>
      <c r="AG355" s="166" t="s">
        <v>154</v>
      </c>
      <c r="AH355" s="166">
        <v>0</v>
      </c>
      <c r="AI355" s="166"/>
      <c r="AJ355" s="166"/>
      <c r="AK355" s="166"/>
      <c r="AL355" s="166"/>
      <c r="AM355" s="166"/>
      <c r="AN355" s="166"/>
      <c r="AO355" s="166"/>
      <c r="AP355" s="166"/>
      <c r="AQ355" s="166"/>
      <c r="AR355" s="166"/>
      <c r="AS355" s="166"/>
      <c r="AT355" s="166"/>
      <c r="AU355" s="166"/>
      <c r="AV355" s="166"/>
      <c r="AW355" s="166"/>
      <c r="AX355" s="166"/>
      <c r="AY355" s="166"/>
      <c r="AZ355" s="166"/>
      <c r="BA355" s="166"/>
      <c r="BB355" s="166"/>
      <c r="BC355" s="166"/>
      <c r="BD355" s="166"/>
      <c r="BE355" s="166"/>
      <c r="BF355" s="166"/>
      <c r="BG355" s="166"/>
      <c r="BH355" s="166"/>
    </row>
    <row r="356" spans="1:60" outlineLevel="1">
      <c r="A356" s="167"/>
      <c r="B356" s="177"/>
      <c r="C356" s="195" t="s">
        <v>196</v>
      </c>
      <c r="D356" s="180"/>
      <c r="E356" s="184">
        <v>13.5</v>
      </c>
      <c r="F356" s="188"/>
      <c r="G356" s="188"/>
      <c r="H356" s="188"/>
      <c r="I356" s="188"/>
      <c r="J356" s="188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  <c r="U356" s="189"/>
      <c r="V356" s="188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 t="s">
        <v>154</v>
      </c>
      <c r="AH356" s="166">
        <v>0</v>
      </c>
      <c r="AI356" s="166"/>
      <c r="AJ356" s="166"/>
      <c r="AK356" s="166"/>
      <c r="AL356" s="166"/>
      <c r="AM356" s="166"/>
      <c r="AN356" s="166"/>
      <c r="AO356" s="166"/>
      <c r="AP356" s="166"/>
      <c r="AQ356" s="166"/>
      <c r="AR356" s="166"/>
      <c r="AS356" s="166"/>
      <c r="AT356" s="166"/>
      <c r="AU356" s="166"/>
      <c r="AV356" s="166"/>
      <c r="AW356" s="166"/>
      <c r="AX356" s="166"/>
      <c r="AY356" s="166"/>
      <c r="AZ356" s="166"/>
      <c r="BA356" s="166"/>
      <c r="BB356" s="166"/>
      <c r="BC356" s="166"/>
      <c r="BD356" s="166"/>
      <c r="BE356" s="166"/>
      <c r="BF356" s="166"/>
      <c r="BG356" s="166"/>
      <c r="BH356" s="166"/>
    </row>
    <row r="357" spans="1:60" outlineLevel="1">
      <c r="A357" s="167"/>
      <c r="B357" s="177"/>
      <c r="C357" s="195" t="s">
        <v>200</v>
      </c>
      <c r="D357" s="180"/>
      <c r="E357" s="184"/>
      <c r="F357" s="188"/>
      <c r="G357" s="188"/>
      <c r="H357" s="188"/>
      <c r="I357" s="188"/>
      <c r="J357" s="188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  <c r="U357" s="189"/>
      <c r="V357" s="188"/>
      <c r="W357" s="166"/>
      <c r="X357" s="166"/>
      <c r="Y357" s="166"/>
      <c r="Z357" s="166"/>
      <c r="AA357" s="166"/>
      <c r="AB357" s="166"/>
      <c r="AC357" s="166"/>
      <c r="AD357" s="166"/>
      <c r="AE357" s="166"/>
      <c r="AF357" s="166"/>
      <c r="AG357" s="166" t="s">
        <v>154</v>
      </c>
      <c r="AH357" s="166">
        <v>0</v>
      </c>
      <c r="AI357" s="166"/>
      <c r="AJ357" s="166"/>
      <c r="AK357" s="166"/>
      <c r="AL357" s="166"/>
      <c r="AM357" s="166"/>
      <c r="AN357" s="166"/>
      <c r="AO357" s="166"/>
      <c r="AP357" s="166"/>
      <c r="AQ357" s="166"/>
      <c r="AR357" s="166"/>
      <c r="AS357" s="166"/>
      <c r="AT357" s="166"/>
      <c r="AU357" s="166"/>
      <c r="AV357" s="166"/>
      <c r="AW357" s="166"/>
      <c r="AX357" s="166"/>
      <c r="AY357" s="166"/>
      <c r="AZ357" s="166"/>
      <c r="BA357" s="166"/>
      <c r="BB357" s="166"/>
      <c r="BC357" s="166"/>
      <c r="BD357" s="166"/>
      <c r="BE357" s="166"/>
      <c r="BF357" s="166"/>
      <c r="BG357" s="166"/>
      <c r="BH357" s="166"/>
    </row>
    <row r="358" spans="1:60" outlineLevel="1">
      <c r="A358" s="167"/>
      <c r="B358" s="177"/>
      <c r="C358" s="195" t="s">
        <v>201</v>
      </c>
      <c r="D358" s="180"/>
      <c r="E358" s="184">
        <v>1.7</v>
      </c>
      <c r="F358" s="188"/>
      <c r="G358" s="188"/>
      <c r="H358" s="188"/>
      <c r="I358" s="188"/>
      <c r="J358" s="188"/>
      <c r="K358" s="188"/>
      <c r="L358" s="188"/>
      <c r="M358" s="188"/>
      <c r="N358" s="188"/>
      <c r="O358" s="188"/>
      <c r="P358" s="188"/>
      <c r="Q358" s="188"/>
      <c r="R358" s="188"/>
      <c r="S358" s="188"/>
      <c r="T358" s="188"/>
      <c r="U358" s="189"/>
      <c r="V358" s="188"/>
      <c r="W358" s="166"/>
      <c r="X358" s="166"/>
      <c r="Y358" s="166"/>
      <c r="Z358" s="166"/>
      <c r="AA358" s="166"/>
      <c r="AB358" s="166"/>
      <c r="AC358" s="166"/>
      <c r="AD358" s="166"/>
      <c r="AE358" s="166"/>
      <c r="AF358" s="166"/>
      <c r="AG358" s="166" t="s">
        <v>154</v>
      </c>
      <c r="AH358" s="166">
        <v>0</v>
      </c>
      <c r="AI358" s="166"/>
      <c r="AJ358" s="166"/>
      <c r="AK358" s="166"/>
      <c r="AL358" s="166"/>
      <c r="AM358" s="166"/>
      <c r="AN358" s="166"/>
      <c r="AO358" s="166"/>
      <c r="AP358" s="166"/>
      <c r="AQ358" s="166"/>
      <c r="AR358" s="166"/>
      <c r="AS358" s="166"/>
      <c r="AT358" s="166"/>
      <c r="AU358" s="166"/>
      <c r="AV358" s="166"/>
      <c r="AW358" s="166"/>
      <c r="AX358" s="166"/>
      <c r="AY358" s="166"/>
      <c r="AZ358" s="166"/>
      <c r="BA358" s="166"/>
      <c r="BB358" s="166"/>
      <c r="BC358" s="166"/>
      <c r="BD358" s="166"/>
      <c r="BE358" s="166"/>
      <c r="BF358" s="166"/>
      <c r="BG358" s="166"/>
      <c r="BH358" s="166"/>
    </row>
    <row r="359" spans="1:60" outlineLevel="1">
      <c r="A359" s="167"/>
      <c r="B359" s="177"/>
      <c r="C359" s="195" t="s">
        <v>208</v>
      </c>
      <c r="D359" s="180"/>
      <c r="E359" s="184">
        <v>4.4000000000000004</v>
      </c>
      <c r="F359" s="188"/>
      <c r="G359" s="188"/>
      <c r="H359" s="188"/>
      <c r="I359" s="188"/>
      <c r="J359" s="188"/>
      <c r="K359" s="188"/>
      <c r="L359" s="188"/>
      <c r="M359" s="188"/>
      <c r="N359" s="188"/>
      <c r="O359" s="188"/>
      <c r="P359" s="188"/>
      <c r="Q359" s="188"/>
      <c r="R359" s="188"/>
      <c r="S359" s="188"/>
      <c r="T359" s="188"/>
      <c r="U359" s="189"/>
      <c r="V359" s="188"/>
      <c r="W359" s="166"/>
      <c r="X359" s="166"/>
      <c r="Y359" s="166"/>
      <c r="Z359" s="166"/>
      <c r="AA359" s="166"/>
      <c r="AB359" s="166"/>
      <c r="AC359" s="166"/>
      <c r="AD359" s="166"/>
      <c r="AE359" s="166"/>
      <c r="AF359" s="166"/>
      <c r="AG359" s="166" t="s">
        <v>154</v>
      </c>
      <c r="AH359" s="166">
        <v>0</v>
      </c>
      <c r="AI359" s="166"/>
      <c r="AJ359" s="166"/>
      <c r="AK359" s="166"/>
      <c r="AL359" s="166"/>
      <c r="AM359" s="166"/>
      <c r="AN359" s="166"/>
      <c r="AO359" s="166"/>
      <c r="AP359" s="166"/>
      <c r="AQ359" s="166"/>
      <c r="AR359" s="166"/>
      <c r="AS359" s="166"/>
      <c r="AT359" s="166"/>
      <c r="AU359" s="166"/>
      <c r="AV359" s="166"/>
      <c r="AW359" s="166"/>
      <c r="AX359" s="166"/>
      <c r="AY359" s="166"/>
      <c r="AZ359" s="166"/>
      <c r="BA359" s="166"/>
      <c r="BB359" s="166"/>
      <c r="BC359" s="166"/>
      <c r="BD359" s="166"/>
      <c r="BE359" s="166"/>
      <c r="BF359" s="166"/>
      <c r="BG359" s="166"/>
      <c r="BH359" s="166"/>
    </row>
    <row r="360" spans="1:60" outlineLevel="1">
      <c r="A360" s="167"/>
      <c r="B360" s="177"/>
      <c r="C360" s="195" t="s">
        <v>202</v>
      </c>
      <c r="D360" s="180"/>
      <c r="E360" s="184">
        <v>19.8</v>
      </c>
      <c r="F360" s="188"/>
      <c r="G360" s="188"/>
      <c r="H360" s="188"/>
      <c r="I360" s="188"/>
      <c r="J360" s="188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  <c r="U360" s="189"/>
      <c r="V360" s="188"/>
      <c r="W360" s="166"/>
      <c r="X360" s="166"/>
      <c r="Y360" s="166"/>
      <c r="Z360" s="166"/>
      <c r="AA360" s="166"/>
      <c r="AB360" s="166"/>
      <c r="AC360" s="166"/>
      <c r="AD360" s="166"/>
      <c r="AE360" s="166"/>
      <c r="AF360" s="166"/>
      <c r="AG360" s="166" t="s">
        <v>154</v>
      </c>
      <c r="AH360" s="166">
        <v>0</v>
      </c>
      <c r="AI360" s="166"/>
      <c r="AJ360" s="166"/>
      <c r="AK360" s="166"/>
      <c r="AL360" s="166"/>
      <c r="AM360" s="166"/>
      <c r="AN360" s="166"/>
      <c r="AO360" s="166"/>
      <c r="AP360" s="166"/>
      <c r="AQ360" s="166"/>
      <c r="AR360" s="166"/>
      <c r="AS360" s="166"/>
      <c r="AT360" s="166"/>
      <c r="AU360" s="166"/>
      <c r="AV360" s="166"/>
      <c r="AW360" s="166"/>
      <c r="AX360" s="166"/>
      <c r="AY360" s="166"/>
      <c r="AZ360" s="166"/>
      <c r="BA360" s="166"/>
      <c r="BB360" s="166"/>
      <c r="BC360" s="166"/>
      <c r="BD360" s="166"/>
      <c r="BE360" s="166"/>
      <c r="BF360" s="166"/>
      <c r="BG360" s="166"/>
      <c r="BH360" s="166"/>
    </row>
    <row r="361" spans="1:60" outlineLevel="1">
      <c r="A361" s="167"/>
      <c r="B361" s="177"/>
      <c r="C361" s="195" t="s">
        <v>203</v>
      </c>
      <c r="D361" s="180"/>
      <c r="E361" s="184">
        <v>7.7</v>
      </c>
      <c r="F361" s="188"/>
      <c r="G361" s="188"/>
      <c r="H361" s="188"/>
      <c r="I361" s="188"/>
      <c r="J361" s="188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  <c r="U361" s="189"/>
      <c r="V361" s="188"/>
      <c r="W361" s="166"/>
      <c r="X361" s="166"/>
      <c r="Y361" s="166"/>
      <c r="Z361" s="166"/>
      <c r="AA361" s="166"/>
      <c r="AB361" s="166"/>
      <c r="AC361" s="166"/>
      <c r="AD361" s="166"/>
      <c r="AE361" s="166"/>
      <c r="AF361" s="166"/>
      <c r="AG361" s="166" t="s">
        <v>154</v>
      </c>
      <c r="AH361" s="166">
        <v>0</v>
      </c>
      <c r="AI361" s="166"/>
      <c r="AJ361" s="166"/>
      <c r="AK361" s="166"/>
      <c r="AL361" s="166"/>
      <c r="AM361" s="166"/>
      <c r="AN361" s="166"/>
      <c r="AO361" s="166"/>
      <c r="AP361" s="166"/>
      <c r="AQ361" s="166"/>
      <c r="AR361" s="166"/>
      <c r="AS361" s="166"/>
      <c r="AT361" s="166"/>
      <c r="AU361" s="166"/>
      <c r="AV361" s="166"/>
      <c r="AW361" s="166"/>
      <c r="AX361" s="166"/>
      <c r="AY361" s="166"/>
      <c r="AZ361" s="166"/>
      <c r="BA361" s="166"/>
      <c r="BB361" s="166"/>
      <c r="BC361" s="166"/>
      <c r="BD361" s="166"/>
      <c r="BE361" s="166"/>
      <c r="BF361" s="166"/>
      <c r="BG361" s="166"/>
      <c r="BH361" s="166"/>
    </row>
    <row r="362" spans="1:60" outlineLevel="1">
      <c r="A362" s="167"/>
      <c r="B362" s="177"/>
      <c r="C362" s="195" t="s">
        <v>286</v>
      </c>
      <c r="D362" s="180"/>
      <c r="E362" s="184"/>
      <c r="F362" s="188"/>
      <c r="G362" s="188"/>
      <c r="H362" s="188"/>
      <c r="I362" s="188"/>
      <c r="J362" s="188"/>
      <c r="K362" s="188"/>
      <c r="L362" s="188"/>
      <c r="M362" s="188"/>
      <c r="N362" s="188"/>
      <c r="O362" s="188"/>
      <c r="P362" s="188"/>
      <c r="Q362" s="188"/>
      <c r="R362" s="188"/>
      <c r="S362" s="188"/>
      <c r="T362" s="188"/>
      <c r="U362" s="189"/>
      <c r="V362" s="188"/>
      <c r="W362" s="166"/>
      <c r="X362" s="166"/>
      <c r="Y362" s="166"/>
      <c r="Z362" s="166"/>
      <c r="AA362" s="166"/>
      <c r="AB362" s="166"/>
      <c r="AC362" s="166"/>
      <c r="AD362" s="166"/>
      <c r="AE362" s="166"/>
      <c r="AF362" s="166"/>
      <c r="AG362" s="166" t="s">
        <v>154</v>
      </c>
      <c r="AH362" s="166">
        <v>0</v>
      </c>
      <c r="AI362" s="166"/>
      <c r="AJ362" s="166"/>
      <c r="AK362" s="166"/>
      <c r="AL362" s="166"/>
      <c r="AM362" s="166"/>
      <c r="AN362" s="166"/>
      <c r="AO362" s="166"/>
      <c r="AP362" s="166"/>
      <c r="AQ362" s="166"/>
      <c r="AR362" s="166"/>
      <c r="AS362" s="166"/>
      <c r="AT362" s="166"/>
      <c r="AU362" s="166"/>
      <c r="AV362" s="166"/>
      <c r="AW362" s="166"/>
      <c r="AX362" s="166"/>
      <c r="AY362" s="166"/>
      <c r="AZ362" s="166"/>
      <c r="BA362" s="166"/>
      <c r="BB362" s="166"/>
      <c r="BC362" s="166"/>
      <c r="BD362" s="166"/>
      <c r="BE362" s="166"/>
      <c r="BF362" s="166"/>
      <c r="BG362" s="166"/>
      <c r="BH362" s="166"/>
    </row>
    <row r="363" spans="1:60" outlineLevel="1">
      <c r="A363" s="167"/>
      <c r="B363" s="177"/>
      <c r="C363" s="195" t="s">
        <v>384</v>
      </c>
      <c r="D363" s="180"/>
      <c r="E363" s="184"/>
      <c r="F363" s="188"/>
      <c r="G363" s="188"/>
      <c r="H363" s="188"/>
      <c r="I363" s="188"/>
      <c r="J363" s="188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  <c r="U363" s="189"/>
      <c r="V363" s="188"/>
      <c r="W363" s="166"/>
      <c r="X363" s="166"/>
      <c r="Y363" s="166"/>
      <c r="Z363" s="166"/>
      <c r="AA363" s="166"/>
      <c r="AB363" s="166"/>
      <c r="AC363" s="166"/>
      <c r="AD363" s="166"/>
      <c r="AE363" s="166"/>
      <c r="AF363" s="166"/>
      <c r="AG363" s="166" t="s">
        <v>154</v>
      </c>
      <c r="AH363" s="166">
        <v>0</v>
      </c>
      <c r="AI363" s="166"/>
      <c r="AJ363" s="166"/>
      <c r="AK363" s="166"/>
      <c r="AL363" s="166"/>
      <c r="AM363" s="166"/>
      <c r="AN363" s="166"/>
      <c r="AO363" s="166"/>
      <c r="AP363" s="166"/>
      <c r="AQ363" s="166"/>
      <c r="AR363" s="166"/>
      <c r="AS363" s="166"/>
      <c r="AT363" s="166"/>
      <c r="AU363" s="166"/>
      <c r="AV363" s="166"/>
      <c r="AW363" s="166"/>
      <c r="AX363" s="166"/>
      <c r="AY363" s="166"/>
      <c r="AZ363" s="166"/>
      <c r="BA363" s="166"/>
      <c r="BB363" s="166"/>
      <c r="BC363" s="166"/>
      <c r="BD363" s="166"/>
      <c r="BE363" s="166"/>
      <c r="BF363" s="166"/>
      <c r="BG363" s="166"/>
      <c r="BH363" s="166"/>
    </row>
    <row r="364" spans="1:60" outlineLevel="1">
      <c r="A364" s="167"/>
      <c r="B364" s="177"/>
      <c r="C364" s="195" t="s">
        <v>415</v>
      </c>
      <c r="D364" s="180"/>
      <c r="E364" s="184">
        <v>13.6</v>
      </c>
      <c r="F364" s="188"/>
      <c r="G364" s="188"/>
      <c r="H364" s="188"/>
      <c r="I364" s="188"/>
      <c r="J364" s="188"/>
      <c r="K364" s="188"/>
      <c r="L364" s="188"/>
      <c r="M364" s="188"/>
      <c r="N364" s="188"/>
      <c r="O364" s="188"/>
      <c r="P364" s="188"/>
      <c r="Q364" s="188"/>
      <c r="R364" s="188"/>
      <c r="S364" s="188"/>
      <c r="T364" s="188"/>
      <c r="U364" s="189"/>
      <c r="V364" s="188"/>
      <c r="W364" s="166"/>
      <c r="X364" s="166"/>
      <c r="Y364" s="166"/>
      <c r="Z364" s="166"/>
      <c r="AA364" s="166"/>
      <c r="AB364" s="166"/>
      <c r="AC364" s="166"/>
      <c r="AD364" s="166"/>
      <c r="AE364" s="166"/>
      <c r="AF364" s="166"/>
      <c r="AG364" s="166" t="s">
        <v>154</v>
      </c>
      <c r="AH364" s="166">
        <v>0</v>
      </c>
      <c r="AI364" s="166"/>
      <c r="AJ364" s="166"/>
      <c r="AK364" s="166"/>
      <c r="AL364" s="166"/>
      <c r="AM364" s="166"/>
      <c r="AN364" s="166"/>
      <c r="AO364" s="166"/>
      <c r="AP364" s="166"/>
      <c r="AQ364" s="166"/>
      <c r="AR364" s="166"/>
      <c r="AS364" s="166"/>
      <c r="AT364" s="166"/>
      <c r="AU364" s="166"/>
      <c r="AV364" s="166"/>
      <c r="AW364" s="166"/>
      <c r="AX364" s="166"/>
      <c r="AY364" s="166"/>
      <c r="AZ364" s="166"/>
      <c r="BA364" s="166"/>
      <c r="BB364" s="166"/>
      <c r="BC364" s="166"/>
      <c r="BD364" s="166"/>
      <c r="BE364" s="166"/>
      <c r="BF364" s="166"/>
      <c r="BG364" s="166"/>
      <c r="BH364" s="166"/>
    </row>
    <row r="365" spans="1:60" outlineLevel="1">
      <c r="A365" s="167"/>
      <c r="B365" s="177"/>
      <c r="C365" s="195" t="s">
        <v>416</v>
      </c>
      <c r="D365" s="180"/>
      <c r="E365" s="184">
        <v>14.1</v>
      </c>
      <c r="F365" s="188"/>
      <c r="G365" s="188"/>
      <c r="H365" s="188"/>
      <c r="I365" s="188"/>
      <c r="J365" s="188"/>
      <c r="K365" s="188"/>
      <c r="L365" s="188"/>
      <c r="M365" s="188"/>
      <c r="N365" s="188"/>
      <c r="O365" s="188"/>
      <c r="P365" s="188"/>
      <c r="Q365" s="188"/>
      <c r="R365" s="188"/>
      <c r="S365" s="188"/>
      <c r="T365" s="188"/>
      <c r="U365" s="189"/>
      <c r="V365" s="188"/>
      <c r="W365" s="166"/>
      <c r="X365" s="166"/>
      <c r="Y365" s="166"/>
      <c r="Z365" s="166"/>
      <c r="AA365" s="166"/>
      <c r="AB365" s="166"/>
      <c r="AC365" s="166"/>
      <c r="AD365" s="166"/>
      <c r="AE365" s="166"/>
      <c r="AF365" s="166"/>
      <c r="AG365" s="166" t="s">
        <v>154</v>
      </c>
      <c r="AH365" s="166">
        <v>0</v>
      </c>
      <c r="AI365" s="166"/>
      <c r="AJ365" s="166"/>
      <c r="AK365" s="166"/>
      <c r="AL365" s="166"/>
      <c r="AM365" s="166"/>
      <c r="AN365" s="166"/>
      <c r="AO365" s="166"/>
      <c r="AP365" s="166"/>
      <c r="AQ365" s="166"/>
      <c r="AR365" s="166"/>
      <c r="AS365" s="166"/>
      <c r="AT365" s="166"/>
      <c r="AU365" s="166"/>
      <c r="AV365" s="166"/>
      <c r="AW365" s="166"/>
      <c r="AX365" s="166"/>
      <c r="AY365" s="166"/>
      <c r="AZ365" s="166"/>
      <c r="BA365" s="166"/>
      <c r="BB365" s="166"/>
      <c r="BC365" s="166"/>
      <c r="BD365" s="166"/>
      <c r="BE365" s="166"/>
      <c r="BF365" s="166"/>
      <c r="BG365" s="166"/>
      <c r="BH365" s="166"/>
    </row>
    <row r="366" spans="1:60" outlineLevel="1">
      <c r="A366" s="167"/>
      <c r="B366" s="177"/>
      <c r="C366" s="195" t="s">
        <v>385</v>
      </c>
      <c r="D366" s="180"/>
      <c r="E366" s="184">
        <v>3.9</v>
      </c>
      <c r="F366" s="188"/>
      <c r="G366" s="188"/>
      <c r="H366" s="188"/>
      <c r="I366" s="188"/>
      <c r="J366" s="188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  <c r="U366" s="189"/>
      <c r="V366" s="188"/>
      <c r="W366" s="166"/>
      <c r="X366" s="166"/>
      <c r="Y366" s="166"/>
      <c r="Z366" s="166"/>
      <c r="AA366" s="166"/>
      <c r="AB366" s="166"/>
      <c r="AC366" s="166"/>
      <c r="AD366" s="166"/>
      <c r="AE366" s="166"/>
      <c r="AF366" s="166"/>
      <c r="AG366" s="166" t="s">
        <v>154</v>
      </c>
      <c r="AH366" s="166">
        <v>0</v>
      </c>
      <c r="AI366" s="166"/>
      <c r="AJ366" s="166"/>
      <c r="AK366" s="166"/>
      <c r="AL366" s="166"/>
      <c r="AM366" s="166"/>
      <c r="AN366" s="166"/>
      <c r="AO366" s="166"/>
      <c r="AP366" s="166"/>
      <c r="AQ366" s="166"/>
      <c r="AR366" s="166"/>
      <c r="AS366" s="166"/>
      <c r="AT366" s="166"/>
      <c r="AU366" s="166"/>
      <c r="AV366" s="166"/>
      <c r="AW366" s="166"/>
      <c r="AX366" s="166"/>
      <c r="AY366" s="166"/>
      <c r="AZ366" s="166"/>
      <c r="BA366" s="166"/>
      <c r="BB366" s="166"/>
      <c r="BC366" s="166"/>
      <c r="BD366" s="166"/>
      <c r="BE366" s="166"/>
      <c r="BF366" s="166"/>
      <c r="BG366" s="166"/>
      <c r="BH366" s="166"/>
    </row>
    <row r="367" spans="1:60" outlineLevel="1">
      <c r="A367" s="167"/>
      <c r="B367" s="177"/>
      <c r="C367" s="195" t="s">
        <v>386</v>
      </c>
      <c r="D367" s="180"/>
      <c r="E367" s="184">
        <v>3.4</v>
      </c>
      <c r="F367" s="188"/>
      <c r="G367" s="188"/>
      <c r="H367" s="188"/>
      <c r="I367" s="188"/>
      <c r="J367" s="188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  <c r="U367" s="189"/>
      <c r="V367" s="188"/>
      <c r="W367" s="166"/>
      <c r="X367" s="166"/>
      <c r="Y367" s="166"/>
      <c r="Z367" s="166"/>
      <c r="AA367" s="166"/>
      <c r="AB367" s="166"/>
      <c r="AC367" s="166"/>
      <c r="AD367" s="166"/>
      <c r="AE367" s="166"/>
      <c r="AF367" s="166"/>
      <c r="AG367" s="166" t="s">
        <v>154</v>
      </c>
      <c r="AH367" s="166">
        <v>0</v>
      </c>
      <c r="AI367" s="166"/>
      <c r="AJ367" s="166"/>
      <c r="AK367" s="166"/>
      <c r="AL367" s="166"/>
      <c r="AM367" s="166"/>
      <c r="AN367" s="166"/>
      <c r="AO367" s="166"/>
      <c r="AP367" s="166"/>
      <c r="AQ367" s="166"/>
      <c r="AR367" s="166"/>
      <c r="AS367" s="166"/>
      <c r="AT367" s="166"/>
      <c r="AU367" s="166"/>
      <c r="AV367" s="166"/>
      <c r="AW367" s="166"/>
      <c r="AX367" s="166"/>
      <c r="AY367" s="166"/>
      <c r="AZ367" s="166"/>
      <c r="BA367" s="166"/>
      <c r="BB367" s="166"/>
      <c r="BC367" s="166"/>
      <c r="BD367" s="166"/>
      <c r="BE367" s="166"/>
      <c r="BF367" s="166"/>
      <c r="BG367" s="166"/>
      <c r="BH367" s="166"/>
    </row>
    <row r="368" spans="1:60" outlineLevel="1">
      <c r="A368" s="167"/>
      <c r="B368" s="177"/>
      <c r="C368" s="195" t="s">
        <v>387</v>
      </c>
      <c r="D368" s="180"/>
      <c r="E368" s="184"/>
      <c r="F368" s="188"/>
      <c r="G368" s="188"/>
      <c r="H368" s="188"/>
      <c r="I368" s="188"/>
      <c r="J368" s="188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  <c r="U368" s="189"/>
      <c r="V368" s="188"/>
      <c r="W368" s="166"/>
      <c r="X368" s="166"/>
      <c r="Y368" s="166"/>
      <c r="Z368" s="166"/>
      <c r="AA368" s="166"/>
      <c r="AB368" s="166"/>
      <c r="AC368" s="166"/>
      <c r="AD368" s="166"/>
      <c r="AE368" s="166"/>
      <c r="AF368" s="166"/>
      <c r="AG368" s="166" t="s">
        <v>154</v>
      </c>
      <c r="AH368" s="166">
        <v>0</v>
      </c>
      <c r="AI368" s="166"/>
      <c r="AJ368" s="166"/>
      <c r="AK368" s="166"/>
      <c r="AL368" s="166"/>
      <c r="AM368" s="166"/>
      <c r="AN368" s="166"/>
      <c r="AO368" s="166"/>
      <c r="AP368" s="166"/>
      <c r="AQ368" s="166"/>
      <c r="AR368" s="166"/>
      <c r="AS368" s="166"/>
      <c r="AT368" s="166"/>
      <c r="AU368" s="166"/>
      <c r="AV368" s="166"/>
      <c r="AW368" s="166"/>
      <c r="AX368" s="166"/>
      <c r="AY368" s="166"/>
      <c r="AZ368" s="166"/>
      <c r="BA368" s="166"/>
      <c r="BB368" s="166"/>
      <c r="BC368" s="166"/>
      <c r="BD368" s="166"/>
      <c r="BE368" s="166"/>
      <c r="BF368" s="166"/>
      <c r="BG368" s="166"/>
      <c r="BH368" s="166"/>
    </row>
    <row r="369" spans="1:60" outlineLevel="1">
      <c r="A369" s="167"/>
      <c r="B369" s="177"/>
      <c r="C369" s="195" t="s">
        <v>388</v>
      </c>
      <c r="D369" s="180"/>
      <c r="E369" s="184">
        <v>3.1</v>
      </c>
      <c r="F369" s="188"/>
      <c r="G369" s="188"/>
      <c r="H369" s="188"/>
      <c r="I369" s="188"/>
      <c r="J369" s="188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9"/>
      <c r="V369" s="188"/>
      <c r="W369" s="166"/>
      <c r="X369" s="166"/>
      <c r="Y369" s="166"/>
      <c r="Z369" s="166"/>
      <c r="AA369" s="166"/>
      <c r="AB369" s="166"/>
      <c r="AC369" s="166"/>
      <c r="AD369" s="166"/>
      <c r="AE369" s="166"/>
      <c r="AF369" s="166"/>
      <c r="AG369" s="166" t="s">
        <v>154</v>
      </c>
      <c r="AH369" s="166">
        <v>0</v>
      </c>
      <c r="AI369" s="166"/>
      <c r="AJ369" s="166"/>
      <c r="AK369" s="166"/>
      <c r="AL369" s="166"/>
      <c r="AM369" s="166"/>
      <c r="AN369" s="166"/>
      <c r="AO369" s="166"/>
      <c r="AP369" s="166"/>
      <c r="AQ369" s="166"/>
      <c r="AR369" s="166"/>
      <c r="AS369" s="166"/>
      <c r="AT369" s="166"/>
      <c r="AU369" s="166"/>
      <c r="AV369" s="166"/>
      <c r="AW369" s="166"/>
      <c r="AX369" s="166"/>
      <c r="AY369" s="166"/>
      <c r="AZ369" s="166"/>
      <c r="BA369" s="166"/>
      <c r="BB369" s="166"/>
      <c r="BC369" s="166"/>
      <c r="BD369" s="166"/>
      <c r="BE369" s="166"/>
      <c r="BF369" s="166"/>
      <c r="BG369" s="166"/>
      <c r="BH369" s="166"/>
    </row>
    <row r="370" spans="1:60" outlineLevel="1">
      <c r="A370" s="167"/>
      <c r="B370" s="177"/>
      <c r="C370" s="195" t="s">
        <v>389</v>
      </c>
      <c r="D370" s="180"/>
      <c r="E370" s="184">
        <v>3.3</v>
      </c>
      <c r="F370" s="188"/>
      <c r="G370" s="188"/>
      <c r="H370" s="188"/>
      <c r="I370" s="188"/>
      <c r="J370" s="188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  <c r="U370" s="189"/>
      <c r="V370" s="188"/>
      <c r="W370" s="166"/>
      <c r="X370" s="166"/>
      <c r="Y370" s="166"/>
      <c r="Z370" s="166"/>
      <c r="AA370" s="166"/>
      <c r="AB370" s="166"/>
      <c r="AC370" s="166"/>
      <c r="AD370" s="166"/>
      <c r="AE370" s="166"/>
      <c r="AF370" s="166"/>
      <c r="AG370" s="166" t="s">
        <v>154</v>
      </c>
      <c r="AH370" s="166">
        <v>0</v>
      </c>
      <c r="AI370" s="166"/>
      <c r="AJ370" s="166"/>
      <c r="AK370" s="166"/>
      <c r="AL370" s="166"/>
      <c r="AM370" s="166"/>
      <c r="AN370" s="166"/>
      <c r="AO370" s="166"/>
      <c r="AP370" s="166"/>
      <c r="AQ370" s="166"/>
      <c r="AR370" s="166"/>
      <c r="AS370" s="166"/>
      <c r="AT370" s="166"/>
      <c r="AU370" s="166"/>
      <c r="AV370" s="166"/>
      <c r="AW370" s="166"/>
      <c r="AX370" s="166"/>
      <c r="AY370" s="166"/>
      <c r="AZ370" s="166"/>
      <c r="BA370" s="166"/>
      <c r="BB370" s="166"/>
      <c r="BC370" s="166"/>
      <c r="BD370" s="166"/>
      <c r="BE370" s="166"/>
      <c r="BF370" s="166"/>
      <c r="BG370" s="166"/>
      <c r="BH370" s="166"/>
    </row>
    <row r="371" spans="1:60" outlineLevel="1">
      <c r="A371" s="167"/>
      <c r="B371" s="177"/>
      <c r="C371" s="195" t="s">
        <v>417</v>
      </c>
      <c r="D371" s="180"/>
      <c r="E371" s="184">
        <v>22.8</v>
      </c>
      <c r="F371" s="188"/>
      <c r="G371" s="188"/>
      <c r="H371" s="188"/>
      <c r="I371" s="188"/>
      <c r="J371" s="188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  <c r="U371" s="189"/>
      <c r="V371" s="188"/>
      <c r="W371" s="166"/>
      <c r="X371" s="166"/>
      <c r="Y371" s="166"/>
      <c r="Z371" s="166"/>
      <c r="AA371" s="166"/>
      <c r="AB371" s="166"/>
      <c r="AC371" s="166"/>
      <c r="AD371" s="166"/>
      <c r="AE371" s="166"/>
      <c r="AF371" s="166"/>
      <c r="AG371" s="166" t="s">
        <v>154</v>
      </c>
      <c r="AH371" s="166">
        <v>0</v>
      </c>
      <c r="AI371" s="166"/>
      <c r="AJ371" s="166"/>
      <c r="AK371" s="166"/>
      <c r="AL371" s="166"/>
      <c r="AM371" s="166"/>
      <c r="AN371" s="166"/>
      <c r="AO371" s="166"/>
      <c r="AP371" s="166"/>
      <c r="AQ371" s="166"/>
      <c r="AR371" s="166"/>
      <c r="AS371" s="166"/>
      <c r="AT371" s="166"/>
      <c r="AU371" s="166"/>
      <c r="AV371" s="166"/>
      <c r="AW371" s="166"/>
      <c r="AX371" s="166"/>
      <c r="AY371" s="166"/>
      <c r="AZ371" s="166"/>
      <c r="BA371" s="166"/>
      <c r="BB371" s="166"/>
      <c r="BC371" s="166"/>
      <c r="BD371" s="166"/>
      <c r="BE371" s="166"/>
      <c r="BF371" s="166"/>
      <c r="BG371" s="166"/>
      <c r="BH371" s="166"/>
    </row>
    <row r="372" spans="1:60" outlineLevel="1">
      <c r="A372" s="167"/>
      <c r="B372" s="177"/>
      <c r="C372" s="195" t="s">
        <v>196</v>
      </c>
      <c r="D372" s="180"/>
      <c r="E372" s="184">
        <v>13.5</v>
      </c>
      <c r="F372" s="188"/>
      <c r="G372" s="188"/>
      <c r="H372" s="188"/>
      <c r="I372" s="188"/>
      <c r="J372" s="188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9"/>
      <c r="V372" s="188"/>
      <c r="W372" s="166"/>
      <c r="X372" s="166"/>
      <c r="Y372" s="166"/>
      <c r="Z372" s="166"/>
      <c r="AA372" s="166"/>
      <c r="AB372" s="166"/>
      <c r="AC372" s="166"/>
      <c r="AD372" s="166"/>
      <c r="AE372" s="166"/>
      <c r="AF372" s="166"/>
      <c r="AG372" s="166" t="s">
        <v>154</v>
      </c>
      <c r="AH372" s="166">
        <v>0</v>
      </c>
      <c r="AI372" s="166"/>
      <c r="AJ372" s="166"/>
      <c r="AK372" s="166"/>
      <c r="AL372" s="166"/>
      <c r="AM372" s="166"/>
      <c r="AN372" s="166"/>
      <c r="AO372" s="166"/>
      <c r="AP372" s="166"/>
      <c r="AQ372" s="166"/>
      <c r="AR372" s="166"/>
      <c r="AS372" s="166"/>
      <c r="AT372" s="166"/>
      <c r="AU372" s="166"/>
      <c r="AV372" s="166"/>
      <c r="AW372" s="166"/>
      <c r="AX372" s="166"/>
      <c r="AY372" s="166"/>
      <c r="AZ372" s="166"/>
      <c r="BA372" s="166"/>
      <c r="BB372" s="166"/>
      <c r="BC372" s="166"/>
      <c r="BD372" s="166"/>
      <c r="BE372" s="166"/>
      <c r="BF372" s="166"/>
      <c r="BG372" s="166"/>
      <c r="BH372" s="166"/>
    </row>
    <row r="373" spans="1:60" outlineLevel="1">
      <c r="A373" s="167"/>
      <c r="B373" s="177"/>
      <c r="C373" s="195" t="s">
        <v>390</v>
      </c>
      <c r="D373" s="180"/>
      <c r="E373" s="184"/>
      <c r="F373" s="188"/>
      <c r="G373" s="188"/>
      <c r="H373" s="188"/>
      <c r="I373" s="188"/>
      <c r="J373" s="188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  <c r="U373" s="189"/>
      <c r="V373" s="188"/>
      <c r="W373" s="166"/>
      <c r="X373" s="166"/>
      <c r="Y373" s="166"/>
      <c r="Z373" s="166"/>
      <c r="AA373" s="166"/>
      <c r="AB373" s="166"/>
      <c r="AC373" s="166"/>
      <c r="AD373" s="166"/>
      <c r="AE373" s="166"/>
      <c r="AF373" s="166"/>
      <c r="AG373" s="166" t="s">
        <v>154</v>
      </c>
      <c r="AH373" s="166">
        <v>0</v>
      </c>
      <c r="AI373" s="166"/>
      <c r="AJ373" s="166"/>
      <c r="AK373" s="166"/>
      <c r="AL373" s="166"/>
      <c r="AM373" s="166"/>
      <c r="AN373" s="166"/>
      <c r="AO373" s="166"/>
      <c r="AP373" s="166"/>
      <c r="AQ373" s="166"/>
      <c r="AR373" s="166"/>
      <c r="AS373" s="166"/>
      <c r="AT373" s="166"/>
      <c r="AU373" s="166"/>
      <c r="AV373" s="166"/>
      <c r="AW373" s="166"/>
      <c r="AX373" s="166"/>
      <c r="AY373" s="166"/>
      <c r="AZ373" s="166"/>
      <c r="BA373" s="166"/>
      <c r="BB373" s="166"/>
      <c r="BC373" s="166"/>
      <c r="BD373" s="166"/>
      <c r="BE373" s="166"/>
      <c r="BF373" s="166"/>
      <c r="BG373" s="166"/>
      <c r="BH373" s="166"/>
    </row>
    <row r="374" spans="1:60" outlineLevel="1">
      <c r="A374" s="167"/>
      <c r="B374" s="177"/>
      <c r="C374" s="195" t="s">
        <v>386</v>
      </c>
      <c r="D374" s="180"/>
      <c r="E374" s="184">
        <v>3.4</v>
      </c>
      <c r="F374" s="188"/>
      <c r="G374" s="188"/>
      <c r="H374" s="188"/>
      <c r="I374" s="188"/>
      <c r="J374" s="188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  <c r="U374" s="189"/>
      <c r="V374" s="188"/>
      <c r="W374" s="166"/>
      <c r="X374" s="166"/>
      <c r="Y374" s="166"/>
      <c r="Z374" s="166"/>
      <c r="AA374" s="166"/>
      <c r="AB374" s="166"/>
      <c r="AC374" s="166"/>
      <c r="AD374" s="166"/>
      <c r="AE374" s="166"/>
      <c r="AF374" s="166"/>
      <c r="AG374" s="166" t="s">
        <v>154</v>
      </c>
      <c r="AH374" s="166">
        <v>0</v>
      </c>
      <c r="AI374" s="166"/>
      <c r="AJ374" s="166"/>
      <c r="AK374" s="166"/>
      <c r="AL374" s="166"/>
      <c r="AM374" s="166"/>
      <c r="AN374" s="166"/>
      <c r="AO374" s="166"/>
      <c r="AP374" s="166"/>
      <c r="AQ374" s="166"/>
      <c r="AR374" s="166"/>
      <c r="AS374" s="166"/>
      <c r="AT374" s="166"/>
      <c r="AU374" s="166"/>
      <c r="AV374" s="166"/>
      <c r="AW374" s="166"/>
      <c r="AX374" s="166"/>
      <c r="AY374" s="166"/>
      <c r="AZ374" s="166"/>
      <c r="BA374" s="166"/>
      <c r="BB374" s="166"/>
      <c r="BC374" s="166"/>
      <c r="BD374" s="166"/>
      <c r="BE374" s="166"/>
      <c r="BF374" s="166"/>
      <c r="BG374" s="166"/>
      <c r="BH374" s="166"/>
    </row>
    <row r="375" spans="1:60" outlineLevel="1">
      <c r="A375" s="167"/>
      <c r="B375" s="177"/>
      <c r="C375" s="195" t="s">
        <v>391</v>
      </c>
      <c r="D375" s="180"/>
      <c r="E375" s="184">
        <v>3.7</v>
      </c>
      <c r="F375" s="188"/>
      <c r="G375" s="188"/>
      <c r="H375" s="188"/>
      <c r="I375" s="188"/>
      <c r="J375" s="188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  <c r="U375" s="189"/>
      <c r="V375" s="188"/>
      <c r="W375" s="166"/>
      <c r="X375" s="166"/>
      <c r="Y375" s="166"/>
      <c r="Z375" s="166"/>
      <c r="AA375" s="166"/>
      <c r="AB375" s="166"/>
      <c r="AC375" s="166"/>
      <c r="AD375" s="166"/>
      <c r="AE375" s="166"/>
      <c r="AF375" s="166"/>
      <c r="AG375" s="166" t="s">
        <v>154</v>
      </c>
      <c r="AH375" s="166">
        <v>0</v>
      </c>
      <c r="AI375" s="166"/>
      <c r="AJ375" s="166"/>
      <c r="AK375" s="166"/>
      <c r="AL375" s="166"/>
      <c r="AM375" s="166"/>
      <c r="AN375" s="166"/>
      <c r="AO375" s="166"/>
      <c r="AP375" s="166"/>
      <c r="AQ375" s="166"/>
      <c r="AR375" s="166"/>
      <c r="AS375" s="166"/>
      <c r="AT375" s="166"/>
      <c r="AU375" s="166"/>
      <c r="AV375" s="166"/>
      <c r="AW375" s="166"/>
      <c r="AX375" s="166"/>
      <c r="AY375" s="166"/>
      <c r="AZ375" s="166"/>
      <c r="BA375" s="166"/>
      <c r="BB375" s="166"/>
      <c r="BC375" s="166"/>
      <c r="BD375" s="166"/>
      <c r="BE375" s="166"/>
      <c r="BF375" s="166"/>
      <c r="BG375" s="166"/>
      <c r="BH375" s="166"/>
    </row>
    <row r="376" spans="1:60" outlineLevel="1">
      <c r="A376" s="167"/>
      <c r="B376" s="177"/>
      <c r="C376" s="195" t="s">
        <v>418</v>
      </c>
      <c r="D376" s="180"/>
      <c r="E376" s="184">
        <v>24.1</v>
      </c>
      <c r="F376" s="188"/>
      <c r="G376" s="188"/>
      <c r="H376" s="188"/>
      <c r="I376" s="188"/>
      <c r="J376" s="188"/>
      <c r="K376" s="188"/>
      <c r="L376" s="188"/>
      <c r="M376" s="188"/>
      <c r="N376" s="188"/>
      <c r="O376" s="188"/>
      <c r="P376" s="188"/>
      <c r="Q376" s="188"/>
      <c r="R376" s="188"/>
      <c r="S376" s="188"/>
      <c r="T376" s="188"/>
      <c r="U376" s="189"/>
      <c r="V376" s="188"/>
      <c r="W376" s="166"/>
      <c r="X376" s="166"/>
      <c r="Y376" s="166"/>
      <c r="Z376" s="166"/>
      <c r="AA376" s="166"/>
      <c r="AB376" s="166"/>
      <c r="AC376" s="166"/>
      <c r="AD376" s="166"/>
      <c r="AE376" s="166"/>
      <c r="AF376" s="166"/>
      <c r="AG376" s="166" t="s">
        <v>154</v>
      </c>
      <c r="AH376" s="166">
        <v>0</v>
      </c>
      <c r="AI376" s="166"/>
      <c r="AJ376" s="166"/>
      <c r="AK376" s="166"/>
      <c r="AL376" s="166"/>
      <c r="AM376" s="166"/>
      <c r="AN376" s="166"/>
      <c r="AO376" s="166"/>
      <c r="AP376" s="166"/>
      <c r="AQ376" s="166"/>
      <c r="AR376" s="166"/>
      <c r="AS376" s="166"/>
      <c r="AT376" s="166"/>
      <c r="AU376" s="166"/>
      <c r="AV376" s="166"/>
      <c r="AW376" s="166"/>
      <c r="AX376" s="166"/>
      <c r="AY376" s="166"/>
      <c r="AZ376" s="166"/>
      <c r="BA376" s="166"/>
      <c r="BB376" s="166"/>
      <c r="BC376" s="166"/>
      <c r="BD376" s="166"/>
      <c r="BE376" s="166"/>
      <c r="BF376" s="166"/>
      <c r="BG376" s="166"/>
      <c r="BH376" s="166"/>
    </row>
    <row r="377" spans="1:60" outlineLevel="1">
      <c r="A377" s="167"/>
      <c r="B377" s="177"/>
      <c r="C377" s="195" t="s">
        <v>419</v>
      </c>
      <c r="D377" s="180"/>
      <c r="E377" s="184">
        <v>11.5</v>
      </c>
      <c r="F377" s="188"/>
      <c r="G377" s="188"/>
      <c r="H377" s="188"/>
      <c r="I377" s="188"/>
      <c r="J377" s="188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  <c r="U377" s="189"/>
      <c r="V377" s="188"/>
      <c r="W377" s="166"/>
      <c r="X377" s="166"/>
      <c r="Y377" s="166"/>
      <c r="Z377" s="166"/>
      <c r="AA377" s="166"/>
      <c r="AB377" s="166"/>
      <c r="AC377" s="166"/>
      <c r="AD377" s="166"/>
      <c r="AE377" s="166"/>
      <c r="AF377" s="166"/>
      <c r="AG377" s="166" t="s">
        <v>154</v>
      </c>
      <c r="AH377" s="166">
        <v>0</v>
      </c>
      <c r="AI377" s="166"/>
      <c r="AJ377" s="166"/>
      <c r="AK377" s="166"/>
      <c r="AL377" s="166"/>
      <c r="AM377" s="166"/>
      <c r="AN377" s="166"/>
      <c r="AO377" s="166"/>
      <c r="AP377" s="166"/>
      <c r="AQ377" s="166"/>
      <c r="AR377" s="166"/>
      <c r="AS377" s="166"/>
      <c r="AT377" s="166"/>
      <c r="AU377" s="166"/>
      <c r="AV377" s="166"/>
      <c r="AW377" s="166"/>
      <c r="AX377" s="166"/>
      <c r="AY377" s="166"/>
      <c r="AZ377" s="166"/>
      <c r="BA377" s="166"/>
      <c r="BB377" s="166"/>
      <c r="BC377" s="166"/>
      <c r="BD377" s="166"/>
      <c r="BE377" s="166"/>
      <c r="BF377" s="166"/>
      <c r="BG377" s="166"/>
      <c r="BH377" s="166"/>
    </row>
    <row r="378" spans="1:60" outlineLevel="1">
      <c r="A378" s="167"/>
      <c r="B378" s="177"/>
      <c r="C378" s="195" t="s">
        <v>392</v>
      </c>
      <c r="D378" s="180"/>
      <c r="E378" s="184"/>
      <c r="F378" s="188"/>
      <c r="G378" s="188"/>
      <c r="H378" s="188"/>
      <c r="I378" s="188"/>
      <c r="J378" s="188"/>
      <c r="K378" s="188"/>
      <c r="L378" s="188"/>
      <c r="M378" s="188"/>
      <c r="N378" s="188"/>
      <c r="O378" s="188"/>
      <c r="P378" s="188"/>
      <c r="Q378" s="188"/>
      <c r="R378" s="188"/>
      <c r="S378" s="188"/>
      <c r="T378" s="188"/>
      <c r="U378" s="189"/>
      <c r="V378" s="188"/>
      <c r="W378" s="166"/>
      <c r="X378" s="166"/>
      <c r="Y378" s="166"/>
      <c r="Z378" s="166"/>
      <c r="AA378" s="166"/>
      <c r="AB378" s="166"/>
      <c r="AC378" s="166"/>
      <c r="AD378" s="166"/>
      <c r="AE378" s="166"/>
      <c r="AF378" s="166"/>
      <c r="AG378" s="166" t="s">
        <v>154</v>
      </c>
      <c r="AH378" s="166">
        <v>0</v>
      </c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166"/>
      <c r="AZ378" s="166"/>
      <c r="BA378" s="166"/>
      <c r="BB378" s="166"/>
      <c r="BC378" s="166"/>
      <c r="BD378" s="166"/>
      <c r="BE378" s="166"/>
      <c r="BF378" s="166"/>
      <c r="BG378" s="166"/>
      <c r="BH378" s="166"/>
    </row>
    <row r="379" spans="1:60" outlineLevel="1">
      <c r="A379" s="167"/>
      <c r="B379" s="177"/>
      <c r="C379" s="195" t="s">
        <v>393</v>
      </c>
      <c r="D379" s="180"/>
      <c r="E379" s="184">
        <v>3.7</v>
      </c>
      <c r="F379" s="188"/>
      <c r="G379" s="188"/>
      <c r="H379" s="188"/>
      <c r="I379" s="188"/>
      <c r="J379" s="188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  <c r="U379" s="189"/>
      <c r="V379" s="188"/>
      <c r="W379" s="166"/>
      <c r="X379" s="166"/>
      <c r="Y379" s="166"/>
      <c r="Z379" s="166"/>
      <c r="AA379" s="166"/>
      <c r="AB379" s="166"/>
      <c r="AC379" s="166"/>
      <c r="AD379" s="166"/>
      <c r="AE379" s="166"/>
      <c r="AF379" s="166"/>
      <c r="AG379" s="166" t="s">
        <v>154</v>
      </c>
      <c r="AH379" s="166">
        <v>0</v>
      </c>
      <c r="AI379" s="166"/>
      <c r="AJ379" s="166"/>
      <c r="AK379" s="166"/>
      <c r="AL379" s="166"/>
      <c r="AM379" s="166"/>
      <c r="AN379" s="166"/>
      <c r="AO379" s="166"/>
      <c r="AP379" s="166"/>
      <c r="AQ379" s="166"/>
      <c r="AR379" s="166"/>
      <c r="AS379" s="166"/>
      <c r="AT379" s="166"/>
      <c r="AU379" s="166"/>
      <c r="AV379" s="166"/>
      <c r="AW379" s="166"/>
      <c r="AX379" s="166"/>
      <c r="AY379" s="166"/>
      <c r="AZ379" s="166"/>
      <c r="BA379" s="166"/>
      <c r="BB379" s="166"/>
      <c r="BC379" s="166"/>
      <c r="BD379" s="166"/>
      <c r="BE379" s="166"/>
      <c r="BF379" s="166"/>
      <c r="BG379" s="166"/>
      <c r="BH379" s="166"/>
    </row>
    <row r="380" spans="1:60" outlineLevel="1">
      <c r="A380" s="167"/>
      <c r="B380" s="177"/>
      <c r="C380" s="195" t="s">
        <v>420</v>
      </c>
      <c r="D380" s="180"/>
      <c r="E380" s="184">
        <v>25.2</v>
      </c>
      <c r="F380" s="188"/>
      <c r="G380" s="188"/>
      <c r="H380" s="188"/>
      <c r="I380" s="188"/>
      <c r="J380" s="188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9"/>
      <c r="V380" s="188"/>
      <c r="W380" s="166"/>
      <c r="X380" s="166"/>
      <c r="Y380" s="166"/>
      <c r="Z380" s="166"/>
      <c r="AA380" s="166"/>
      <c r="AB380" s="166"/>
      <c r="AC380" s="166"/>
      <c r="AD380" s="166"/>
      <c r="AE380" s="166"/>
      <c r="AF380" s="166"/>
      <c r="AG380" s="166" t="s">
        <v>154</v>
      </c>
      <c r="AH380" s="166">
        <v>0</v>
      </c>
      <c r="AI380" s="166"/>
      <c r="AJ380" s="166"/>
      <c r="AK380" s="166"/>
      <c r="AL380" s="166"/>
      <c r="AM380" s="166"/>
      <c r="AN380" s="166"/>
      <c r="AO380" s="166"/>
      <c r="AP380" s="166"/>
      <c r="AQ380" s="166"/>
      <c r="AR380" s="166"/>
      <c r="AS380" s="166"/>
      <c r="AT380" s="166"/>
      <c r="AU380" s="166"/>
      <c r="AV380" s="166"/>
      <c r="AW380" s="166"/>
      <c r="AX380" s="166"/>
      <c r="AY380" s="166"/>
      <c r="AZ380" s="166"/>
      <c r="BA380" s="166"/>
      <c r="BB380" s="166"/>
      <c r="BC380" s="166"/>
      <c r="BD380" s="166"/>
      <c r="BE380" s="166"/>
      <c r="BF380" s="166"/>
      <c r="BG380" s="166"/>
      <c r="BH380" s="166"/>
    </row>
    <row r="381" spans="1:60" outlineLevel="1">
      <c r="A381" s="167"/>
      <c r="B381" s="177"/>
      <c r="C381" s="195" t="s">
        <v>394</v>
      </c>
      <c r="D381" s="180"/>
      <c r="E381" s="184">
        <v>4.3</v>
      </c>
      <c r="F381" s="188"/>
      <c r="G381" s="188"/>
      <c r="H381" s="188"/>
      <c r="I381" s="188"/>
      <c r="J381" s="188"/>
      <c r="K381" s="188"/>
      <c r="L381" s="188"/>
      <c r="M381" s="188"/>
      <c r="N381" s="188"/>
      <c r="O381" s="188"/>
      <c r="P381" s="188"/>
      <c r="Q381" s="188"/>
      <c r="R381" s="188"/>
      <c r="S381" s="188"/>
      <c r="T381" s="188"/>
      <c r="U381" s="189"/>
      <c r="V381" s="188"/>
      <c r="W381" s="166"/>
      <c r="X381" s="166"/>
      <c r="Y381" s="166"/>
      <c r="Z381" s="166"/>
      <c r="AA381" s="166"/>
      <c r="AB381" s="166"/>
      <c r="AC381" s="166"/>
      <c r="AD381" s="166"/>
      <c r="AE381" s="166"/>
      <c r="AF381" s="166"/>
      <c r="AG381" s="166" t="s">
        <v>154</v>
      </c>
      <c r="AH381" s="166">
        <v>0</v>
      </c>
      <c r="AI381" s="166"/>
      <c r="AJ381" s="166"/>
      <c r="AK381" s="166"/>
      <c r="AL381" s="166"/>
      <c r="AM381" s="166"/>
      <c r="AN381" s="166"/>
      <c r="AO381" s="166"/>
      <c r="AP381" s="166"/>
      <c r="AQ381" s="166"/>
      <c r="AR381" s="166"/>
      <c r="AS381" s="166"/>
      <c r="AT381" s="166"/>
      <c r="AU381" s="166"/>
      <c r="AV381" s="166"/>
      <c r="AW381" s="166"/>
      <c r="AX381" s="166"/>
      <c r="AY381" s="166"/>
      <c r="AZ381" s="166"/>
      <c r="BA381" s="166"/>
      <c r="BB381" s="166"/>
      <c r="BC381" s="166"/>
      <c r="BD381" s="166"/>
      <c r="BE381" s="166"/>
      <c r="BF381" s="166"/>
      <c r="BG381" s="166"/>
      <c r="BH381" s="166"/>
    </row>
    <row r="382" spans="1:60" outlineLevel="1">
      <c r="A382" s="167"/>
      <c r="B382" s="177"/>
      <c r="C382" s="195" t="s">
        <v>421</v>
      </c>
      <c r="D382" s="180"/>
      <c r="E382" s="184"/>
      <c r="F382" s="188"/>
      <c r="G382" s="188"/>
      <c r="H382" s="188"/>
      <c r="I382" s="188"/>
      <c r="J382" s="188"/>
      <c r="K382" s="188"/>
      <c r="L382" s="188"/>
      <c r="M382" s="188"/>
      <c r="N382" s="188"/>
      <c r="O382" s="188"/>
      <c r="P382" s="188"/>
      <c r="Q382" s="188"/>
      <c r="R382" s="188"/>
      <c r="S382" s="188"/>
      <c r="T382" s="188"/>
      <c r="U382" s="189"/>
      <c r="V382" s="188"/>
      <c r="W382" s="166"/>
      <c r="X382" s="166"/>
      <c r="Y382" s="166"/>
      <c r="Z382" s="166"/>
      <c r="AA382" s="166"/>
      <c r="AB382" s="166"/>
      <c r="AC382" s="166"/>
      <c r="AD382" s="166"/>
      <c r="AE382" s="166"/>
      <c r="AF382" s="166"/>
      <c r="AG382" s="166" t="s">
        <v>154</v>
      </c>
      <c r="AH382" s="166">
        <v>0</v>
      </c>
      <c r="AI382" s="166"/>
      <c r="AJ382" s="166"/>
      <c r="AK382" s="166"/>
      <c r="AL382" s="166"/>
      <c r="AM382" s="166"/>
      <c r="AN382" s="166"/>
      <c r="AO382" s="166"/>
      <c r="AP382" s="166"/>
      <c r="AQ382" s="166"/>
      <c r="AR382" s="166"/>
      <c r="AS382" s="166"/>
      <c r="AT382" s="166"/>
      <c r="AU382" s="166"/>
      <c r="AV382" s="166"/>
      <c r="AW382" s="166"/>
      <c r="AX382" s="166"/>
      <c r="AY382" s="166"/>
      <c r="AZ382" s="166"/>
      <c r="BA382" s="166"/>
      <c r="BB382" s="166"/>
      <c r="BC382" s="166"/>
      <c r="BD382" s="166"/>
      <c r="BE382" s="166"/>
      <c r="BF382" s="166"/>
      <c r="BG382" s="166"/>
      <c r="BH382" s="166"/>
    </row>
    <row r="383" spans="1:60" outlineLevel="1">
      <c r="A383" s="167"/>
      <c r="B383" s="177"/>
      <c r="C383" s="195" t="s">
        <v>422</v>
      </c>
      <c r="D383" s="180"/>
      <c r="E383" s="184">
        <v>4.9000000000000004</v>
      </c>
      <c r="F383" s="188"/>
      <c r="G383" s="188"/>
      <c r="H383" s="188"/>
      <c r="I383" s="188"/>
      <c r="J383" s="188"/>
      <c r="K383" s="188"/>
      <c r="L383" s="188"/>
      <c r="M383" s="188"/>
      <c r="N383" s="188"/>
      <c r="O383" s="188"/>
      <c r="P383" s="188"/>
      <c r="Q383" s="188"/>
      <c r="R383" s="188"/>
      <c r="S383" s="188"/>
      <c r="T383" s="188"/>
      <c r="U383" s="189"/>
      <c r="V383" s="188"/>
      <c r="W383" s="166"/>
      <c r="X383" s="166"/>
      <c r="Y383" s="166"/>
      <c r="Z383" s="166"/>
      <c r="AA383" s="166"/>
      <c r="AB383" s="166"/>
      <c r="AC383" s="166"/>
      <c r="AD383" s="166"/>
      <c r="AE383" s="166"/>
      <c r="AF383" s="166"/>
      <c r="AG383" s="166" t="s">
        <v>154</v>
      </c>
      <c r="AH383" s="166">
        <v>0</v>
      </c>
      <c r="AI383" s="166"/>
      <c r="AJ383" s="166"/>
      <c r="AK383" s="166"/>
      <c r="AL383" s="166"/>
      <c r="AM383" s="166"/>
      <c r="AN383" s="166"/>
      <c r="AO383" s="166"/>
      <c r="AP383" s="166"/>
      <c r="AQ383" s="166"/>
      <c r="AR383" s="166"/>
      <c r="AS383" s="166"/>
      <c r="AT383" s="166"/>
      <c r="AU383" s="166"/>
      <c r="AV383" s="166"/>
      <c r="AW383" s="166"/>
      <c r="AX383" s="166"/>
      <c r="AY383" s="166"/>
      <c r="AZ383" s="166"/>
      <c r="BA383" s="166"/>
      <c r="BB383" s="166"/>
      <c r="BC383" s="166"/>
      <c r="BD383" s="166"/>
      <c r="BE383" s="166"/>
      <c r="BF383" s="166"/>
      <c r="BG383" s="166"/>
      <c r="BH383" s="166"/>
    </row>
    <row r="384" spans="1:60" outlineLevel="1">
      <c r="A384" s="167"/>
      <c r="B384" s="177"/>
      <c r="C384" s="195" t="s">
        <v>357</v>
      </c>
      <c r="D384" s="180"/>
      <c r="E384" s="184">
        <v>20</v>
      </c>
      <c r="F384" s="188"/>
      <c r="G384" s="188"/>
      <c r="H384" s="188"/>
      <c r="I384" s="188"/>
      <c r="J384" s="188"/>
      <c r="K384" s="188"/>
      <c r="L384" s="188"/>
      <c r="M384" s="188"/>
      <c r="N384" s="188"/>
      <c r="O384" s="188"/>
      <c r="P384" s="188"/>
      <c r="Q384" s="188"/>
      <c r="R384" s="188"/>
      <c r="S384" s="188"/>
      <c r="T384" s="188"/>
      <c r="U384" s="189"/>
      <c r="V384" s="188"/>
      <c r="W384" s="166"/>
      <c r="X384" s="166"/>
      <c r="Y384" s="166"/>
      <c r="Z384" s="166"/>
      <c r="AA384" s="166"/>
      <c r="AB384" s="166"/>
      <c r="AC384" s="166"/>
      <c r="AD384" s="166"/>
      <c r="AE384" s="166"/>
      <c r="AF384" s="166"/>
      <c r="AG384" s="166" t="s">
        <v>154</v>
      </c>
      <c r="AH384" s="166">
        <v>0</v>
      </c>
      <c r="AI384" s="166"/>
      <c r="AJ384" s="166"/>
      <c r="AK384" s="166"/>
      <c r="AL384" s="166"/>
      <c r="AM384" s="166"/>
      <c r="AN384" s="166"/>
      <c r="AO384" s="166"/>
      <c r="AP384" s="166"/>
      <c r="AQ384" s="166"/>
      <c r="AR384" s="166"/>
      <c r="AS384" s="166"/>
      <c r="AT384" s="166"/>
      <c r="AU384" s="166"/>
      <c r="AV384" s="166"/>
      <c r="AW384" s="166"/>
      <c r="AX384" s="166"/>
      <c r="AY384" s="166"/>
      <c r="AZ384" s="166"/>
      <c r="BA384" s="166"/>
      <c r="BB384" s="166"/>
      <c r="BC384" s="166"/>
      <c r="BD384" s="166"/>
      <c r="BE384" s="166"/>
      <c r="BF384" s="166"/>
      <c r="BG384" s="166"/>
      <c r="BH384" s="166"/>
    </row>
    <row r="385" spans="1:60" outlineLevel="1">
      <c r="A385" s="167">
        <v>74</v>
      </c>
      <c r="B385" s="177" t="s">
        <v>423</v>
      </c>
      <c r="C385" s="194" t="s">
        <v>424</v>
      </c>
      <c r="D385" s="179" t="s">
        <v>159</v>
      </c>
      <c r="E385" s="183">
        <v>235.8416</v>
      </c>
      <c r="F385" s="188"/>
      <c r="G385" s="188"/>
      <c r="H385" s="188">
        <v>8.1199999999999992</v>
      </c>
      <c r="I385" s="188">
        <f>ROUND(E385*H385,2)</f>
        <v>1915.03</v>
      </c>
      <c r="J385" s="188">
        <v>79.180000000000007</v>
      </c>
      <c r="K385" s="188">
        <f>ROUND(E385*J385,2)</f>
        <v>18673.939999999999</v>
      </c>
      <c r="L385" s="188">
        <v>15</v>
      </c>
      <c r="M385" s="188">
        <f>G385*(1+L385/100)</f>
        <v>0</v>
      </c>
      <c r="N385" s="188">
        <v>2.3000000000000001E-4</v>
      </c>
      <c r="O385" s="188">
        <f>ROUND(E385*N385,2)</f>
        <v>0.05</v>
      </c>
      <c r="P385" s="188">
        <v>0</v>
      </c>
      <c r="Q385" s="188">
        <f>ROUND(E385*P385,2)</f>
        <v>0</v>
      </c>
      <c r="R385" s="188"/>
      <c r="S385" s="188" t="s">
        <v>157</v>
      </c>
      <c r="T385" s="188">
        <v>0</v>
      </c>
      <c r="U385" s="189">
        <f>ROUND(E385*T385,2)</f>
        <v>0</v>
      </c>
      <c r="V385" s="188"/>
      <c r="W385" s="166"/>
      <c r="X385" s="166"/>
      <c r="Y385" s="166"/>
      <c r="Z385" s="166"/>
      <c r="AA385" s="166"/>
      <c r="AB385" s="166"/>
      <c r="AC385" s="166"/>
      <c r="AD385" s="166"/>
      <c r="AE385" s="166"/>
      <c r="AF385" s="166"/>
      <c r="AG385" s="166" t="s">
        <v>152</v>
      </c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166"/>
      <c r="AZ385" s="166"/>
      <c r="BA385" s="166"/>
      <c r="BB385" s="166"/>
      <c r="BC385" s="166"/>
      <c r="BD385" s="166"/>
      <c r="BE385" s="166"/>
      <c r="BF385" s="166"/>
      <c r="BG385" s="166"/>
      <c r="BH385" s="166"/>
    </row>
    <row r="386" spans="1:60" outlineLevel="1">
      <c r="A386" s="167"/>
      <c r="B386" s="177"/>
      <c r="C386" s="195" t="s">
        <v>425</v>
      </c>
      <c r="D386" s="180"/>
      <c r="E386" s="184"/>
      <c r="F386" s="188"/>
      <c r="G386" s="188"/>
      <c r="H386" s="188"/>
      <c r="I386" s="188"/>
      <c r="J386" s="188"/>
      <c r="K386" s="188"/>
      <c r="L386" s="188"/>
      <c r="M386" s="188"/>
      <c r="N386" s="188"/>
      <c r="O386" s="188"/>
      <c r="P386" s="188"/>
      <c r="Q386" s="188"/>
      <c r="R386" s="188"/>
      <c r="S386" s="188"/>
      <c r="T386" s="188"/>
      <c r="U386" s="189"/>
      <c r="V386" s="188"/>
      <c r="W386" s="166"/>
      <c r="X386" s="166"/>
      <c r="Y386" s="166"/>
      <c r="Z386" s="166"/>
      <c r="AA386" s="166"/>
      <c r="AB386" s="166"/>
      <c r="AC386" s="166"/>
      <c r="AD386" s="166"/>
      <c r="AE386" s="166"/>
      <c r="AF386" s="166"/>
      <c r="AG386" s="166" t="s">
        <v>154</v>
      </c>
      <c r="AH386" s="166">
        <v>0</v>
      </c>
      <c r="AI386" s="166"/>
      <c r="AJ386" s="166"/>
      <c r="AK386" s="166"/>
      <c r="AL386" s="166"/>
      <c r="AM386" s="166"/>
      <c r="AN386" s="166"/>
      <c r="AO386" s="166"/>
      <c r="AP386" s="166"/>
      <c r="AQ386" s="166"/>
      <c r="AR386" s="166"/>
      <c r="AS386" s="166"/>
      <c r="AT386" s="166"/>
      <c r="AU386" s="166"/>
      <c r="AV386" s="166"/>
      <c r="AW386" s="166"/>
      <c r="AX386" s="166"/>
      <c r="AY386" s="166"/>
      <c r="AZ386" s="166"/>
      <c r="BA386" s="166"/>
      <c r="BB386" s="166"/>
      <c r="BC386" s="166"/>
      <c r="BD386" s="166"/>
      <c r="BE386" s="166"/>
      <c r="BF386" s="166"/>
      <c r="BG386" s="166"/>
      <c r="BH386" s="166"/>
    </row>
    <row r="387" spans="1:60" outlineLevel="1">
      <c r="A387" s="167"/>
      <c r="B387" s="177"/>
      <c r="C387" s="195" t="s">
        <v>186</v>
      </c>
      <c r="D387" s="180"/>
      <c r="E387" s="184">
        <v>155.5488</v>
      </c>
      <c r="F387" s="188"/>
      <c r="G387" s="188"/>
      <c r="H387" s="188"/>
      <c r="I387" s="188"/>
      <c r="J387" s="188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  <c r="U387" s="189"/>
      <c r="V387" s="188"/>
      <c r="W387" s="166"/>
      <c r="X387" s="166"/>
      <c r="Y387" s="166"/>
      <c r="Z387" s="166"/>
      <c r="AA387" s="166"/>
      <c r="AB387" s="166"/>
      <c r="AC387" s="166"/>
      <c r="AD387" s="166"/>
      <c r="AE387" s="166"/>
      <c r="AF387" s="166"/>
      <c r="AG387" s="166" t="s">
        <v>154</v>
      </c>
      <c r="AH387" s="166">
        <v>0</v>
      </c>
      <c r="AI387" s="166"/>
      <c r="AJ387" s="166"/>
      <c r="AK387" s="166"/>
      <c r="AL387" s="166"/>
      <c r="AM387" s="166"/>
      <c r="AN387" s="166"/>
      <c r="AO387" s="166"/>
      <c r="AP387" s="166"/>
      <c r="AQ387" s="166"/>
      <c r="AR387" s="166"/>
      <c r="AS387" s="166"/>
      <c r="AT387" s="166"/>
      <c r="AU387" s="166"/>
      <c r="AV387" s="166"/>
      <c r="AW387" s="166"/>
      <c r="AX387" s="166"/>
      <c r="AY387" s="166"/>
      <c r="AZ387" s="166"/>
      <c r="BA387" s="166"/>
      <c r="BB387" s="166"/>
      <c r="BC387" s="166"/>
      <c r="BD387" s="166"/>
      <c r="BE387" s="166"/>
      <c r="BF387" s="166"/>
      <c r="BG387" s="166"/>
      <c r="BH387" s="166"/>
    </row>
    <row r="388" spans="1:60" outlineLevel="1">
      <c r="A388" s="167"/>
      <c r="B388" s="177"/>
      <c r="C388" s="195" t="s">
        <v>187</v>
      </c>
      <c r="D388" s="180"/>
      <c r="E388" s="184">
        <v>-13.92</v>
      </c>
      <c r="F388" s="188"/>
      <c r="G388" s="188"/>
      <c r="H388" s="188"/>
      <c r="I388" s="188"/>
      <c r="J388" s="188"/>
      <c r="K388" s="188"/>
      <c r="L388" s="188"/>
      <c r="M388" s="188"/>
      <c r="N388" s="188"/>
      <c r="O388" s="188"/>
      <c r="P388" s="188"/>
      <c r="Q388" s="188"/>
      <c r="R388" s="188"/>
      <c r="S388" s="188"/>
      <c r="T388" s="188"/>
      <c r="U388" s="189"/>
      <c r="V388" s="188"/>
      <c r="W388" s="166"/>
      <c r="X388" s="166"/>
      <c r="Y388" s="166"/>
      <c r="Z388" s="166"/>
      <c r="AA388" s="166"/>
      <c r="AB388" s="166"/>
      <c r="AC388" s="166"/>
      <c r="AD388" s="166"/>
      <c r="AE388" s="166"/>
      <c r="AF388" s="166"/>
      <c r="AG388" s="166" t="s">
        <v>154</v>
      </c>
      <c r="AH388" s="166">
        <v>0</v>
      </c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166"/>
      <c r="AZ388" s="166"/>
      <c r="BA388" s="166"/>
      <c r="BB388" s="166"/>
      <c r="BC388" s="166"/>
      <c r="BD388" s="166"/>
      <c r="BE388" s="166"/>
      <c r="BF388" s="166"/>
      <c r="BG388" s="166"/>
      <c r="BH388" s="166"/>
    </row>
    <row r="389" spans="1:60" outlineLevel="1">
      <c r="A389" s="167"/>
      <c r="B389" s="177"/>
      <c r="C389" s="195" t="s">
        <v>426</v>
      </c>
      <c r="D389" s="180"/>
      <c r="E389" s="184">
        <v>67.400000000000006</v>
      </c>
      <c r="F389" s="188"/>
      <c r="G389" s="188"/>
      <c r="H389" s="188"/>
      <c r="I389" s="188"/>
      <c r="J389" s="188"/>
      <c r="K389" s="188"/>
      <c r="L389" s="188"/>
      <c r="M389" s="188"/>
      <c r="N389" s="188"/>
      <c r="O389" s="188"/>
      <c r="P389" s="188"/>
      <c r="Q389" s="188"/>
      <c r="R389" s="188"/>
      <c r="S389" s="188"/>
      <c r="T389" s="188"/>
      <c r="U389" s="189"/>
      <c r="V389" s="188"/>
      <c r="W389" s="166"/>
      <c r="X389" s="166"/>
      <c r="Y389" s="166"/>
      <c r="Z389" s="166"/>
      <c r="AA389" s="166"/>
      <c r="AB389" s="166"/>
      <c r="AC389" s="166"/>
      <c r="AD389" s="166"/>
      <c r="AE389" s="166"/>
      <c r="AF389" s="166"/>
      <c r="AG389" s="166" t="s">
        <v>154</v>
      </c>
      <c r="AH389" s="166">
        <v>0</v>
      </c>
      <c r="AI389" s="166"/>
      <c r="AJ389" s="166"/>
      <c r="AK389" s="166"/>
      <c r="AL389" s="166"/>
      <c r="AM389" s="166"/>
      <c r="AN389" s="166"/>
      <c r="AO389" s="166"/>
      <c r="AP389" s="166"/>
      <c r="AQ389" s="166"/>
      <c r="AR389" s="166"/>
      <c r="AS389" s="166"/>
      <c r="AT389" s="166"/>
      <c r="AU389" s="166"/>
      <c r="AV389" s="166"/>
      <c r="AW389" s="166"/>
      <c r="AX389" s="166"/>
      <c r="AY389" s="166"/>
      <c r="AZ389" s="166"/>
      <c r="BA389" s="166"/>
      <c r="BB389" s="166"/>
      <c r="BC389" s="166"/>
      <c r="BD389" s="166"/>
      <c r="BE389" s="166"/>
      <c r="BF389" s="166"/>
      <c r="BG389" s="166"/>
      <c r="BH389" s="166"/>
    </row>
    <row r="390" spans="1:60" outlineLevel="1">
      <c r="A390" s="167"/>
      <c r="B390" s="177"/>
      <c r="C390" s="195" t="s">
        <v>427</v>
      </c>
      <c r="D390" s="180"/>
      <c r="E390" s="184">
        <v>26.812799999999999</v>
      </c>
      <c r="F390" s="188"/>
      <c r="G390" s="188"/>
      <c r="H390" s="188"/>
      <c r="I390" s="188"/>
      <c r="J390" s="188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  <c r="U390" s="189"/>
      <c r="V390" s="188"/>
      <c r="W390" s="166"/>
      <c r="X390" s="166"/>
      <c r="Y390" s="166"/>
      <c r="Z390" s="166"/>
      <c r="AA390" s="166"/>
      <c r="AB390" s="166"/>
      <c r="AC390" s="166"/>
      <c r="AD390" s="166"/>
      <c r="AE390" s="166"/>
      <c r="AF390" s="166"/>
      <c r="AG390" s="166" t="s">
        <v>154</v>
      </c>
      <c r="AH390" s="166">
        <v>0</v>
      </c>
      <c r="AI390" s="166"/>
      <c r="AJ390" s="166"/>
      <c r="AK390" s="166"/>
      <c r="AL390" s="166"/>
      <c r="AM390" s="166"/>
      <c r="AN390" s="166"/>
      <c r="AO390" s="166"/>
      <c r="AP390" s="166"/>
      <c r="AQ390" s="166"/>
      <c r="AR390" s="166"/>
      <c r="AS390" s="166"/>
      <c r="AT390" s="166"/>
      <c r="AU390" s="166"/>
      <c r="AV390" s="166"/>
      <c r="AW390" s="166"/>
      <c r="AX390" s="166"/>
      <c r="AY390" s="166"/>
      <c r="AZ390" s="166"/>
      <c r="BA390" s="166"/>
      <c r="BB390" s="166"/>
      <c r="BC390" s="166"/>
      <c r="BD390" s="166"/>
      <c r="BE390" s="166"/>
      <c r="BF390" s="166"/>
      <c r="BG390" s="166"/>
      <c r="BH390" s="166"/>
    </row>
    <row r="391" spans="1:60" outlineLevel="1">
      <c r="A391" s="167">
        <v>75</v>
      </c>
      <c r="B391" s="177" t="s">
        <v>428</v>
      </c>
      <c r="C391" s="194" t="s">
        <v>429</v>
      </c>
      <c r="D391" s="179" t="s">
        <v>159</v>
      </c>
      <c r="E391" s="183">
        <v>226.17</v>
      </c>
      <c r="F391" s="188"/>
      <c r="G391" s="188"/>
      <c r="H391" s="188">
        <v>0</v>
      </c>
      <c r="I391" s="188">
        <f>ROUND(E391*H391,2)</f>
        <v>0</v>
      </c>
      <c r="J391" s="188">
        <v>68.3</v>
      </c>
      <c r="K391" s="188">
        <f>ROUND(E391*J391,2)</f>
        <v>15447.41</v>
      </c>
      <c r="L391" s="188">
        <v>15</v>
      </c>
      <c r="M391" s="188">
        <f>G391*(1+L391/100)</f>
        <v>0</v>
      </c>
      <c r="N391" s="188">
        <v>0</v>
      </c>
      <c r="O391" s="188">
        <f>ROUND(E391*N391,2)</f>
        <v>0</v>
      </c>
      <c r="P391" s="188">
        <v>2.2000000000000001E-3</v>
      </c>
      <c r="Q391" s="188">
        <f>ROUND(E391*P391,2)</f>
        <v>0.5</v>
      </c>
      <c r="R391" s="188"/>
      <c r="S391" s="188" t="s">
        <v>151</v>
      </c>
      <c r="T391" s="188">
        <v>0</v>
      </c>
      <c r="U391" s="189">
        <f>ROUND(E391*T391,2)</f>
        <v>0</v>
      </c>
      <c r="V391" s="188"/>
      <c r="W391" s="166"/>
      <c r="X391" s="166"/>
      <c r="Y391" s="166"/>
      <c r="Z391" s="166"/>
      <c r="AA391" s="166"/>
      <c r="AB391" s="166"/>
      <c r="AC391" s="166"/>
      <c r="AD391" s="166"/>
      <c r="AE391" s="166"/>
      <c r="AF391" s="166"/>
      <c r="AG391" s="166" t="s">
        <v>152</v>
      </c>
      <c r="AH391" s="166"/>
      <c r="AI391" s="166"/>
      <c r="AJ391" s="166"/>
      <c r="AK391" s="166"/>
      <c r="AL391" s="166"/>
      <c r="AM391" s="166"/>
      <c r="AN391" s="166"/>
      <c r="AO391" s="166"/>
      <c r="AP391" s="166"/>
      <c r="AQ391" s="166"/>
      <c r="AR391" s="166"/>
      <c r="AS391" s="166"/>
      <c r="AT391" s="166"/>
      <c r="AU391" s="166"/>
      <c r="AV391" s="166"/>
      <c r="AW391" s="166"/>
      <c r="AX391" s="166"/>
      <c r="AY391" s="166"/>
      <c r="AZ391" s="166"/>
      <c r="BA391" s="166"/>
      <c r="BB391" s="166"/>
      <c r="BC391" s="166"/>
      <c r="BD391" s="166"/>
      <c r="BE391" s="166"/>
      <c r="BF391" s="166"/>
      <c r="BG391" s="166"/>
      <c r="BH391" s="166"/>
    </row>
    <row r="392" spans="1:60" outlineLevel="1">
      <c r="A392" s="167"/>
      <c r="B392" s="177"/>
      <c r="C392" s="195" t="s">
        <v>351</v>
      </c>
      <c r="D392" s="180"/>
      <c r="E392" s="184">
        <v>226.17</v>
      </c>
      <c r="F392" s="188"/>
      <c r="G392" s="188"/>
      <c r="H392" s="188"/>
      <c r="I392" s="188"/>
      <c r="J392" s="188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  <c r="U392" s="189"/>
      <c r="V392" s="188"/>
      <c r="W392" s="166"/>
      <c r="X392" s="166"/>
      <c r="Y392" s="166"/>
      <c r="Z392" s="166"/>
      <c r="AA392" s="166"/>
      <c r="AB392" s="166"/>
      <c r="AC392" s="166"/>
      <c r="AD392" s="166"/>
      <c r="AE392" s="166"/>
      <c r="AF392" s="166"/>
      <c r="AG392" s="166" t="s">
        <v>154</v>
      </c>
      <c r="AH392" s="166">
        <v>0</v>
      </c>
      <c r="AI392" s="166"/>
      <c r="AJ392" s="166"/>
      <c r="AK392" s="166"/>
      <c r="AL392" s="166"/>
      <c r="AM392" s="166"/>
      <c r="AN392" s="166"/>
      <c r="AO392" s="166"/>
      <c r="AP392" s="166"/>
      <c r="AQ392" s="166"/>
      <c r="AR392" s="166"/>
      <c r="AS392" s="166"/>
      <c r="AT392" s="166"/>
      <c r="AU392" s="166"/>
      <c r="AV392" s="166"/>
      <c r="AW392" s="166"/>
      <c r="AX392" s="166"/>
      <c r="AY392" s="166"/>
      <c r="AZ392" s="166"/>
      <c r="BA392" s="166"/>
      <c r="BB392" s="166"/>
      <c r="BC392" s="166"/>
      <c r="BD392" s="166"/>
      <c r="BE392" s="166"/>
      <c r="BF392" s="166"/>
      <c r="BG392" s="166"/>
      <c r="BH392" s="166"/>
    </row>
    <row r="393" spans="1:60" outlineLevel="1">
      <c r="A393" s="167">
        <v>76</v>
      </c>
      <c r="B393" s="177" t="s">
        <v>430</v>
      </c>
      <c r="C393" s="194" t="s">
        <v>663</v>
      </c>
      <c r="D393" s="179" t="s">
        <v>159</v>
      </c>
      <c r="E393" s="183">
        <v>75.488</v>
      </c>
      <c r="F393" s="188"/>
      <c r="G393" s="188"/>
      <c r="H393" s="188">
        <v>155.80000000000001</v>
      </c>
      <c r="I393" s="188">
        <f>ROUND(E393*H393,2)</f>
        <v>11761.03</v>
      </c>
      <c r="J393" s="188">
        <v>0</v>
      </c>
      <c r="K393" s="188">
        <f>ROUND(E393*J393,2)</f>
        <v>0</v>
      </c>
      <c r="L393" s="188">
        <v>15</v>
      </c>
      <c r="M393" s="188">
        <f>G393*(1+L393/100)</f>
        <v>0</v>
      </c>
      <c r="N393" s="188">
        <v>1.1999999999999999E-3</v>
      </c>
      <c r="O393" s="188">
        <f>ROUND(E393*N393,2)</f>
        <v>0.09</v>
      </c>
      <c r="P393" s="188">
        <v>0</v>
      </c>
      <c r="Q393" s="188">
        <f>ROUND(E393*P393,2)</f>
        <v>0</v>
      </c>
      <c r="R393" s="188"/>
      <c r="S393" s="188" t="s">
        <v>157</v>
      </c>
      <c r="T393" s="188">
        <v>0</v>
      </c>
      <c r="U393" s="189">
        <f>ROUND(E393*T393,2)</f>
        <v>0</v>
      </c>
      <c r="V393" s="188"/>
      <c r="W393" s="166"/>
      <c r="X393" s="166"/>
      <c r="Y393" s="166"/>
      <c r="Z393" s="166"/>
      <c r="AA393" s="166"/>
      <c r="AB393" s="166"/>
      <c r="AC393" s="166"/>
      <c r="AD393" s="166"/>
      <c r="AE393" s="166"/>
      <c r="AF393" s="166"/>
      <c r="AG393" s="166" t="s">
        <v>253</v>
      </c>
      <c r="AH393" s="166"/>
      <c r="AI393" s="166"/>
      <c r="AJ393" s="166"/>
      <c r="AK393" s="166"/>
      <c r="AL393" s="166"/>
      <c r="AM393" s="166"/>
      <c r="AN393" s="166"/>
      <c r="AO393" s="166"/>
      <c r="AP393" s="166"/>
      <c r="AQ393" s="166"/>
      <c r="AR393" s="166"/>
      <c r="AS393" s="166"/>
      <c r="AT393" s="166"/>
      <c r="AU393" s="166"/>
      <c r="AV393" s="166"/>
      <c r="AW393" s="166"/>
      <c r="AX393" s="166"/>
      <c r="AY393" s="166"/>
      <c r="AZ393" s="166"/>
      <c r="BA393" s="166"/>
      <c r="BB393" s="166"/>
      <c r="BC393" s="166"/>
      <c r="BD393" s="166"/>
      <c r="BE393" s="166"/>
      <c r="BF393" s="166"/>
      <c r="BG393" s="166"/>
      <c r="BH393" s="166"/>
    </row>
    <row r="394" spans="1:60" outlineLevel="1">
      <c r="A394" s="167"/>
      <c r="B394" s="177"/>
      <c r="C394" s="195" t="s">
        <v>426</v>
      </c>
      <c r="D394" s="180"/>
      <c r="E394" s="184">
        <v>67.400000000000006</v>
      </c>
      <c r="F394" s="188"/>
      <c r="G394" s="188"/>
      <c r="H394" s="188"/>
      <c r="I394" s="188"/>
      <c r="J394" s="188"/>
      <c r="K394" s="188"/>
      <c r="L394" s="188"/>
      <c r="M394" s="188"/>
      <c r="N394" s="188"/>
      <c r="O394" s="188"/>
      <c r="P394" s="188"/>
      <c r="Q394" s="188"/>
      <c r="R394" s="188"/>
      <c r="S394" s="188"/>
      <c r="T394" s="188"/>
      <c r="U394" s="189"/>
      <c r="V394" s="188"/>
      <c r="W394" s="166"/>
      <c r="X394" s="166"/>
      <c r="Y394" s="166"/>
      <c r="Z394" s="166"/>
      <c r="AA394" s="166"/>
      <c r="AB394" s="166"/>
      <c r="AC394" s="166"/>
      <c r="AD394" s="166"/>
      <c r="AE394" s="166"/>
      <c r="AF394" s="166"/>
      <c r="AG394" s="166" t="s">
        <v>154</v>
      </c>
      <c r="AH394" s="166">
        <v>0</v>
      </c>
      <c r="AI394" s="166"/>
      <c r="AJ394" s="166"/>
      <c r="AK394" s="166"/>
      <c r="AL394" s="166"/>
      <c r="AM394" s="166"/>
      <c r="AN394" s="166"/>
      <c r="AO394" s="166"/>
      <c r="AP394" s="166"/>
      <c r="AQ394" s="166"/>
      <c r="AR394" s="166"/>
      <c r="AS394" s="166"/>
      <c r="AT394" s="166"/>
      <c r="AU394" s="166"/>
      <c r="AV394" s="166"/>
      <c r="AW394" s="166"/>
      <c r="AX394" s="166"/>
      <c r="AY394" s="166"/>
      <c r="AZ394" s="166"/>
      <c r="BA394" s="166"/>
      <c r="BB394" s="166"/>
      <c r="BC394" s="166"/>
      <c r="BD394" s="166"/>
      <c r="BE394" s="166"/>
      <c r="BF394" s="166"/>
      <c r="BG394" s="166"/>
      <c r="BH394" s="166"/>
    </row>
    <row r="395" spans="1:60" outlineLevel="1">
      <c r="A395" s="167"/>
      <c r="B395" s="177"/>
      <c r="C395" s="195" t="s">
        <v>431</v>
      </c>
      <c r="D395" s="180"/>
      <c r="E395" s="184">
        <v>8.0879999999999992</v>
      </c>
      <c r="F395" s="188"/>
      <c r="G395" s="188"/>
      <c r="H395" s="188"/>
      <c r="I395" s="188"/>
      <c r="J395" s="188"/>
      <c r="K395" s="188"/>
      <c r="L395" s="188"/>
      <c r="M395" s="188"/>
      <c r="N395" s="188"/>
      <c r="O395" s="188"/>
      <c r="P395" s="188"/>
      <c r="Q395" s="188"/>
      <c r="R395" s="188"/>
      <c r="S395" s="188"/>
      <c r="T395" s="188"/>
      <c r="U395" s="189"/>
      <c r="V395" s="188"/>
      <c r="W395" s="166"/>
      <c r="X395" s="166"/>
      <c r="Y395" s="166"/>
      <c r="Z395" s="166"/>
      <c r="AA395" s="166"/>
      <c r="AB395" s="166"/>
      <c r="AC395" s="166"/>
      <c r="AD395" s="166"/>
      <c r="AE395" s="166"/>
      <c r="AF395" s="166"/>
      <c r="AG395" s="166" t="s">
        <v>154</v>
      </c>
      <c r="AH395" s="166">
        <v>0</v>
      </c>
      <c r="AI395" s="166"/>
      <c r="AJ395" s="166"/>
      <c r="AK395" s="166"/>
      <c r="AL395" s="166"/>
      <c r="AM395" s="166"/>
      <c r="AN395" s="166"/>
      <c r="AO395" s="166"/>
      <c r="AP395" s="166"/>
      <c r="AQ395" s="166"/>
      <c r="AR395" s="166"/>
      <c r="AS395" s="166"/>
      <c r="AT395" s="166"/>
      <c r="AU395" s="166"/>
      <c r="AV395" s="166"/>
      <c r="AW395" s="166"/>
      <c r="AX395" s="166"/>
      <c r="AY395" s="166"/>
      <c r="AZ395" s="166"/>
      <c r="BA395" s="166"/>
      <c r="BB395" s="166"/>
      <c r="BC395" s="166"/>
      <c r="BD395" s="166"/>
      <c r="BE395" s="166"/>
      <c r="BF395" s="166"/>
      <c r="BG395" s="166"/>
      <c r="BH395" s="166"/>
    </row>
    <row r="396" spans="1:60" outlineLevel="1">
      <c r="A396" s="167">
        <v>77</v>
      </c>
      <c r="B396" s="177" t="s">
        <v>432</v>
      </c>
      <c r="C396" s="194" t="s">
        <v>664</v>
      </c>
      <c r="D396" s="179" t="s">
        <v>159</v>
      </c>
      <c r="E396" s="183">
        <v>305.43704000000002</v>
      </c>
      <c r="F396" s="188"/>
      <c r="G396" s="188"/>
      <c r="H396" s="188">
        <v>217.7</v>
      </c>
      <c r="I396" s="188">
        <f>ROUND(E396*H396,2)</f>
        <v>66493.64</v>
      </c>
      <c r="J396" s="188">
        <v>0</v>
      </c>
      <c r="K396" s="188">
        <f>ROUND(E396*J396,2)</f>
        <v>0</v>
      </c>
      <c r="L396" s="188">
        <v>15</v>
      </c>
      <c r="M396" s="188">
        <f>G396*(1+L396/100)</f>
        <v>0</v>
      </c>
      <c r="N396" s="188">
        <v>1.6800000000000001E-3</v>
      </c>
      <c r="O396" s="188">
        <f>ROUND(E396*N396,2)</f>
        <v>0.51</v>
      </c>
      <c r="P396" s="188">
        <v>0</v>
      </c>
      <c r="Q396" s="188">
        <f>ROUND(E396*P396,2)</f>
        <v>0</v>
      </c>
      <c r="R396" s="188"/>
      <c r="S396" s="188" t="s">
        <v>157</v>
      </c>
      <c r="T396" s="188">
        <v>0</v>
      </c>
      <c r="U396" s="189">
        <f>ROUND(E396*T396,2)</f>
        <v>0</v>
      </c>
      <c r="V396" s="188"/>
      <c r="W396" s="166"/>
      <c r="X396" s="166"/>
      <c r="Y396" s="166"/>
      <c r="Z396" s="166"/>
      <c r="AA396" s="166"/>
      <c r="AB396" s="166"/>
      <c r="AC396" s="166"/>
      <c r="AD396" s="166"/>
      <c r="AE396" s="166"/>
      <c r="AF396" s="166"/>
      <c r="AG396" s="166" t="s">
        <v>253</v>
      </c>
      <c r="AH396" s="166"/>
      <c r="AI396" s="166"/>
      <c r="AJ396" s="166"/>
      <c r="AK396" s="166"/>
      <c r="AL396" s="166"/>
      <c r="AM396" s="166"/>
      <c r="AN396" s="166"/>
      <c r="AO396" s="166"/>
      <c r="AP396" s="166"/>
      <c r="AQ396" s="166"/>
      <c r="AR396" s="166"/>
      <c r="AS396" s="166"/>
      <c r="AT396" s="166"/>
      <c r="AU396" s="166"/>
      <c r="AV396" s="166"/>
      <c r="AW396" s="166"/>
      <c r="AX396" s="166"/>
      <c r="AY396" s="166"/>
      <c r="AZ396" s="166"/>
      <c r="BA396" s="166"/>
      <c r="BB396" s="166"/>
      <c r="BC396" s="166"/>
      <c r="BD396" s="166"/>
      <c r="BE396" s="166"/>
      <c r="BF396" s="166"/>
      <c r="BG396" s="166"/>
      <c r="BH396" s="166"/>
    </row>
    <row r="397" spans="1:60" outlineLevel="1">
      <c r="A397" s="167"/>
      <c r="B397" s="177"/>
      <c r="C397" s="195" t="s">
        <v>408</v>
      </c>
      <c r="D397" s="180"/>
      <c r="E397" s="184">
        <v>207.46879999999999</v>
      </c>
      <c r="F397" s="188"/>
      <c r="G397" s="188"/>
      <c r="H397" s="188"/>
      <c r="I397" s="188"/>
      <c r="J397" s="188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9"/>
      <c r="V397" s="188"/>
      <c r="W397" s="166"/>
      <c r="X397" s="166"/>
      <c r="Y397" s="166"/>
      <c r="Z397" s="166"/>
      <c r="AA397" s="166"/>
      <c r="AB397" s="166"/>
      <c r="AC397" s="166"/>
      <c r="AD397" s="166"/>
      <c r="AE397" s="166"/>
      <c r="AF397" s="166"/>
      <c r="AG397" s="166" t="s">
        <v>154</v>
      </c>
      <c r="AH397" s="166">
        <v>0</v>
      </c>
      <c r="AI397" s="166"/>
      <c r="AJ397" s="166"/>
      <c r="AK397" s="166"/>
      <c r="AL397" s="166"/>
      <c r="AM397" s="166"/>
      <c r="AN397" s="166"/>
      <c r="AO397" s="166"/>
      <c r="AP397" s="166"/>
      <c r="AQ397" s="166"/>
      <c r="AR397" s="166"/>
      <c r="AS397" s="166"/>
      <c r="AT397" s="166"/>
      <c r="AU397" s="166"/>
      <c r="AV397" s="166"/>
      <c r="AW397" s="166"/>
      <c r="AX397" s="166"/>
      <c r="AY397" s="166"/>
      <c r="AZ397" s="166"/>
      <c r="BA397" s="166"/>
      <c r="BB397" s="166"/>
      <c r="BC397" s="166"/>
      <c r="BD397" s="166"/>
      <c r="BE397" s="166"/>
      <c r="BF397" s="166"/>
      <c r="BG397" s="166"/>
      <c r="BH397" s="166"/>
    </row>
    <row r="398" spans="1:60" outlineLevel="1">
      <c r="A398" s="167"/>
      <c r="B398" s="177"/>
      <c r="C398" s="195" t="s">
        <v>409</v>
      </c>
      <c r="D398" s="180"/>
      <c r="E398" s="184">
        <v>34.573309999999999</v>
      </c>
      <c r="F398" s="188"/>
      <c r="G398" s="188"/>
      <c r="H398" s="188"/>
      <c r="I398" s="188"/>
      <c r="J398" s="188"/>
      <c r="K398" s="188"/>
      <c r="L398" s="188"/>
      <c r="M398" s="188"/>
      <c r="N398" s="188"/>
      <c r="O398" s="188"/>
      <c r="P398" s="188"/>
      <c r="Q398" s="188"/>
      <c r="R398" s="188"/>
      <c r="S398" s="188"/>
      <c r="T398" s="188"/>
      <c r="U398" s="189"/>
      <c r="V398" s="188"/>
      <c r="W398" s="166"/>
      <c r="X398" s="166"/>
      <c r="Y398" s="166"/>
      <c r="Z398" s="166"/>
      <c r="AA398" s="166"/>
      <c r="AB398" s="166"/>
      <c r="AC398" s="166"/>
      <c r="AD398" s="166"/>
      <c r="AE398" s="166"/>
      <c r="AF398" s="166"/>
      <c r="AG398" s="166" t="s">
        <v>154</v>
      </c>
      <c r="AH398" s="166">
        <v>0</v>
      </c>
      <c r="AI398" s="166"/>
      <c r="AJ398" s="166"/>
      <c r="AK398" s="166"/>
      <c r="AL398" s="166"/>
      <c r="AM398" s="166"/>
      <c r="AN398" s="166"/>
      <c r="AO398" s="166"/>
      <c r="AP398" s="166"/>
      <c r="AQ398" s="166"/>
      <c r="AR398" s="166"/>
      <c r="AS398" s="166"/>
      <c r="AT398" s="166"/>
      <c r="AU398" s="166"/>
      <c r="AV398" s="166"/>
      <c r="AW398" s="166"/>
      <c r="AX398" s="166"/>
      <c r="AY398" s="166"/>
      <c r="AZ398" s="166"/>
      <c r="BA398" s="166"/>
      <c r="BB398" s="166"/>
      <c r="BC398" s="166"/>
      <c r="BD398" s="166"/>
      <c r="BE398" s="166"/>
      <c r="BF398" s="166"/>
      <c r="BG398" s="166"/>
      <c r="BH398" s="166"/>
    </row>
    <row r="399" spans="1:60" outlineLevel="1">
      <c r="A399" s="167"/>
      <c r="B399" s="177"/>
      <c r="C399" s="195" t="s">
        <v>249</v>
      </c>
      <c r="D399" s="180"/>
      <c r="E399" s="184">
        <v>35.627920000000003</v>
      </c>
      <c r="F399" s="188"/>
      <c r="G399" s="188"/>
      <c r="H399" s="188"/>
      <c r="I399" s="188"/>
      <c r="J399" s="188"/>
      <c r="K399" s="188"/>
      <c r="L399" s="188"/>
      <c r="M399" s="188"/>
      <c r="N399" s="188"/>
      <c r="O399" s="188"/>
      <c r="P399" s="188"/>
      <c r="Q399" s="188"/>
      <c r="R399" s="188"/>
      <c r="S399" s="188"/>
      <c r="T399" s="188"/>
      <c r="U399" s="189"/>
      <c r="V399" s="188"/>
      <c r="W399" s="166"/>
      <c r="X399" s="166"/>
      <c r="Y399" s="166"/>
      <c r="Z399" s="166"/>
      <c r="AA399" s="166"/>
      <c r="AB399" s="166"/>
      <c r="AC399" s="166"/>
      <c r="AD399" s="166"/>
      <c r="AE399" s="166"/>
      <c r="AF399" s="166"/>
      <c r="AG399" s="166" t="s">
        <v>154</v>
      </c>
      <c r="AH399" s="166">
        <v>0</v>
      </c>
      <c r="AI399" s="166"/>
      <c r="AJ399" s="166"/>
      <c r="AK399" s="166"/>
      <c r="AL399" s="166"/>
      <c r="AM399" s="166"/>
      <c r="AN399" s="166"/>
      <c r="AO399" s="166"/>
      <c r="AP399" s="166"/>
      <c r="AQ399" s="166"/>
      <c r="AR399" s="166"/>
      <c r="AS399" s="166"/>
      <c r="AT399" s="166"/>
      <c r="AU399" s="166"/>
      <c r="AV399" s="166"/>
      <c r="AW399" s="166"/>
      <c r="AX399" s="166"/>
      <c r="AY399" s="166"/>
      <c r="AZ399" s="166"/>
      <c r="BA399" s="166"/>
      <c r="BB399" s="166"/>
      <c r="BC399" s="166"/>
      <c r="BD399" s="166"/>
      <c r="BE399" s="166"/>
      <c r="BF399" s="166"/>
      <c r="BG399" s="166"/>
      <c r="BH399" s="166"/>
    </row>
    <row r="400" spans="1:60" outlineLevel="1">
      <c r="A400" s="167"/>
      <c r="B400" s="177"/>
      <c r="C400" s="195" t="s">
        <v>433</v>
      </c>
      <c r="D400" s="180"/>
      <c r="E400" s="184">
        <v>27.766999999999999</v>
      </c>
      <c r="F400" s="188"/>
      <c r="G400" s="188"/>
      <c r="H400" s="188"/>
      <c r="I400" s="188"/>
      <c r="J400" s="188"/>
      <c r="K400" s="188"/>
      <c r="L400" s="188"/>
      <c r="M400" s="188"/>
      <c r="N400" s="188"/>
      <c r="O400" s="188"/>
      <c r="P400" s="188"/>
      <c r="Q400" s="188"/>
      <c r="R400" s="188"/>
      <c r="S400" s="188"/>
      <c r="T400" s="188"/>
      <c r="U400" s="189"/>
      <c r="V400" s="188"/>
      <c r="W400" s="166"/>
      <c r="X400" s="166"/>
      <c r="Y400" s="166"/>
      <c r="Z400" s="166"/>
      <c r="AA400" s="166"/>
      <c r="AB400" s="166"/>
      <c r="AC400" s="166"/>
      <c r="AD400" s="166"/>
      <c r="AE400" s="166"/>
      <c r="AF400" s="166"/>
      <c r="AG400" s="166" t="s">
        <v>154</v>
      </c>
      <c r="AH400" s="166">
        <v>0</v>
      </c>
      <c r="AI400" s="166"/>
      <c r="AJ400" s="166"/>
      <c r="AK400" s="166"/>
      <c r="AL400" s="166"/>
      <c r="AM400" s="166"/>
      <c r="AN400" s="166"/>
      <c r="AO400" s="166"/>
      <c r="AP400" s="166"/>
      <c r="AQ400" s="166"/>
      <c r="AR400" s="166"/>
      <c r="AS400" s="166"/>
      <c r="AT400" s="166"/>
      <c r="AU400" s="166"/>
      <c r="AV400" s="166"/>
      <c r="AW400" s="166"/>
      <c r="AX400" s="166"/>
      <c r="AY400" s="166"/>
      <c r="AZ400" s="166"/>
      <c r="BA400" s="166"/>
      <c r="BB400" s="166"/>
      <c r="BC400" s="166"/>
      <c r="BD400" s="166"/>
      <c r="BE400" s="166"/>
      <c r="BF400" s="166"/>
      <c r="BG400" s="166"/>
      <c r="BH400" s="166"/>
    </row>
    <row r="401" spans="1:60" outlineLevel="1">
      <c r="A401" s="167">
        <v>78</v>
      </c>
      <c r="B401" s="177" t="s">
        <v>434</v>
      </c>
      <c r="C401" s="194" t="s">
        <v>665</v>
      </c>
      <c r="D401" s="179" t="s">
        <v>159</v>
      </c>
      <c r="E401" s="183">
        <v>305.43704000000002</v>
      </c>
      <c r="F401" s="188"/>
      <c r="G401" s="188"/>
      <c r="H401" s="188">
        <v>249.7</v>
      </c>
      <c r="I401" s="188">
        <f>ROUND(E401*H401,2)</f>
        <v>76267.63</v>
      </c>
      <c r="J401" s="188">
        <v>0</v>
      </c>
      <c r="K401" s="188">
        <f>ROUND(E401*J401,2)</f>
        <v>0</v>
      </c>
      <c r="L401" s="188">
        <v>15</v>
      </c>
      <c r="M401" s="188">
        <f>G401*(1+L401/100)</f>
        <v>0</v>
      </c>
      <c r="N401" s="188">
        <v>1.92E-3</v>
      </c>
      <c r="O401" s="188">
        <f>ROUND(E401*N401,2)</f>
        <v>0.59</v>
      </c>
      <c r="P401" s="188">
        <v>0</v>
      </c>
      <c r="Q401" s="188">
        <f>ROUND(E401*P401,2)</f>
        <v>0</v>
      </c>
      <c r="R401" s="188"/>
      <c r="S401" s="188" t="s">
        <v>157</v>
      </c>
      <c r="T401" s="188">
        <v>0</v>
      </c>
      <c r="U401" s="189">
        <f>ROUND(E401*T401,2)</f>
        <v>0</v>
      </c>
      <c r="V401" s="188"/>
      <c r="W401" s="166"/>
      <c r="X401" s="166"/>
      <c r="Y401" s="166"/>
      <c r="Z401" s="166"/>
      <c r="AA401" s="166"/>
      <c r="AB401" s="166"/>
      <c r="AC401" s="166"/>
      <c r="AD401" s="166"/>
      <c r="AE401" s="166"/>
      <c r="AF401" s="166"/>
      <c r="AG401" s="166" t="s">
        <v>253</v>
      </c>
      <c r="AH401" s="166"/>
      <c r="AI401" s="166"/>
      <c r="AJ401" s="166"/>
      <c r="AK401" s="166"/>
      <c r="AL401" s="166"/>
      <c r="AM401" s="166"/>
      <c r="AN401" s="166"/>
      <c r="AO401" s="166"/>
      <c r="AP401" s="166"/>
      <c r="AQ401" s="166"/>
      <c r="AR401" s="166"/>
      <c r="AS401" s="166"/>
      <c r="AT401" s="166"/>
      <c r="AU401" s="166"/>
      <c r="AV401" s="166"/>
      <c r="AW401" s="166"/>
      <c r="AX401" s="166"/>
      <c r="AY401" s="166"/>
      <c r="AZ401" s="166"/>
      <c r="BA401" s="166"/>
      <c r="BB401" s="166"/>
      <c r="BC401" s="166"/>
      <c r="BD401" s="166"/>
      <c r="BE401" s="166"/>
      <c r="BF401" s="166"/>
      <c r="BG401" s="166"/>
      <c r="BH401" s="166"/>
    </row>
    <row r="402" spans="1:60" outlineLevel="1">
      <c r="A402" s="167"/>
      <c r="B402" s="177"/>
      <c r="C402" s="195" t="s">
        <v>408</v>
      </c>
      <c r="D402" s="180"/>
      <c r="E402" s="184">
        <v>207.46879999999999</v>
      </c>
      <c r="F402" s="188"/>
      <c r="G402" s="188"/>
      <c r="H402" s="188"/>
      <c r="I402" s="188"/>
      <c r="J402" s="188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  <c r="U402" s="189"/>
      <c r="V402" s="188"/>
      <c r="W402" s="166"/>
      <c r="X402" s="166"/>
      <c r="Y402" s="166"/>
      <c r="Z402" s="166"/>
      <c r="AA402" s="166"/>
      <c r="AB402" s="166"/>
      <c r="AC402" s="166"/>
      <c r="AD402" s="166"/>
      <c r="AE402" s="166"/>
      <c r="AF402" s="166"/>
      <c r="AG402" s="166" t="s">
        <v>154</v>
      </c>
      <c r="AH402" s="166">
        <v>0</v>
      </c>
      <c r="AI402" s="166"/>
      <c r="AJ402" s="166"/>
      <c r="AK402" s="166"/>
      <c r="AL402" s="166"/>
      <c r="AM402" s="166"/>
      <c r="AN402" s="166"/>
      <c r="AO402" s="166"/>
      <c r="AP402" s="166"/>
      <c r="AQ402" s="166"/>
      <c r="AR402" s="166"/>
      <c r="AS402" s="166"/>
      <c r="AT402" s="166"/>
      <c r="AU402" s="166"/>
      <c r="AV402" s="166"/>
      <c r="AW402" s="166"/>
      <c r="AX402" s="166"/>
      <c r="AY402" s="166"/>
      <c r="AZ402" s="166"/>
      <c r="BA402" s="166"/>
      <c r="BB402" s="166"/>
      <c r="BC402" s="166"/>
      <c r="BD402" s="166"/>
      <c r="BE402" s="166"/>
      <c r="BF402" s="166"/>
      <c r="BG402" s="166"/>
      <c r="BH402" s="166"/>
    </row>
    <row r="403" spans="1:60" outlineLevel="1">
      <c r="A403" s="167"/>
      <c r="B403" s="177"/>
      <c r="C403" s="195" t="s">
        <v>409</v>
      </c>
      <c r="D403" s="180"/>
      <c r="E403" s="184">
        <v>34.573309999999999</v>
      </c>
      <c r="F403" s="188"/>
      <c r="G403" s="188"/>
      <c r="H403" s="188"/>
      <c r="I403" s="188"/>
      <c r="J403" s="188"/>
      <c r="K403" s="188"/>
      <c r="L403" s="188"/>
      <c r="M403" s="188"/>
      <c r="N403" s="188"/>
      <c r="O403" s="188"/>
      <c r="P403" s="188"/>
      <c r="Q403" s="188"/>
      <c r="R403" s="188"/>
      <c r="S403" s="188"/>
      <c r="T403" s="188"/>
      <c r="U403" s="189"/>
      <c r="V403" s="188"/>
      <c r="W403" s="166"/>
      <c r="X403" s="166"/>
      <c r="Y403" s="166"/>
      <c r="Z403" s="166"/>
      <c r="AA403" s="166"/>
      <c r="AB403" s="166"/>
      <c r="AC403" s="166"/>
      <c r="AD403" s="166"/>
      <c r="AE403" s="166"/>
      <c r="AF403" s="166"/>
      <c r="AG403" s="166" t="s">
        <v>154</v>
      </c>
      <c r="AH403" s="166">
        <v>0</v>
      </c>
      <c r="AI403" s="166"/>
      <c r="AJ403" s="166"/>
      <c r="AK403" s="166"/>
      <c r="AL403" s="166"/>
      <c r="AM403" s="166"/>
      <c r="AN403" s="166"/>
      <c r="AO403" s="166"/>
      <c r="AP403" s="166"/>
      <c r="AQ403" s="166"/>
      <c r="AR403" s="166"/>
      <c r="AS403" s="166"/>
      <c r="AT403" s="166"/>
      <c r="AU403" s="166"/>
      <c r="AV403" s="166"/>
      <c r="AW403" s="166"/>
      <c r="AX403" s="166"/>
      <c r="AY403" s="166"/>
      <c r="AZ403" s="166"/>
      <c r="BA403" s="166"/>
      <c r="BB403" s="166"/>
      <c r="BC403" s="166"/>
      <c r="BD403" s="166"/>
      <c r="BE403" s="166"/>
      <c r="BF403" s="166"/>
      <c r="BG403" s="166"/>
      <c r="BH403" s="166"/>
    </row>
    <row r="404" spans="1:60" outlineLevel="1">
      <c r="A404" s="167"/>
      <c r="B404" s="177"/>
      <c r="C404" s="195" t="s">
        <v>249</v>
      </c>
      <c r="D404" s="180"/>
      <c r="E404" s="184">
        <v>35.627920000000003</v>
      </c>
      <c r="F404" s="188"/>
      <c r="G404" s="188"/>
      <c r="H404" s="188"/>
      <c r="I404" s="188"/>
      <c r="J404" s="188"/>
      <c r="K404" s="188"/>
      <c r="L404" s="188"/>
      <c r="M404" s="188"/>
      <c r="N404" s="188"/>
      <c r="O404" s="188"/>
      <c r="P404" s="188"/>
      <c r="Q404" s="188"/>
      <c r="R404" s="188"/>
      <c r="S404" s="188"/>
      <c r="T404" s="188"/>
      <c r="U404" s="189"/>
      <c r="V404" s="188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6"/>
      <c r="AG404" s="166" t="s">
        <v>154</v>
      </c>
      <c r="AH404" s="166">
        <v>0</v>
      </c>
      <c r="AI404" s="166"/>
      <c r="AJ404" s="166"/>
      <c r="AK404" s="166"/>
      <c r="AL404" s="166"/>
      <c r="AM404" s="166"/>
      <c r="AN404" s="166"/>
      <c r="AO404" s="166"/>
      <c r="AP404" s="166"/>
      <c r="AQ404" s="166"/>
      <c r="AR404" s="166"/>
      <c r="AS404" s="166"/>
      <c r="AT404" s="166"/>
      <c r="AU404" s="166"/>
      <c r="AV404" s="166"/>
      <c r="AW404" s="166"/>
      <c r="AX404" s="166"/>
      <c r="AY404" s="166"/>
      <c r="AZ404" s="166"/>
      <c r="BA404" s="166"/>
      <c r="BB404" s="166"/>
      <c r="BC404" s="166"/>
      <c r="BD404" s="166"/>
      <c r="BE404" s="166"/>
      <c r="BF404" s="166"/>
      <c r="BG404" s="166"/>
      <c r="BH404" s="166"/>
    </row>
    <row r="405" spans="1:60" outlineLevel="1">
      <c r="A405" s="167"/>
      <c r="B405" s="177"/>
      <c r="C405" s="195" t="s">
        <v>433</v>
      </c>
      <c r="D405" s="180"/>
      <c r="E405" s="184">
        <v>27.766999999999999</v>
      </c>
      <c r="F405" s="188"/>
      <c r="G405" s="188"/>
      <c r="H405" s="188"/>
      <c r="I405" s="188"/>
      <c r="J405" s="188"/>
      <c r="K405" s="188"/>
      <c r="L405" s="188"/>
      <c r="M405" s="188"/>
      <c r="N405" s="188"/>
      <c r="O405" s="188"/>
      <c r="P405" s="188"/>
      <c r="Q405" s="188"/>
      <c r="R405" s="188"/>
      <c r="S405" s="188"/>
      <c r="T405" s="188"/>
      <c r="U405" s="189"/>
      <c r="V405" s="188"/>
      <c r="W405" s="166"/>
      <c r="X405" s="166"/>
      <c r="Y405" s="166"/>
      <c r="Z405" s="166"/>
      <c r="AA405" s="166"/>
      <c r="AB405" s="166"/>
      <c r="AC405" s="166"/>
      <c r="AD405" s="166"/>
      <c r="AE405" s="166"/>
      <c r="AF405" s="166"/>
      <c r="AG405" s="166" t="s">
        <v>154</v>
      </c>
      <c r="AH405" s="166">
        <v>0</v>
      </c>
      <c r="AI405" s="166"/>
      <c r="AJ405" s="166"/>
      <c r="AK405" s="166"/>
      <c r="AL405" s="166"/>
      <c r="AM405" s="166"/>
      <c r="AN405" s="166"/>
      <c r="AO405" s="166"/>
      <c r="AP405" s="166"/>
      <c r="AQ405" s="166"/>
      <c r="AR405" s="166"/>
      <c r="AS405" s="166"/>
      <c r="AT405" s="166"/>
      <c r="AU405" s="166"/>
      <c r="AV405" s="166"/>
      <c r="AW405" s="166"/>
      <c r="AX405" s="166"/>
      <c r="AY405" s="166"/>
      <c r="AZ405" s="166"/>
      <c r="BA405" s="166"/>
      <c r="BB405" s="166"/>
      <c r="BC405" s="166"/>
      <c r="BD405" s="166"/>
      <c r="BE405" s="166"/>
      <c r="BF405" s="166"/>
      <c r="BG405" s="166"/>
      <c r="BH405" s="166"/>
    </row>
    <row r="406" spans="1:60" outlineLevel="1">
      <c r="A406" s="167">
        <v>79</v>
      </c>
      <c r="B406" s="177" t="s">
        <v>434</v>
      </c>
      <c r="C406" s="194" t="s">
        <v>665</v>
      </c>
      <c r="D406" s="179" t="s">
        <v>159</v>
      </c>
      <c r="E406" s="183">
        <v>188.65459000000001</v>
      </c>
      <c r="F406" s="188"/>
      <c r="G406" s="188"/>
      <c r="H406" s="188">
        <v>249.7</v>
      </c>
      <c r="I406" s="188">
        <f>ROUND(E406*H406,2)</f>
        <v>47107.05</v>
      </c>
      <c r="J406" s="188">
        <v>0</v>
      </c>
      <c r="K406" s="188">
        <f>ROUND(E406*J406,2)</f>
        <v>0</v>
      </c>
      <c r="L406" s="188">
        <v>15</v>
      </c>
      <c r="M406" s="188">
        <f>G406*(1+L406/100)</f>
        <v>0</v>
      </c>
      <c r="N406" s="188">
        <v>1.92E-3</v>
      </c>
      <c r="O406" s="188">
        <f>ROUND(E406*N406,2)</f>
        <v>0.36</v>
      </c>
      <c r="P406" s="188">
        <v>0</v>
      </c>
      <c r="Q406" s="188">
        <f>ROUND(E406*P406,2)</f>
        <v>0</v>
      </c>
      <c r="R406" s="188"/>
      <c r="S406" s="188" t="s">
        <v>157</v>
      </c>
      <c r="T406" s="188">
        <v>0</v>
      </c>
      <c r="U406" s="189">
        <f>ROUND(E406*T406,2)</f>
        <v>0</v>
      </c>
      <c r="V406" s="188"/>
      <c r="W406" s="166"/>
      <c r="X406" s="166"/>
      <c r="Y406" s="166"/>
      <c r="Z406" s="166"/>
      <c r="AA406" s="166"/>
      <c r="AB406" s="166"/>
      <c r="AC406" s="166"/>
      <c r="AD406" s="166"/>
      <c r="AE406" s="166"/>
      <c r="AF406" s="166"/>
      <c r="AG406" s="166" t="s">
        <v>253</v>
      </c>
      <c r="AH406" s="166"/>
      <c r="AI406" s="166"/>
      <c r="AJ406" s="166"/>
      <c r="AK406" s="166"/>
      <c r="AL406" s="166"/>
      <c r="AM406" s="166"/>
      <c r="AN406" s="166"/>
      <c r="AO406" s="166"/>
      <c r="AP406" s="166"/>
      <c r="AQ406" s="166"/>
      <c r="AR406" s="166"/>
      <c r="AS406" s="166"/>
      <c r="AT406" s="166"/>
      <c r="AU406" s="166"/>
      <c r="AV406" s="166"/>
      <c r="AW406" s="166"/>
      <c r="AX406" s="166"/>
      <c r="AY406" s="166"/>
      <c r="AZ406" s="166"/>
      <c r="BA406" s="166"/>
      <c r="BB406" s="166"/>
      <c r="BC406" s="166"/>
      <c r="BD406" s="166"/>
      <c r="BE406" s="166"/>
      <c r="BF406" s="166"/>
      <c r="BG406" s="166"/>
      <c r="BH406" s="166"/>
    </row>
    <row r="407" spans="1:60" outlineLevel="1">
      <c r="A407" s="167"/>
      <c r="B407" s="177"/>
      <c r="C407" s="195" t="s">
        <v>425</v>
      </c>
      <c r="D407" s="180"/>
      <c r="E407" s="184"/>
      <c r="F407" s="188"/>
      <c r="G407" s="188"/>
      <c r="H407" s="188"/>
      <c r="I407" s="188"/>
      <c r="J407" s="188"/>
      <c r="K407" s="188"/>
      <c r="L407" s="188"/>
      <c r="M407" s="188"/>
      <c r="N407" s="188"/>
      <c r="O407" s="188"/>
      <c r="P407" s="188"/>
      <c r="Q407" s="188"/>
      <c r="R407" s="188"/>
      <c r="S407" s="188"/>
      <c r="T407" s="188"/>
      <c r="U407" s="189"/>
      <c r="V407" s="188"/>
      <c r="W407" s="166"/>
      <c r="X407" s="166"/>
      <c r="Y407" s="166"/>
      <c r="Z407" s="166"/>
      <c r="AA407" s="166"/>
      <c r="AB407" s="166"/>
      <c r="AC407" s="166"/>
      <c r="AD407" s="166"/>
      <c r="AE407" s="166"/>
      <c r="AF407" s="166"/>
      <c r="AG407" s="166" t="s">
        <v>154</v>
      </c>
      <c r="AH407" s="166">
        <v>0</v>
      </c>
      <c r="AI407" s="166"/>
      <c r="AJ407" s="166"/>
      <c r="AK407" s="166"/>
      <c r="AL407" s="166"/>
      <c r="AM407" s="166"/>
      <c r="AN407" s="166"/>
      <c r="AO407" s="166"/>
      <c r="AP407" s="166"/>
      <c r="AQ407" s="166"/>
      <c r="AR407" s="166"/>
      <c r="AS407" s="166"/>
      <c r="AT407" s="166"/>
      <c r="AU407" s="166"/>
      <c r="AV407" s="166"/>
      <c r="AW407" s="166"/>
      <c r="AX407" s="166"/>
      <c r="AY407" s="166"/>
      <c r="AZ407" s="166"/>
      <c r="BA407" s="166"/>
      <c r="BB407" s="166"/>
      <c r="BC407" s="166"/>
      <c r="BD407" s="166"/>
      <c r="BE407" s="166"/>
      <c r="BF407" s="166"/>
      <c r="BG407" s="166"/>
      <c r="BH407" s="166"/>
    </row>
    <row r="408" spans="1:60" outlineLevel="1">
      <c r="A408" s="167"/>
      <c r="B408" s="177"/>
      <c r="C408" s="195" t="s">
        <v>186</v>
      </c>
      <c r="D408" s="180"/>
      <c r="E408" s="184">
        <v>155.5488</v>
      </c>
      <c r="F408" s="188"/>
      <c r="G408" s="188"/>
      <c r="H408" s="188"/>
      <c r="I408" s="188"/>
      <c r="J408" s="188"/>
      <c r="K408" s="188"/>
      <c r="L408" s="188"/>
      <c r="M408" s="188"/>
      <c r="N408" s="188"/>
      <c r="O408" s="188"/>
      <c r="P408" s="188"/>
      <c r="Q408" s="188"/>
      <c r="R408" s="188"/>
      <c r="S408" s="188"/>
      <c r="T408" s="188"/>
      <c r="U408" s="189"/>
      <c r="V408" s="188"/>
      <c r="W408" s="166"/>
      <c r="X408" s="166"/>
      <c r="Y408" s="166"/>
      <c r="Z408" s="166"/>
      <c r="AA408" s="166"/>
      <c r="AB408" s="166"/>
      <c r="AC408" s="166"/>
      <c r="AD408" s="166"/>
      <c r="AE408" s="166"/>
      <c r="AF408" s="166"/>
      <c r="AG408" s="166" t="s">
        <v>154</v>
      </c>
      <c r="AH408" s="166">
        <v>0</v>
      </c>
      <c r="AI408" s="166"/>
      <c r="AJ408" s="166"/>
      <c r="AK408" s="166"/>
      <c r="AL408" s="166"/>
      <c r="AM408" s="166"/>
      <c r="AN408" s="166"/>
      <c r="AO408" s="166"/>
      <c r="AP408" s="166"/>
      <c r="AQ408" s="166"/>
      <c r="AR408" s="166"/>
      <c r="AS408" s="166"/>
      <c r="AT408" s="166"/>
      <c r="AU408" s="166"/>
      <c r="AV408" s="166"/>
      <c r="AW408" s="166"/>
      <c r="AX408" s="166"/>
      <c r="AY408" s="166"/>
      <c r="AZ408" s="166"/>
      <c r="BA408" s="166"/>
      <c r="BB408" s="166"/>
      <c r="BC408" s="166"/>
      <c r="BD408" s="166"/>
      <c r="BE408" s="166"/>
      <c r="BF408" s="166"/>
      <c r="BG408" s="166"/>
      <c r="BH408" s="166"/>
    </row>
    <row r="409" spans="1:60" outlineLevel="1">
      <c r="A409" s="167"/>
      <c r="B409" s="177"/>
      <c r="C409" s="195" t="s">
        <v>187</v>
      </c>
      <c r="D409" s="180"/>
      <c r="E409" s="184">
        <v>-13.92</v>
      </c>
      <c r="F409" s="188"/>
      <c r="G409" s="188"/>
      <c r="H409" s="188"/>
      <c r="I409" s="188"/>
      <c r="J409" s="188"/>
      <c r="K409" s="188"/>
      <c r="L409" s="188"/>
      <c r="M409" s="188"/>
      <c r="N409" s="188"/>
      <c r="O409" s="188"/>
      <c r="P409" s="188"/>
      <c r="Q409" s="188"/>
      <c r="R409" s="188"/>
      <c r="S409" s="188"/>
      <c r="T409" s="188"/>
      <c r="U409" s="189"/>
      <c r="V409" s="188"/>
      <c r="W409" s="166"/>
      <c r="X409" s="166"/>
      <c r="Y409" s="166"/>
      <c r="Z409" s="166"/>
      <c r="AA409" s="166"/>
      <c r="AB409" s="166"/>
      <c r="AC409" s="166"/>
      <c r="AD409" s="166"/>
      <c r="AE409" s="166"/>
      <c r="AF409" s="166"/>
      <c r="AG409" s="166" t="s">
        <v>154</v>
      </c>
      <c r="AH409" s="166">
        <v>0</v>
      </c>
      <c r="AI409" s="166"/>
      <c r="AJ409" s="166"/>
      <c r="AK409" s="166"/>
      <c r="AL409" s="166"/>
      <c r="AM409" s="166"/>
      <c r="AN409" s="166"/>
      <c r="AO409" s="166"/>
      <c r="AP409" s="166"/>
      <c r="AQ409" s="166"/>
      <c r="AR409" s="166"/>
      <c r="AS409" s="166"/>
      <c r="AT409" s="166"/>
      <c r="AU409" s="166"/>
      <c r="AV409" s="166"/>
      <c r="AW409" s="166"/>
      <c r="AX409" s="166"/>
      <c r="AY409" s="166"/>
      <c r="AZ409" s="166"/>
      <c r="BA409" s="166"/>
      <c r="BB409" s="166"/>
      <c r="BC409" s="166"/>
      <c r="BD409" s="166"/>
      <c r="BE409" s="166"/>
      <c r="BF409" s="166"/>
      <c r="BG409" s="166"/>
      <c r="BH409" s="166"/>
    </row>
    <row r="410" spans="1:60" outlineLevel="1">
      <c r="A410" s="167"/>
      <c r="B410" s="177"/>
      <c r="C410" s="195" t="s">
        <v>427</v>
      </c>
      <c r="D410" s="180"/>
      <c r="E410" s="184">
        <v>26.812799999999999</v>
      </c>
      <c r="F410" s="188"/>
      <c r="G410" s="188"/>
      <c r="H410" s="188"/>
      <c r="I410" s="188"/>
      <c r="J410" s="188"/>
      <c r="K410" s="188"/>
      <c r="L410" s="188"/>
      <c r="M410" s="188"/>
      <c r="N410" s="188"/>
      <c r="O410" s="188"/>
      <c r="P410" s="188"/>
      <c r="Q410" s="188"/>
      <c r="R410" s="188"/>
      <c r="S410" s="188"/>
      <c r="T410" s="188"/>
      <c r="U410" s="189"/>
      <c r="V410" s="188"/>
      <c r="W410" s="166"/>
      <c r="X410" s="166"/>
      <c r="Y410" s="166"/>
      <c r="Z410" s="166"/>
      <c r="AA410" s="166"/>
      <c r="AB410" s="166"/>
      <c r="AC410" s="166"/>
      <c r="AD410" s="166"/>
      <c r="AE410" s="166"/>
      <c r="AF410" s="166"/>
      <c r="AG410" s="166" t="s">
        <v>154</v>
      </c>
      <c r="AH410" s="166">
        <v>0</v>
      </c>
      <c r="AI410" s="166"/>
      <c r="AJ410" s="166"/>
      <c r="AK410" s="166"/>
      <c r="AL410" s="166"/>
      <c r="AM410" s="166"/>
      <c r="AN410" s="166"/>
      <c r="AO410" s="166"/>
      <c r="AP410" s="166"/>
      <c r="AQ410" s="166"/>
      <c r="AR410" s="166"/>
      <c r="AS410" s="166"/>
      <c r="AT410" s="166"/>
      <c r="AU410" s="166"/>
      <c r="AV410" s="166"/>
      <c r="AW410" s="166"/>
      <c r="AX410" s="166"/>
      <c r="AY410" s="166"/>
      <c r="AZ410" s="166"/>
      <c r="BA410" s="166"/>
      <c r="BB410" s="166"/>
      <c r="BC410" s="166"/>
      <c r="BD410" s="166"/>
      <c r="BE410" s="166"/>
      <c r="BF410" s="166"/>
      <c r="BG410" s="166"/>
      <c r="BH410" s="166"/>
    </row>
    <row r="411" spans="1:60" outlineLevel="1">
      <c r="A411" s="167"/>
      <c r="B411" s="177"/>
      <c r="C411" s="195" t="s">
        <v>286</v>
      </c>
      <c r="D411" s="180"/>
      <c r="E411" s="184"/>
      <c r="F411" s="188"/>
      <c r="G411" s="188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  <c r="U411" s="189"/>
      <c r="V411" s="188"/>
      <c r="W411" s="166"/>
      <c r="X411" s="166"/>
      <c r="Y411" s="166"/>
      <c r="Z411" s="166"/>
      <c r="AA411" s="166"/>
      <c r="AB411" s="166"/>
      <c r="AC411" s="166"/>
      <c r="AD411" s="166"/>
      <c r="AE411" s="166"/>
      <c r="AF411" s="166"/>
      <c r="AG411" s="166" t="s">
        <v>154</v>
      </c>
      <c r="AH411" s="166">
        <v>0</v>
      </c>
      <c r="AI411" s="166"/>
      <c r="AJ411" s="166"/>
      <c r="AK411" s="166"/>
      <c r="AL411" s="166"/>
      <c r="AM411" s="166"/>
      <c r="AN411" s="166"/>
      <c r="AO411" s="166"/>
      <c r="AP411" s="166"/>
      <c r="AQ411" s="166"/>
      <c r="AR411" s="166"/>
      <c r="AS411" s="166"/>
      <c r="AT411" s="166"/>
      <c r="AU411" s="166"/>
      <c r="AV411" s="166"/>
      <c r="AW411" s="166"/>
      <c r="AX411" s="166"/>
      <c r="AY411" s="166"/>
      <c r="AZ411" s="166"/>
      <c r="BA411" s="166"/>
      <c r="BB411" s="166"/>
      <c r="BC411" s="166"/>
      <c r="BD411" s="166"/>
      <c r="BE411" s="166"/>
      <c r="BF411" s="166"/>
      <c r="BG411" s="166"/>
      <c r="BH411" s="166"/>
    </row>
    <row r="412" spans="1:60" outlineLevel="1">
      <c r="A412" s="167"/>
      <c r="B412" s="177"/>
      <c r="C412" s="195" t="s">
        <v>435</v>
      </c>
      <c r="D412" s="180"/>
      <c r="E412" s="184">
        <v>20.212990000000001</v>
      </c>
      <c r="F412" s="188"/>
      <c r="G412" s="188"/>
      <c r="H412" s="188"/>
      <c r="I412" s="188"/>
      <c r="J412" s="188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  <c r="U412" s="189"/>
      <c r="V412" s="188"/>
      <c r="W412" s="166"/>
      <c r="X412" s="166"/>
      <c r="Y412" s="166"/>
      <c r="Z412" s="166"/>
      <c r="AA412" s="166"/>
      <c r="AB412" s="166"/>
      <c r="AC412" s="166"/>
      <c r="AD412" s="166"/>
      <c r="AE412" s="166"/>
      <c r="AF412" s="166"/>
      <c r="AG412" s="166" t="s">
        <v>154</v>
      </c>
      <c r="AH412" s="166">
        <v>0</v>
      </c>
      <c r="AI412" s="166"/>
      <c r="AJ412" s="166"/>
      <c r="AK412" s="166"/>
      <c r="AL412" s="166"/>
      <c r="AM412" s="166"/>
      <c r="AN412" s="166"/>
      <c r="AO412" s="166"/>
      <c r="AP412" s="166"/>
      <c r="AQ412" s="166"/>
      <c r="AR412" s="166"/>
      <c r="AS412" s="166"/>
      <c r="AT412" s="166"/>
      <c r="AU412" s="166"/>
      <c r="AV412" s="166"/>
      <c r="AW412" s="166"/>
      <c r="AX412" s="166"/>
      <c r="AY412" s="166"/>
      <c r="AZ412" s="166"/>
      <c r="BA412" s="166"/>
      <c r="BB412" s="166"/>
      <c r="BC412" s="166"/>
      <c r="BD412" s="166"/>
      <c r="BE412" s="166"/>
      <c r="BF412" s="166"/>
      <c r="BG412" s="166"/>
      <c r="BH412" s="166"/>
    </row>
    <row r="413" spans="1:60" outlineLevel="1">
      <c r="A413" s="167">
        <v>80</v>
      </c>
      <c r="B413" s="177" t="s">
        <v>436</v>
      </c>
      <c r="C413" s="194" t="s">
        <v>666</v>
      </c>
      <c r="D413" s="179" t="s">
        <v>159</v>
      </c>
      <c r="E413" s="183">
        <v>20</v>
      </c>
      <c r="F413" s="188"/>
      <c r="G413" s="188"/>
      <c r="H413" s="188">
        <v>63</v>
      </c>
      <c r="I413" s="188">
        <f>ROUND(E413*H413,2)</f>
        <v>1260</v>
      </c>
      <c r="J413" s="188">
        <v>0</v>
      </c>
      <c r="K413" s="188">
        <f>ROUND(E413*J413,2)</f>
        <v>0</v>
      </c>
      <c r="L413" s="188">
        <v>15</v>
      </c>
      <c r="M413" s="188">
        <f>G413*(1+L413/100)</f>
        <v>0</v>
      </c>
      <c r="N413" s="188">
        <v>6.6E-4</v>
      </c>
      <c r="O413" s="188">
        <f>ROUND(E413*N413,2)</f>
        <v>0.01</v>
      </c>
      <c r="P413" s="188">
        <v>0</v>
      </c>
      <c r="Q413" s="188">
        <f>ROUND(E413*P413,2)</f>
        <v>0</v>
      </c>
      <c r="R413" s="188"/>
      <c r="S413" s="188" t="s">
        <v>157</v>
      </c>
      <c r="T413" s="188">
        <v>0</v>
      </c>
      <c r="U413" s="189">
        <f>ROUND(E413*T413,2)</f>
        <v>0</v>
      </c>
      <c r="V413" s="188"/>
      <c r="W413" s="166"/>
      <c r="X413" s="166"/>
      <c r="Y413" s="166"/>
      <c r="Z413" s="166"/>
      <c r="AA413" s="166"/>
      <c r="AB413" s="166"/>
      <c r="AC413" s="166"/>
      <c r="AD413" s="166"/>
      <c r="AE413" s="166"/>
      <c r="AF413" s="166"/>
      <c r="AG413" s="166" t="s">
        <v>253</v>
      </c>
      <c r="AH413" s="166"/>
      <c r="AI413" s="166"/>
      <c r="AJ413" s="166"/>
      <c r="AK413" s="166"/>
      <c r="AL413" s="166"/>
      <c r="AM413" s="166"/>
      <c r="AN413" s="166"/>
      <c r="AO413" s="166"/>
      <c r="AP413" s="166"/>
      <c r="AQ413" s="166"/>
      <c r="AR413" s="166"/>
      <c r="AS413" s="166"/>
      <c r="AT413" s="166"/>
      <c r="AU413" s="166"/>
      <c r="AV413" s="166"/>
      <c r="AW413" s="166"/>
      <c r="AX413" s="166"/>
      <c r="AY413" s="166"/>
      <c r="AZ413" s="166"/>
      <c r="BA413" s="166"/>
      <c r="BB413" s="166"/>
      <c r="BC413" s="166"/>
      <c r="BD413" s="166"/>
      <c r="BE413" s="166"/>
      <c r="BF413" s="166"/>
      <c r="BG413" s="166"/>
      <c r="BH413" s="166"/>
    </row>
    <row r="414" spans="1:60" outlineLevel="1">
      <c r="A414" s="167"/>
      <c r="B414" s="177"/>
      <c r="C414" s="195" t="s">
        <v>357</v>
      </c>
      <c r="D414" s="180"/>
      <c r="E414" s="184">
        <v>20</v>
      </c>
      <c r="F414" s="188"/>
      <c r="G414" s="188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  <c r="U414" s="189"/>
      <c r="V414" s="188"/>
      <c r="W414" s="166"/>
      <c r="X414" s="166"/>
      <c r="Y414" s="166"/>
      <c r="Z414" s="166"/>
      <c r="AA414" s="166"/>
      <c r="AB414" s="166"/>
      <c r="AC414" s="166"/>
      <c r="AD414" s="166"/>
      <c r="AE414" s="166"/>
      <c r="AF414" s="166"/>
      <c r="AG414" s="166" t="s">
        <v>154</v>
      </c>
      <c r="AH414" s="166">
        <v>0</v>
      </c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166"/>
      <c r="AZ414" s="166"/>
      <c r="BA414" s="166"/>
      <c r="BB414" s="166"/>
      <c r="BC414" s="166"/>
      <c r="BD414" s="166"/>
      <c r="BE414" s="166"/>
      <c r="BF414" s="166"/>
      <c r="BG414" s="166"/>
      <c r="BH414" s="166"/>
    </row>
    <row r="415" spans="1:60" outlineLevel="1">
      <c r="A415" s="167">
        <v>81</v>
      </c>
      <c r="B415" s="177" t="s">
        <v>437</v>
      </c>
      <c r="C415" s="194" t="s">
        <v>667</v>
      </c>
      <c r="D415" s="179" t="s">
        <v>159</v>
      </c>
      <c r="E415" s="183">
        <v>351.904</v>
      </c>
      <c r="F415" s="188"/>
      <c r="G415" s="188"/>
      <c r="H415" s="188">
        <v>141.6</v>
      </c>
      <c r="I415" s="188">
        <f>ROUND(E415*H415,2)</f>
        <v>49829.61</v>
      </c>
      <c r="J415" s="188">
        <v>0</v>
      </c>
      <c r="K415" s="188">
        <f>ROUND(E415*J415,2)</f>
        <v>0</v>
      </c>
      <c r="L415" s="188">
        <v>15</v>
      </c>
      <c r="M415" s="188">
        <f>G415*(1+L415/100)</f>
        <v>0</v>
      </c>
      <c r="N415" s="188">
        <v>2.3999999999999998E-3</v>
      </c>
      <c r="O415" s="188">
        <f>ROUND(E415*N415,2)</f>
        <v>0.84</v>
      </c>
      <c r="P415" s="188">
        <v>0</v>
      </c>
      <c r="Q415" s="188">
        <f>ROUND(E415*P415,2)</f>
        <v>0</v>
      </c>
      <c r="R415" s="188"/>
      <c r="S415" s="188" t="s">
        <v>157</v>
      </c>
      <c r="T415" s="188">
        <v>0</v>
      </c>
      <c r="U415" s="189">
        <f>ROUND(E415*T415,2)</f>
        <v>0</v>
      </c>
      <c r="V415" s="188"/>
      <c r="W415" s="166"/>
      <c r="X415" s="166"/>
      <c r="Y415" s="166"/>
      <c r="Z415" s="166"/>
      <c r="AA415" s="166"/>
      <c r="AB415" s="166"/>
      <c r="AC415" s="166"/>
      <c r="AD415" s="166"/>
      <c r="AE415" s="166"/>
      <c r="AF415" s="166"/>
      <c r="AG415" s="166" t="s">
        <v>253</v>
      </c>
      <c r="AH415" s="166"/>
      <c r="AI415" s="166"/>
      <c r="AJ415" s="166"/>
      <c r="AK415" s="166"/>
      <c r="AL415" s="166"/>
      <c r="AM415" s="166"/>
      <c r="AN415" s="166"/>
      <c r="AO415" s="166"/>
      <c r="AP415" s="166"/>
      <c r="AQ415" s="166"/>
      <c r="AR415" s="166"/>
      <c r="AS415" s="166"/>
      <c r="AT415" s="166"/>
      <c r="AU415" s="166"/>
      <c r="AV415" s="166"/>
      <c r="AW415" s="166"/>
      <c r="AX415" s="166"/>
      <c r="AY415" s="166"/>
      <c r="AZ415" s="166"/>
      <c r="BA415" s="166"/>
      <c r="BB415" s="166"/>
      <c r="BC415" s="166"/>
      <c r="BD415" s="166"/>
      <c r="BE415" s="166"/>
      <c r="BF415" s="166"/>
      <c r="BG415" s="166"/>
      <c r="BH415" s="166"/>
    </row>
    <row r="416" spans="1:60" outlineLevel="1">
      <c r="A416" s="167"/>
      <c r="B416" s="177"/>
      <c r="C416" s="195" t="s">
        <v>190</v>
      </c>
      <c r="D416" s="180"/>
      <c r="E416" s="184"/>
      <c r="F416" s="188"/>
      <c r="G416" s="188"/>
      <c r="H416" s="188"/>
      <c r="I416" s="188"/>
      <c r="J416" s="188"/>
      <c r="K416" s="188"/>
      <c r="L416" s="188"/>
      <c r="M416" s="188"/>
      <c r="N416" s="188"/>
      <c r="O416" s="188"/>
      <c r="P416" s="188"/>
      <c r="Q416" s="188"/>
      <c r="R416" s="188"/>
      <c r="S416" s="188"/>
      <c r="T416" s="188"/>
      <c r="U416" s="189"/>
      <c r="V416" s="188"/>
      <c r="W416" s="166"/>
      <c r="X416" s="166"/>
      <c r="Y416" s="166"/>
      <c r="Z416" s="166"/>
      <c r="AA416" s="166"/>
      <c r="AB416" s="166"/>
      <c r="AC416" s="166"/>
      <c r="AD416" s="166"/>
      <c r="AE416" s="166"/>
      <c r="AF416" s="166"/>
      <c r="AG416" s="166" t="s">
        <v>154</v>
      </c>
      <c r="AH416" s="166">
        <v>0</v>
      </c>
      <c r="AI416" s="166"/>
      <c r="AJ416" s="166"/>
      <c r="AK416" s="166"/>
      <c r="AL416" s="166"/>
      <c r="AM416" s="166"/>
      <c r="AN416" s="166"/>
      <c r="AO416" s="166"/>
      <c r="AP416" s="166"/>
      <c r="AQ416" s="166"/>
      <c r="AR416" s="166"/>
      <c r="AS416" s="166"/>
      <c r="AT416" s="166"/>
      <c r="AU416" s="166"/>
      <c r="AV416" s="166"/>
      <c r="AW416" s="166"/>
      <c r="AX416" s="166"/>
      <c r="AY416" s="166"/>
      <c r="AZ416" s="166"/>
      <c r="BA416" s="166"/>
      <c r="BB416" s="166"/>
      <c r="BC416" s="166"/>
      <c r="BD416" s="166"/>
      <c r="BE416" s="166"/>
      <c r="BF416" s="166"/>
      <c r="BG416" s="166"/>
      <c r="BH416" s="166"/>
    </row>
    <row r="417" spans="1:60" outlineLevel="1">
      <c r="A417" s="167"/>
      <c r="B417" s="177"/>
      <c r="C417" s="195" t="s">
        <v>191</v>
      </c>
      <c r="D417" s="180"/>
      <c r="E417" s="184">
        <v>2.6</v>
      </c>
      <c r="F417" s="188"/>
      <c r="G417" s="188"/>
      <c r="H417" s="188"/>
      <c r="I417" s="188"/>
      <c r="J417" s="188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  <c r="U417" s="189"/>
      <c r="V417" s="188"/>
      <c r="W417" s="166"/>
      <c r="X417" s="166"/>
      <c r="Y417" s="166"/>
      <c r="Z417" s="166"/>
      <c r="AA417" s="166"/>
      <c r="AB417" s="166"/>
      <c r="AC417" s="166"/>
      <c r="AD417" s="166"/>
      <c r="AE417" s="166"/>
      <c r="AF417" s="166"/>
      <c r="AG417" s="166" t="s">
        <v>154</v>
      </c>
      <c r="AH417" s="166">
        <v>0</v>
      </c>
      <c r="AI417" s="166"/>
      <c r="AJ417" s="166"/>
      <c r="AK417" s="166"/>
      <c r="AL417" s="166"/>
      <c r="AM417" s="166"/>
      <c r="AN417" s="166"/>
      <c r="AO417" s="166"/>
      <c r="AP417" s="166"/>
      <c r="AQ417" s="166"/>
      <c r="AR417" s="166"/>
      <c r="AS417" s="166"/>
      <c r="AT417" s="166"/>
      <c r="AU417" s="166"/>
      <c r="AV417" s="166"/>
      <c r="AW417" s="166"/>
      <c r="AX417" s="166"/>
      <c r="AY417" s="166"/>
      <c r="AZ417" s="166"/>
      <c r="BA417" s="166"/>
      <c r="BB417" s="166"/>
      <c r="BC417" s="166"/>
      <c r="BD417" s="166"/>
      <c r="BE417" s="166"/>
      <c r="BF417" s="166"/>
      <c r="BG417" s="166"/>
      <c r="BH417" s="166"/>
    </row>
    <row r="418" spans="1:60" outlineLevel="1">
      <c r="A418" s="167"/>
      <c r="B418" s="177"/>
      <c r="C418" s="195" t="s">
        <v>205</v>
      </c>
      <c r="D418" s="180"/>
      <c r="E418" s="184">
        <v>3.6</v>
      </c>
      <c r="F418" s="188"/>
      <c r="G418" s="188"/>
      <c r="H418" s="188"/>
      <c r="I418" s="188"/>
      <c r="J418" s="188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  <c r="U418" s="189"/>
      <c r="V418" s="188"/>
      <c r="W418" s="166"/>
      <c r="X418" s="166"/>
      <c r="Y418" s="166"/>
      <c r="Z418" s="166"/>
      <c r="AA418" s="166"/>
      <c r="AB418" s="166"/>
      <c r="AC418" s="166"/>
      <c r="AD418" s="166"/>
      <c r="AE418" s="166"/>
      <c r="AF418" s="166"/>
      <c r="AG418" s="166" t="s">
        <v>154</v>
      </c>
      <c r="AH418" s="166">
        <v>0</v>
      </c>
      <c r="AI418" s="166"/>
      <c r="AJ418" s="166"/>
      <c r="AK418" s="166"/>
      <c r="AL418" s="166"/>
      <c r="AM418" s="166"/>
      <c r="AN418" s="166"/>
      <c r="AO418" s="166"/>
      <c r="AP418" s="166"/>
      <c r="AQ418" s="166"/>
      <c r="AR418" s="166"/>
      <c r="AS418" s="166"/>
      <c r="AT418" s="166"/>
      <c r="AU418" s="166"/>
      <c r="AV418" s="166"/>
      <c r="AW418" s="166"/>
      <c r="AX418" s="166"/>
      <c r="AY418" s="166"/>
      <c r="AZ418" s="166"/>
      <c r="BA418" s="166"/>
      <c r="BB418" s="166"/>
      <c r="BC418" s="166"/>
      <c r="BD418" s="166"/>
      <c r="BE418" s="166"/>
      <c r="BF418" s="166"/>
      <c r="BG418" s="166"/>
      <c r="BH418" s="166"/>
    </row>
    <row r="419" spans="1:60" outlineLevel="1">
      <c r="A419" s="167"/>
      <c r="B419" s="177"/>
      <c r="C419" s="195" t="s">
        <v>192</v>
      </c>
      <c r="D419" s="180"/>
      <c r="E419" s="184">
        <v>22.4</v>
      </c>
      <c r="F419" s="188"/>
      <c r="G419" s="188"/>
      <c r="H419" s="188"/>
      <c r="I419" s="188"/>
      <c r="J419" s="188"/>
      <c r="K419" s="188"/>
      <c r="L419" s="188"/>
      <c r="M419" s="188"/>
      <c r="N419" s="188"/>
      <c r="O419" s="188"/>
      <c r="P419" s="188"/>
      <c r="Q419" s="188"/>
      <c r="R419" s="188"/>
      <c r="S419" s="188"/>
      <c r="T419" s="188"/>
      <c r="U419" s="189"/>
      <c r="V419" s="188"/>
      <c r="W419" s="166"/>
      <c r="X419" s="166"/>
      <c r="Y419" s="166"/>
      <c r="Z419" s="166"/>
      <c r="AA419" s="166"/>
      <c r="AB419" s="166"/>
      <c r="AC419" s="166"/>
      <c r="AD419" s="166"/>
      <c r="AE419" s="166"/>
      <c r="AF419" s="166"/>
      <c r="AG419" s="166" t="s">
        <v>154</v>
      </c>
      <c r="AH419" s="166">
        <v>0</v>
      </c>
      <c r="AI419" s="166"/>
      <c r="AJ419" s="166"/>
      <c r="AK419" s="166"/>
      <c r="AL419" s="166"/>
      <c r="AM419" s="166"/>
      <c r="AN419" s="166"/>
      <c r="AO419" s="166"/>
      <c r="AP419" s="166"/>
      <c r="AQ419" s="166"/>
      <c r="AR419" s="166"/>
      <c r="AS419" s="166"/>
      <c r="AT419" s="166"/>
      <c r="AU419" s="166"/>
      <c r="AV419" s="166"/>
      <c r="AW419" s="166"/>
      <c r="AX419" s="166"/>
      <c r="AY419" s="166"/>
      <c r="AZ419" s="166"/>
      <c r="BA419" s="166"/>
      <c r="BB419" s="166"/>
      <c r="BC419" s="166"/>
      <c r="BD419" s="166"/>
      <c r="BE419" s="166"/>
      <c r="BF419" s="166"/>
      <c r="BG419" s="166"/>
      <c r="BH419" s="166"/>
    </row>
    <row r="420" spans="1:60" outlineLevel="1">
      <c r="A420" s="167"/>
      <c r="B420" s="177"/>
      <c r="C420" s="195" t="s">
        <v>193</v>
      </c>
      <c r="D420" s="180"/>
      <c r="E420" s="184"/>
      <c r="F420" s="188"/>
      <c r="G420" s="188"/>
      <c r="H420" s="188"/>
      <c r="I420" s="188"/>
      <c r="J420" s="188"/>
      <c r="K420" s="188"/>
      <c r="L420" s="188"/>
      <c r="M420" s="188"/>
      <c r="N420" s="188"/>
      <c r="O420" s="188"/>
      <c r="P420" s="188"/>
      <c r="Q420" s="188"/>
      <c r="R420" s="188"/>
      <c r="S420" s="188"/>
      <c r="T420" s="188"/>
      <c r="U420" s="189"/>
      <c r="V420" s="188"/>
      <c r="W420" s="166"/>
      <c r="X420" s="166"/>
      <c r="Y420" s="166"/>
      <c r="Z420" s="166"/>
      <c r="AA420" s="166"/>
      <c r="AB420" s="166"/>
      <c r="AC420" s="166"/>
      <c r="AD420" s="166"/>
      <c r="AE420" s="166"/>
      <c r="AF420" s="166"/>
      <c r="AG420" s="166" t="s">
        <v>154</v>
      </c>
      <c r="AH420" s="166">
        <v>0</v>
      </c>
      <c r="AI420" s="166"/>
      <c r="AJ420" s="166"/>
      <c r="AK420" s="166"/>
      <c r="AL420" s="166"/>
      <c r="AM420" s="166"/>
      <c r="AN420" s="166"/>
      <c r="AO420" s="166"/>
      <c r="AP420" s="166"/>
      <c r="AQ420" s="166"/>
      <c r="AR420" s="166"/>
      <c r="AS420" s="166"/>
      <c r="AT420" s="166"/>
      <c r="AU420" s="166"/>
      <c r="AV420" s="166"/>
      <c r="AW420" s="166"/>
      <c r="AX420" s="166"/>
      <c r="AY420" s="166"/>
      <c r="AZ420" s="166"/>
      <c r="BA420" s="166"/>
      <c r="BB420" s="166"/>
      <c r="BC420" s="166"/>
      <c r="BD420" s="166"/>
      <c r="BE420" s="166"/>
      <c r="BF420" s="166"/>
      <c r="BG420" s="166"/>
      <c r="BH420" s="166"/>
    </row>
    <row r="421" spans="1:60" outlineLevel="1">
      <c r="A421" s="167"/>
      <c r="B421" s="177"/>
      <c r="C421" s="195" t="s">
        <v>194</v>
      </c>
      <c r="D421" s="180"/>
      <c r="E421" s="184">
        <v>5</v>
      </c>
      <c r="F421" s="188"/>
      <c r="G421" s="188"/>
      <c r="H421" s="188"/>
      <c r="I421" s="188"/>
      <c r="J421" s="188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  <c r="U421" s="189"/>
      <c r="V421" s="188"/>
      <c r="W421" s="166"/>
      <c r="X421" s="166"/>
      <c r="Y421" s="166"/>
      <c r="Z421" s="166"/>
      <c r="AA421" s="166"/>
      <c r="AB421" s="166"/>
      <c r="AC421" s="166"/>
      <c r="AD421" s="166"/>
      <c r="AE421" s="166"/>
      <c r="AF421" s="166"/>
      <c r="AG421" s="166" t="s">
        <v>154</v>
      </c>
      <c r="AH421" s="166">
        <v>0</v>
      </c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166"/>
      <c r="AZ421" s="166"/>
      <c r="BA421" s="166"/>
      <c r="BB421" s="166"/>
      <c r="BC421" s="166"/>
      <c r="BD421" s="166"/>
      <c r="BE421" s="166"/>
      <c r="BF421" s="166"/>
      <c r="BG421" s="166"/>
      <c r="BH421" s="166"/>
    </row>
    <row r="422" spans="1:60" outlineLevel="1">
      <c r="A422" s="167"/>
      <c r="B422" s="177"/>
      <c r="C422" s="195" t="s">
        <v>206</v>
      </c>
      <c r="D422" s="180"/>
      <c r="E422" s="184">
        <v>4.9000000000000004</v>
      </c>
      <c r="F422" s="188"/>
      <c r="G422" s="188"/>
      <c r="H422" s="188"/>
      <c r="I422" s="188"/>
      <c r="J422" s="188"/>
      <c r="K422" s="188"/>
      <c r="L422" s="188"/>
      <c r="M422" s="188"/>
      <c r="N422" s="188"/>
      <c r="O422" s="188"/>
      <c r="P422" s="188"/>
      <c r="Q422" s="188"/>
      <c r="R422" s="188"/>
      <c r="S422" s="188"/>
      <c r="T422" s="188"/>
      <c r="U422" s="189"/>
      <c r="V422" s="188"/>
      <c r="W422" s="166"/>
      <c r="X422" s="166"/>
      <c r="Y422" s="166"/>
      <c r="Z422" s="166"/>
      <c r="AA422" s="166"/>
      <c r="AB422" s="166"/>
      <c r="AC422" s="166"/>
      <c r="AD422" s="166"/>
      <c r="AE422" s="166"/>
      <c r="AF422" s="166"/>
      <c r="AG422" s="166" t="s">
        <v>154</v>
      </c>
      <c r="AH422" s="166">
        <v>0</v>
      </c>
      <c r="AI422" s="166"/>
      <c r="AJ422" s="166"/>
      <c r="AK422" s="166"/>
      <c r="AL422" s="166"/>
      <c r="AM422" s="166"/>
      <c r="AN422" s="166"/>
      <c r="AO422" s="166"/>
      <c r="AP422" s="166"/>
      <c r="AQ422" s="166"/>
      <c r="AR422" s="166"/>
      <c r="AS422" s="166"/>
      <c r="AT422" s="166"/>
      <c r="AU422" s="166"/>
      <c r="AV422" s="166"/>
      <c r="AW422" s="166"/>
      <c r="AX422" s="166"/>
      <c r="AY422" s="166"/>
      <c r="AZ422" s="166"/>
      <c r="BA422" s="166"/>
      <c r="BB422" s="166"/>
      <c r="BC422" s="166"/>
      <c r="BD422" s="166"/>
      <c r="BE422" s="166"/>
      <c r="BF422" s="166"/>
      <c r="BG422" s="166"/>
      <c r="BH422" s="166"/>
    </row>
    <row r="423" spans="1:60" outlineLevel="1">
      <c r="A423" s="167"/>
      <c r="B423" s="177"/>
      <c r="C423" s="195" t="s">
        <v>195</v>
      </c>
      <c r="D423" s="180"/>
      <c r="E423" s="184">
        <v>28.1</v>
      </c>
      <c r="F423" s="188"/>
      <c r="G423" s="188"/>
      <c r="H423" s="188"/>
      <c r="I423" s="188"/>
      <c r="J423" s="188"/>
      <c r="K423" s="188"/>
      <c r="L423" s="188"/>
      <c r="M423" s="188"/>
      <c r="N423" s="188"/>
      <c r="O423" s="188"/>
      <c r="P423" s="188"/>
      <c r="Q423" s="188"/>
      <c r="R423" s="188"/>
      <c r="S423" s="188"/>
      <c r="T423" s="188"/>
      <c r="U423" s="189"/>
      <c r="V423" s="188"/>
      <c r="W423" s="166"/>
      <c r="X423" s="166"/>
      <c r="Y423" s="166"/>
      <c r="Z423" s="166"/>
      <c r="AA423" s="166"/>
      <c r="AB423" s="166"/>
      <c r="AC423" s="166"/>
      <c r="AD423" s="166"/>
      <c r="AE423" s="166"/>
      <c r="AF423" s="166"/>
      <c r="AG423" s="166" t="s">
        <v>154</v>
      </c>
      <c r="AH423" s="166">
        <v>0</v>
      </c>
      <c r="AI423" s="166"/>
      <c r="AJ423" s="166"/>
      <c r="AK423" s="166"/>
      <c r="AL423" s="166"/>
      <c r="AM423" s="166"/>
      <c r="AN423" s="166"/>
      <c r="AO423" s="166"/>
      <c r="AP423" s="166"/>
      <c r="AQ423" s="166"/>
      <c r="AR423" s="166"/>
      <c r="AS423" s="166"/>
      <c r="AT423" s="166"/>
      <c r="AU423" s="166"/>
      <c r="AV423" s="166"/>
      <c r="AW423" s="166"/>
      <c r="AX423" s="166"/>
      <c r="AY423" s="166"/>
      <c r="AZ423" s="166"/>
      <c r="BA423" s="166"/>
      <c r="BB423" s="166"/>
      <c r="BC423" s="166"/>
      <c r="BD423" s="166"/>
      <c r="BE423" s="166"/>
      <c r="BF423" s="166"/>
      <c r="BG423" s="166"/>
      <c r="BH423" s="166"/>
    </row>
    <row r="424" spans="1:60" outlineLevel="1">
      <c r="A424" s="167"/>
      <c r="B424" s="177"/>
      <c r="C424" s="195" t="s">
        <v>196</v>
      </c>
      <c r="D424" s="180"/>
      <c r="E424" s="184">
        <v>13.5</v>
      </c>
      <c r="F424" s="188"/>
      <c r="G424" s="188"/>
      <c r="H424" s="188"/>
      <c r="I424" s="188"/>
      <c r="J424" s="188"/>
      <c r="K424" s="188"/>
      <c r="L424" s="188"/>
      <c r="M424" s="188"/>
      <c r="N424" s="188"/>
      <c r="O424" s="188"/>
      <c r="P424" s="188"/>
      <c r="Q424" s="188"/>
      <c r="R424" s="188"/>
      <c r="S424" s="188"/>
      <c r="T424" s="188"/>
      <c r="U424" s="189"/>
      <c r="V424" s="188"/>
      <c r="W424" s="166"/>
      <c r="X424" s="166"/>
      <c r="Y424" s="166"/>
      <c r="Z424" s="166"/>
      <c r="AA424" s="166"/>
      <c r="AB424" s="166"/>
      <c r="AC424" s="166"/>
      <c r="AD424" s="166"/>
      <c r="AE424" s="166"/>
      <c r="AF424" s="166"/>
      <c r="AG424" s="166" t="s">
        <v>154</v>
      </c>
      <c r="AH424" s="166">
        <v>0</v>
      </c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166"/>
      <c r="AZ424" s="166"/>
      <c r="BA424" s="166"/>
      <c r="BB424" s="166"/>
      <c r="BC424" s="166"/>
      <c r="BD424" s="166"/>
      <c r="BE424" s="166"/>
      <c r="BF424" s="166"/>
      <c r="BG424" s="166"/>
      <c r="BH424" s="166"/>
    </row>
    <row r="425" spans="1:60" outlineLevel="1">
      <c r="A425" s="167"/>
      <c r="B425" s="177"/>
      <c r="C425" s="195" t="s">
        <v>197</v>
      </c>
      <c r="D425" s="180"/>
      <c r="E425" s="184"/>
      <c r="F425" s="188"/>
      <c r="G425" s="188"/>
      <c r="H425" s="188"/>
      <c r="I425" s="188"/>
      <c r="J425" s="188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  <c r="U425" s="189"/>
      <c r="V425" s="188"/>
      <c r="W425" s="166"/>
      <c r="X425" s="166"/>
      <c r="Y425" s="166"/>
      <c r="Z425" s="166"/>
      <c r="AA425" s="166"/>
      <c r="AB425" s="166"/>
      <c r="AC425" s="166"/>
      <c r="AD425" s="166"/>
      <c r="AE425" s="166"/>
      <c r="AF425" s="166"/>
      <c r="AG425" s="166" t="s">
        <v>154</v>
      </c>
      <c r="AH425" s="166">
        <v>0</v>
      </c>
      <c r="AI425" s="166"/>
      <c r="AJ425" s="166"/>
      <c r="AK425" s="166"/>
      <c r="AL425" s="166"/>
      <c r="AM425" s="166"/>
      <c r="AN425" s="166"/>
      <c r="AO425" s="166"/>
      <c r="AP425" s="166"/>
      <c r="AQ425" s="166"/>
      <c r="AR425" s="166"/>
      <c r="AS425" s="166"/>
      <c r="AT425" s="166"/>
      <c r="AU425" s="166"/>
      <c r="AV425" s="166"/>
      <c r="AW425" s="166"/>
      <c r="AX425" s="166"/>
      <c r="AY425" s="166"/>
      <c r="AZ425" s="166"/>
      <c r="BA425" s="166"/>
      <c r="BB425" s="166"/>
      <c r="BC425" s="166"/>
      <c r="BD425" s="166"/>
      <c r="BE425" s="166"/>
      <c r="BF425" s="166"/>
      <c r="BG425" s="166"/>
      <c r="BH425" s="166"/>
    </row>
    <row r="426" spans="1:60" outlineLevel="1">
      <c r="A426" s="167"/>
      <c r="B426" s="177"/>
      <c r="C426" s="195" t="s">
        <v>198</v>
      </c>
      <c r="D426" s="180"/>
      <c r="E426" s="184">
        <v>4.7</v>
      </c>
      <c r="F426" s="188"/>
      <c r="G426" s="188"/>
      <c r="H426" s="188"/>
      <c r="I426" s="188"/>
      <c r="J426" s="188"/>
      <c r="K426" s="188"/>
      <c r="L426" s="188"/>
      <c r="M426" s="188"/>
      <c r="N426" s="188"/>
      <c r="O426" s="188"/>
      <c r="P426" s="188"/>
      <c r="Q426" s="188"/>
      <c r="R426" s="188"/>
      <c r="S426" s="188"/>
      <c r="T426" s="188"/>
      <c r="U426" s="189"/>
      <c r="V426" s="188"/>
      <c r="W426" s="166"/>
      <c r="X426" s="166"/>
      <c r="Y426" s="166"/>
      <c r="Z426" s="166"/>
      <c r="AA426" s="166"/>
      <c r="AB426" s="166"/>
      <c r="AC426" s="166"/>
      <c r="AD426" s="166"/>
      <c r="AE426" s="166"/>
      <c r="AF426" s="166"/>
      <c r="AG426" s="166" t="s">
        <v>154</v>
      </c>
      <c r="AH426" s="166">
        <v>0</v>
      </c>
      <c r="AI426" s="166"/>
      <c r="AJ426" s="166"/>
      <c r="AK426" s="166"/>
      <c r="AL426" s="166"/>
      <c r="AM426" s="166"/>
      <c r="AN426" s="166"/>
      <c r="AO426" s="166"/>
      <c r="AP426" s="166"/>
      <c r="AQ426" s="166"/>
      <c r="AR426" s="166"/>
      <c r="AS426" s="166"/>
      <c r="AT426" s="166"/>
      <c r="AU426" s="166"/>
      <c r="AV426" s="166"/>
      <c r="AW426" s="166"/>
      <c r="AX426" s="166"/>
      <c r="AY426" s="166"/>
      <c r="AZ426" s="166"/>
      <c r="BA426" s="166"/>
      <c r="BB426" s="166"/>
      <c r="BC426" s="166"/>
      <c r="BD426" s="166"/>
      <c r="BE426" s="166"/>
      <c r="BF426" s="166"/>
      <c r="BG426" s="166"/>
      <c r="BH426" s="166"/>
    </row>
    <row r="427" spans="1:60" outlineLevel="1">
      <c r="A427" s="167"/>
      <c r="B427" s="177"/>
      <c r="C427" s="195" t="s">
        <v>207</v>
      </c>
      <c r="D427" s="180"/>
      <c r="E427" s="184">
        <v>4.7</v>
      </c>
      <c r="F427" s="188"/>
      <c r="G427" s="188"/>
      <c r="H427" s="188"/>
      <c r="I427" s="188"/>
      <c r="J427" s="188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  <c r="U427" s="189"/>
      <c r="V427" s="188"/>
      <c r="W427" s="166"/>
      <c r="X427" s="166"/>
      <c r="Y427" s="166"/>
      <c r="Z427" s="166"/>
      <c r="AA427" s="166"/>
      <c r="AB427" s="166"/>
      <c r="AC427" s="166"/>
      <c r="AD427" s="166"/>
      <c r="AE427" s="166"/>
      <c r="AF427" s="166"/>
      <c r="AG427" s="166" t="s">
        <v>154</v>
      </c>
      <c r="AH427" s="166">
        <v>0</v>
      </c>
      <c r="AI427" s="166"/>
      <c r="AJ427" s="166"/>
      <c r="AK427" s="166"/>
      <c r="AL427" s="166"/>
      <c r="AM427" s="166"/>
      <c r="AN427" s="166"/>
      <c r="AO427" s="166"/>
      <c r="AP427" s="166"/>
      <c r="AQ427" s="166"/>
      <c r="AR427" s="166"/>
      <c r="AS427" s="166"/>
      <c r="AT427" s="166"/>
      <c r="AU427" s="166"/>
      <c r="AV427" s="166"/>
      <c r="AW427" s="166"/>
      <c r="AX427" s="166"/>
      <c r="AY427" s="166"/>
      <c r="AZ427" s="166"/>
      <c r="BA427" s="166"/>
      <c r="BB427" s="166"/>
      <c r="BC427" s="166"/>
      <c r="BD427" s="166"/>
      <c r="BE427" s="166"/>
      <c r="BF427" s="166"/>
      <c r="BG427" s="166"/>
      <c r="BH427" s="166"/>
    </row>
    <row r="428" spans="1:60" outlineLevel="1">
      <c r="A428" s="167"/>
      <c r="B428" s="177"/>
      <c r="C428" s="195" t="s">
        <v>199</v>
      </c>
      <c r="D428" s="180"/>
      <c r="E428" s="184">
        <v>19.100000000000001</v>
      </c>
      <c r="F428" s="188"/>
      <c r="G428" s="188"/>
      <c r="H428" s="188"/>
      <c r="I428" s="188"/>
      <c r="J428" s="188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  <c r="U428" s="189"/>
      <c r="V428" s="188"/>
      <c r="W428" s="166"/>
      <c r="X428" s="166"/>
      <c r="Y428" s="166"/>
      <c r="Z428" s="166"/>
      <c r="AA428" s="166"/>
      <c r="AB428" s="166"/>
      <c r="AC428" s="166"/>
      <c r="AD428" s="166"/>
      <c r="AE428" s="166"/>
      <c r="AF428" s="166"/>
      <c r="AG428" s="166" t="s">
        <v>154</v>
      </c>
      <c r="AH428" s="166">
        <v>0</v>
      </c>
      <c r="AI428" s="166"/>
      <c r="AJ428" s="166"/>
      <c r="AK428" s="166"/>
      <c r="AL428" s="166"/>
      <c r="AM428" s="166"/>
      <c r="AN428" s="166"/>
      <c r="AO428" s="166"/>
      <c r="AP428" s="166"/>
      <c r="AQ428" s="166"/>
      <c r="AR428" s="166"/>
      <c r="AS428" s="166"/>
      <c r="AT428" s="166"/>
      <c r="AU428" s="166"/>
      <c r="AV428" s="166"/>
      <c r="AW428" s="166"/>
      <c r="AX428" s="166"/>
      <c r="AY428" s="166"/>
      <c r="AZ428" s="166"/>
      <c r="BA428" s="166"/>
      <c r="BB428" s="166"/>
      <c r="BC428" s="166"/>
      <c r="BD428" s="166"/>
      <c r="BE428" s="166"/>
      <c r="BF428" s="166"/>
      <c r="BG428" s="166"/>
      <c r="BH428" s="166"/>
    </row>
    <row r="429" spans="1:60" outlineLevel="1">
      <c r="A429" s="167"/>
      <c r="B429" s="177"/>
      <c r="C429" s="195" t="s">
        <v>196</v>
      </c>
      <c r="D429" s="180"/>
      <c r="E429" s="184">
        <v>13.5</v>
      </c>
      <c r="F429" s="188"/>
      <c r="G429" s="188"/>
      <c r="H429" s="188"/>
      <c r="I429" s="188"/>
      <c r="J429" s="188"/>
      <c r="K429" s="188"/>
      <c r="L429" s="188"/>
      <c r="M429" s="188"/>
      <c r="N429" s="188"/>
      <c r="O429" s="188"/>
      <c r="P429" s="188"/>
      <c r="Q429" s="188"/>
      <c r="R429" s="188"/>
      <c r="S429" s="188"/>
      <c r="T429" s="188"/>
      <c r="U429" s="189"/>
      <c r="V429" s="188"/>
      <c r="W429" s="166"/>
      <c r="X429" s="166"/>
      <c r="Y429" s="166"/>
      <c r="Z429" s="166"/>
      <c r="AA429" s="166"/>
      <c r="AB429" s="166"/>
      <c r="AC429" s="166"/>
      <c r="AD429" s="166"/>
      <c r="AE429" s="166"/>
      <c r="AF429" s="166"/>
      <c r="AG429" s="166" t="s">
        <v>154</v>
      </c>
      <c r="AH429" s="166">
        <v>0</v>
      </c>
      <c r="AI429" s="166"/>
      <c r="AJ429" s="166"/>
      <c r="AK429" s="166"/>
      <c r="AL429" s="166"/>
      <c r="AM429" s="166"/>
      <c r="AN429" s="166"/>
      <c r="AO429" s="166"/>
      <c r="AP429" s="166"/>
      <c r="AQ429" s="166"/>
      <c r="AR429" s="166"/>
      <c r="AS429" s="166"/>
      <c r="AT429" s="166"/>
      <c r="AU429" s="166"/>
      <c r="AV429" s="166"/>
      <c r="AW429" s="166"/>
      <c r="AX429" s="166"/>
      <c r="AY429" s="166"/>
      <c r="AZ429" s="166"/>
      <c r="BA429" s="166"/>
      <c r="BB429" s="166"/>
      <c r="BC429" s="166"/>
      <c r="BD429" s="166"/>
      <c r="BE429" s="166"/>
      <c r="BF429" s="166"/>
      <c r="BG429" s="166"/>
      <c r="BH429" s="166"/>
    </row>
    <row r="430" spans="1:60" outlineLevel="1">
      <c r="A430" s="167"/>
      <c r="B430" s="177"/>
      <c r="C430" s="195" t="s">
        <v>200</v>
      </c>
      <c r="D430" s="180"/>
      <c r="E430" s="184"/>
      <c r="F430" s="188"/>
      <c r="G430" s="188"/>
      <c r="H430" s="188"/>
      <c r="I430" s="188"/>
      <c r="J430" s="188"/>
      <c r="K430" s="188"/>
      <c r="L430" s="188"/>
      <c r="M430" s="188"/>
      <c r="N430" s="188"/>
      <c r="O430" s="188"/>
      <c r="P430" s="188"/>
      <c r="Q430" s="188"/>
      <c r="R430" s="188"/>
      <c r="S430" s="188"/>
      <c r="T430" s="188"/>
      <c r="U430" s="189"/>
      <c r="V430" s="188"/>
      <c r="W430" s="166"/>
      <c r="X430" s="166"/>
      <c r="Y430" s="166"/>
      <c r="Z430" s="166"/>
      <c r="AA430" s="166"/>
      <c r="AB430" s="166"/>
      <c r="AC430" s="166"/>
      <c r="AD430" s="166"/>
      <c r="AE430" s="166"/>
      <c r="AF430" s="166"/>
      <c r="AG430" s="166" t="s">
        <v>154</v>
      </c>
      <c r="AH430" s="166">
        <v>0</v>
      </c>
      <c r="AI430" s="166"/>
      <c r="AJ430" s="166"/>
      <c r="AK430" s="166"/>
      <c r="AL430" s="166"/>
      <c r="AM430" s="166"/>
      <c r="AN430" s="166"/>
      <c r="AO430" s="166"/>
      <c r="AP430" s="166"/>
      <c r="AQ430" s="166"/>
      <c r="AR430" s="166"/>
      <c r="AS430" s="166"/>
      <c r="AT430" s="166"/>
      <c r="AU430" s="166"/>
      <c r="AV430" s="166"/>
      <c r="AW430" s="166"/>
      <c r="AX430" s="166"/>
      <c r="AY430" s="166"/>
      <c r="AZ430" s="166"/>
      <c r="BA430" s="166"/>
      <c r="BB430" s="166"/>
      <c r="BC430" s="166"/>
      <c r="BD430" s="166"/>
      <c r="BE430" s="166"/>
      <c r="BF430" s="166"/>
      <c r="BG430" s="166"/>
      <c r="BH430" s="166"/>
    </row>
    <row r="431" spans="1:60" outlineLevel="1">
      <c r="A431" s="167"/>
      <c r="B431" s="177"/>
      <c r="C431" s="195" t="s">
        <v>201</v>
      </c>
      <c r="D431" s="180"/>
      <c r="E431" s="184">
        <v>1.7</v>
      </c>
      <c r="F431" s="188"/>
      <c r="G431" s="188"/>
      <c r="H431" s="188"/>
      <c r="I431" s="188"/>
      <c r="J431" s="188"/>
      <c r="K431" s="188"/>
      <c r="L431" s="188"/>
      <c r="M431" s="188"/>
      <c r="N431" s="188"/>
      <c r="O431" s="188"/>
      <c r="P431" s="188"/>
      <c r="Q431" s="188"/>
      <c r="R431" s="188"/>
      <c r="S431" s="188"/>
      <c r="T431" s="188"/>
      <c r="U431" s="189"/>
      <c r="V431" s="188"/>
      <c r="W431" s="166"/>
      <c r="X431" s="166"/>
      <c r="Y431" s="166"/>
      <c r="Z431" s="166"/>
      <c r="AA431" s="166"/>
      <c r="AB431" s="166"/>
      <c r="AC431" s="166"/>
      <c r="AD431" s="166"/>
      <c r="AE431" s="166"/>
      <c r="AF431" s="166"/>
      <c r="AG431" s="166" t="s">
        <v>154</v>
      </c>
      <c r="AH431" s="166">
        <v>0</v>
      </c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166"/>
      <c r="AZ431" s="166"/>
      <c r="BA431" s="166"/>
      <c r="BB431" s="166"/>
      <c r="BC431" s="166"/>
      <c r="BD431" s="166"/>
      <c r="BE431" s="166"/>
      <c r="BF431" s="166"/>
      <c r="BG431" s="166"/>
      <c r="BH431" s="166"/>
    </row>
    <row r="432" spans="1:60" outlineLevel="1">
      <c r="A432" s="167"/>
      <c r="B432" s="177"/>
      <c r="C432" s="195" t="s">
        <v>208</v>
      </c>
      <c r="D432" s="180"/>
      <c r="E432" s="184">
        <v>4.4000000000000004</v>
      </c>
      <c r="F432" s="188"/>
      <c r="G432" s="188"/>
      <c r="H432" s="188"/>
      <c r="I432" s="188"/>
      <c r="J432" s="188"/>
      <c r="K432" s="188"/>
      <c r="L432" s="188"/>
      <c r="M432" s="188"/>
      <c r="N432" s="188"/>
      <c r="O432" s="188"/>
      <c r="P432" s="188"/>
      <c r="Q432" s="188"/>
      <c r="R432" s="188"/>
      <c r="S432" s="188"/>
      <c r="T432" s="188"/>
      <c r="U432" s="189"/>
      <c r="V432" s="188"/>
      <c r="W432" s="166"/>
      <c r="X432" s="166"/>
      <c r="Y432" s="166"/>
      <c r="Z432" s="166"/>
      <c r="AA432" s="166"/>
      <c r="AB432" s="166"/>
      <c r="AC432" s="166"/>
      <c r="AD432" s="166"/>
      <c r="AE432" s="166"/>
      <c r="AF432" s="166"/>
      <c r="AG432" s="166" t="s">
        <v>154</v>
      </c>
      <c r="AH432" s="166">
        <v>0</v>
      </c>
      <c r="AI432" s="166"/>
      <c r="AJ432" s="166"/>
      <c r="AK432" s="166"/>
      <c r="AL432" s="166"/>
      <c r="AM432" s="166"/>
      <c r="AN432" s="166"/>
      <c r="AO432" s="166"/>
      <c r="AP432" s="166"/>
      <c r="AQ432" s="166"/>
      <c r="AR432" s="166"/>
      <c r="AS432" s="166"/>
      <c r="AT432" s="166"/>
      <c r="AU432" s="166"/>
      <c r="AV432" s="166"/>
      <c r="AW432" s="166"/>
      <c r="AX432" s="166"/>
      <c r="AY432" s="166"/>
      <c r="AZ432" s="166"/>
      <c r="BA432" s="166"/>
      <c r="BB432" s="166"/>
      <c r="BC432" s="166"/>
      <c r="BD432" s="166"/>
      <c r="BE432" s="166"/>
      <c r="BF432" s="166"/>
      <c r="BG432" s="166"/>
      <c r="BH432" s="166"/>
    </row>
    <row r="433" spans="1:60" outlineLevel="1">
      <c r="A433" s="167"/>
      <c r="B433" s="177"/>
      <c r="C433" s="195" t="s">
        <v>202</v>
      </c>
      <c r="D433" s="180"/>
      <c r="E433" s="184">
        <v>19.8</v>
      </c>
      <c r="F433" s="188"/>
      <c r="G433" s="188"/>
      <c r="H433" s="188"/>
      <c r="I433" s="188"/>
      <c r="J433" s="188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  <c r="U433" s="189"/>
      <c r="V433" s="188"/>
      <c r="W433" s="166"/>
      <c r="X433" s="166"/>
      <c r="Y433" s="166"/>
      <c r="Z433" s="166"/>
      <c r="AA433" s="166"/>
      <c r="AB433" s="166"/>
      <c r="AC433" s="166"/>
      <c r="AD433" s="166"/>
      <c r="AE433" s="166"/>
      <c r="AF433" s="166"/>
      <c r="AG433" s="166" t="s">
        <v>154</v>
      </c>
      <c r="AH433" s="166">
        <v>0</v>
      </c>
      <c r="AI433" s="166"/>
      <c r="AJ433" s="166"/>
      <c r="AK433" s="166"/>
      <c r="AL433" s="166"/>
      <c r="AM433" s="166"/>
      <c r="AN433" s="166"/>
      <c r="AO433" s="166"/>
      <c r="AP433" s="166"/>
      <c r="AQ433" s="166"/>
      <c r="AR433" s="166"/>
      <c r="AS433" s="166"/>
      <c r="AT433" s="166"/>
      <c r="AU433" s="166"/>
      <c r="AV433" s="166"/>
      <c r="AW433" s="166"/>
      <c r="AX433" s="166"/>
      <c r="AY433" s="166"/>
      <c r="AZ433" s="166"/>
      <c r="BA433" s="166"/>
      <c r="BB433" s="166"/>
      <c r="BC433" s="166"/>
      <c r="BD433" s="166"/>
      <c r="BE433" s="166"/>
      <c r="BF433" s="166"/>
      <c r="BG433" s="166"/>
      <c r="BH433" s="166"/>
    </row>
    <row r="434" spans="1:60" outlineLevel="1">
      <c r="A434" s="167"/>
      <c r="B434" s="177"/>
      <c r="C434" s="195" t="s">
        <v>203</v>
      </c>
      <c r="D434" s="180"/>
      <c r="E434" s="184">
        <v>7.7</v>
      </c>
      <c r="F434" s="188"/>
      <c r="G434" s="188"/>
      <c r="H434" s="188"/>
      <c r="I434" s="188"/>
      <c r="J434" s="188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  <c r="U434" s="189"/>
      <c r="V434" s="188"/>
      <c r="W434" s="166"/>
      <c r="X434" s="166"/>
      <c r="Y434" s="166"/>
      <c r="Z434" s="166"/>
      <c r="AA434" s="166"/>
      <c r="AB434" s="166"/>
      <c r="AC434" s="166"/>
      <c r="AD434" s="166"/>
      <c r="AE434" s="166"/>
      <c r="AF434" s="166"/>
      <c r="AG434" s="166" t="s">
        <v>154</v>
      </c>
      <c r="AH434" s="166">
        <v>0</v>
      </c>
      <c r="AI434" s="166"/>
      <c r="AJ434" s="166"/>
      <c r="AK434" s="166"/>
      <c r="AL434" s="166"/>
      <c r="AM434" s="166"/>
      <c r="AN434" s="166"/>
      <c r="AO434" s="166"/>
      <c r="AP434" s="166"/>
      <c r="AQ434" s="166"/>
      <c r="AR434" s="166"/>
      <c r="AS434" s="166"/>
      <c r="AT434" s="166"/>
      <c r="AU434" s="166"/>
      <c r="AV434" s="166"/>
      <c r="AW434" s="166"/>
      <c r="AX434" s="166"/>
      <c r="AY434" s="166"/>
      <c r="AZ434" s="166"/>
      <c r="BA434" s="166"/>
      <c r="BB434" s="166"/>
      <c r="BC434" s="166"/>
      <c r="BD434" s="166"/>
      <c r="BE434" s="166"/>
      <c r="BF434" s="166"/>
      <c r="BG434" s="166"/>
      <c r="BH434" s="166"/>
    </row>
    <row r="435" spans="1:60" outlineLevel="1">
      <c r="A435" s="167"/>
      <c r="B435" s="177"/>
      <c r="C435" s="195" t="s">
        <v>286</v>
      </c>
      <c r="D435" s="180"/>
      <c r="E435" s="184"/>
      <c r="F435" s="188"/>
      <c r="G435" s="188"/>
      <c r="H435" s="188"/>
      <c r="I435" s="188"/>
      <c r="J435" s="188"/>
      <c r="K435" s="188"/>
      <c r="L435" s="188"/>
      <c r="M435" s="188"/>
      <c r="N435" s="188"/>
      <c r="O435" s="188"/>
      <c r="P435" s="188"/>
      <c r="Q435" s="188"/>
      <c r="R435" s="188"/>
      <c r="S435" s="188"/>
      <c r="T435" s="188"/>
      <c r="U435" s="189"/>
      <c r="V435" s="188"/>
      <c r="W435" s="166"/>
      <c r="X435" s="166"/>
      <c r="Y435" s="166"/>
      <c r="Z435" s="166"/>
      <c r="AA435" s="166"/>
      <c r="AB435" s="166"/>
      <c r="AC435" s="166"/>
      <c r="AD435" s="166"/>
      <c r="AE435" s="166"/>
      <c r="AF435" s="166"/>
      <c r="AG435" s="166" t="s">
        <v>154</v>
      </c>
      <c r="AH435" s="166">
        <v>0</v>
      </c>
      <c r="AI435" s="166"/>
      <c r="AJ435" s="166"/>
      <c r="AK435" s="166"/>
      <c r="AL435" s="166"/>
      <c r="AM435" s="166"/>
      <c r="AN435" s="166"/>
      <c r="AO435" s="166"/>
      <c r="AP435" s="166"/>
      <c r="AQ435" s="166"/>
      <c r="AR435" s="166"/>
      <c r="AS435" s="166"/>
      <c r="AT435" s="166"/>
      <c r="AU435" s="166"/>
      <c r="AV435" s="166"/>
      <c r="AW435" s="166"/>
      <c r="AX435" s="166"/>
      <c r="AY435" s="166"/>
      <c r="AZ435" s="166"/>
      <c r="BA435" s="166"/>
      <c r="BB435" s="166"/>
      <c r="BC435" s="166"/>
      <c r="BD435" s="166"/>
      <c r="BE435" s="166"/>
      <c r="BF435" s="166"/>
      <c r="BG435" s="166"/>
      <c r="BH435" s="166"/>
    </row>
    <row r="436" spans="1:60" outlineLevel="1">
      <c r="A436" s="167"/>
      <c r="B436" s="177"/>
      <c r="C436" s="195" t="s">
        <v>384</v>
      </c>
      <c r="D436" s="180"/>
      <c r="E436" s="184"/>
      <c r="F436" s="188"/>
      <c r="G436" s="188"/>
      <c r="H436" s="188"/>
      <c r="I436" s="188"/>
      <c r="J436" s="188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  <c r="U436" s="189"/>
      <c r="V436" s="188"/>
      <c r="W436" s="166"/>
      <c r="X436" s="166"/>
      <c r="Y436" s="166"/>
      <c r="Z436" s="166"/>
      <c r="AA436" s="166"/>
      <c r="AB436" s="166"/>
      <c r="AC436" s="166"/>
      <c r="AD436" s="166"/>
      <c r="AE436" s="166"/>
      <c r="AF436" s="166"/>
      <c r="AG436" s="166" t="s">
        <v>154</v>
      </c>
      <c r="AH436" s="166">
        <v>0</v>
      </c>
      <c r="AI436" s="166"/>
      <c r="AJ436" s="166"/>
      <c r="AK436" s="166"/>
      <c r="AL436" s="166"/>
      <c r="AM436" s="166"/>
      <c r="AN436" s="166"/>
      <c r="AO436" s="166"/>
      <c r="AP436" s="166"/>
      <c r="AQ436" s="166"/>
      <c r="AR436" s="166"/>
      <c r="AS436" s="166"/>
      <c r="AT436" s="166"/>
      <c r="AU436" s="166"/>
      <c r="AV436" s="166"/>
      <c r="AW436" s="166"/>
      <c r="AX436" s="166"/>
      <c r="AY436" s="166"/>
      <c r="AZ436" s="166"/>
      <c r="BA436" s="166"/>
      <c r="BB436" s="166"/>
      <c r="BC436" s="166"/>
      <c r="BD436" s="166"/>
      <c r="BE436" s="166"/>
      <c r="BF436" s="166"/>
      <c r="BG436" s="166"/>
      <c r="BH436" s="166"/>
    </row>
    <row r="437" spans="1:60" outlineLevel="1">
      <c r="A437" s="167"/>
      <c r="B437" s="177"/>
      <c r="C437" s="195" t="s">
        <v>415</v>
      </c>
      <c r="D437" s="180"/>
      <c r="E437" s="184">
        <v>13.6</v>
      </c>
      <c r="F437" s="188"/>
      <c r="G437" s="188"/>
      <c r="H437" s="188"/>
      <c r="I437" s="188"/>
      <c r="J437" s="188"/>
      <c r="K437" s="188"/>
      <c r="L437" s="188"/>
      <c r="M437" s="188"/>
      <c r="N437" s="188"/>
      <c r="O437" s="188"/>
      <c r="P437" s="188"/>
      <c r="Q437" s="188"/>
      <c r="R437" s="188"/>
      <c r="S437" s="188"/>
      <c r="T437" s="188"/>
      <c r="U437" s="189"/>
      <c r="V437" s="188"/>
      <c r="W437" s="166"/>
      <c r="X437" s="166"/>
      <c r="Y437" s="166"/>
      <c r="Z437" s="166"/>
      <c r="AA437" s="166"/>
      <c r="AB437" s="166"/>
      <c r="AC437" s="166"/>
      <c r="AD437" s="166"/>
      <c r="AE437" s="166"/>
      <c r="AF437" s="166"/>
      <c r="AG437" s="166" t="s">
        <v>154</v>
      </c>
      <c r="AH437" s="166">
        <v>0</v>
      </c>
      <c r="AI437" s="166"/>
      <c r="AJ437" s="166"/>
      <c r="AK437" s="166"/>
      <c r="AL437" s="166"/>
      <c r="AM437" s="166"/>
      <c r="AN437" s="166"/>
      <c r="AO437" s="166"/>
      <c r="AP437" s="166"/>
      <c r="AQ437" s="166"/>
      <c r="AR437" s="166"/>
      <c r="AS437" s="166"/>
      <c r="AT437" s="166"/>
      <c r="AU437" s="166"/>
      <c r="AV437" s="166"/>
      <c r="AW437" s="166"/>
      <c r="AX437" s="166"/>
      <c r="AY437" s="166"/>
      <c r="AZ437" s="166"/>
      <c r="BA437" s="166"/>
      <c r="BB437" s="166"/>
      <c r="BC437" s="166"/>
      <c r="BD437" s="166"/>
      <c r="BE437" s="166"/>
      <c r="BF437" s="166"/>
      <c r="BG437" s="166"/>
      <c r="BH437" s="166"/>
    </row>
    <row r="438" spans="1:60" outlineLevel="1">
      <c r="A438" s="167"/>
      <c r="B438" s="177"/>
      <c r="C438" s="195" t="s">
        <v>416</v>
      </c>
      <c r="D438" s="180"/>
      <c r="E438" s="184">
        <v>14.1</v>
      </c>
      <c r="F438" s="188"/>
      <c r="G438" s="188"/>
      <c r="H438" s="188"/>
      <c r="I438" s="188"/>
      <c r="J438" s="188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  <c r="U438" s="189"/>
      <c r="V438" s="188"/>
      <c r="W438" s="166"/>
      <c r="X438" s="166"/>
      <c r="Y438" s="166"/>
      <c r="Z438" s="166"/>
      <c r="AA438" s="166"/>
      <c r="AB438" s="166"/>
      <c r="AC438" s="166"/>
      <c r="AD438" s="166"/>
      <c r="AE438" s="166"/>
      <c r="AF438" s="166"/>
      <c r="AG438" s="166" t="s">
        <v>154</v>
      </c>
      <c r="AH438" s="166">
        <v>0</v>
      </c>
      <c r="AI438" s="166"/>
      <c r="AJ438" s="166"/>
      <c r="AK438" s="166"/>
      <c r="AL438" s="166"/>
      <c r="AM438" s="166"/>
      <c r="AN438" s="166"/>
      <c r="AO438" s="166"/>
      <c r="AP438" s="166"/>
      <c r="AQ438" s="166"/>
      <c r="AR438" s="166"/>
      <c r="AS438" s="166"/>
      <c r="AT438" s="166"/>
      <c r="AU438" s="166"/>
      <c r="AV438" s="166"/>
      <c r="AW438" s="166"/>
      <c r="AX438" s="166"/>
      <c r="AY438" s="166"/>
      <c r="AZ438" s="166"/>
      <c r="BA438" s="166"/>
      <c r="BB438" s="166"/>
      <c r="BC438" s="166"/>
      <c r="BD438" s="166"/>
      <c r="BE438" s="166"/>
      <c r="BF438" s="166"/>
      <c r="BG438" s="166"/>
      <c r="BH438" s="166"/>
    </row>
    <row r="439" spans="1:60" outlineLevel="1">
      <c r="A439" s="167"/>
      <c r="B439" s="177"/>
      <c r="C439" s="195" t="s">
        <v>385</v>
      </c>
      <c r="D439" s="180"/>
      <c r="E439" s="184">
        <v>3.9</v>
      </c>
      <c r="F439" s="188"/>
      <c r="G439" s="188"/>
      <c r="H439" s="188"/>
      <c r="I439" s="188"/>
      <c r="J439" s="188"/>
      <c r="K439" s="188"/>
      <c r="L439" s="188"/>
      <c r="M439" s="188"/>
      <c r="N439" s="188"/>
      <c r="O439" s="188"/>
      <c r="P439" s="188"/>
      <c r="Q439" s="188"/>
      <c r="R439" s="188"/>
      <c r="S439" s="188"/>
      <c r="T439" s="188"/>
      <c r="U439" s="189"/>
      <c r="V439" s="188"/>
      <c r="W439" s="166"/>
      <c r="X439" s="166"/>
      <c r="Y439" s="166"/>
      <c r="Z439" s="166"/>
      <c r="AA439" s="166"/>
      <c r="AB439" s="166"/>
      <c r="AC439" s="166"/>
      <c r="AD439" s="166"/>
      <c r="AE439" s="166"/>
      <c r="AF439" s="166"/>
      <c r="AG439" s="166" t="s">
        <v>154</v>
      </c>
      <c r="AH439" s="166">
        <v>0</v>
      </c>
      <c r="AI439" s="166"/>
      <c r="AJ439" s="166"/>
      <c r="AK439" s="166"/>
      <c r="AL439" s="166"/>
      <c r="AM439" s="166"/>
      <c r="AN439" s="166"/>
      <c r="AO439" s="166"/>
      <c r="AP439" s="166"/>
      <c r="AQ439" s="166"/>
      <c r="AR439" s="166"/>
      <c r="AS439" s="166"/>
      <c r="AT439" s="166"/>
      <c r="AU439" s="166"/>
      <c r="AV439" s="166"/>
      <c r="AW439" s="166"/>
      <c r="AX439" s="166"/>
      <c r="AY439" s="166"/>
      <c r="AZ439" s="166"/>
      <c r="BA439" s="166"/>
      <c r="BB439" s="166"/>
      <c r="BC439" s="166"/>
      <c r="BD439" s="166"/>
      <c r="BE439" s="166"/>
      <c r="BF439" s="166"/>
      <c r="BG439" s="166"/>
      <c r="BH439" s="166"/>
    </row>
    <row r="440" spans="1:60" outlineLevel="1">
      <c r="A440" s="167"/>
      <c r="B440" s="177"/>
      <c r="C440" s="195" t="s">
        <v>386</v>
      </c>
      <c r="D440" s="180"/>
      <c r="E440" s="184">
        <v>3.4</v>
      </c>
      <c r="F440" s="188"/>
      <c r="G440" s="188"/>
      <c r="H440" s="188"/>
      <c r="I440" s="188"/>
      <c r="J440" s="188"/>
      <c r="K440" s="188"/>
      <c r="L440" s="188"/>
      <c r="M440" s="188"/>
      <c r="N440" s="188"/>
      <c r="O440" s="188"/>
      <c r="P440" s="188"/>
      <c r="Q440" s="188"/>
      <c r="R440" s="188"/>
      <c r="S440" s="188"/>
      <c r="T440" s="188"/>
      <c r="U440" s="189"/>
      <c r="V440" s="188"/>
      <c r="W440" s="166"/>
      <c r="X440" s="166"/>
      <c r="Y440" s="166"/>
      <c r="Z440" s="166"/>
      <c r="AA440" s="166"/>
      <c r="AB440" s="166"/>
      <c r="AC440" s="166"/>
      <c r="AD440" s="166"/>
      <c r="AE440" s="166"/>
      <c r="AF440" s="166"/>
      <c r="AG440" s="166" t="s">
        <v>154</v>
      </c>
      <c r="AH440" s="166">
        <v>0</v>
      </c>
      <c r="AI440" s="166"/>
      <c r="AJ440" s="166"/>
      <c r="AK440" s="166"/>
      <c r="AL440" s="166"/>
      <c r="AM440" s="166"/>
      <c r="AN440" s="166"/>
      <c r="AO440" s="166"/>
      <c r="AP440" s="166"/>
      <c r="AQ440" s="166"/>
      <c r="AR440" s="166"/>
      <c r="AS440" s="166"/>
      <c r="AT440" s="166"/>
      <c r="AU440" s="166"/>
      <c r="AV440" s="166"/>
      <c r="AW440" s="166"/>
      <c r="AX440" s="166"/>
      <c r="AY440" s="166"/>
      <c r="AZ440" s="166"/>
      <c r="BA440" s="166"/>
      <c r="BB440" s="166"/>
      <c r="BC440" s="166"/>
      <c r="BD440" s="166"/>
      <c r="BE440" s="166"/>
      <c r="BF440" s="166"/>
      <c r="BG440" s="166"/>
      <c r="BH440" s="166"/>
    </row>
    <row r="441" spans="1:60" outlineLevel="1">
      <c r="A441" s="167"/>
      <c r="B441" s="177"/>
      <c r="C441" s="195" t="s">
        <v>387</v>
      </c>
      <c r="D441" s="180"/>
      <c r="E441" s="184"/>
      <c r="F441" s="188"/>
      <c r="G441" s="188"/>
      <c r="H441" s="188"/>
      <c r="I441" s="188"/>
      <c r="J441" s="188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  <c r="U441" s="189"/>
      <c r="V441" s="188"/>
      <c r="W441" s="166"/>
      <c r="X441" s="166"/>
      <c r="Y441" s="166"/>
      <c r="Z441" s="166"/>
      <c r="AA441" s="166"/>
      <c r="AB441" s="166"/>
      <c r="AC441" s="166"/>
      <c r="AD441" s="166"/>
      <c r="AE441" s="166"/>
      <c r="AF441" s="166"/>
      <c r="AG441" s="166" t="s">
        <v>154</v>
      </c>
      <c r="AH441" s="166">
        <v>0</v>
      </c>
      <c r="AI441" s="166"/>
      <c r="AJ441" s="166"/>
      <c r="AK441" s="166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166"/>
      <c r="AW441" s="166"/>
      <c r="AX441" s="166"/>
      <c r="AY441" s="166"/>
      <c r="AZ441" s="166"/>
      <c r="BA441" s="166"/>
      <c r="BB441" s="166"/>
      <c r="BC441" s="166"/>
      <c r="BD441" s="166"/>
      <c r="BE441" s="166"/>
      <c r="BF441" s="166"/>
      <c r="BG441" s="166"/>
      <c r="BH441" s="166"/>
    </row>
    <row r="442" spans="1:60" outlineLevel="1">
      <c r="A442" s="167"/>
      <c r="B442" s="177"/>
      <c r="C442" s="195" t="s">
        <v>388</v>
      </c>
      <c r="D442" s="180"/>
      <c r="E442" s="184">
        <v>3.1</v>
      </c>
      <c r="F442" s="188"/>
      <c r="G442" s="188"/>
      <c r="H442" s="188"/>
      <c r="I442" s="188"/>
      <c r="J442" s="188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  <c r="U442" s="189"/>
      <c r="V442" s="188"/>
      <c r="W442" s="166"/>
      <c r="X442" s="166"/>
      <c r="Y442" s="166"/>
      <c r="Z442" s="166"/>
      <c r="AA442" s="166"/>
      <c r="AB442" s="166"/>
      <c r="AC442" s="166"/>
      <c r="AD442" s="166"/>
      <c r="AE442" s="166"/>
      <c r="AF442" s="166"/>
      <c r="AG442" s="166" t="s">
        <v>154</v>
      </c>
      <c r="AH442" s="166">
        <v>0</v>
      </c>
      <c r="AI442" s="166"/>
      <c r="AJ442" s="166"/>
      <c r="AK442" s="166"/>
      <c r="AL442" s="166"/>
      <c r="AM442" s="166"/>
      <c r="AN442" s="166"/>
      <c r="AO442" s="166"/>
      <c r="AP442" s="166"/>
      <c r="AQ442" s="166"/>
      <c r="AR442" s="166"/>
      <c r="AS442" s="166"/>
      <c r="AT442" s="166"/>
      <c r="AU442" s="166"/>
      <c r="AV442" s="166"/>
      <c r="AW442" s="166"/>
      <c r="AX442" s="166"/>
      <c r="AY442" s="166"/>
      <c r="AZ442" s="166"/>
      <c r="BA442" s="166"/>
      <c r="BB442" s="166"/>
      <c r="BC442" s="166"/>
      <c r="BD442" s="166"/>
      <c r="BE442" s="166"/>
      <c r="BF442" s="166"/>
      <c r="BG442" s="166"/>
      <c r="BH442" s="166"/>
    </row>
    <row r="443" spans="1:60" outlineLevel="1">
      <c r="A443" s="167"/>
      <c r="B443" s="177"/>
      <c r="C443" s="195" t="s">
        <v>389</v>
      </c>
      <c r="D443" s="180"/>
      <c r="E443" s="184">
        <v>3.3</v>
      </c>
      <c r="F443" s="188"/>
      <c r="G443" s="188"/>
      <c r="H443" s="188"/>
      <c r="I443" s="188"/>
      <c r="J443" s="188"/>
      <c r="K443" s="188"/>
      <c r="L443" s="188"/>
      <c r="M443" s="188"/>
      <c r="N443" s="188"/>
      <c r="O443" s="188"/>
      <c r="P443" s="188"/>
      <c r="Q443" s="188"/>
      <c r="R443" s="188"/>
      <c r="S443" s="188"/>
      <c r="T443" s="188"/>
      <c r="U443" s="189"/>
      <c r="V443" s="188"/>
      <c r="W443" s="166"/>
      <c r="X443" s="166"/>
      <c r="Y443" s="166"/>
      <c r="Z443" s="166"/>
      <c r="AA443" s="166"/>
      <c r="AB443" s="166"/>
      <c r="AC443" s="166"/>
      <c r="AD443" s="166"/>
      <c r="AE443" s="166"/>
      <c r="AF443" s="166"/>
      <c r="AG443" s="166" t="s">
        <v>154</v>
      </c>
      <c r="AH443" s="166">
        <v>0</v>
      </c>
      <c r="AI443" s="166"/>
      <c r="AJ443" s="166"/>
      <c r="AK443" s="166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166"/>
      <c r="AW443" s="166"/>
      <c r="AX443" s="166"/>
      <c r="AY443" s="166"/>
      <c r="AZ443" s="166"/>
      <c r="BA443" s="166"/>
      <c r="BB443" s="166"/>
      <c r="BC443" s="166"/>
      <c r="BD443" s="166"/>
      <c r="BE443" s="166"/>
      <c r="BF443" s="166"/>
      <c r="BG443" s="166"/>
      <c r="BH443" s="166"/>
    </row>
    <row r="444" spans="1:60" outlineLevel="1">
      <c r="A444" s="167"/>
      <c r="B444" s="177"/>
      <c r="C444" s="195" t="s">
        <v>417</v>
      </c>
      <c r="D444" s="180"/>
      <c r="E444" s="184">
        <v>22.8</v>
      </c>
      <c r="F444" s="188"/>
      <c r="G444" s="188"/>
      <c r="H444" s="188"/>
      <c r="I444" s="188"/>
      <c r="J444" s="188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  <c r="U444" s="189"/>
      <c r="V444" s="188"/>
      <c r="W444" s="166"/>
      <c r="X444" s="166"/>
      <c r="Y444" s="166"/>
      <c r="Z444" s="166"/>
      <c r="AA444" s="166"/>
      <c r="AB444" s="166"/>
      <c r="AC444" s="166"/>
      <c r="AD444" s="166"/>
      <c r="AE444" s="166"/>
      <c r="AF444" s="166"/>
      <c r="AG444" s="166" t="s">
        <v>154</v>
      </c>
      <c r="AH444" s="166">
        <v>0</v>
      </c>
      <c r="AI444" s="166"/>
      <c r="AJ444" s="166"/>
      <c r="AK444" s="166"/>
      <c r="AL444" s="166"/>
      <c r="AM444" s="166"/>
      <c r="AN444" s="166"/>
      <c r="AO444" s="166"/>
      <c r="AP444" s="166"/>
      <c r="AQ444" s="166"/>
      <c r="AR444" s="166"/>
      <c r="AS444" s="166"/>
      <c r="AT444" s="166"/>
      <c r="AU444" s="166"/>
      <c r="AV444" s="166"/>
      <c r="AW444" s="166"/>
      <c r="AX444" s="166"/>
      <c r="AY444" s="166"/>
      <c r="AZ444" s="166"/>
      <c r="BA444" s="166"/>
      <c r="BB444" s="166"/>
      <c r="BC444" s="166"/>
      <c r="BD444" s="166"/>
      <c r="BE444" s="166"/>
      <c r="BF444" s="166"/>
      <c r="BG444" s="166"/>
      <c r="BH444" s="166"/>
    </row>
    <row r="445" spans="1:60" outlineLevel="1">
      <c r="A445" s="167"/>
      <c r="B445" s="177"/>
      <c r="C445" s="195" t="s">
        <v>196</v>
      </c>
      <c r="D445" s="180"/>
      <c r="E445" s="184">
        <v>13.5</v>
      </c>
      <c r="F445" s="188"/>
      <c r="G445" s="188"/>
      <c r="H445" s="188"/>
      <c r="I445" s="188"/>
      <c r="J445" s="188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  <c r="U445" s="189"/>
      <c r="V445" s="188"/>
      <c r="W445" s="166"/>
      <c r="X445" s="166"/>
      <c r="Y445" s="166"/>
      <c r="Z445" s="166"/>
      <c r="AA445" s="166"/>
      <c r="AB445" s="166"/>
      <c r="AC445" s="166"/>
      <c r="AD445" s="166"/>
      <c r="AE445" s="166"/>
      <c r="AF445" s="166"/>
      <c r="AG445" s="166" t="s">
        <v>154</v>
      </c>
      <c r="AH445" s="166">
        <v>0</v>
      </c>
      <c r="AI445" s="166"/>
      <c r="AJ445" s="166"/>
      <c r="AK445" s="166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166"/>
      <c r="AW445" s="166"/>
      <c r="AX445" s="166"/>
      <c r="AY445" s="166"/>
      <c r="AZ445" s="166"/>
      <c r="BA445" s="166"/>
      <c r="BB445" s="166"/>
      <c r="BC445" s="166"/>
      <c r="BD445" s="166"/>
      <c r="BE445" s="166"/>
      <c r="BF445" s="166"/>
      <c r="BG445" s="166"/>
      <c r="BH445" s="166"/>
    </row>
    <row r="446" spans="1:60" outlineLevel="1">
      <c r="A446" s="167"/>
      <c r="B446" s="177"/>
      <c r="C446" s="195" t="s">
        <v>390</v>
      </c>
      <c r="D446" s="180"/>
      <c r="E446" s="184"/>
      <c r="F446" s="188"/>
      <c r="G446" s="188"/>
      <c r="H446" s="188"/>
      <c r="I446" s="188"/>
      <c r="J446" s="188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  <c r="U446" s="189"/>
      <c r="V446" s="188"/>
      <c r="W446" s="166"/>
      <c r="X446" s="166"/>
      <c r="Y446" s="166"/>
      <c r="Z446" s="166"/>
      <c r="AA446" s="166"/>
      <c r="AB446" s="166"/>
      <c r="AC446" s="166"/>
      <c r="AD446" s="166"/>
      <c r="AE446" s="166"/>
      <c r="AF446" s="166"/>
      <c r="AG446" s="166" t="s">
        <v>154</v>
      </c>
      <c r="AH446" s="166">
        <v>0</v>
      </c>
      <c r="AI446" s="166"/>
      <c r="AJ446" s="166"/>
      <c r="AK446" s="166"/>
      <c r="AL446" s="166"/>
      <c r="AM446" s="166"/>
      <c r="AN446" s="166"/>
      <c r="AO446" s="166"/>
      <c r="AP446" s="166"/>
      <c r="AQ446" s="166"/>
      <c r="AR446" s="166"/>
      <c r="AS446" s="166"/>
      <c r="AT446" s="166"/>
      <c r="AU446" s="166"/>
      <c r="AV446" s="166"/>
      <c r="AW446" s="166"/>
      <c r="AX446" s="166"/>
      <c r="AY446" s="166"/>
      <c r="AZ446" s="166"/>
      <c r="BA446" s="166"/>
      <c r="BB446" s="166"/>
      <c r="BC446" s="166"/>
      <c r="BD446" s="166"/>
      <c r="BE446" s="166"/>
      <c r="BF446" s="166"/>
      <c r="BG446" s="166"/>
      <c r="BH446" s="166"/>
    </row>
    <row r="447" spans="1:60" outlineLevel="1">
      <c r="A447" s="167"/>
      <c r="B447" s="177"/>
      <c r="C447" s="195" t="s">
        <v>386</v>
      </c>
      <c r="D447" s="180"/>
      <c r="E447" s="184">
        <v>3.4</v>
      </c>
      <c r="F447" s="188"/>
      <c r="G447" s="188"/>
      <c r="H447" s="188"/>
      <c r="I447" s="188"/>
      <c r="J447" s="188"/>
      <c r="K447" s="188"/>
      <c r="L447" s="188"/>
      <c r="M447" s="188"/>
      <c r="N447" s="188"/>
      <c r="O447" s="188"/>
      <c r="P447" s="188"/>
      <c r="Q447" s="188"/>
      <c r="R447" s="188"/>
      <c r="S447" s="188"/>
      <c r="T447" s="188"/>
      <c r="U447" s="189"/>
      <c r="V447" s="188"/>
      <c r="W447" s="166"/>
      <c r="X447" s="166"/>
      <c r="Y447" s="166"/>
      <c r="Z447" s="166"/>
      <c r="AA447" s="166"/>
      <c r="AB447" s="166"/>
      <c r="AC447" s="166"/>
      <c r="AD447" s="166"/>
      <c r="AE447" s="166"/>
      <c r="AF447" s="166"/>
      <c r="AG447" s="166" t="s">
        <v>154</v>
      </c>
      <c r="AH447" s="166">
        <v>0</v>
      </c>
      <c r="AI447" s="166"/>
      <c r="AJ447" s="166"/>
      <c r="AK447" s="166"/>
      <c r="AL447" s="166"/>
      <c r="AM447" s="166"/>
      <c r="AN447" s="166"/>
      <c r="AO447" s="166"/>
      <c r="AP447" s="166"/>
      <c r="AQ447" s="166"/>
      <c r="AR447" s="166"/>
      <c r="AS447" s="166"/>
      <c r="AT447" s="166"/>
      <c r="AU447" s="166"/>
      <c r="AV447" s="166"/>
      <c r="AW447" s="166"/>
      <c r="AX447" s="166"/>
      <c r="AY447" s="166"/>
      <c r="AZ447" s="166"/>
      <c r="BA447" s="166"/>
      <c r="BB447" s="166"/>
      <c r="BC447" s="166"/>
      <c r="BD447" s="166"/>
      <c r="BE447" s="166"/>
      <c r="BF447" s="166"/>
      <c r="BG447" s="166"/>
      <c r="BH447" s="166"/>
    </row>
    <row r="448" spans="1:60" outlineLevel="1">
      <c r="A448" s="167"/>
      <c r="B448" s="177"/>
      <c r="C448" s="195" t="s">
        <v>391</v>
      </c>
      <c r="D448" s="180"/>
      <c r="E448" s="184">
        <v>3.7</v>
      </c>
      <c r="F448" s="188"/>
      <c r="G448" s="188"/>
      <c r="H448" s="188"/>
      <c r="I448" s="188"/>
      <c r="J448" s="188"/>
      <c r="K448" s="188"/>
      <c r="L448" s="188"/>
      <c r="M448" s="188"/>
      <c r="N448" s="188"/>
      <c r="O448" s="188"/>
      <c r="P448" s="188"/>
      <c r="Q448" s="188"/>
      <c r="R448" s="188"/>
      <c r="S448" s="188"/>
      <c r="T448" s="188"/>
      <c r="U448" s="189"/>
      <c r="V448" s="188"/>
      <c r="W448" s="166"/>
      <c r="X448" s="166"/>
      <c r="Y448" s="166"/>
      <c r="Z448" s="166"/>
      <c r="AA448" s="166"/>
      <c r="AB448" s="166"/>
      <c r="AC448" s="166"/>
      <c r="AD448" s="166"/>
      <c r="AE448" s="166"/>
      <c r="AF448" s="166"/>
      <c r="AG448" s="166" t="s">
        <v>154</v>
      </c>
      <c r="AH448" s="166">
        <v>0</v>
      </c>
      <c r="AI448" s="166"/>
      <c r="AJ448" s="166"/>
      <c r="AK448" s="166"/>
      <c r="AL448" s="166"/>
      <c r="AM448" s="166"/>
      <c r="AN448" s="166"/>
      <c r="AO448" s="166"/>
      <c r="AP448" s="166"/>
      <c r="AQ448" s="166"/>
      <c r="AR448" s="166"/>
      <c r="AS448" s="166"/>
      <c r="AT448" s="166"/>
      <c r="AU448" s="166"/>
      <c r="AV448" s="166"/>
      <c r="AW448" s="166"/>
      <c r="AX448" s="166"/>
      <c r="AY448" s="166"/>
      <c r="AZ448" s="166"/>
      <c r="BA448" s="166"/>
      <c r="BB448" s="166"/>
      <c r="BC448" s="166"/>
      <c r="BD448" s="166"/>
      <c r="BE448" s="166"/>
      <c r="BF448" s="166"/>
      <c r="BG448" s="166"/>
      <c r="BH448" s="166"/>
    </row>
    <row r="449" spans="1:60" outlineLevel="1">
      <c r="A449" s="167"/>
      <c r="B449" s="177"/>
      <c r="C449" s="195" t="s">
        <v>418</v>
      </c>
      <c r="D449" s="180"/>
      <c r="E449" s="184">
        <v>24.1</v>
      </c>
      <c r="F449" s="188"/>
      <c r="G449" s="188"/>
      <c r="H449" s="188"/>
      <c r="I449" s="188"/>
      <c r="J449" s="188"/>
      <c r="K449" s="188"/>
      <c r="L449" s="188"/>
      <c r="M449" s="188"/>
      <c r="N449" s="188"/>
      <c r="O449" s="188"/>
      <c r="P449" s="188"/>
      <c r="Q449" s="188"/>
      <c r="R449" s="188"/>
      <c r="S449" s="188"/>
      <c r="T449" s="188"/>
      <c r="U449" s="189"/>
      <c r="V449" s="188"/>
      <c r="W449" s="166"/>
      <c r="X449" s="166"/>
      <c r="Y449" s="166"/>
      <c r="Z449" s="166"/>
      <c r="AA449" s="166"/>
      <c r="AB449" s="166"/>
      <c r="AC449" s="166"/>
      <c r="AD449" s="166"/>
      <c r="AE449" s="166"/>
      <c r="AF449" s="166"/>
      <c r="AG449" s="166" t="s">
        <v>154</v>
      </c>
      <c r="AH449" s="166">
        <v>0</v>
      </c>
      <c r="AI449" s="166"/>
      <c r="AJ449" s="166"/>
      <c r="AK449" s="166"/>
      <c r="AL449" s="166"/>
      <c r="AM449" s="166"/>
      <c r="AN449" s="166"/>
      <c r="AO449" s="166"/>
      <c r="AP449" s="166"/>
      <c r="AQ449" s="166"/>
      <c r="AR449" s="166"/>
      <c r="AS449" s="166"/>
      <c r="AT449" s="166"/>
      <c r="AU449" s="166"/>
      <c r="AV449" s="166"/>
      <c r="AW449" s="166"/>
      <c r="AX449" s="166"/>
      <c r="AY449" s="166"/>
      <c r="AZ449" s="166"/>
      <c r="BA449" s="166"/>
      <c r="BB449" s="166"/>
      <c r="BC449" s="166"/>
      <c r="BD449" s="166"/>
      <c r="BE449" s="166"/>
      <c r="BF449" s="166"/>
      <c r="BG449" s="166"/>
      <c r="BH449" s="166"/>
    </row>
    <row r="450" spans="1:60" outlineLevel="1">
      <c r="A450" s="167"/>
      <c r="B450" s="177"/>
      <c r="C450" s="195" t="s">
        <v>419</v>
      </c>
      <c r="D450" s="180"/>
      <c r="E450" s="184">
        <v>11.5</v>
      </c>
      <c r="F450" s="188"/>
      <c r="G450" s="188"/>
      <c r="H450" s="188"/>
      <c r="I450" s="188"/>
      <c r="J450" s="188"/>
      <c r="K450" s="188"/>
      <c r="L450" s="188"/>
      <c r="M450" s="188"/>
      <c r="N450" s="188"/>
      <c r="O450" s="188"/>
      <c r="P450" s="188"/>
      <c r="Q450" s="188"/>
      <c r="R450" s="188"/>
      <c r="S450" s="188"/>
      <c r="T450" s="188"/>
      <c r="U450" s="189"/>
      <c r="V450" s="188"/>
      <c r="W450" s="166"/>
      <c r="X450" s="166"/>
      <c r="Y450" s="166"/>
      <c r="Z450" s="166"/>
      <c r="AA450" s="166"/>
      <c r="AB450" s="166"/>
      <c r="AC450" s="166"/>
      <c r="AD450" s="166"/>
      <c r="AE450" s="166"/>
      <c r="AF450" s="166"/>
      <c r="AG450" s="166" t="s">
        <v>154</v>
      </c>
      <c r="AH450" s="166">
        <v>0</v>
      </c>
      <c r="AI450" s="166"/>
      <c r="AJ450" s="166"/>
      <c r="AK450" s="166"/>
      <c r="AL450" s="166"/>
      <c r="AM450" s="166"/>
      <c r="AN450" s="166"/>
      <c r="AO450" s="166"/>
      <c r="AP450" s="166"/>
      <c r="AQ450" s="166"/>
      <c r="AR450" s="166"/>
      <c r="AS450" s="166"/>
      <c r="AT450" s="166"/>
      <c r="AU450" s="166"/>
      <c r="AV450" s="166"/>
      <c r="AW450" s="166"/>
      <c r="AX450" s="166"/>
      <c r="AY450" s="166"/>
      <c r="AZ450" s="166"/>
      <c r="BA450" s="166"/>
      <c r="BB450" s="166"/>
      <c r="BC450" s="166"/>
      <c r="BD450" s="166"/>
      <c r="BE450" s="166"/>
      <c r="BF450" s="166"/>
      <c r="BG450" s="166"/>
      <c r="BH450" s="166"/>
    </row>
    <row r="451" spans="1:60" outlineLevel="1">
      <c r="A451" s="167"/>
      <c r="B451" s="177"/>
      <c r="C451" s="195" t="s">
        <v>392</v>
      </c>
      <c r="D451" s="180"/>
      <c r="E451" s="184"/>
      <c r="F451" s="188"/>
      <c r="G451" s="188"/>
      <c r="H451" s="188"/>
      <c r="I451" s="188"/>
      <c r="J451" s="188"/>
      <c r="K451" s="188"/>
      <c r="L451" s="188"/>
      <c r="M451" s="188"/>
      <c r="N451" s="188"/>
      <c r="O451" s="188"/>
      <c r="P451" s="188"/>
      <c r="Q451" s="188"/>
      <c r="R451" s="188"/>
      <c r="S451" s="188"/>
      <c r="T451" s="188"/>
      <c r="U451" s="189"/>
      <c r="V451" s="188"/>
      <c r="W451" s="166"/>
      <c r="X451" s="166"/>
      <c r="Y451" s="166"/>
      <c r="Z451" s="166"/>
      <c r="AA451" s="166"/>
      <c r="AB451" s="166"/>
      <c r="AC451" s="166"/>
      <c r="AD451" s="166"/>
      <c r="AE451" s="166"/>
      <c r="AF451" s="166"/>
      <c r="AG451" s="166" t="s">
        <v>154</v>
      </c>
      <c r="AH451" s="166">
        <v>0</v>
      </c>
      <c r="AI451" s="166"/>
      <c r="AJ451" s="166"/>
      <c r="AK451" s="166"/>
      <c r="AL451" s="166"/>
      <c r="AM451" s="166"/>
      <c r="AN451" s="166"/>
      <c r="AO451" s="166"/>
      <c r="AP451" s="166"/>
      <c r="AQ451" s="166"/>
      <c r="AR451" s="166"/>
      <c r="AS451" s="166"/>
      <c r="AT451" s="166"/>
      <c r="AU451" s="166"/>
      <c r="AV451" s="166"/>
      <c r="AW451" s="166"/>
      <c r="AX451" s="166"/>
      <c r="AY451" s="166"/>
      <c r="AZ451" s="166"/>
      <c r="BA451" s="166"/>
      <c r="BB451" s="166"/>
      <c r="BC451" s="166"/>
      <c r="BD451" s="166"/>
      <c r="BE451" s="166"/>
      <c r="BF451" s="166"/>
      <c r="BG451" s="166"/>
      <c r="BH451" s="166"/>
    </row>
    <row r="452" spans="1:60" outlineLevel="1">
      <c r="A452" s="167"/>
      <c r="B452" s="177"/>
      <c r="C452" s="195" t="s">
        <v>393</v>
      </c>
      <c r="D452" s="180"/>
      <c r="E452" s="184">
        <v>3.7</v>
      </c>
      <c r="F452" s="188"/>
      <c r="G452" s="188"/>
      <c r="H452" s="188"/>
      <c r="I452" s="188"/>
      <c r="J452" s="188"/>
      <c r="K452" s="188"/>
      <c r="L452" s="188"/>
      <c r="M452" s="188"/>
      <c r="N452" s="188"/>
      <c r="O452" s="188"/>
      <c r="P452" s="188"/>
      <c r="Q452" s="188"/>
      <c r="R452" s="188"/>
      <c r="S452" s="188"/>
      <c r="T452" s="188"/>
      <c r="U452" s="189"/>
      <c r="V452" s="188"/>
      <c r="W452" s="166"/>
      <c r="X452" s="166"/>
      <c r="Y452" s="166"/>
      <c r="Z452" s="166"/>
      <c r="AA452" s="166"/>
      <c r="AB452" s="166"/>
      <c r="AC452" s="166"/>
      <c r="AD452" s="166"/>
      <c r="AE452" s="166"/>
      <c r="AF452" s="166"/>
      <c r="AG452" s="166" t="s">
        <v>154</v>
      </c>
      <c r="AH452" s="166">
        <v>0</v>
      </c>
      <c r="AI452" s="166"/>
      <c r="AJ452" s="166"/>
      <c r="AK452" s="166"/>
      <c r="AL452" s="166"/>
      <c r="AM452" s="166"/>
      <c r="AN452" s="166"/>
      <c r="AO452" s="166"/>
      <c r="AP452" s="166"/>
      <c r="AQ452" s="166"/>
      <c r="AR452" s="166"/>
      <c r="AS452" s="166"/>
      <c r="AT452" s="166"/>
      <c r="AU452" s="166"/>
      <c r="AV452" s="166"/>
      <c r="AW452" s="166"/>
      <c r="AX452" s="166"/>
      <c r="AY452" s="166"/>
      <c r="AZ452" s="166"/>
      <c r="BA452" s="166"/>
      <c r="BB452" s="166"/>
      <c r="BC452" s="166"/>
      <c r="BD452" s="166"/>
      <c r="BE452" s="166"/>
      <c r="BF452" s="166"/>
      <c r="BG452" s="166"/>
      <c r="BH452" s="166"/>
    </row>
    <row r="453" spans="1:60" outlineLevel="1">
      <c r="A453" s="167"/>
      <c r="B453" s="177"/>
      <c r="C453" s="195" t="s">
        <v>420</v>
      </c>
      <c r="D453" s="180"/>
      <c r="E453" s="184">
        <v>25.2</v>
      </c>
      <c r="F453" s="188"/>
      <c r="G453" s="188"/>
      <c r="H453" s="188"/>
      <c r="I453" s="188"/>
      <c r="J453" s="188"/>
      <c r="K453" s="188"/>
      <c r="L453" s="188"/>
      <c r="M453" s="188"/>
      <c r="N453" s="188"/>
      <c r="O453" s="188"/>
      <c r="P453" s="188"/>
      <c r="Q453" s="188"/>
      <c r="R453" s="188"/>
      <c r="S453" s="188"/>
      <c r="T453" s="188"/>
      <c r="U453" s="189"/>
      <c r="V453" s="188"/>
      <c r="W453" s="166"/>
      <c r="X453" s="166"/>
      <c r="Y453" s="166"/>
      <c r="Z453" s="166"/>
      <c r="AA453" s="166"/>
      <c r="AB453" s="166"/>
      <c r="AC453" s="166"/>
      <c r="AD453" s="166"/>
      <c r="AE453" s="166"/>
      <c r="AF453" s="166"/>
      <c r="AG453" s="166" t="s">
        <v>154</v>
      </c>
      <c r="AH453" s="166">
        <v>0</v>
      </c>
      <c r="AI453" s="166"/>
      <c r="AJ453" s="166"/>
      <c r="AK453" s="166"/>
      <c r="AL453" s="166"/>
      <c r="AM453" s="166"/>
      <c r="AN453" s="166"/>
      <c r="AO453" s="166"/>
      <c r="AP453" s="166"/>
      <c r="AQ453" s="166"/>
      <c r="AR453" s="166"/>
      <c r="AS453" s="166"/>
      <c r="AT453" s="166"/>
      <c r="AU453" s="166"/>
      <c r="AV453" s="166"/>
      <c r="AW453" s="166"/>
      <c r="AX453" s="166"/>
      <c r="AY453" s="166"/>
      <c r="AZ453" s="166"/>
      <c r="BA453" s="166"/>
      <c r="BB453" s="166"/>
      <c r="BC453" s="166"/>
      <c r="BD453" s="166"/>
      <c r="BE453" s="166"/>
      <c r="BF453" s="166"/>
      <c r="BG453" s="166"/>
      <c r="BH453" s="166"/>
    </row>
    <row r="454" spans="1:60" outlineLevel="1">
      <c r="A454" s="167"/>
      <c r="B454" s="177"/>
      <c r="C454" s="195" t="s">
        <v>394</v>
      </c>
      <c r="D454" s="180"/>
      <c r="E454" s="184">
        <v>4.3</v>
      </c>
      <c r="F454" s="188"/>
      <c r="G454" s="188"/>
      <c r="H454" s="188"/>
      <c r="I454" s="188"/>
      <c r="J454" s="188"/>
      <c r="K454" s="188"/>
      <c r="L454" s="188"/>
      <c r="M454" s="188"/>
      <c r="N454" s="188"/>
      <c r="O454" s="188"/>
      <c r="P454" s="188"/>
      <c r="Q454" s="188"/>
      <c r="R454" s="188"/>
      <c r="S454" s="188"/>
      <c r="T454" s="188"/>
      <c r="U454" s="189"/>
      <c r="V454" s="188"/>
      <c r="W454" s="166"/>
      <c r="X454" s="166"/>
      <c r="Y454" s="166"/>
      <c r="Z454" s="166"/>
      <c r="AA454" s="166"/>
      <c r="AB454" s="166"/>
      <c r="AC454" s="166"/>
      <c r="AD454" s="166"/>
      <c r="AE454" s="166"/>
      <c r="AF454" s="166"/>
      <c r="AG454" s="166" t="s">
        <v>154</v>
      </c>
      <c r="AH454" s="166">
        <v>0</v>
      </c>
      <c r="AI454" s="166"/>
      <c r="AJ454" s="166"/>
      <c r="AK454" s="166"/>
      <c r="AL454" s="166"/>
      <c r="AM454" s="166"/>
      <c r="AN454" s="166"/>
      <c r="AO454" s="166"/>
      <c r="AP454" s="166"/>
      <c r="AQ454" s="166"/>
      <c r="AR454" s="166"/>
      <c r="AS454" s="166"/>
      <c r="AT454" s="166"/>
      <c r="AU454" s="166"/>
      <c r="AV454" s="166"/>
      <c r="AW454" s="166"/>
      <c r="AX454" s="166"/>
      <c r="AY454" s="166"/>
      <c r="AZ454" s="166"/>
      <c r="BA454" s="166"/>
      <c r="BB454" s="166"/>
      <c r="BC454" s="166"/>
      <c r="BD454" s="166"/>
      <c r="BE454" s="166"/>
      <c r="BF454" s="166"/>
      <c r="BG454" s="166"/>
      <c r="BH454" s="166"/>
    </row>
    <row r="455" spans="1:60" outlineLevel="1">
      <c r="A455" s="167"/>
      <c r="B455" s="177"/>
      <c r="C455" s="195" t="s">
        <v>421</v>
      </c>
      <c r="D455" s="180"/>
      <c r="E455" s="184"/>
      <c r="F455" s="188"/>
      <c r="G455" s="188"/>
      <c r="H455" s="188"/>
      <c r="I455" s="188"/>
      <c r="J455" s="188"/>
      <c r="K455" s="188"/>
      <c r="L455" s="188"/>
      <c r="M455" s="188"/>
      <c r="N455" s="188"/>
      <c r="O455" s="188"/>
      <c r="P455" s="188"/>
      <c r="Q455" s="188"/>
      <c r="R455" s="188"/>
      <c r="S455" s="188"/>
      <c r="T455" s="188"/>
      <c r="U455" s="189"/>
      <c r="V455" s="188"/>
      <c r="W455" s="166"/>
      <c r="X455" s="166"/>
      <c r="Y455" s="166"/>
      <c r="Z455" s="166"/>
      <c r="AA455" s="166"/>
      <c r="AB455" s="166"/>
      <c r="AC455" s="166"/>
      <c r="AD455" s="166"/>
      <c r="AE455" s="166"/>
      <c r="AF455" s="166"/>
      <c r="AG455" s="166" t="s">
        <v>154</v>
      </c>
      <c r="AH455" s="166">
        <v>0</v>
      </c>
      <c r="AI455" s="166"/>
      <c r="AJ455" s="166"/>
      <c r="AK455" s="166"/>
      <c r="AL455" s="166"/>
      <c r="AM455" s="166"/>
      <c r="AN455" s="166"/>
      <c r="AO455" s="166"/>
      <c r="AP455" s="166"/>
      <c r="AQ455" s="166"/>
      <c r="AR455" s="166"/>
      <c r="AS455" s="166"/>
      <c r="AT455" s="166"/>
      <c r="AU455" s="166"/>
      <c r="AV455" s="166"/>
      <c r="AW455" s="166"/>
      <c r="AX455" s="166"/>
      <c r="AY455" s="166"/>
      <c r="AZ455" s="166"/>
      <c r="BA455" s="166"/>
      <c r="BB455" s="166"/>
      <c r="BC455" s="166"/>
      <c r="BD455" s="166"/>
      <c r="BE455" s="166"/>
      <c r="BF455" s="166"/>
      <c r="BG455" s="166"/>
      <c r="BH455" s="166"/>
    </row>
    <row r="456" spans="1:60" outlineLevel="1">
      <c r="A456" s="167"/>
      <c r="B456" s="177"/>
      <c r="C456" s="195" t="s">
        <v>422</v>
      </c>
      <c r="D456" s="180"/>
      <c r="E456" s="184">
        <v>4.9000000000000004</v>
      </c>
      <c r="F456" s="188"/>
      <c r="G456" s="188"/>
      <c r="H456" s="188"/>
      <c r="I456" s="188"/>
      <c r="J456" s="188"/>
      <c r="K456" s="188"/>
      <c r="L456" s="188"/>
      <c r="M456" s="188"/>
      <c r="N456" s="188"/>
      <c r="O456" s="188"/>
      <c r="P456" s="188"/>
      <c r="Q456" s="188"/>
      <c r="R456" s="188"/>
      <c r="S456" s="188"/>
      <c r="T456" s="188"/>
      <c r="U456" s="189"/>
      <c r="V456" s="188"/>
      <c r="W456" s="166"/>
      <c r="X456" s="166"/>
      <c r="Y456" s="166"/>
      <c r="Z456" s="166"/>
      <c r="AA456" s="166"/>
      <c r="AB456" s="166"/>
      <c r="AC456" s="166"/>
      <c r="AD456" s="166"/>
      <c r="AE456" s="166"/>
      <c r="AF456" s="166"/>
      <c r="AG456" s="166" t="s">
        <v>154</v>
      </c>
      <c r="AH456" s="166">
        <v>0</v>
      </c>
      <c r="AI456" s="166"/>
      <c r="AJ456" s="166"/>
      <c r="AK456" s="166"/>
      <c r="AL456" s="166"/>
      <c r="AM456" s="166"/>
      <c r="AN456" s="166"/>
      <c r="AO456" s="166"/>
      <c r="AP456" s="166"/>
      <c r="AQ456" s="166"/>
      <c r="AR456" s="166"/>
      <c r="AS456" s="166"/>
      <c r="AT456" s="166"/>
      <c r="AU456" s="166"/>
      <c r="AV456" s="166"/>
      <c r="AW456" s="166"/>
      <c r="AX456" s="166"/>
      <c r="AY456" s="166"/>
      <c r="AZ456" s="166"/>
      <c r="BA456" s="166"/>
      <c r="BB456" s="166"/>
      <c r="BC456" s="166"/>
      <c r="BD456" s="166"/>
      <c r="BE456" s="166"/>
      <c r="BF456" s="166"/>
      <c r="BG456" s="166"/>
      <c r="BH456" s="166"/>
    </row>
    <row r="457" spans="1:60" outlineLevel="1">
      <c r="A457" s="167"/>
      <c r="B457" s="177"/>
      <c r="C457" s="195" t="s">
        <v>438</v>
      </c>
      <c r="D457" s="180"/>
      <c r="E457" s="184">
        <v>37.704000000000001</v>
      </c>
      <c r="F457" s="188"/>
      <c r="G457" s="188"/>
      <c r="H457" s="188"/>
      <c r="I457" s="188"/>
      <c r="J457" s="188"/>
      <c r="K457" s="188"/>
      <c r="L457" s="188"/>
      <c r="M457" s="188"/>
      <c r="N457" s="188"/>
      <c r="O457" s="188"/>
      <c r="P457" s="188"/>
      <c r="Q457" s="188"/>
      <c r="R457" s="188"/>
      <c r="S457" s="188"/>
      <c r="T457" s="188"/>
      <c r="U457" s="189"/>
      <c r="V457" s="188"/>
      <c r="W457" s="166"/>
      <c r="X457" s="166"/>
      <c r="Y457" s="166"/>
      <c r="Z457" s="166"/>
      <c r="AA457" s="166"/>
      <c r="AB457" s="166"/>
      <c r="AC457" s="166"/>
      <c r="AD457" s="166"/>
      <c r="AE457" s="166"/>
      <c r="AF457" s="166"/>
      <c r="AG457" s="166" t="s">
        <v>154</v>
      </c>
      <c r="AH457" s="166">
        <v>0</v>
      </c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166"/>
      <c r="AZ457" s="166"/>
      <c r="BA457" s="166"/>
      <c r="BB457" s="166"/>
      <c r="BC457" s="166"/>
      <c r="BD457" s="166"/>
      <c r="BE457" s="166"/>
      <c r="BF457" s="166"/>
      <c r="BG457" s="166"/>
      <c r="BH457" s="166"/>
    </row>
    <row r="458" spans="1:60" outlineLevel="1">
      <c r="A458" s="167">
        <v>82</v>
      </c>
      <c r="B458" s="177" t="s">
        <v>439</v>
      </c>
      <c r="C458" s="194" t="s">
        <v>440</v>
      </c>
      <c r="D458" s="179" t="s">
        <v>0</v>
      </c>
      <c r="E458" s="183">
        <v>3837.9056999999998</v>
      </c>
      <c r="F458" s="188"/>
      <c r="G458" s="188"/>
      <c r="H458" s="188">
        <v>0</v>
      </c>
      <c r="I458" s="188">
        <f>ROUND(E458*H458,2)</f>
        <v>0</v>
      </c>
      <c r="J458" s="188">
        <v>2</v>
      </c>
      <c r="K458" s="188">
        <f>ROUND(E458*J458,2)</f>
        <v>7675.81</v>
      </c>
      <c r="L458" s="188">
        <v>15</v>
      </c>
      <c r="M458" s="188">
        <f>G458*(1+L458/100)</f>
        <v>0</v>
      </c>
      <c r="N458" s="188">
        <v>0</v>
      </c>
      <c r="O458" s="188">
        <f>ROUND(E458*N458,2)</f>
        <v>0</v>
      </c>
      <c r="P458" s="188">
        <v>0</v>
      </c>
      <c r="Q458" s="188">
        <f>ROUND(E458*P458,2)</f>
        <v>0</v>
      </c>
      <c r="R458" s="188" t="s">
        <v>441</v>
      </c>
      <c r="S458" s="188" t="s">
        <v>151</v>
      </c>
      <c r="T458" s="188">
        <v>0</v>
      </c>
      <c r="U458" s="189">
        <f>ROUND(E458*T458,2)</f>
        <v>0</v>
      </c>
      <c r="V458" s="188"/>
      <c r="W458" s="166"/>
      <c r="X458" s="166"/>
      <c r="Y458" s="166"/>
      <c r="Z458" s="166"/>
      <c r="AA458" s="166"/>
      <c r="AB458" s="166"/>
      <c r="AC458" s="166"/>
      <c r="AD458" s="166"/>
      <c r="AE458" s="166"/>
      <c r="AF458" s="166"/>
      <c r="AG458" s="166" t="s">
        <v>375</v>
      </c>
      <c r="AH458" s="166"/>
      <c r="AI458" s="166"/>
      <c r="AJ458" s="166"/>
      <c r="AK458" s="166"/>
      <c r="AL458" s="166"/>
      <c r="AM458" s="166"/>
      <c r="AN458" s="166"/>
      <c r="AO458" s="166"/>
      <c r="AP458" s="166"/>
      <c r="AQ458" s="166"/>
      <c r="AR458" s="166"/>
      <c r="AS458" s="166"/>
      <c r="AT458" s="166"/>
      <c r="AU458" s="166"/>
      <c r="AV458" s="166"/>
      <c r="AW458" s="166"/>
      <c r="AX458" s="166"/>
      <c r="AY458" s="166"/>
      <c r="AZ458" s="166"/>
      <c r="BA458" s="166"/>
      <c r="BB458" s="166"/>
      <c r="BC458" s="166"/>
      <c r="BD458" s="166"/>
      <c r="BE458" s="166"/>
      <c r="BF458" s="166"/>
      <c r="BG458" s="166"/>
      <c r="BH458" s="166"/>
    </row>
    <row r="459" spans="1:60">
      <c r="A459" s="173" t="s">
        <v>146</v>
      </c>
      <c r="B459" s="178" t="s">
        <v>88</v>
      </c>
      <c r="C459" s="196" t="s">
        <v>89</v>
      </c>
      <c r="D459" s="181"/>
      <c r="E459" s="185"/>
      <c r="F459" s="190"/>
      <c r="G459" s="190"/>
      <c r="H459" s="190"/>
      <c r="I459" s="190">
        <f>SUM(I460:I460)</f>
        <v>0</v>
      </c>
      <c r="J459" s="190"/>
      <c r="K459" s="190">
        <f>SUM(K460:K460)</f>
        <v>568550.80000000005</v>
      </c>
      <c r="L459" s="190"/>
      <c r="M459" s="190">
        <f>SUM(M460:M460)</f>
        <v>0</v>
      </c>
      <c r="N459" s="190"/>
      <c r="O459" s="190">
        <f>SUM(O460:O460)</f>
        <v>0</v>
      </c>
      <c r="P459" s="190"/>
      <c r="Q459" s="190">
        <f>SUM(Q460:Q460)</f>
        <v>0</v>
      </c>
      <c r="R459" s="190"/>
      <c r="S459" s="190"/>
      <c r="T459" s="190"/>
      <c r="U459" s="191">
        <f>SUM(U460:U460)</f>
        <v>0</v>
      </c>
      <c r="V459" s="190"/>
      <c r="AG459" t="s">
        <v>147</v>
      </c>
    </row>
    <row r="460" spans="1:60" outlineLevel="1">
      <c r="A460" s="167">
        <v>83</v>
      </c>
      <c r="B460" s="177" t="s">
        <v>442</v>
      </c>
      <c r="C460" s="194" t="s">
        <v>443</v>
      </c>
      <c r="D460" s="179" t="s">
        <v>444</v>
      </c>
      <c r="E460" s="183">
        <v>1</v>
      </c>
      <c r="F460" s="188"/>
      <c r="G460" s="188"/>
      <c r="H460" s="188">
        <v>0</v>
      </c>
      <c r="I460" s="188">
        <f>ROUND(E460*H460,2)</f>
        <v>0</v>
      </c>
      <c r="J460" s="188">
        <v>568550.80000000005</v>
      </c>
      <c r="K460" s="188">
        <f>ROUND(E460*J460,2)</f>
        <v>568550.80000000005</v>
      </c>
      <c r="L460" s="188">
        <v>15</v>
      </c>
      <c r="M460" s="188">
        <f>G460*(1+L460/100)</f>
        <v>0</v>
      </c>
      <c r="N460" s="188">
        <v>0</v>
      </c>
      <c r="O460" s="188">
        <f>ROUND(E460*N460,2)</f>
        <v>0</v>
      </c>
      <c r="P460" s="188">
        <v>0</v>
      </c>
      <c r="Q460" s="188">
        <f>ROUND(E460*P460,2)</f>
        <v>0</v>
      </c>
      <c r="R460" s="188"/>
      <c r="S460" s="188" t="s">
        <v>157</v>
      </c>
      <c r="T460" s="188">
        <v>0</v>
      </c>
      <c r="U460" s="189">
        <f>ROUND(E460*T460,2)</f>
        <v>0</v>
      </c>
      <c r="V460" s="188"/>
      <c r="W460" s="166"/>
      <c r="X460" s="166"/>
      <c r="Y460" s="166"/>
      <c r="Z460" s="166"/>
      <c r="AA460" s="166"/>
      <c r="AB460" s="166"/>
      <c r="AC460" s="166"/>
      <c r="AD460" s="166"/>
      <c r="AE460" s="166"/>
      <c r="AF460" s="166"/>
      <c r="AG460" s="166" t="s">
        <v>152</v>
      </c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166"/>
      <c r="AZ460" s="166"/>
      <c r="BA460" s="166"/>
      <c r="BB460" s="166"/>
      <c r="BC460" s="166"/>
      <c r="BD460" s="166"/>
      <c r="BE460" s="166"/>
      <c r="BF460" s="166"/>
      <c r="BG460" s="166"/>
      <c r="BH460" s="166"/>
    </row>
    <row r="461" spans="1:60">
      <c r="A461" s="173" t="s">
        <v>146</v>
      </c>
      <c r="B461" s="178" t="s">
        <v>90</v>
      </c>
      <c r="C461" s="196" t="s">
        <v>91</v>
      </c>
      <c r="D461" s="181"/>
      <c r="E461" s="185"/>
      <c r="F461" s="190"/>
      <c r="G461" s="190"/>
      <c r="H461" s="190"/>
      <c r="I461" s="190">
        <f>SUM(I462:I462)</f>
        <v>0</v>
      </c>
      <c r="J461" s="190"/>
      <c r="K461" s="190">
        <f>SUM(K462:K462)</f>
        <v>228435.5</v>
      </c>
      <c r="L461" s="190"/>
      <c r="M461" s="190">
        <f>SUM(M462:M462)</f>
        <v>0</v>
      </c>
      <c r="N461" s="190"/>
      <c r="O461" s="190">
        <f>SUM(O462:O462)</f>
        <v>0</v>
      </c>
      <c r="P461" s="190"/>
      <c r="Q461" s="190">
        <f>SUM(Q462:Q462)</f>
        <v>0</v>
      </c>
      <c r="R461" s="190"/>
      <c r="S461" s="190"/>
      <c r="T461" s="190"/>
      <c r="U461" s="191">
        <f>SUM(U462:U462)</f>
        <v>0</v>
      </c>
      <c r="V461" s="190"/>
      <c r="AG461" t="s">
        <v>147</v>
      </c>
    </row>
    <row r="462" spans="1:60" outlineLevel="1">
      <c r="A462" s="167">
        <v>84</v>
      </c>
      <c r="B462" s="177" t="s">
        <v>445</v>
      </c>
      <c r="C462" s="194" t="s">
        <v>446</v>
      </c>
      <c r="D462" s="179" t="s">
        <v>444</v>
      </c>
      <c r="E462" s="183">
        <v>1</v>
      </c>
      <c r="F462" s="188"/>
      <c r="G462" s="188"/>
      <c r="H462" s="188">
        <v>0</v>
      </c>
      <c r="I462" s="188">
        <f>ROUND(E462*H462,2)</f>
        <v>0</v>
      </c>
      <c r="J462" s="188">
        <v>228435.5</v>
      </c>
      <c r="K462" s="188">
        <f>ROUND(E462*J462,2)</f>
        <v>228435.5</v>
      </c>
      <c r="L462" s="188">
        <v>15</v>
      </c>
      <c r="M462" s="188">
        <f>G462*(1+L462/100)</f>
        <v>0</v>
      </c>
      <c r="N462" s="188">
        <v>0</v>
      </c>
      <c r="O462" s="188">
        <f>ROUND(E462*N462,2)</f>
        <v>0</v>
      </c>
      <c r="P462" s="188">
        <v>0</v>
      </c>
      <c r="Q462" s="188">
        <f>ROUND(E462*P462,2)</f>
        <v>0</v>
      </c>
      <c r="R462" s="188"/>
      <c r="S462" s="188" t="s">
        <v>157</v>
      </c>
      <c r="T462" s="188">
        <v>0</v>
      </c>
      <c r="U462" s="189">
        <f>ROUND(E462*T462,2)</f>
        <v>0</v>
      </c>
      <c r="V462" s="188"/>
      <c r="W462" s="166"/>
      <c r="X462" s="166"/>
      <c r="Y462" s="166"/>
      <c r="Z462" s="166"/>
      <c r="AA462" s="166"/>
      <c r="AB462" s="166"/>
      <c r="AC462" s="166"/>
      <c r="AD462" s="166"/>
      <c r="AE462" s="166"/>
      <c r="AF462" s="166"/>
      <c r="AG462" s="166" t="s">
        <v>152</v>
      </c>
      <c r="AH462" s="166"/>
      <c r="AI462" s="166"/>
      <c r="AJ462" s="166"/>
      <c r="AK462" s="166"/>
      <c r="AL462" s="166"/>
      <c r="AM462" s="166"/>
      <c r="AN462" s="166"/>
      <c r="AO462" s="166"/>
      <c r="AP462" s="166"/>
      <c r="AQ462" s="166"/>
      <c r="AR462" s="166"/>
      <c r="AS462" s="166"/>
      <c r="AT462" s="166"/>
      <c r="AU462" s="166"/>
      <c r="AV462" s="166"/>
      <c r="AW462" s="166"/>
      <c r="AX462" s="166"/>
      <c r="AY462" s="166"/>
      <c r="AZ462" s="166"/>
      <c r="BA462" s="166"/>
      <c r="BB462" s="166"/>
      <c r="BC462" s="166"/>
      <c r="BD462" s="166"/>
      <c r="BE462" s="166"/>
      <c r="BF462" s="166"/>
      <c r="BG462" s="166"/>
      <c r="BH462" s="166"/>
    </row>
    <row r="463" spans="1:60">
      <c r="A463" s="173" t="s">
        <v>146</v>
      </c>
      <c r="B463" s="178" t="s">
        <v>92</v>
      </c>
      <c r="C463" s="196" t="s">
        <v>93</v>
      </c>
      <c r="D463" s="181"/>
      <c r="E463" s="185"/>
      <c r="F463" s="190"/>
      <c r="G463" s="190"/>
      <c r="H463" s="190"/>
      <c r="I463" s="190">
        <f>SUM(I464:I464)</f>
        <v>0</v>
      </c>
      <c r="J463" s="190"/>
      <c r="K463" s="190">
        <f>SUM(K464:K464)</f>
        <v>751299.2</v>
      </c>
      <c r="L463" s="190"/>
      <c r="M463" s="190">
        <f>SUM(M464:M464)</f>
        <v>0</v>
      </c>
      <c r="N463" s="190"/>
      <c r="O463" s="190">
        <f>SUM(O464:O464)</f>
        <v>0</v>
      </c>
      <c r="P463" s="190"/>
      <c r="Q463" s="190">
        <f>SUM(Q464:Q464)</f>
        <v>0</v>
      </c>
      <c r="R463" s="190"/>
      <c r="S463" s="190"/>
      <c r="T463" s="190"/>
      <c r="U463" s="191">
        <f>SUM(U464:U464)</f>
        <v>0</v>
      </c>
      <c r="V463" s="190"/>
      <c r="AG463" t="s">
        <v>147</v>
      </c>
    </row>
    <row r="464" spans="1:60" outlineLevel="1">
      <c r="A464" s="167">
        <v>85</v>
      </c>
      <c r="B464" s="177" t="s">
        <v>447</v>
      </c>
      <c r="C464" s="194" t="s">
        <v>448</v>
      </c>
      <c r="D464" s="179" t="s">
        <v>444</v>
      </c>
      <c r="E464" s="183">
        <v>1</v>
      </c>
      <c r="F464" s="188"/>
      <c r="G464" s="188"/>
      <c r="H464" s="188">
        <v>0</v>
      </c>
      <c r="I464" s="188">
        <f>ROUND(E464*H464,2)</f>
        <v>0</v>
      </c>
      <c r="J464" s="188">
        <v>751299.2</v>
      </c>
      <c r="K464" s="188">
        <f>ROUND(E464*J464,2)</f>
        <v>751299.2</v>
      </c>
      <c r="L464" s="188">
        <v>15</v>
      </c>
      <c r="M464" s="188">
        <f>G464*(1+L464/100)</f>
        <v>0</v>
      </c>
      <c r="N464" s="188">
        <v>0</v>
      </c>
      <c r="O464" s="188">
        <f>ROUND(E464*N464,2)</f>
        <v>0</v>
      </c>
      <c r="P464" s="188">
        <v>0</v>
      </c>
      <c r="Q464" s="188">
        <f>ROUND(E464*P464,2)</f>
        <v>0</v>
      </c>
      <c r="R464" s="188"/>
      <c r="S464" s="188" t="s">
        <v>157</v>
      </c>
      <c r="T464" s="188">
        <v>0</v>
      </c>
      <c r="U464" s="189">
        <f>ROUND(E464*T464,2)</f>
        <v>0</v>
      </c>
      <c r="V464" s="188"/>
      <c r="W464" s="166"/>
      <c r="X464" s="166"/>
      <c r="Y464" s="166"/>
      <c r="Z464" s="166"/>
      <c r="AA464" s="166"/>
      <c r="AB464" s="166"/>
      <c r="AC464" s="166"/>
      <c r="AD464" s="166"/>
      <c r="AE464" s="166"/>
      <c r="AF464" s="166"/>
      <c r="AG464" s="166" t="s">
        <v>152</v>
      </c>
      <c r="AH464" s="166"/>
      <c r="AI464" s="166"/>
      <c r="AJ464" s="166"/>
      <c r="AK464" s="166"/>
      <c r="AL464" s="166"/>
      <c r="AM464" s="166"/>
      <c r="AN464" s="166"/>
      <c r="AO464" s="166"/>
      <c r="AP464" s="166"/>
      <c r="AQ464" s="166"/>
      <c r="AR464" s="166"/>
      <c r="AS464" s="166"/>
      <c r="AT464" s="166"/>
      <c r="AU464" s="166"/>
      <c r="AV464" s="166"/>
      <c r="AW464" s="166"/>
      <c r="AX464" s="166"/>
      <c r="AY464" s="166"/>
      <c r="AZ464" s="166"/>
      <c r="BA464" s="166"/>
      <c r="BB464" s="166"/>
      <c r="BC464" s="166"/>
      <c r="BD464" s="166"/>
      <c r="BE464" s="166"/>
      <c r="BF464" s="166"/>
      <c r="BG464" s="166"/>
      <c r="BH464" s="166"/>
    </row>
    <row r="465" spans="1:60">
      <c r="A465" s="173" t="s">
        <v>146</v>
      </c>
      <c r="B465" s="178" t="s">
        <v>94</v>
      </c>
      <c r="C465" s="196" t="s">
        <v>95</v>
      </c>
      <c r="D465" s="181"/>
      <c r="E465" s="185"/>
      <c r="F465" s="190"/>
      <c r="G465" s="190"/>
      <c r="H465" s="190"/>
      <c r="I465" s="190">
        <f>SUM(I466:I631)</f>
        <v>219649.02000000002</v>
      </c>
      <c r="J465" s="190"/>
      <c r="K465" s="190">
        <f>SUM(K466:K631)</f>
        <v>773401.02</v>
      </c>
      <c r="L465" s="190"/>
      <c r="M465" s="190">
        <f>SUM(M466:M631)</f>
        <v>0</v>
      </c>
      <c r="N465" s="190"/>
      <c r="O465" s="190">
        <f>SUM(O466:O631)</f>
        <v>14.41</v>
      </c>
      <c r="P465" s="190"/>
      <c r="Q465" s="190">
        <f>SUM(Q466:Q631)</f>
        <v>10.16</v>
      </c>
      <c r="R465" s="190"/>
      <c r="S465" s="190"/>
      <c r="T465" s="190"/>
      <c r="U465" s="191">
        <f>SUM(U466:U631)</f>
        <v>0</v>
      </c>
      <c r="V465" s="190"/>
      <c r="AG465" t="s">
        <v>147</v>
      </c>
    </row>
    <row r="466" spans="1:60" outlineLevel="1">
      <c r="A466" s="167">
        <v>86</v>
      </c>
      <c r="B466" s="177" t="s">
        <v>449</v>
      </c>
      <c r="C466" s="194" t="s">
        <v>450</v>
      </c>
      <c r="D466" s="179" t="s">
        <v>167</v>
      </c>
      <c r="E466" s="183">
        <v>19.309999999999999</v>
      </c>
      <c r="F466" s="188"/>
      <c r="G466" s="188"/>
      <c r="H466" s="188">
        <v>0</v>
      </c>
      <c r="I466" s="188">
        <f>ROUND(E466*H466,2)</f>
        <v>0</v>
      </c>
      <c r="J466" s="188">
        <v>84.5</v>
      </c>
      <c r="K466" s="188">
        <f>ROUND(E466*J466,2)</f>
        <v>1631.7</v>
      </c>
      <c r="L466" s="188">
        <v>15</v>
      </c>
      <c r="M466" s="188">
        <f>G466*(1+L466/100)</f>
        <v>0</v>
      </c>
      <c r="N466" s="188">
        <v>0</v>
      </c>
      <c r="O466" s="188">
        <f>ROUND(E466*N466,2)</f>
        <v>0</v>
      </c>
      <c r="P466" s="188">
        <v>0</v>
      </c>
      <c r="Q466" s="188">
        <f>ROUND(E466*P466,2)</f>
        <v>0</v>
      </c>
      <c r="R466" s="188"/>
      <c r="S466" s="188" t="s">
        <v>151</v>
      </c>
      <c r="T466" s="188">
        <v>0</v>
      </c>
      <c r="U466" s="189">
        <f>ROUND(E466*T466,2)</f>
        <v>0</v>
      </c>
      <c r="V466" s="188"/>
      <c r="W466" s="166"/>
      <c r="X466" s="166"/>
      <c r="Y466" s="166"/>
      <c r="Z466" s="166"/>
      <c r="AA466" s="166"/>
      <c r="AB466" s="166"/>
      <c r="AC466" s="166"/>
      <c r="AD466" s="166"/>
      <c r="AE466" s="166"/>
      <c r="AF466" s="166"/>
      <c r="AG466" s="166" t="s">
        <v>152</v>
      </c>
      <c r="AH466" s="166"/>
      <c r="AI466" s="166"/>
      <c r="AJ466" s="166"/>
      <c r="AK466" s="166"/>
      <c r="AL466" s="166"/>
      <c r="AM466" s="166"/>
      <c r="AN466" s="166"/>
      <c r="AO466" s="166"/>
      <c r="AP466" s="166"/>
      <c r="AQ466" s="166"/>
      <c r="AR466" s="166"/>
      <c r="AS466" s="166"/>
      <c r="AT466" s="166"/>
      <c r="AU466" s="166"/>
      <c r="AV466" s="166"/>
      <c r="AW466" s="166"/>
      <c r="AX466" s="166"/>
      <c r="AY466" s="166"/>
      <c r="AZ466" s="166"/>
      <c r="BA466" s="166"/>
      <c r="BB466" s="166"/>
      <c r="BC466" s="166"/>
      <c r="BD466" s="166"/>
      <c r="BE466" s="166"/>
      <c r="BF466" s="166"/>
      <c r="BG466" s="166"/>
      <c r="BH466" s="166"/>
    </row>
    <row r="467" spans="1:60" outlineLevel="1">
      <c r="A467" s="167"/>
      <c r="B467" s="177"/>
      <c r="C467" s="195" t="s">
        <v>451</v>
      </c>
      <c r="D467" s="180"/>
      <c r="E467" s="184">
        <v>19.309999999999999</v>
      </c>
      <c r="F467" s="188"/>
      <c r="G467" s="188"/>
      <c r="H467" s="188"/>
      <c r="I467" s="188"/>
      <c r="J467" s="188"/>
      <c r="K467" s="188"/>
      <c r="L467" s="188"/>
      <c r="M467" s="188"/>
      <c r="N467" s="188"/>
      <c r="O467" s="188"/>
      <c r="P467" s="188"/>
      <c r="Q467" s="188"/>
      <c r="R467" s="188"/>
      <c r="S467" s="188"/>
      <c r="T467" s="188"/>
      <c r="U467" s="189"/>
      <c r="V467" s="188"/>
      <c r="W467" s="166"/>
      <c r="X467" s="166"/>
      <c r="Y467" s="166"/>
      <c r="Z467" s="166"/>
      <c r="AA467" s="166"/>
      <c r="AB467" s="166"/>
      <c r="AC467" s="166"/>
      <c r="AD467" s="166"/>
      <c r="AE467" s="166"/>
      <c r="AF467" s="166"/>
      <c r="AG467" s="166" t="s">
        <v>154</v>
      </c>
      <c r="AH467" s="166">
        <v>0</v>
      </c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166"/>
      <c r="AZ467" s="166"/>
      <c r="BA467" s="166"/>
      <c r="BB467" s="166"/>
      <c r="BC467" s="166"/>
      <c r="BD467" s="166"/>
      <c r="BE467" s="166"/>
      <c r="BF467" s="166"/>
      <c r="BG467" s="166"/>
      <c r="BH467" s="166"/>
    </row>
    <row r="468" spans="1:60" s="457" customFormat="1" outlineLevel="1">
      <c r="A468" s="459"/>
      <c r="B468" s="471" t="s">
        <v>1294</v>
      </c>
      <c r="C468" s="477" t="s">
        <v>1295</v>
      </c>
      <c r="D468" s="472" t="s">
        <v>159</v>
      </c>
      <c r="E468" s="474">
        <v>449.16</v>
      </c>
      <c r="F468" s="476"/>
      <c r="G468" s="476"/>
      <c r="H468" s="465"/>
      <c r="I468" s="465"/>
      <c r="J468" s="465"/>
      <c r="K468" s="465"/>
      <c r="L468" s="465"/>
      <c r="M468" s="465"/>
      <c r="N468" s="465"/>
      <c r="O468" s="465"/>
      <c r="P468" s="465"/>
      <c r="Q468" s="465"/>
      <c r="R468" s="465"/>
      <c r="S468" s="465"/>
      <c r="T468" s="465"/>
      <c r="U468" s="189"/>
      <c r="V468" s="465"/>
      <c r="W468" s="458"/>
      <c r="X468" s="458"/>
      <c r="Y468" s="458"/>
      <c r="Z468" s="458"/>
      <c r="AA468" s="458"/>
      <c r="AB468" s="458"/>
      <c r="AC468" s="458"/>
      <c r="AD468" s="458"/>
      <c r="AE468" s="458"/>
      <c r="AF468" s="458"/>
      <c r="AG468" s="458"/>
      <c r="AH468" s="458"/>
      <c r="AI468" s="458"/>
      <c r="AJ468" s="458"/>
      <c r="AK468" s="458"/>
      <c r="AL468" s="458"/>
      <c r="AM468" s="458"/>
      <c r="AN468" s="458"/>
      <c r="AO468" s="458"/>
      <c r="AP468" s="458"/>
      <c r="AQ468" s="458"/>
      <c r="AR468" s="458"/>
      <c r="AS468" s="458"/>
      <c r="AT468" s="458"/>
      <c r="AU468" s="458"/>
      <c r="AV468" s="458"/>
      <c r="AW468" s="458"/>
      <c r="AX468" s="458"/>
      <c r="AY468" s="458"/>
      <c r="AZ468" s="458"/>
      <c r="BA468" s="458"/>
      <c r="BB468" s="458"/>
      <c r="BC468" s="458"/>
      <c r="BD468" s="458"/>
      <c r="BE468" s="458"/>
      <c r="BF468" s="458"/>
      <c r="BG468" s="458"/>
      <c r="BH468" s="458"/>
    </row>
    <row r="469" spans="1:60" s="457" customFormat="1" outlineLevel="1">
      <c r="A469" s="459"/>
      <c r="B469" s="471"/>
      <c r="C469" s="478" t="s">
        <v>1296</v>
      </c>
      <c r="D469" s="473"/>
      <c r="E469" s="475">
        <v>449.16</v>
      </c>
      <c r="F469" s="476"/>
      <c r="G469" s="476"/>
      <c r="H469" s="465"/>
      <c r="I469" s="465"/>
      <c r="J469" s="465"/>
      <c r="K469" s="465"/>
      <c r="L469" s="465"/>
      <c r="M469" s="465"/>
      <c r="N469" s="465"/>
      <c r="O469" s="465"/>
      <c r="P469" s="465"/>
      <c r="Q469" s="465"/>
      <c r="R469" s="465"/>
      <c r="S469" s="465"/>
      <c r="T469" s="465"/>
      <c r="U469" s="189"/>
      <c r="V469" s="465"/>
      <c r="W469" s="458"/>
      <c r="X469" s="458"/>
      <c r="Y469" s="458"/>
      <c r="Z469" s="458"/>
      <c r="AA469" s="458"/>
      <c r="AB469" s="458"/>
      <c r="AC469" s="458"/>
      <c r="AD469" s="458"/>
      <c r="AE469" s="458"/>
      <c r="AF469" s="458"/>
      <c r="AG469" s="458"/>
      <c r="AH469" s="458"/>
      <c r="AI469" s="458"/>
      <c r="AJ469" s="458"/>
      <c r="AK469" s="458"/>
      <c r="AL469" s="458"/>
      <c r="AM469" s="458"/>
      <c r="AN469" s="458"/>
      <c r="AO469" s="458"/>
      <c r="AP469" s="458"/>
      <c r="AQ469" s="458"/>
      <c r="AR469" s="458"/>
      <c r="AS469" s="458"/>
      <c r="AT469" s="458"/>
      <c r="AU469" s="458"/>
      <c r="AV469" s="458"/>
      <c r="AW469" s="458"/>
      <c r="AX469" s="458"/>
      <c r="AY469" s="458"/>
      <c r="AZ469" s="458"/>
      <c r="BA469" s="458"/>
      <c r="BB469" s="458"/>
      <c r="BC469" s="458"/>
      <c r="BD469" s="458"/>
      <c r="BE469" s="458"/>
      <c r="BF469" s="458"/>
      <c r="BG469" s="458"/>
      <c r="BH469" s="458"/>
    </row>
    <row r="470" spans="1:60" s="457" customFormat="1" outlineLevel="1">
      <c r="A470" s="459"/>
      <c r="B470" s="471" t="s">
        <v>1297</v>
      </c>
      <c r="C470" s="477" t="s">
        <v>1298</v>
      </c>
      <c r="D470" s="472" t="s">
        <v>159</v>
      </c>
      <c r="E470" s="474">
        <v>449.16</v>
      </c>
      <c r="F470" s="476"/>
      <c r="G470" s="476"/>
      <c r="H470" s="465"/>
      <c r="I470" s="465"/>
      <c r="J470" s="465"/>
      <c r="K470" s="465"/>
      <c r="L470" s="465"/>
      <c r="M470" s="465"/>
      <c r="N470" s="465"/>
      <c r="O470" s="465"/>
      <c r="P470" s="465"/>
      <c r="Q470" s="465"/>
      <c r="R470" s="465"/>
      <c r="S470" s="465"/>
      <c r="T470" s="465"/>
      <c r="U470" s="189"/>
      <c r="V470" s="465"/>
      <c r="W470" s="458"/>
      <c r="X470" s="458"/>
      <c r="Y470" s="458"/>
      <c r="Z470" s="458"/>
      <c r="AA470" s="458"/>
      <c r="AB470" s="458"/>
      <c r="AC470" s="458"/>
      <c r="AD470" s="458"/>
      <c r="AE470" s="458"/>
      <c r="AF470" s="458"/>
      <c r="AG470" s="458"/>
      <c r="AH470" s="458"/>
      <c r="AI470" s="458"/>
      <c r="AJ470" s="458"/>
      <c r="AK470" s="458"/>
      <c r="AL470" s="458"/>
      <c r="AM470" s="458"/>
      <c r="AN470" s="458"/>
      <c r="AO470" s="458"/>
      <c r="AP470" s="458"/>
      <c r="AQ470" s="458"/>
      <c r="AR470" s="458"/>
      <c r="AS470" s="458"/>
      <c r="AT470" s="458"/>
      <c r="AU470" s="458"/>
      <c r="AV470" s="458"/>
      <c r="AW470" s="458"/>
      <c r="AX470" s="458"/>
      <c r="AY470" s="458"/>
      <c r="AZ470" s="458"/>
      <c r="BA470" s="458"/>
      <c r="BB470" s="458"/>
      <c r="BC470" s="458"/>
      <c r="BD470" s="458"/>
      <c r="BE470" s="458"/>
      <c r="BF470" s="458"/>
      <c r="BG470" s="458"/>
      <c r="BH470" s="458"/>
    </row>
    <row r="471" spans="1:60" s="457" customFormat="1" outlineLevel="1">
      <c r="A471" s="459"/>
      <c r="B471" s="471" t="s">
        <v>1299</v>
      </c>
      <c r="C471" s="477" t="s">
        <v>1300</v>
      </c>
      <c r="D471" s="472" t="s">
        <v>167</v>
      </c>
      <c r="E471" s="474">
        <v>400</v>
      </c>
      <c r="F471" s="476"/>
      <c r="G471" s="476"/>
      <c r="H471" s="465"/>
      <c r="I471" s="465"/>
      <c r="J471" s="465"/>
      <c r="K471" s="465"/>
      <c r="L471" s="465"/>
      <c r="M471" s="465"/>
      <c r="N471" s="465"/>
      <c r="O471" s="465"/>
      <c r="P471" s="465"/>
      <c r="Q471" s="465"/>
      <c r="R471" s="465"/>
      <c r="S471" s="465"/>
      <c r="T471" s="465"/>
      <c r="U471" s="189"/>
      <c r="V471" s="465"/>
      <c r="W471" s="458"/>
      <c r="X471" s="458"/>
      <c r="Y471" s="458"/>
      <c r="Z471" s="458"/>
      <c r="AA471" s="458"/>
      <c r="AB471" s="458"/>
      <c r="AC471" s="458"/>
      <c r="AD471" s="458"/>
      <c r="AE471" s="458"/>
      <c r="AF471" s="458"/>
      <c r="AG471" s="458"/>
      <c r="AH471" s="458"/>
      <c r="AI471" s="458"/>
      <c r="AJ471" s="458"/>
      <c r="AK471" s="458"/>
      <c r="AL471" s="458"/>
      <c r="AM471" s="458"/>
      <c r="AN471" s="458"/>
      <c r="AO471" s="458"/>
      <c r="AP471" s="458"/>
      <c r="AQ471" s="458"/>
      <c r="AR471" s="458"/>
      <c r="AS471" s="458"/>
      <c r="AT471" s="458"/>
      <c r="AU471" s="458"/>
      <c r="AV471" s="458"/>
      <c r="AW471" s="458"/>
      <c r="AX471" s="458"/>
      <c r="AY471" s="458"/>
      <c r="AZ471" s="458"/>
      <c r="BA471" s="458"/>
      <c r="BB471" s="458"/>
      <c r="BC471" s="458"/>
      <c r="BD471" s="458"/>
      <c r="BE471" s="458"/>
      <c r="BF471" s="458"/>
      <c r="BG471" s="458"/>
      <c r="BH471" s="458"/>
    </row>
    <row r="472" spans="1:60" s="457" customFormat="1" outlineLevel="1">
      <c r="A472" s="459"/>
      <c r="B472" s="471"/>
      <c r="C472" s="478" t="s">
        <v>1301</v>
      </c>
      <c r="D472" s="473"/>
      <c r="E472" s="475">
        <v>400</v>
      </c>
      <c r="F472" s="476"/>
      <c r="G472" s="476"/>
      <c r="H472" s="465"/>
      <c r="I472" s="465"/>
      <c r="J472" s="465"/>
      <c r="K472" s="465"/>
      <c r="L472" s="465"/>
      <c r="M472" s="465"/>
      <c r="N472" s="465"/>
      <c r="O472" s="465"/>
      <c r="P472" s="465"/>
      <c r="Q472" s="465"/>
      <c r="R472" s="465"/>
      <c r="S472" s="465"/>
      <c r="T472" s="465"/>
      <c r="U472" s="189"/>
      <c r="V472" s="465"/>
      <c r="W472" s="458"/>
      <c r="X472" s="458"/>
      <c r="Y472" s="458"/>
      <c r="Z472" s="458"/>
      <c r="AA472" s="458"/>
      <c r="AB472" s="458"/>
      <c r="AC472" s="458"/>
      <c r="AD472" s="458"/>
      <c r="AE472" s="458"/>
      <c r="AF472" s="458"/>
      <c r="AG472" s="458"/>
      <c r="AH472" s="458"/>
      <c r="AI472" s="458"/>
      <c r="AJ472" s="458"/>
      <c r="AK472" s="458"/>
      <c r="AL472" s="458"/>
      <c r="AM472" s="458"/>
      <c r="AN472" s="458"/>
      <c r="AO472" s="458"/>
      <c r="AP472" s="458"/>
      <c r="AQ472" s="458"/>
      <c r="AR472" s="458"/>
      <c r="AS472" s="458"/>
      <c r="AT472" s="458"/>
      <c r="AU472" s="458"/>
      <c r="AV472" s="458"/>
      <c r="AW472" s="458"/>
      <c r="AX472" s="458"/>
      <c r="AY472" s="458"/>
      <c r="AZ472" s="458"/>
      <c r="BA472" s="458"/>
      <c r="BB472" s="458"/>
      <c r="BC472" s="458"/>
      <c r="BD472" s="458"/>
      <c r="BE472" s="458"/>
      <c r="BF472" s="458"/>
      <c r="BG472" s="458"/>
      <c r="BH472" s="458"/>
    </row>
    <row r="473" spans="1:60" outlineLevel="1">
      <c r="A473" s="167">
        <v>87</v>
      </c>
      <c r="B473" s="177" t="s">
        <v>452</v>
      </c>
      <c r="C473" s="194" t="s">
        <v>453</v>
      </c>
      <c r="D473" s="179" t="s">
        <v>167</v>
      </c>
      <c r="E473" s="183">
        <v>419.86</v>
      </c>
      <c r="F473" s="188"/>
      <c r="G473" s="188"/>
      <c r="H473" s="188">
        <v>6.07</v>
      </c>
      <c r="I473" s="188">
        <f>ROUND(E473*H473,2)</f>
        <v>2548.5500000000002</v>
      </c>
      <c r="J473" s="188">
        <v>169.03</v>
      </c>
      <c r="K473" s="188">
        <f>ROUND(E473*J473,2)</f>
        <v>70968.94</v>
      </c>
      <c r="L473" s="188">
        <v>15</v>
      </c>
      <c r="M473" s="188">
        <f>G473*(1+L473/100)</f>
        <v>0</v>
      </c>
      <c r="N473" s="188">
        <v>9.8999999999999999E-4</v>
      </c>
      <c r="O473" s="188">
        <f>ROUND(E473*N473,2)</f>
        <v>0.42</v>
      </c>
      <c r="P473" s="188">
        <v>0</v>
      </c>
      <c r="Q473" s="188">
        <f>ROUND(E473*P473,2)</f>
        <v>0</v>
      </c>
      <c r="R473" s="188"/>
      <c r="S473" s="188" t="s">
        <v>151</v>
      </c>
      <c r="T473" s="188">
        <v>0</v>
      </c>
      <c r="U473" s="189">
        <f>ROUND(E473*T473,2)</f>
        <v>0</v>
      </c>
      <c r="V473" s="188"/>
      <c r="W473" s="166"/>
      <c r="X473" s="166"/>
      <c r="Y473" s="166"/>
      <c r="Z473" s="166"/>
      <c r="AA473" s="166"/>
      <c r="AB473" s="166"/>
      <c r="AC473" s="166"/>
      <c r="AD473" s="166"/>
      <c r="AE473" s="166"/>
      <c r="AF473" s="166"/>
      <c r="AG473" s="166" t="s">
        <v>152</v>
      </c>
      <c r="AH473" s="166"/>
      <c r="AI473" s="166"/>
      <c r="AJ473" s="166"/>
      <c r="AK473" s="166"/>
      <c r="AL473" s="166"/>
      <c r="AM473" s="166"/>
      <c r="AN473" s="166"/>
      <c r="AO473" s="166"/>
      <c r="AP473" s="166"/>
      <c r="AQ473" s="166"/>
      <c r="AR473" s="166"/>
      <c r="AS473" s="166"/>
      <c r="AT473" s="166"/>
      <c r="AU473" s="166"/>
      <c r="AV473" s="166"/>
      <c r="AW473" s="166"/>
      <c r="AX473" s="166"/>
      <c r="AY473" s="166"/>
      <c r="AZ473" s="166"/>
      <c r="BA473" s="166"/>
      <c r="BB473" s="166"/>
      <c r="BC473" s="166"/>
      <c r="BD473" s="166"/>
      <c r="BE473" s="166"/>
      <c r="BF473" s="166"/>
      <c r="BG473" s="166"/>
      <c r="BH473" s="166"/>
    </row>
    <row r="474" spans="1:60" outlineLevel="1">
      <c r="A474" s="167"/>
      <c r="B474" s="177"/>
      <c r="C474" s="442" t="s">
        <v>454</v>
      </c>
      <c r="D474" s="180"/>
      <c r="E474" s="184">
        <v>64.47</v>
      </c>
      <c r="F474" s="188"/>
      <c r="G474" s="188"/>
      <c r="H474" s="188"/>
      <c r="I474" s="188"/>
      <c r="J474" s="188"/>
      <c r="K474" s="188"/>
      <c r="L474" s="188"/>
      <c r="M474" s="188"/>
      <c r="N474" s="188"/>
      <c r="O474" s="188"/>
      <c r="P474" s="188"/>
      <c r="Q474" s="188"/>
      <c r="R474" s="188"/>
      <c r="S474" s="188"/>
      <c r="T474" s="188"/>
      <c r="U474" s="189"/>
      <c r="V474" s="188"/>
      <c r="W474" s="166"/>
      <c r="X474" s="166"/>
      <c r="Y474" s="166"/>
      <c r="Z474" s="166"/>
      <c r="AA474" s="166"/>
      <c r="AB474" s="166"/>
      <c r="AC474" s="166"/>
      <c r="AD474" s="166"/>
      <c r="AE474" s="166"/>
      <c r="AF474" s="166"/>
      <c r="AG474" s="166" t="s">
        <v>154</v>
      </c>
      <c r="AH474" s="166">
        <v>0</v>
      </c>
      <c r="AI474" s="166"/>
      <c r="AJ474" s="166"/>
      <c r="AK474" s="166"/>
      <c r="AL474" s="166"/>
      <c r="AM474" s="166"/>
      <c r="AN474" s="166"/>
      <c r="AO474" s="166"/>
      <c r="AP474" s="166"/>
      <c r="AQ474" s="166"/>
      <c r="AR474" s="166"/>
      <c r="AS474" s="166"/>
      <c r="AT474" s="166"/>
      <c r="AU474" s="166"/>
      <c r="AV474" s="166"/>
      <c r="AW474" s="166"/>
      <c r="AX474" s="166"/>
      <c r="AY474" s="166"/>
      <c r="AZ474" s="166"/>
      <c r="BA474" s="166"/>
      <c r="BB474" s="166"/>
      <c r="BC474" s="166"/>
      <c r="BD474" s="166"/>
      <c r="BE474" s="166"/>
      <c r="BF474" s="166"/>
      <c r="BG474" s="166"/>
      <c r="BH474" s="166"/>
    </row>
    <row r="475" spans="1:60" outlineLevel="1">
      <c r="A475" s="167"/>
      <c r="B475" s="177"/>
      <c r="C475" s="195" t="s">
        <v>455</v>
      </c>
      <c r="D475" s="180"/>
      <c r="E475" s="184">
        <v>99.36</v>
      </c>
      <c r="F475" s="188"/>
      <c r="G475" s="188"/>
      <c r="H475" s="188"/>
      <c r="I475" s="188"/>
      <c r="J475" s="188"/>
      <c r="K475" s="188"/>
      <c r="L475" s="188"/>
      <c r="M475" s="188"/>
      <c r="N475" s="188"/>
      <c r="O475" s="188"/>
      <c r="P475" s="188"/>
      <c r="Q475" s="188"/>
      <c r="R475" s="188"/>
      <c r="S475" s="188"/>
      <c r="T475" s="188"/>
      <c r="U475" s="189"/>
      <c r="V475" s="188"/>
      <c r="W475" s="166"/>
      <c r="X475" s="166"/>
      <c r="Y475" s="166"/>
      <c r="Z475" s="166"/>
      <c r="AA475" s="166"/>
      <c r="AB475" s="166"/>
      <c r="AC475" s="166"/>
      <c r="AD475" s="166"/>
      <c r="AE475" s="166"/>
      <c r="AF475" s="166"/>
      <c r="AG475" s="166" t="s">
        <v>154</v>
      </c>
      <c r="AH475" s="166">
        <v>0</v>
      </c>
      <c r="AI475" s="166"/>
      <c r="AJ475" s="166"/>
      <c r="AK475" s="166"/>
      <c r="AL475" s="166"/>
      <c r="AM475" s="166"/>
      <c r="AN475" s="166"/>
      <c r="AO475" s="166"/>
      <c r="AP475" s="166"/>
      <c r="AQ475" s="166"/>
      <c r="AR475" s="166"/>
      <c r="AS475" s="166"/>
      <c r="AT475" s="166"/>
      <c r="AU475" s="166"/>
      <c r="AV475" s="166"/>
      <c r="AW475" s="166"/>
      <c r="AX475" s="166"/>
      <c r="AY475" s="166"/>
      <c r="AZ475" s="166"/>
      <c r="BA475" s="166"/>
      <c r="BB475" s="166"/>
      <c r="BC475" s="166"/>
      <c r="BD475" s="166"/>
      <c r="BE475" s="166"/>
      <c r="BF475" s="166"/>
      <c r="BG475" s="166"/>
      <c r="BH475" s="166"/>
    </row>
    <row r="476" spans="1:60" outlineLevel="1">
      <c r="A476" s="167"/>
      <c r="B476" s="177"/>
      <c r="C476" s="195" t="s">
        <v>456</v>
      </c>
      <c r="D476" s="180"/>
      <c r="E476" s="184">
        <v>79.61</v>
      </c>
      <c r="F476" s="188"/>
      <c r="G476" s="188"/>
      <c r="H476" s="188"/>
      <c r="I476" s="188"/>
      <c r="J476" s="188"/>
      <c r="K476" s="188"/>
      <c r="L476" s="188"/>
      <c r="M476" s="188"/>
      <c r="N476" s="188"/>
      <c r="O476" s="188"/>
      <c r="P476" s="188"/>
      <c r="Q476" s="188"/>
      <c r="R476" s="188"/>
      <c r="S476" s="188"/>
      <c r="T476" s="188"/>
      <c r="U476" s="189"/>
      <c r="V476" s="188"/>
      <c r="W476" s="166"/>
      <c r="X476" s="166"/>
      <c r="Y476" s="166"/>
      <c r="Z476" s="166"/>
      <c r="AA476" s="166"/>
      <c r="AB476" s="166"/>
      <c r="AC476" s="166"/>
      <c r="AD476" s="166"/>
      <c r="AE476" s="166"/>
      <c r="AF476" s="166"/>
      <c r="AG476" s="166" t="s">
        <v>154</v>
      </c>
      <c r="AH476" s="166">
        <v>0</v>
      </c>
      <c r="AI476" s="166"/>
      <c r="AJ476" s="166"/>
      <c r="AK476" s="166"/>
      <c r="AL476" s="166"/>
      <c r="AM476" s="166"/>
      <c r="AN476" s="166"/>
      <c r="AO476" s="166"/>
      <c r="AP476" s="166"/>
      <c r="AQ476" s="166"/>
      <c r="AR476" s="166"/>
      <c r="AS476" s="166"/>
      <c r="AT476" s="166"/>
      <c r="AU476" s="166"/>
      <c r="AV476" s="166"/>
      <c r="AW476" s="166"/>
      <c r="AX476" s="166"/>
      <c r="AY476" s="166"/>
      <c r="AZ476" s="166"/>
      <c r="BA476" s="166"/>
      <c r="BB476" s="166"/>
      <c r="BC476" s="166"/>
      <c r="BD476" s="166"/>
      <c r="BE476" s="166"/>
      <c r="BF476" s="166"/>
      <c r="BG476" s="166"/>
      <c r="BH476" s="166"/>
    </row>
    <row r="477" spans="1:60" outlineLevel="1">
      <c r="A477" s="167"/>
      <c r="B477" s="177"/>
      <c r="C477" s="195" t="s">
        <v>457</v>
      </c>
      <c r="D477" s="180"/>
      <c r="E477" s="184">
        <v>56.2</v>
      </c>
      <c r="F477" s="188"/>
      <c r="G477" s="188"/>
      <c r="H477" s="188"/>
      <c r="I477" s="188"/>
      <c r="J477" s="188"/>
      <c r="K477" s="188"/>
      <c r="L477" s="188"/>
      <c r="M477" s="188"/>
      <c r="N477" s="188"/>
      <c r="O477" s="188"/>
      <c r="P477" s="188"/>
      <c r="Q477" s="188"/>
      <c r="R477" s="188"/>
      <c r="S477" s="188"/>
      <c r="T477" s="188"/>
      <c r="U477" s="189"/>
      <c r="V477" s="188"/>
      <c r="W477" s="166"/>
      <c r="X477" s="166"/>
      <c r="Y477" s="166"/>
      <c r="Z477" s="166"/>
      <c r="AA477" s="166"/>
      <c r="AB477" s="166"/>
      <c r="AC477" s="166"/>
      <c r="AD477" s="166"/>
      <c r="AE477" s="166"/>
      <c r="AF477" s="166"/>
      <c r="AG477" s="166" t="s">
        <v>154</v>
      </c>
      <c r="AH477" s="166">
        <v>0</v>
      </c>
      <c r="AI477" s="166"/>
      <c r="AJ477" s="166"/>
      <c r="AK477" s="166"/>
      <c r="AL477" s="166"/>
      <c r="AM477" s="166"/>
      <c r="AN477" s="166"/>
      <c r="AO477" s="166"/>
      <c r="AP477" s="166"/>
      <c r="AQ477" s="166"/>
      <c r="AR477" s="166"/>
      <c r="AS477" s="166"/>
      <c r="AT477" s="166"/>
      <c r="AU477" s="166"/>
      <c r="AV477" s="166"/>
      <c r="AW477" s="166"/>
      <c r="AX477" s="166"/>
      <c r="AY477" s="166"/>
      <c r="AZ477" s="166"/>
      <c r="BA477" s="166"/>
      <c r="BB477" s="166"/>
      <c r="BC477" s="166"/>
      <c r="BD477" s="166"/>
      <c r="BE477" s="166"/>
      <c r="BF477" s="166"/>
      <c r="BG477" s="166"/>
      <c r="BH477" s="166"/>
    </row>
    <row r="478" spans="1:60" outlineLevel="1">
      <c r="A478" s="167"/>
      <c r="B478" s="177"/>
      <c r="C478" s="195" t="s">
        <v>458</v>
      </c>
      <c r="D478" s="180"/>
      <c r="E478" s="184">
        <v>19.309999999999999</v>
      </c>
      <c r="F478" s="188"/>
      <c r="G478" s="188"/>
      <c r="H478" s="188"/>
      <c r="I478" s="188"/>
      <c r="J478" s="188"/>
      <c r="K478" s="188"/>
      <c r="L478" s="188"/>
      <c r="M478" s="188"/>
      <c r="N478" s="188"/>
      <c r="O478" s="188"/>
      <c r="P478" s="188"/>
      <c r="Q478" s="188"/>
      <c r="R478" s="188"/>
      <c r="S478" s="188"/>
      <c r="T478" s="188"/>
      <c r="U478" s="189"/>
      <c r="V478" s="188"/>
      <c r="W478" s="166"/>
      <c r="X478" s="166"/>
      <c r="Y478" s="166"/>
      <c r="Z478" s="166"/>
      <c r="AA478" s="166"/>
      <c r="AB478" s="166"/>
      <c r="AC478" s="166"/>
      <c r="AD478" s="166"/>
      <c r="AE478" s="166"/>
      <c r="AF478" s="166"/>
      <c r="AG478" s="166" t="s">
        <v>154</v>
      </c>
      <c r="AH478" s="166">
        <v>0</v>
      </c>
      <c r="AI478" s="166"/>
      <c r="AJ478" s="166"/>
      <c r="AK478" s="166"/>
      <c r="AL478" s="166"/>
      <c r="AM478" s="166"/>
      <c r="AN478" s="166"/>
      <c r="AO478" s="166"/>
      <c r="AP478" s="166"/>
      <c r="AQ478" s="166"/>
      <c r="AR478" s="166"/>
      <c r="AS478" s="166"/>
      <c r="AT478" s="166"/>
      <c r="AU478" s="166"/>
      <c r="AV478" s="166"/>
      <c r="AW478" s="166"/>
      <c r="AX478" s="166"/>
      <c r="AY478" s="166"/>
      <c r="AZ478" s="166"/>
      <c r="BA478" s="166"/>
      <c r="BB478" s="166"/>
      <c r="BC478" s="166"/>
      <c r="BD478" s="166"/>
      <c r="BE478" s="166"/>
      <c r="BF478" s="166"/>
      <c r="BG478" s="166"/>
      <c r="BH478" s="166"/>
    </row>
    <row r="479" spans="1:60" outlineLevel="1">
      <c r="A479" s="167"/>
      <c r="B479" s="177"/>
      <c r="C479" s="195" t="s">
        <v>459</v>
      </c>
      <c r="D479" s="180"/>
      <c r="E479" s="184">
        <v>29.8</v>
      </c>
      <c r="F479" s="188"/>
      <c r="G479" s="188"/>
      <c r="H479" s="188"/>
      <c r="I479" s="188"/>
      <c r="J479" s="188"/>
      <c r="K479" s="188"/>
      <c r="L479" s="188"/>
      <c r="M479" s="188"/>
      <c r="N479" s="188"/>
      <c r="O479" s="188"/>
      <c r="P479" s="188"/>
      <c r="Q479" s="188"/>
      <c r="R479" s="188"/>
      <c r="S479" s="188"/>
      <c r="T479" s="188"/>
      <c r="U479" s="189"/>
      <c r="V479" s="188"/>
      <c r="W479" s="166"/>
      <c r="X479" s="166"/>
      <c r="Y479" s="166"/>
      <c r="Z479" s="166"/>
      <c r="AA479" s="166"/>
      <c r="AB479" s="166"/>
      <c r="AC479" s="166"/>
      <c r="AD479" s="166"/>
      <c r="AE479" s="166"/>
      <c r="AF479" s="166"/>
      <c r="AG479" s="166" t="s">
        <v>154</v>
      </c>
      <c r="AH479" s="166">
        <v>0</v>
      </c>
      <c r="AI479" s="166"/>
      <c r="AJ479" s="166"/>
      <c r="AK479" s="166"/>
      <c r="AL479" s="166"/>
      <c r="AM479" s="166"/>
      <c r="AN479" s="166"/>
      <c r="AO479" s="166"/>
      <c r="AP479" s="166"/>
      <c r="AQ479" s="166"/>
      <c r="AR479" s="166"/>
      <c r="AS479" s="166"/>
      <c r="AT479" s="166"/>
      <c r="AU479" s="166"/>
      <c r="AV479" s="166"/>
      <c r="AW479" s="166"/>
      <c r="AX479" s="166"/>
      <c r="AY479" s="166"/>
      <c r="AZ479" s="166"/>
      <c r="BA479" s="166"/>
      <c r="BB479" s="166"/>
      <c r="BC479" s="166"/>
      <c r="BD479" s="166"/>
      <c r="BE479" s="166"/>
      <c r="BF479" s="166"/>
      <c r="BG479" s="166"/>
      <c r="BH479" s="166"/>
    </row>
    <row r="480" spans="1:60" outlineLevel="1">
      <c r="A480" s="167"/>
      <c r="B480" s="177"/>
      <c r="C480" s="195" t="s">
        <v>460</v>
      </c>
      <c r="D480" s="180"/>
      <c r="E480" s="184">
        <v>14</v>
      </c>
      <c r="F480" s="188"/>
      <c r="G480" s="188"/>
      <c r="H480" s="188"/>
      <c r="I480" s="188"/>
      <c r="J480" s="188"/>
      <c r="K480" s="188"/>
      <c r="L480" s="188"/>
      <c r="M480" s="188"/>
      <c r="N480" s="188"/>
      <c r="O480" s="188"/>
      <c r="P480" s="188"/>
      <c r="Q480" s="188"/>
      <c r="R480" s="188"/>
      <c r="S480" s="188"/>
      <c r="T480" s="188"/>
      <c r="U480" s="189"/>
      <c r="V480" s="188"/>
      <c r="W480" s="166"/>
      <c r="X480" s="166"/>
      <c r="Y480" s="166"/>
      <c r="Z480" s="166"/>
      <c r="AA480" s="166"/>
      <c r="AB480" s="166"/>
      <c r="AC480" s="166"/>
      <c r="AD480" s="166"/>
      <c r="AE480" s="166"/>
      <c r="AF480" s="166"/>
      <c r="AG480" s="166" t="s">
        <v>154</v>
      </c>
      <c r="AH480" s="166">
        <v>0</v>
      </c>
      <c r="AI480" s="166"/>
      <c r="AJ480" s="166"/>
      <c r="AK480" s="166"/>
      <c r="AL480" s="166"/>
      <c r="AM480" s="166"/>
      <c r="AN480" s="166"/>
      <c r="AO480" s="166"/>
      <c r="AP480" s="166"/>
      <c r="AQ480" s="166"/>
      <c r="AR480" s="166"/>
      <c r="AS480" s="166"/>
      <c r="AT480" s="166"/>
      <c r="AU480" s="166"/>
      <c r="AV480" s="166"/>
      <c r="AW480" s="166"/>
      <c r="AX480" s="166"/>
      <c r="AY480" s="166"/>
      <c r="AZ480" s="166"/>
      <c r="BA480" s="166"/>
      <c r="BB480" s="166"/>
      <c r="BC480" s="166"/>
      <c r="BD480" s="166"/>
      <c r="BE480" s="166"/>
      <c r="BF480" s="166"/>
      <c r="BG480" s="166"/>
      <c r="BH480" s="166"/>
    </row>
    <row r="481" spans="1:60" outlineLevel="1">
      <c r="A481" s="167"/>
      <c r="B481" s="177"/>
      <c r="C481" s="195" t="s">
        <v>461</v>
      </c>
      <c r="D481" s="180"/>
      <c r="E481" s="184">
        <v>6.5</v>
      </c>
      <c r="F481" s="188"/>
      <c r="G481" s="188"/>
      <c r="H481" s="188"/>
      <c r="I481" s="188"/>
      <c r="J481" s="188"/>
      <c r="K481" s="188"/>
      <c r="L481" s="188"/>
      <c r="M481" s="188"/>
      <c r="N481" s="188"/>
      <c r="O481" s="188"/>
      <c r="P481" s="188"/>
      <c r="Q481" s="188"/>
      <c r="R481" s="188"/>
      <c r="S481" s="188"/>
      <c r="T481" s="188"/>
      <c r="U481" s="189"/>
      <c r="V481" s="188"/>
      <c r="W481" s="166"/>
      <c r="X481" s="166"/>
      <c r="Y481" s="166"/>
      <c r="Z481" s="166"/>
      <c r="AA481" s="166"/>
      <c r="AB481" s="166"/>
      <c r="AC481" s="166"/>
      <c r="AD481" s="166"/>
      <c r="AE481" s="166"/>
      <c r="AF481" s="166"/>
      <c r="AG481" s="166" t="s">
        <v>154</v>
      </c>
      <c r="AH481" s="166">
        <v>0</v>
      </c>
      <c r="AI481" s="166"/>
      <c r="AJ481" s="166"/>
      <c r="AK481" s="166"/>
      <c r="AL481" s="166"/>
      <c r="AM481" s="166"/>
      <c r="AN481" s="166"/>
      <c r="AO481" s="166"/>
      <c r="AP481" s="166"/>
      <c r="AQ481" s="166"/>
      <c r="AR481" s="166"/>
      <c r="AS481" s="166"/>
      <c r="AT481" s="166"/>
      <c r="AU481" s="166"/>
      <c r="AV481" s="166"/>
      <c r="AW481" s="166"/>
      <c r="AX481" s="166"/>
      <c r="AY481" s="166"/>
      <c r="AZ481" s="166"/>
      <c r="BA481" s="166"/>
      <c r="BB481" s="166"/>
      <c r="BC481" s="166"/>
      <c r="BD481" s="166"/>
      <c r="BE481" s="166"/>
      <c r="BF481" s="166"/>
      <c r="BG481" s="166"/>
      <c r="BH481" s="166"/>
    </row>
    <row r="482" spans="1:60" outlineLevel="1">
      <c r="A482" s="167"/>
      <c r="B482" s="177"/>
      <c r="C482" s="195" t="s">
        <v>462</v>
      </c>
      <c r="D482" s="180"/>
      <c r="E482" s="184">
        <v>10.06</v>
      </c>
      <c r="F482" s="188"/>
      <c r="G482" s="188"/>
      <c r="H482" s="188"/>
      <c r="I482" s="188"/>
      <c r="J482" s="188"/>
      <c r="K482" s="188"/>
      <c r="L482" s="188"/>
      <c r="M482" s="188"/>
      <c r="N482" s="188"/>
      <c r="O482" s="188"/>
      <c r="P482" s="188"/>
      <c r="Q482" s="188"/>
      <c r="R482" s="188"/>
      <c r="S482" s="188"/>
      <c r="T482" s="188"/>
      <c r="U482" s="189"/>
      <c r="V482" s="188"/>
      <c r="W482" s="166"/>
      <c r="X482" s="166"/>
      <c r="Y482" s="166"/>
      <c r="Z482" s="166"/>
      <c r="AA482" s="166"/>
      <c r="AB482" s="166"/>
      <c r="AC482" s="166"/>
      <c r="AD482" s="166"/>
      <c r="AE482" s="166"/>
      <c r="AF482" s="166"/>
      <c r="AG482" s="166" t="s">
        <v>154</v>
      </c>
      <c r="AH482" s="166">
        <v>0</v>
      </c>
      <c r="AI482" s="166"/>
      <c r="AJ482" s="166"/>
      <c r="AK482" s="166"/>
      <c r="AL482" s="166"/>
      <c r="AM482" s="166"/>
      <c r="AN482" s="166"/>
      <c r="AO482" s="166"/>
      <c r="AP482" s="166"/>
      <c r="AQ482" s="166"/>
      <c r="AR482" s="166"/>
      <c r="AS482" s="166"/>
      <c r="AT482" s="166"/>
      <c r="AU482" s="166"/>
      <c r="AV482" s="166"/>
      <c r="AW482" s="166"/>
      <c r="AX482" s="166"/>
      <c r="AY482" s="166"/>
      <c r="AZ482" s="166"/>
      <c r="BA482" s="166"/>
      <c r="BB482" s="166"/>
      <c r="BC482" s="166"/>
      <c r="BD482" s="166"/>
      <c r="BE482" s="166"/>
      <c r="BF482" s="166"/>
      <c r="BG482" s="166"/>
      <c r="BH482" s="166"/>
    </row>
    <row r="483" spans="1:60" outlineLevel="1">
      <c r="A483" s="167"/>
      <c r="B483" s="177"/>
      <c r="C483" s="195" t="s">
        <v>463</v>
      </c>
      <c r="D483" s="180"/>
      <c r="E483" s="184">
        <v>5.6</v>
      </c>
      <c r="F483" s="188"/>
      <c r="G483" s="188"/>
      <c r="H483" s="188"/>
      <c r="I483" s="188"/>
      <c r="J483" s="188"/>
      <c r="K483" s="188"/>
      <c r="L483" s="188"/>
      <c r="M483" s="188"/>
      <c r="N483" s="188"/>
      <c r="O483" s="188"/>
      <c r="P483" s="188"/>
      <c r="Q483" s="188"/>
      <c r="R483" s="188"/>
      <c r="S483" s="188"/>
      <c r="T483" s="188"/>
      <c r="U483" s="189"/>
      <c r="V483" s="188"/>
      <c r="W483" s="166"/>
      <c r="X483" s="166"/>
      <c r="Y483" s="166"/>
      <c r="Z483" s="166"/>
      <c r="AA483" s="166"/>
      <c r="AB483" s="166"/>
      <c r="AC483" s="166"/>
      <c r="AD483" s="166"/>
      <c r="AE483" s="166"/>
      <c r="AF483" s="166"/>
      <c r="AG483" s="166" t="s">
        <v>154</v>
      </c>
      <c r="AH483" s="166">
        <v>0</v>
      </c>
      <c r="AI483" s="166"/>
      <c r="AJ483" s="166"/>
      <c r="AK483" s="166"/>
      <c r="AL483" s="166"/>
      <c r="AM483" s="166"/>
      <c r="AN483" s="166"/>
      <c r="AO483" s="166"/>
      <c r="AP483" s="166"/>
      <c r="AQ483" s="166"/>
      <c r="AR483" s="166"/>
      <c r="AS483" s="166"/>
      <c r="AT483" s="166"/>
      <c r="AU483" s="166"/>
      <c r="AV483" s="166"/>
      <c r="AW483" s="166"/>
      <c r="AX483" s="166"/>
      <c r="AY483" s="166"/>
      <c r="AZ483" s="166"/>
      <c r="BA483" s="166"/>
      <c r="BB483" s="166"/>
      <c r="BC483" s="166"/>
      <c r="BD483" s="166"/>
      <c r="BE483" s="166"/>
      <c r="BF483" s="166"/>
      <c r="BG483" s="166"/>
      <c r="BH483" s="166"/>
    </row>
    <row r="484" spans="1:60" outlineLevel="1">
      <c r="A484" s="167"/>
      <c r="B484" s="177"/>
      <c r="C484" s="195" t="s">
        <v>464</v>
      </c>
      <c r="D484" s="180"/>
      <c r="E484" s="184">
        <v>4.75</v>
      </c>
      <c r="F484" s="188"/>
      <c r="G484" s="188"/>
      <c r="H484" s="188"/>
      <c r="I484" s="188"/>
      <c r="J484" s="188"/>
      <c r="K484" s="188"/>
      <c r="L484" s="188"/>
      <c r="M484" s="188"/>
      <c r="N484" s="188"/>
      <c r="O484" s="188"/>
      <c r="P484" s="188"/>
      <c r="Q484" s="188"/>
      <c r="R484" s="188"/>
      <c r="S484" s="188"/>
      <c r="T484" s="188"/>
      <c r="U484" s="189"/>
      <c r="V484" s="188"/>
      <c r="W484" s="166"/>
      <c r="X484" s="166"/>
      <c r="Y484" s="166"/>
      <c r="Z484" s="166"/>
      <c r="AA484" s="166"/>
      <c r="AB484" s="166"/>
      <c r="AC484" s="166"/>
      <c r="AD484" s="166"/>
      <c r="AE484" s="166"/>
      <c r="AF484" s="166"/>
      <c r="AG484" s="166" t="s">
        <v>154</v>
      </c>
      <c r="AH484" s="166">
        <v>0</v>
      </c>
      <c r="AI484" s="166"/>
      <c r="AJ484" s="166"/>
      <c r="AK484" s="166"/>
      <c r="AL484" s="166"/>
      <c r="AM484" s="166"/>
      <c r="AN484" s="166"/>
      <c r="AO484" s="166"/>
      <c r="AP484" s="166"/>
      <c r="AQ484" s="166"/>
      <c r="AR484" s="166"/>
      <c r="AS484" s="166"/>
      <c r="AT484" s="166"/>
      <c r="AU484" s="166"/>
      <c r="AV484" s="166"/>
      <c r="AW484" s="166"/>
      <c r="AX484" s="166"/>
      <c r="AY484" s="166"/>
      <c r="AZ484" s="166"/>
      <c r="BA484" s="166"/>
      <c r="BB484" s="166"/>
      <c r="BC484" s="166"/>
      <c r="BD484" s="166"/>
      <c r="BE484" s="166"/>
      <c r="BF484" s="166"/>
      <c r="BG484" s="166"/>
      <c r="BH484" s="166"/>
    </row>
    <row r="485" spans="1:60" outlineLevel="1">
      <c r="A485" s="167"/>
      <c r="B485" s="177"/>
      <c r="C485" s="195" t="s">
        <v>465</v>
      </c>
      <c r="D485" s="180"/>
      <c r="E485" s="184">
        <v>11.4</v>
      </c>
      <c r="F485" s="188"/>
      <c r="G485" s="188"/>
      <c r="H485" s="188"/>
      <c r="I485" s="188"/>
      <c r="J485" s="188"/>
      <c r="K485" s="188"/>
      <c r="L485" s="188"/>
      <c r="M485" s="188"/>
      <c r="N485" s="188"/>
      <c r="O485" s="188"/>
      <c r="P485" s="188"/>
      <c r="Q485" s="188"/>
      <c r="R485" s="188"/>
      <c r="S485" s="188"/>
      <c r="T485" s="188"/>
      <c r="U485" s="189"/>
      <c r="V485" s="188"/>
      <c r="W485" s="166"/>
      <c r="X485" s="166"/>
      <c r="Y485" s="166"/>
      <c r="Z485" s="166"/>
      <c r="AA485" s="166"/>
      <c r="AB485" s="166"/>
      <c r="AC485" s="166"/>
      <c r="AD485" s="166"/>
      <c r="AE485" s="166"/>
      <c r="AF485" s="166"/>
      <c r="AG485" s="166" t="s">
        <v>154</v>
      </c>
      <c r="AH485" s="166">
        <v>0</v>
      </c>
      <c r="AI485" s="166"/>
      <c r="AJ485" s="166"/>
      <c r="AK485" s="166"/>
      <c r="AL485" s="166"/>
      <c r="AM485" s="166"/>
      <c r="AN485" s="166"/>
      <c r="AO485" s="166"/>
      <c r="AP485" s="166"/>
      <c r="AQ485" s="166"/>
      <c r="AR485" s="166"/>
      <c r="AS485" s="166"/>
      <c r="AT485" s="166"/>
      <c r="AU485" s="166"/>
      <c r="AV485" s="166"/>
      <c r="AW485" s="166"/>
      <c r="AX485" s="166"/>
      <c r="AY485" s="166"/>
      <c r="AZ485" s="166"/>
      <c r="BA485" s="166"/>
      <c r="BB485" s="166"/>
      <c r="BC485" s="166"/>
      <c r="BD485" s="166"/>
      <c r="BE485" s="166"/>
      <c r="BF485" s="166"/>
      <c r="BG485" s="166"/>
      <c r="BH485" s="166"/>
    </row>
    <row r="486" spans="1:60" outlineLevel="1">
      <c r="A486" s="167"/>
      <c r="B486" s="177"/>
      <c r="C486" s="195" t="s">
        <v>466</v>
      </c>
      <c r="D486" s="180"/>
      <c r="E486" s="184">
        <v>18.8</v>
      </c>
      <c r="F486" s="188"/>
      <c r="G486" s="188"/>
      <c r="H486" s="188"/>
      <c r="I486" s="188"/>
      <c r="J486" s="188"/>
      <c r="K486" s="188"/>
      <c r="L486" s="188"/>
      <c r="M486" s="188"/>
      <c r="N486" s="188"/>
      <c r="O486" s="188"/>
      <c r="P486" s="188"/>
      <c r="Q486" s="188"/>
      <c r="R486" s="188"/>
      <c r="S486" s="188"/>
      <c r="T486" s="188"/>
      <c r="U486" s="189"/>
      <c r="V486" s="188"/>
      <c r="W486" s="166"/>
      <c r="X486" s="166"/>
      <c r="Y486" s="166"/>
      <c r="Z486" s="166"/>
      <c r="AA486" s="166"/>
      <c r="AB486" s="166"/>
      <c r="AC486" s="166"/>
      <c r="AD486" s="166"/>
      <c r="AE486" s="166"/>
      <c r="AF486" s="166"/>
      <c r="AG486" s="166" t="s">
        <v>154</v>
      </c>
      <c r="AH486" s="166">
        <v>0</v>
      </c>
      <c r="AI486" s="166"/>
      <c r="AJ486" s="166"/>
      <c r="AK486" s="166"/>
      <c r="AL486" s="166"/>
      <c r="AM486" s="166"/>
      <c r="AN486" s="166"/>
      <c r="AO486" s="166"/>
      <c r="AP486" s="166"/>
      <c r="AQ486" s="166"/>
      <c r="AR486" s="166"/>
      <c r="AS486" s="166"/>
      <c r="AT486" s="166"/>
      <c r="AU486" s="166"/>
      <c r="AV486" s="166"/>
      <c r="AW486" s="166"/>
      <c r="AX486" s="166"/>
      <c r="AY486" s="166"/>
      <c r="AZ486" s="166"/>
      <c r="BA486" s="166"/>
      <c r="BB486" s="166"/>
      <c r="BC486" s="166"/>
      <c r="BD486" s="166"/>
      <c r="BE486" s="166"/>
      <c r="BF486" s="166"/>
      <c r="BG486" s="166"/>
      <c r="BH486" s="166"/>
    </row>
    <row r="487" spans="1:60" outlineLevel="1">
      <c r="A487" s="167">
        <v>88</v>
      </c>
      <c r="B487" s="177" t="s">
        <v>467</v>
      </c>
      <c r="C487" s="194" t="s">
        <v>468</v>
      </c>
      <c r="D487" s="179" t="s">
        <v>167</v>
      </c>
      <c r="E487" s="183">
        <v>336.38400000000001</v>
      </c>
      <c r="F487" s="188"/>
      <c r="G487" s="188"/>
      <c r="H487" s="188">
        <v>0</v>
      </c>
      <c r="I487" s="188">
        <f>ROUND(E487*H487,2)</f>
        <v>0</v>
      </c>
      <c r="J487" s="188">
        <v>56.3</v>
      </c>
      <c r="K487" s="188">
        <f>ROUND(E487*J487,2)</f>
        <v>18938.419999999998</v>
      </c>
      <c r="L487" s="188">
        <v>15</v>
      </c>
      <c r="M487" s="188">
        <f>G487*(1+L487/100)</f>
        <v>0</v>
      </c>
      <c r="N487" s="188">
        <v>0</v>
      </c>
      <c r="O487" s="188">
        <f>ROUND(E487*N487,2)</f>
        <v>0</v>
      </c>
      <c r="P487" s="188">
        <v>2.4E-2</v>
      </c>
      <c r="Q487" s="188">
        <f>ROUND(E487*P487,2)</f>
        <v>8.07</v>
      </c>
      <c r="R487" s="188"/>
      <c r="S487" s="188" t="s">
        <v>151</v>
      </c>
      <c r="T487" s="188">
        <v>0</v>
      </c>
      <c r="U487" s="189">
        <f>ROUND(E487*T487,2)</f>
        <v>0</v>
      </c>
      <c r="V487" s="188"/>
      <c r="W487" s="166"/>
      <c r="X487" s="166"/>
      <c r="Y487" s="166"/>
      <c r="Z487" s="166"/>
      <c r="AA487" s="166"/>
      <c r="AB487" s="166"/>
      <c r="AC487" s="166"/>
      <c r="AD487" s="166"/>
      <c r="AE487" s="166"/>
      <c r="AF487" s="166"/>
      <c r="AG487" s="166" t="s">
        <v>152</v>
      </c>
      <c r="AH487" s="166"/>
      <c r="AI487" s="166"/>
      <c r="AJ487" s="166"/>
      <c r="AK487" s="166"/>
      <c r="AL487" s="166"/>
      <c r="AM487" s="166"/>
      <c r="AN487" s="166"/>
      <c r="AO487" s="166"/>
      <c r="AP487" s="166"/>
      <c r="AQ487" s="166"/>
      <c r="AR487" s="166"/>
      <c r="AS487" s="166"/>
      <c r="AT487" s="166"/>
      <c r="AU487" s="166"/>
      <c r="AV487" s="166"/>
      <c r="AW487" s="166"/>
      <c r="AX487" s="166"/>
      <c r="AY487" s="166"/>
      <c r="AZ487" s="166"/>
      <c r="BA487" s="166"/>
      <c r="BB487" s="166"/>
      <c r="BC487" s="166"/>
      <c r="BD487" s="166"/>
      <c r="BE487" s="166"/>
      <c r="BF487" s="166"/>
      <c r="BG487" s="166"/>
      <c r="BH487" s="166"/>
    </row>
    <row r="488" spans="1:60" ht="33.75" outlineLevel="1">
      <c r="A488" s="167"/>
      <c r="B488" s="177"/>
      <c r="C488" s="195" t="s">
        <v>469</v>
      </c>
      <c r="D488" s="180"/>
      <c r="E488" s="184">
        <v>65.959999999999994</v>
      </c>
      <c r="F488" s="188"/>
      <c r="G488" s="188"/>
      <c r="H488" s="188"/>
      <c r="I488" s="188"/>
      <c r="J488" s="188"/>
      <c r="K488" s="188"/>
      <c r="L488" s="188"/>
      <c r="M488" s="188"/>
      <c r="N488" s="188"/>
      <c r="O488" s="188"/>
      <c r="P488" s="188"/>
      <c r="Q488" s="188"/>
      <c r="R488" s="188"/>
      <c r="S488" s="188"/>
      <c r="T488" s="188"/>
      <c r="U488" s="189"/>
      <c r="V488" s="188"/>
      <c r="W488" s="166"/>
      <c r="X488" s="166"/>
      <c r="Y488" s="166"/>
      <c r="Z488" s="166"/>
      <c r="AA488" s="166"/>
      <c r="AB488" s="166"/>
      <c r="AC488" s="166"/>
      <c r="AD488" s="166"/>
      <c r="AE488" s="166"/>
      <c r="AF488" s="166"/>
      <c r="AG488" s="166" t="s">
        <v>154</v>
      </c>
      <c r="AH488" s="166">
        <v>0</v>
      </c>
      <c r="AI488" s="166"/>
      <c r="AJ488" s="166"/>
      <c r="AK488" s="166"/>
      <c r="AL488" s="166"/>
      <c r="AM488" s="166"/>
      <c r="AN488" s="166"/>
      <c r="AO488" s="166"/>
      <c r="AP488" s="166"/>
      <c r="AQ488" s="166"/>
      <c r="AR488" s="166"/>
      <c r="AS488" s="166"/>
      <c r="AT488" s="166"/>
      <c r="AU488" s="166"/>
      <c r="AV488" s="166"/>
      <c r="AW488" s="166"/>
      <c r="AX488" s="166"/>
      <c r="AY488" s="166"/>
      <c r="AZ488" s="166"/>
      <c r="BA488" s="166"/>
      <c r="BB488" s="166"/>
      <c r="BC488" s="166"/>
      <c r="BD488" s="166"/>
      <c r="BE488" s="166"/>
      <c r="BF488" s="166"/>
      <c r="BG488" s="166"/>
      <c r="BH488" s="166"/>
    </row>
    <row r="489" spans="1:60" outlineLevel="1">
      <c r="A489" s="167"/>
      <c r="B489" s="177"/>
      <c r="C489" s="195" t="s">
        <v>470</v>
      </c>
      <c r="D489" s="180"/>
      <c r="E489" s="184">
        <v>169.62</v>
      </c>
      <c r="F489" s="188"/>
      <c r="G489" s="188"/>
      <c r="H489" s="188"/>
      <c r="I489" s="188"/>
      <c r="J489" s="188"/>
      <c r="K489" s="188"/>
      <c r="L489" s="188"/>
      <c r="M489" s="188"/>
      <c r="N489" s="188"/>
      <c r="O489" s="188"/>
      <c r="P489" s="188"/>
      <c r="Q489" s="188"/>
      <c r="R489" s="188"/>
      <c r="S489" s="188"/>
      <c r="T489" s="188"/>
      <c r="U489" s="189"/>
      <c r="V489" s="188"/>
      <c r="W489" s="166"/>
      <c r="X489" s="166"/>
      <c r="Y489" s="166"/>
      <c r="Z489" s="166"/>
      <c r="AA489" s="166"/>
      <c r="AB489" s="166"/>
      <c r="AC489" s="166"/>
      <c r="AD489" s="166"/>
      <c r="AE489" s="166"/>
      <c r="AF489" s="166"/>
      <c r="AG489" s="166" t="s">
        <v>154</v>
      </c>
      <c r="AH489" s="166">
        <v>0</v>
      </c>
      <c r="AI489" s="166"/>
      <c r="AJ489" s="166"/>
      <c r="AK489" s="166"/>
      <c r="AL489" s="166"/>
      <c r="AM489" s="166"/>
      <c r="AN489" s="166"/>
      <c r="AO489" s="166"/>
      <c r="AP489" s="166"/>
      <c r="AQ489" s="166"/>
      <c r="AR489" s="166"/>
      <c r="AS489" s="166"/>
      <c r="AT489" s="166"/>
      <c r="AU489" s="166"/>
      <c r="AV489" s="166"/>
      <c r="AW489" s="166"/>
      <c r="AX489" s="166"/>
      <c r="AY489" s="166"/>
      <c r="AZ489" s="166"/>
      <c r="BA489" s="166"/>
      <c r="BB489" s="166"/>
      <c r="BC489" s="166"/>
      <c r="BD489" s="166"/>
      <c r="BE489" s="166"/>
      <c r="BF489" s="166"/>
      <c r="BG489" s="166"/>
      <c r="BH489" s="166"/>
    </row>
    <row r="490" spans="1:60" outlineLevel="1">
      <c r="A490" s="167"/>
      <c r="B490" s="177"/>
      <c r="C490" s="195" t="s">
        <v>471</v>
      </c>
      <c r="D490" s="180"/>
      <c r="E490" s="184">
        <v>19.2</v>
      </c>
      <c r="F490" s="188"/>
      <c r="G490" s="188"/>
      <c r="H490" s="188"/>
      <c r="I490" s="188"/>
      <c r="J490" s="188"/>
      <c r="K490" s="188"/>
      <c r="L490" s="188"/>
      <c r="M490" s="188"/>
      <c r="N490" s="188"/>
      <c r="O490" s="188"/>
      <c r="P490" s="188"/>
      <c r="Q490" s="188"/>
      <c r="R490" s="188"/>
      <c r="S490" s="188"/>
      <c r="T490" s="188"/>
      <c r="U490" s="189"/>
      <c r="V490" s="188"/>
      <c r="W490" s="166"/>
      <c r="X490" s="166"/>
      <c r="Y490" s="166"/>
      <c r="Z490" s="166"/>
      <c r="AA490" s="166"/>
      <c r="AB490" s="166"/>
      <c r="AC490" s="166"/>
      <c r="AD490" s="166"/>
      <c r="AE490" s="166"/>
      <c r="AF490" s="166"/>
      <c r="AG490" s="166" t="s">
        <v>154</v>
      </c>
      <c r="AH490" s="166">
        <v>0</v>
      </c>
      <c r="AI490" s="166"/>
      <c r="AJ490" s="166"/>
      <c r="AK490" s="166"/>
      <c r="AL490" s="166"/>
      <c r="AM490" s="166"/>
      <c r="AN490" s="166"/>
      <c r="AO490" s="166"/>
      <c r="AP490" s="166"/>
      <c r="AQ490" s="166"/>
      <c r="AR490" s="166"/>
      <c r="AS490" s="166"/>
      <c r="AT490" s="166"/>
      <c r="AU490" s="166"/>
      <c r="AV490" s="166"/>
      <c r="AW490" s="166"/>
      <c r="AX490" s="166"/>
      <c r="AY490" s="166"/>
      <c r="AZ490" s="166"/>
      <c r="BA490" s="166"/>
      <c r="BB490" s="166"/>
      <c r="BC490" s="166"/>
      <c r="BD490" s="166"/>
      <c r="BE490" s="166"/>
      <c r="BF490" s="166"/>
      <c r="BG490" s="166"/>
      <c r="BH490" s="166"/>
    </row>
    <row r="491" spans="1:60" outlineLevel="1">
      <c r="A491" s="167"/>
      <c r="B491" s="177"/>
      <c r="C491" s="195" t="s">
        <v>472</v>
      </c>
      <c r="D491" s="180"/>
      <c r="E491" s="184">
        <v>53.6</v>
      </c>
      <c r="F491" s="188"/>
      <c r="G491" s="188"/>
      <c r="H491" s="188"/>
      <c r="I491" s="188"/>
      <c r="J491" s="188"/>
      <c r="K491" s="188"/>
      <c r="L491" s="188"/>
      <c r="M491" s="188"/>
      <c r="N491" s="188"/>
      <c r="O491" s="188"/>
      <c r="P491" s="188"/>
      <c r="Q491" s="188"/>
      <c r="R491" s="188"/>
      <c r="S491" s="188"/>
      <c r="T491" s="188"/>
      <c r="U491" s="189"/>
      <c r="V491" s="188"/>
      <c r="W491" s="166"/>
      <c r="X491" s="166"/>
      <c r="Y491" s="166"/>
      <c r="Z491" s="166"/>
      <c r="AA491" s="166"/>
      <c r="AB491" s="166"/>
      <c r="AC491" s="166"/>
      <c r="AD491" s="166"/>
      <c r="AE491" s="166"/>
      <c r="AF491" s="166"/>
      <c r="AG491" s="166" t="s">
        <v>154</v>
      </c>
      <c r="AH491" s="166">
        <v>0</v>
      </c>
      <c r="AI491" s="166"/>
      <c r="AJ491" s="166"/>
      <c r="AK491" s="166"/>
      <c r="AL491" s="166"/>
      <c r="AM491" s="166"/>
      <c r="AN491" s="166"/>
      <c r="AO491" s="166"/>
      <c r="AP491" s="166"/>
      <c r="AQ491" s="166"/>
      <c r="AR491" s="166"/>
      <c r="AS491" s="166"/>
      <c r="AT491" s="166"/>
      <c r="AU491" s="166"/>
      <c r="AV491" s="166"/>
      <c r="AW491" s="166"/>
      <c r="AX491" s="166"/>
      <c r="AY491" s="166"/>
      <c r="AZ491" s="166"/>
      <c r="BA491" s="166"/>
      <c r="BB491" s="166"/>
      <c r="BC491" s="166"/>
      <c r="BD491" s="166"/>
      <c r="BE491" s="166"/>
      <c r="BF491" s="166"/>
      <c r="BG491" s="166"/>
      <c r="BH491" s="166"/>
    </row>
    <row r="492" spans="1:60" outlineLevel="1">
      <c r="A492" s="167"/>
      <c r="B492" s="177"/>
      <c r="C492" s="195" t="s">
        <v>473</v>
      </c>
      <c r="D492" s="180"/>
      <c r="E492" s="184">
        <v>28</v>
      </c>
      <c r="F492" s="188"/>
      <c r="G492" s="188"/>
      <c r="H492" s="188"/>
      <c r="I492" s="188"/>
      <c r="J492" s="188"/>
      <c r="K492" s="188"/>
      <c r="L492" s="188"/>
      <c r="M492" s="188"/>
      <c r="N492" s="188"/>
      <c r="O492" s="188"/>
      <c r="P492" s="188"/>
      <c r="Q492" s="188"/>
      <c r="R492" s="188"/>
      <c r="S492" s="188"/>
      <c r="T492" s="188"/>
      <c r="U492" s="189"/>
      <c r="V492" s="188"/>
      <c r="W492" s="166"/>
      <c r="X492" s="166"/>
      <c r="Y492" s="166"/>
      <c r="Z492" s="166"/>
      <c r="AA492" s="166"/>
      <c r="AB492" s="166"/>
      <c r="AC492" s="166"/>
      <c r="AD492" s="166"/>
      <c r="AE492" s="166"/>
      <c r="AF492" s="166"/>
      <c r="AG492" s="166" t="s">
        <v>154</v>
      </c>
      <c r="AH492" s="166">
        <v>0</v>
      </c>
      <c r="AI492" s="166"/>
      <c r="AJ492" s="166"/>
      <c r="AK492" s="166"/>
      <c r="AL492" s="166"/>
      <c r="AM492" s="166"/>
      <c r="AN492" s="166"/>
      <c r="AO492" s="166"/>
      <c r="AP492" s="166"/>
      <c r="AQ492" s="166"/>
      <c r="AR492" s="166"/>
      <c r="AS492" s="166"/>
      <c r="AT492" s="166"/>
      <c r="AU492" s="166"/>
      <c r="AV492" s="166"/>
      <c r="AW492" s="166"/>
      <c r="AX492" s="166"/>
      <c r="AY492" s="166"/>
      <c r="AZ492" s="166"/>
      <c r="BA492" s="166"/>
      <c r="BB492" s="166"/>
      <c r="BC492" s="166"/>
      <c r="BD492" s="166"/>
      <c r="BE492" s="166"/>
      <c r="BF492" s="166"/>
      <c r="BG492" s="166"/>
      <c r="BH492" s="166"/>
    </row>
    <row r="493" spans="1:60" ht="22.5" outlineLevel="1">
      <c r="A493" s="167">
        <v>89</v>
      </c>
      <c r="B493" s="177" t="s">
        <v>474</v>
      </c>
      <c r="C493" s="194" t="s">
        <v>475</v>
      </c>
      <c r="D493" s="179" t="s">
        <v>159</v>
      </c>
      <c r="E493" s="183">
        <v>416.47372999999999</v>
      </c>
      <c r="F493" s="188"/>
      <c r="G493" s="188"/>
      <c r="H493" s="188">
        <v>10.56</v>
      </c>
      <c r="I493" s="188">
        <f>ROUND(E493*H493,2)</f>
        <v>4397.96</v>
      </c>
      <c r="J493" s="188">
        <v>20.14</v>
      </c>
      <c r="K493" s="188">
        <f>ROUND(E493*J493,2)</f>
        <v>8387.7800000000007</v>
      </c>
      <c r="L493" s="188">
        <v>15</v>
      </c>
      <c r="M493" s="188">
        <f>G493*(1+L493/100)</f>
        <v>0</v>
      </c>
      <c r="N493" s="188">
        <v>9.1E-4</v>
      </c>
      <c r="O493" s="188">
        <f>ROUND(E493*N493,2)</f>
        <v>0.38</v>
      </c>
      <c r="P493" s="188">
        <v>0</v>
      </c>
      <c r="Q493" s="188">
        <f>ROUND(E493*P493,2)</f>
        <v>0</v>
      </c>
      <c r="R493" s="188"/>
      <c r="S493" s="188" t="s">
        <v>157</v>
      </c>
      <c r="T493" s="188">
        <v>0</v>
      </c>
      <c r="U493" s="189">
        <f>ROUND(E493*T493,2)</f>
        <v>0</v>
      </c>
      <c r="V493" s="188"/>
      <c r="W493" s="166"/>
      <c r="X493" s="166"/>
      <c r="Y493" s="166"/>
      <c r="Z493" s="166"/>
      <c r="AA493" s="166"/>
      <c r="AB493" s="166"/>
      <c r="AC493" s="166"/>
      <c r="AD493" s="166"/>
      <c r="AE493" s="166"/>
      <c r="AF493" s="166"/>
      <c r="AG493" s="166" t="s">
        <v>152</v>
      </c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166"/>
      <c r="AZ493" s="166"/>
      <c r="BA493" s="166"/>
      <c r="BB493" s="166"/>
      <c r="BC493" s="166"/>
      <c r="BD493" s="166"/>
      <c r="BE493" s="166"/>
      <c r="BF493" s="166"/>
      <c r="BG493" s="166"/>
      <c r="BH493" s="166"/>
    </row>
    <row r="494" spans="1:60" ht="22.5" outlineLevel="1">
      <c r="A494" s="167"/>
      <c r="B494" s="177"/>
      <c r="C494" s="195" t="s">
        <v>411</v>
      </c>
      <c r="D494" s="180"/>
      <c r="E494" s="184">
        <v>346.27</v>
      </c>
      <c r="F494" s="188"/>
      <c r="G494" s="188"/>
      <c r="H494" s="188"/>
      <c r="I494" s="188"/>
      <c r="J494" s="188"/>
      <c r="K494" s="188"/>
      <c r="L494" s="188"/>
      <c r="M494" s="188"/>
      <c r="N494" s="188"/>
      <c r="O494" s="188"/>
      <c r="P494" s="188"/>
      <c r="Q494" s="188"/>
      <c r="R494" s="188"/>
      <c r="S494" s="188"/>
      <c r="T494" s="188"/>
      <c r="U494" s="189"/>
      <c r="V494" s="188"/>
      <c r="W494" s="166"/>
      <c r="X494" s="166"/>
      <c r="Y494" s="166"/>
      <c r="Z494" s="166"/>
      <c r="AA494" s="166"/>
      <c r="AB494" s="166"/>
      <c r="AC494" s="166"/>
      <c r="AD494" s="166"/>
      <c r="AE494" s="166"/>
      <c r="AF494" s="166"/>
      <c r="AG494" s="166" t="s">
        <v>154</v>
      </c>
      <c r="AH494" s="166">
        <v>0</v>
      </c>
      <c r="AI494" s="166"/>
      <c r="AJ494" s="166"/>
      <c r="AK494" s="166"/>
      <c r="AL494" s="166"/>
      <c r="AM494" s="166"/>
      <c r="AN494" s="166"/>
      <c r="AO494" s="166"/>
      <c r="AP494" s="166"/>
      <c r="AQ494" s="166"/>
      <c r="AR494" s="166"/>
      <c r="AS494" s="166"/>
      <c r="AT494" s="166"/>
      <c r="AU494" s="166"/>
      <c r="AV494" s="166"/>
      <c r="AW494" s="166"/>
      <c r="AX494" s="166"/>
      <c r="AY494" s="166"/>
      <c r="AZ494" s="166"/>
      <c r="BA494" s="166"/>
      <c r="BB494" s="166"/>
      <c r="BC494" s="166"/>
      <c r="BD494" s="166"/>
      <c r="BE494" s="166"/>
      <c r="BF494" s="166"/>
      <c r="BG494" s="166"/>
      <c r="BH494" s="166"/>
    </row>
    <row r="495" spans="1:60" outlineLevel="1">
      <c r="A495" s="167"/>
      <c r="B495" s="177"/>
      <c r="C495" s="195" t="s">
        <v>409</v>
      </c>
      <c r="D495" s="180"/>
      <c r="E495" s="184">
        <v>34.57</v>
      </c>
      <c r="F495" s="188"/>
      <c r="G495" s="188"/>
      <c r="H495" s="188"/>
      <c r="I495" s="188"/>
      <c r="J495" s="188"/>
      <c r="K495" s="188"/>
      <c r="L495" s="188"/>
      <c r="M495" s="188"/>
      <c r="N495" s="188"/>
      <c r="O495" s="188"/>
      <c r="P495" s="188"/>
      <c r="Q495" s="188"/>
      <c r="R495" s="188"/>
      <c r="S495" s="188"/>
      <c r="T495" s="188"/>
      <c r="U495" s="189"/>
      <c r="V495" s="188"/>
      <c r="W495" s="166"/>
      <c r="X495" s="166"/>
      <c r="Y495" s="166"/>
      <c r="Z495" s="166"/>
      <c r="AA495" s="166"/>
      <c r="AB495" s="166"/>
      <c r="AC495" s="166"/>
      <c r="AD495" s="166"/>
      <c r="AE495" s="166"/>
      <c r="AF495" s="166"/>
      <c r="AG495" s="166" t="s">
        <v>154</v>
      </c>
      <c r="AH495" s="166">
        <v>0</v>
      </c>
      <c r="AI495" s="166"/>
      <c r="AJ495" s="166"/>
      <c r="AK495" s="166"/>
      <c r="AL495" s="166"/>
      <c r="AM495" s="166"/>
      <c r="AN495" s="166"/>
      <c r="AO495" s="166"/>
      <c r="AP495" s="166"/>
      <c r="AQ495" s="166"/>
      <c r="AR495" s="166"/>
      <c r="AS495" s="166"/>
      <c r="AT495" s="166"/>
      <c r="AU495" s="166"/>
      <c r="AV495" s="166"/>
      <c r="AW495" s="166"/>
      <c r="AX495" s="166"/>
      <c r="AY495" s="166"/>
      <c r="AZ495" s="166"/>
      <c r="BA495" s="166"/>
      <c r="BB495" s="166"/>
      <c r="BC495" s="166"/>
      <c r="BD495" s="166"/>
      <c r="BE495" s="166"/>
      <c r="BF495" s="166"/>
      <c r="BG495" s="166"/>
      <c r="BH495" s="166"/>
    </row>
    <row r="496" spans="1:60" outlineLevel="1">
      <c r="A496" s="167"/>
      <c r="B496" s="177"/>
      <c r="C496" s="195" t="s">
        <v>249</v>
      </c>
      <c r="D496" s="180"/>
      <c r="E496" s="184">
        <v>35.630000000000003</v>
      </c>
      <c r="F496" s="188"/>
      <c r="G496" s="188"/>
      <c r="H496" s="188"/>
      <c r="I496" s="188"/>
      <c r="J496" s="188"/>
      <c r="K496" s="188"/>
      <c r="L496" s="188"/>
      <c r="M496" s="188"/>
      <c r="N496" s="188"/>
      <c r="O496" s="188"/>
      <c r="P496" s="188"/>
      <c r="Q496" s="188"/>
      <c r="R496" s="188"/>
      <c r="S496" s="188"/>
      <c r="T496" s="188"/>
      <c r="U496" s="189"/>
      <c r="V496" s="188"/>
      <c r="W496" s="166"/>
      <c r="X496" s="166"/>
      <c r="Y496" s="166"/>
      <c r="Z496" s="166"/>
      <c r="AA496" s="166"/>
      <c r="AB496" s="166"/>
      <c r="AC496" s="166"/>
      <c r="AD496" s="166"/>
      <c r="AE496" s="166"/>
      <c r="AF496" s="166"/>
      <c r="AG496" s="166" t="s">
        <v>154</v>
      </c>
      <c r="AH496" s="166">
        <v>0</v>
      </c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166"/>
      <c r="AZ496" s="166"/>
      <c r="BA496" s="166"/>
      <c r="BB496" s="166"/>
      <c r="BC496" s="166"/>
      <c r="BD496" s="166"/>
      <c r="BE496" s="166"/>
      <c r="BF496" s="166"/>
      <c r="BG496" s="166"/>
      <c r="BH496" s="166"/>
    </row>
    <row r="497" spans="1:60" outlineLevel="1">
      <c r="A497" s="167">
        <v>90</v>
      </c>
      <c r="B497" s="177" t="s">
        <v>476</v>
      </c>
      <c r="C497" s="194" t="s">
        <v>477</v>
      </c>
      <c r="D497" s="179" t="s">
        <v>159</v>
      </c>
      <c r="E497" s="183">
        <v>298.03768000000002</v>
      </c>
      <c r="F497" s="188"/>
      <c r="G497" s="188"/>
      <c r="H497" s="188">
        <v>0</v>
      </c>
      <c r="I497" s="188">
        <f>ROUND(E497*H497,2)</f>
        <v>0</v>
      </c>
      <c r="J497" s="188">
        <v>19.5</v>
      </c>
      <c r="K497" s="188">
        <f>ROUND(E497*J497,2)</f>
        <v>5811.73</v>
      </c>
      <c r="L497" s="188">
        <v>15</v>
      </c>
      <c r="M497" s="188">
        <f>G497*(1+L497/100)</f>
        <v>0</v>
      </c>
      <c r="N497" s="188">
        <v>0</v>
      </c>
      <c r="O497" s="188">
        <f>ROUND(E497*N497,2)</f>
        <v>0</v>
      </c>
      <c r="P497" s="188">
        <v>7.0000000000000001E-3</v>
      </c>
      <c r="Q497" s="188">
        <f>ROUND(E497*P497,2)</f>
        <v>2.09</v>
      </c>
      <c r="R497" s="188"/>
      <c r="S497" s="188" t="s">
        <v>151</v>
      </c>
      <c r="T497" s="188">
        <v>0</v>
      </c>
      <c r="U497" s="189">
        <f>ROUND(E497*T497,2)</f>
        <v>0</v>
      </c>
      <c r="V497" s="188"/>
      <c r="W497" s="166"/>
      <c r="X497" s="166"/>
      <c r="Y497" s="166"/>
      <c r="Z497" s="166"/>
      <c r="AA497" s="166"/>
      <c r="AB497" s="166"/>
      <c r="AC497" s="166"/>
      <c r="AD497" s="166"/>
      <c r="AE497" s="166"/>
      <c r="AF497" s="166"/>
      <c r="AG497" s="166" t="s">
        <v>152</v>
      </c>
      <c r="AH497" s="166"/>
      <c r="AI497" s="166"/>
      <c r="AJ497" s="166"/>
      <c r="AK497" s="166"/>
      <c r="AL497" s="166"/>
      <c r="AM497" s="166"/>
      <c r="AN497" s="166"/>
      <c r="AO497" s="166"/>
      <c r="AP497" s="166"/>
      <c r="AQ497" s="166"/>
      <c r="AR497" s="166"/>
      <c r="AS497" s="166"/>
      <c r="AT497" s="166"/>
      <c r="AU497" s="166"/>
      <c r="AV497" s="166"/>
      <c r="AW497" s="166"/>
      <c r="AX497" s="166"/>
      <c r="AY497" s="166"/>
      <c r="AZ497" s="166"/>
      <c r="BA497" s="166"/>
      <c r="BB497" s="166"/>
      <c r="BC497" s="166"/>
      <c r="BD497" s="166"/>
      <c r="BE497" s="166"/>
      <c r="BF497" s="166"/>
      <c r="BG497" s="166"/>
      <c r="BH497" s="166"/>
    </row>
    <row r="498" spans="1:60" outlineLevel="1">
      <c r="A498" s="167"/>
      <c r="B498" s="177"/>
      <c r="C498" s="195" t="s">
        <v>478</v>
      </c>
      <c r="D498" s="180"/>
      <c r="E498" s="184">
        <v>271.01</v>
      </c>
      <c r="F498" s="188"/>
      <c r="G498" s="188"/>
      <c r="H498" s="188"/>
      <c r="I498" s="188"/>
      <c r="J498" s="188"/>
      <c r="K498" s="188"/>
      <c r="L498" s="188"/>
      <c r="M498" s="188"/>
      <c r="N498" s="188"/>
      <c r="O498" s="188"/>
      <c r="P498" s="188"/>
      <c r="Q498" s="188"/>
      <c r="R498" s="188"/>
      <c r="S498" s="188"/>
      <c r="T498" s="188"/>
      <c r="U498" s="189"/>
      <c r="V498" s="188"/>
      <c r="W498" s="166"/>
      <c r="X498" s="166"/>
      <c r="Y498" s="166"/>
      <c r="Z498" s="166"/>
      <c r="AA498" s="166"/>
      <c r="AB498" s="166"/>
      <c r="AC498" s="166"/>
      <c r="AD498" s="166"/>
      <c r="AE498" s="166"/>
      <c r="AF498" s="166"/>
      <c r="AG498" s="166" t="s">
        <v>154</v>
      </c>
      <c r="AH498" s="166">
        <v>0</v>
      </c>
      <c r="AI498" s="166"/>
      <c r="AJ498" s="166"/>
      <c r="AK498" s="166"/>
      <c r="AL498" s="166"/>
      <c r="AM498" s="166"/>
      <c r="AN498" s="166"/>
      <c r="AO498" s="166"/>
      <c r="AP498" s="166"/>
      <c r="AQ498" s="166"/>
      <c r="AR498" s="166"/>
      <c r="AS498" s="166"/>
      <c r="AT498" s="166"/>
      <c r="AU498" s="166"/>
      <c r="AV498" s="166"/>
      <c r="AW498" s="166"/>
      <c r="AX498" s="166"/>
      <c r="AY498" s="166"/>
      <c r="AZ498" s="166"/>
      <c r="BA498" s="166"/>
      <c r="BB498" s="166"/>
      <c r="BC498" s="166"/>
      <c r="BD498" s="166"/>
      <c r="BE498" s="166"/>
      <c r="BF498" s="166"/>
      <c r="BG498" s="166"/>
      <c r="BH498" s="166"/>
    </row>
    <row r="499" spans="1:60" outlineLevel="1">
      <c r="A499" s="167"/>
      <c r="B499" s="177"/>
      <c r="C499" s="195" t="s">
        <v>479</v>
      </c>
      <c r="D499" s="180"/>
      <c r="E499" s="184">
        <v>27.03</v>
      </c>
      <c r="F499" s="188"/>
      <c r="G499" s="188"/>
      <c r="H499" s="188"/>
      <c r="I499" s="188"/>
      <c r="J499" s="188"/>
      <c r="K499" s="188"/>
      <c r="L499" s="188"/>
      <c r="M499" s="188"/>
      <c r="N499" s="188"/>
      <c r="O499" s="188"/>
      <c r="P499" s="188"/>
      <c r="Q499" s="188"/>
      <c r="R499" s="188"/>
      <c r="S499" s="188"/>
      <c r="T499" s="188"/>
      <c r="U499" s="189"/>
      <c r="V499" s="188"/>
      <c r="W499" s="166"/>
      <c r="X499" s="166"/>
      <c r="Y499" s="166"/>
      <c r="Z499" s="166"/>
      <c r="AA499" s="166"/>
      <c r="AB499" s="166"/>
      <c r="AC499" s="166"/>
      <c r="AD499" s="166"/>
      <c r="AE499" s="166"/>
      <c r="AF499" s="166"/>
      <c r="AG499" s="166" t="s">
        <v>154</v>
      </c>
      <c r="AH499" s="166">
        <v>0</v>
      </c>
      <c r="AI499" s="166"/>
      <c r="AJ499" s="166"/>
      <c r="AK499" s="166"/>
      <c r="AL499" s="166"/>
      <c r="AM499" s="166"/>
      <c r="AN499" s="166"/>
      <c r="AO499" s="166"/>
      <c r="AP499" s="166"/>
      <c r="AQ499" s="166"/>
      <c r="AR499" s="166"/>
      <c r="AS499" s="166"/>
      <c r="AT499" s="166"/>
      <c r="AU499" s="166"/>
      <c r="AV499" s="166"/>
      <c r="AW499" s="166"/>
      <c r="AX499" s="166"/>
      <c r="AY499" s="166"/>
      <c r="AZ499" s="166"/>
      <c r="BA499" s="166"/>
      <c r="BB499" s="166"/>
      <c r="BC499" s="166"/>
      <c r="BD499" s="166"/>
      <c r="BE499" s="166"/>
      <c r="BF499" s="166"/>
      <c r="BG499" s="166"/>
      <c r="BH499" s="166"/>
    </row>
    <row r="500" spans="1:60" outlineLevel="1">
      <c r="A500" s="167">
        <v>91</v>
      </c>
      <c r="B500" s="177" t="s">
        <v>480</v>
      </c>
      <c r="C500" s="194" t="s">
        <v>481</v>
      </c>
      <c r="D500" s="179" t="s">
        <v>167</v>
      </c>
      <c r="E500" s="183">
        <v>337.5</v>
      </c>
      <c r="F500" s="188"/>
      <c r="G500" s="188"/>
      <c r="H500" s="188">
        <v>7.1</v>
      </c>
      <c r="I500" s="188">
        <f>ROUND(E500*H500,2)</f>
        <v>2396.25</v>
      </c>
      <c r="J500" s="188">
        <v>241.1</v>
      </c>
      <c r="K500" s="188">
        <f>ROUND(E500*J500,2)</f>
        <v>81371.25</v>
      </c>
      <c r="L500" s="188">
        <v>15</v>
      </c>
      <c r="M500" s="188">
        <f>G500*(1+L500/100)</f>
        <v>0</v>
      </c>
      <c r="N500" s="188">
        <v>2.5500000000000002E-3</v>
      </c>
      <c r="O500" s="188">
        <f>ROUND(E500*N500,2)</f>
        <v>0.86</v>
      </c>
      <c r="P500" s="188">
        <v>0</v>
      </c>
      <c r="Q500" s="188">
        <f>ROUND(E500*P500,2)</f>
        <v>0</v>
      </c>
      <c r="R500" s="188"/>
      <c r="S500" s="188" t="s">
        <v>151</v>
      </c>
      <c r="T500" s="188">
        <v>0</v>
      </c>
      <c r="U500" s="189">
        <f>ROUND(E500*T500,2)</f>
        <v>0</v>
      </c>
      <c r="V500" s="188"/>
      <c r="W500" s="166"/>
      <c r="X500" s="166"/>
      <c r="Y500" s="166"/>
      <c r="Z500" s="166"/>
      <c r="AA500" s="166"/>
      <c r="AB500" s="166"/>
      <c r="AC500" s="166"/>
      <c r="AD500" s="166"/>
      <c r="AE500" s="166"/>
      <c r="AF500" s="166"/>
      <c r="AG500" s="166" t="s">
        <v>152</v>
      </c>
      <c r="AH500" s="166"/>
      <c r="AI500" s="166"/>
      <c r="AJ500" s="166"/>
      <c r="AK500" s="166"/>
      <c r="AL500" s="166"/>
      <c r="AM500" s="166"/>
      <c r="AN500" s="166"/>
      <c r="AO500" s="166"/>
      <c r="AP500" s="166"/>
      <c r="AQ500" s="166"/>
      <c r="AR500" s="166"/>
      <c r="AS500" s="166"/>
      <c r="AT500" s="166"/>
      <c r="AU500" s="166"/>
      <c r="AV500" s="166"/>
      <c r="AW500" s="166"/>
      <c r="AX500" s="166"/>
      <c r="AY500" s="166"/>
      <c r="AZ500" s="166"/>
      <c r="BA500" s="166"/>
      <c r="BB500" s="166"/>
      <c r="BC500" s="166"/>
      <c r="BD500" s="166"/>
      <c r="BE500" s="166"/>
      <c r="BF500" s="166"/>
      <c r="BG500" s="166"/>
      <c r="BH500" s="166"/>
    </row>
    <row r="501" spans="1:60" outlineLevel="1">
      <c r="A501" s="167"/>
      <c r="B501" s="177"/>
      <c r="C501" s="195" t="s">
        <v>482</v>
      </c>
      <c r="D501" s="180"/>
      <c r="E501" s="184">
        <v>251.1</v>
      </c>
      <c r="F501" s="188"/>
      <c r="G501" s="188"/>
      <c r="H501" s="188"/>
      <c r="I501" s="188"/>
      <c r="J501" s="188"/>
      <c r="K501" s="188"/>
      <c r="L501" s="188"/>
      <c r="M501" s="188"/>
      <c r="N501" s="188"/>
      <c r="O501" s="188"/>
      <c r="P501" s="188"/>
      <c r="Q501" s="188"/>
      <c r="R501" s="188"/>
      <c r="S501" s="188"/>
      <c r="T501" s="188"/>
      <c r="U501" s="189"/>
      <c r="V501" s="188"/>
      <c r="W501" s="166"/>
      <c r="X501" s="166"/>
      <c r="Y501" s="166"/>
      <c r="Z501" s="166"/>
      <c r="AA501" s="166"/>
      <c r="AB501" s="166"/>
      <c r="AC501" s="166"/>
      <c r="AD501" s="166"/>
      <c r="AE501" s="166"/>
      <c r="AF501" s="166"/>
      <c r="AG501" s="166" t="s">
        <v>154</v>
      </c>
      <c r="AH501" s="166">
        <v>0</v>
      </c>
      <c r="AI501" s="166"/>
      <c r="AJ501" s="166"/>
      <c r="AK501" s="166"/>
      <c r="AL501" s="166"/>
      <c r="AM501" s="166"/>
      <c r="AN501" s="166"/>
      <c r="AO501" s="166"/>
      <c r="AP501" s="166"/>
      <c r="AQ501" s="166"/>
      <c r="AR501" s="166"/>
      <c r="AS501" s="166"/>
      <c r="AT501" s="166"/>
      <c r="AU501" s="166"/>
      <c r="AV501" s="166"/>
      <c r="AW501" s="166"/>
      <c r="AX501" s="166"/>
      <c r="AY501" s="166"/>
      <c r="AZ501" s="166"/>
      <c r="BA501" s="166"/>
      <c r="BB501" s="166"/>
      <c r="BC501" s="166"/>
      <c r="BD501" s="166"/>
      <c r="BE501" s="166"/>
      <c r="BF501" s="166"/>
      <c r="BG501" s="166"/>
      <c r="BH501" s="166"/>
    </row>
    <row r="502" spans="1:60" outlineLevel="1">
      <c r="A502" s="167"/>
      <c r="B502" s="177"/>
      <c r="C502" s="195" t="s">
        <v>483</v>
      </c>
      <c r="D502" s="180"/>
      <c r="E502" s="184">
        <v>86.4</v>
      </c>
      <c r="F502" s="188"/>
      <c r="G502" s="188"/>
      <c r="H502" s="188"/>
      <c r="I502" s="188"/>
      <c r="J502" s="188"/>
      <c r="K502" s="188"/>
      <c r="L502" s="188"/>
      <c r="M502" s="188"/>
      <c r="N502" s="188"/>
      <c r="O502" s="188"/>
      <c r="P502" s="188"/>
      <c r="Q502" s="188"/>
      <c r="R502" s="188"/>
      <c r="S502" s="188"/>
      <c r="T502" s="188"/>
      <c r="U502" s="189"/>
      <c r="V502" s="188"/>
      <c r="W502" s="166"/>
      <c r="X502" s="166"/>
      <c r="Y502" s="166"/>
      <c r="Z502" s="166"/>
      <c r="AA502" s="166"/>
      <c r="AB502" s="166"/>
      <c r="AC502" s="166"/>
      <c r="AD502" s="166"/>
      <c r="AE502" s="166"/>
      <c r="AF502" s="166"/>
      <c r="AG502" s="166" t="s">
        <v>154</v>
      </c>
      <c r="AH502" s="166">
        <v>0</v>
      </c>
      <c r="AI502" s="166"/>
      <c r="AJ502" s="166"/>
      <c r="AK502" s="166"/>
      <c r="AL502" s="166"/>
      <c r="AM502" s="166"/>
      <c r="AN502" s="166"/>
      <c r="AO502" s="166"/>
      <c r="AP502" s="166"/>
      <c r="AQ502" s="166"/>
      <c r="AR502" s="166"/>
      <c r="AS502" s="166"/>
      <c r="AT502" s="166"/>
      <c r="AU502" s="166"/>
      <c r="AV502" s="166"/>
      <c r="AW502" s="166"/>
      <c r="AX502" s="166"/>
      <c r="AY502" s="166"/>
      <c r="AZ502" s="166"/>
      <c r="BA502" s="166"/>
      <c r="BB502" s="166"/>
      <c r="BC502" s="166"/>
      <c r="BD502" s="166"/>
      <c r="BE502" s="166"/>
      <c r="BF502" s="166"/>
      <c r="BG502" s="166"/>
      <c r="BH502" s="166"/>
    </row>
    <row r="503" spans="1:60" outlineLevel="1">
      <c r="A503" s="167">
        <v>92</v>
      </c>
      <c r="B503" s="177" t="s">
        <v>484</v>
      </c>
      <c r="C503" s="194" t="s">
        <v>485</v>
      </c>
      <c r="D503" s="179" t="s">
        <v>150</v>
      </c>
      <c r="E503" s="183">
        <v>11.41023</v>
      </c>
      <c r="F503" s="188"/>
      <c r="G503" s="188"/>
      <c r="H503" s="188">
        <v>5076.3999999999996</v>
      </c>
      <c r="I503" s="188">
        <f>ROUND(E503*H503,2)</f>
        <v>57922.89</v>
      </c>
      <c r="J503" s="188">
        <v>0</v>
      </c>
      <c r="K503" s="188">
        <f>ROUND(E503*J503,2)</f>
        <v>0</v>
      </c>
      <c r="L503" s="188">
        <v>15</v>
      </c>
      <c r="M503" s="188">
        <f>G503*(1+L503/100)</f>
        <v>0</v>
      </c>
      <c r="N503" s="188">
        <v>2.9100000000000001E-2</v>
      </c>
      <c r="O503" s="188">
        <f>ROUND(E503*N503,2)</f>
        <v>0.33</v>
      </c>
      <c r="P503" s="188">
        <v>0</v>
      </c>
      <c r="Q503" s="188">
        <f>ROUND(E503*P503,2)</f>
        <v>0</v>
      </c>
      <c r="R503" s="188"/>
      <c r="S503" s="188" t="s">
        <v>151</v>
      </c>
      <c r="T503" s="188">
        <v>0</v>
      </c>
      <c r="U503" s="189">
        <f>ROUND(E503*T503,2)</f>
        <v>0</v>
      </c>
      <c r="V503" s="188"/>
      <c r="W503" s="166"/>
      <c r="X503" s="166"/>
      <c r="Y503" s="166"/>
      <c r="Z503" s="166"/>
      <c r="AA503" s="166"/>
      <c r="AB503" s="166"/>
      <c r="AC503" s="166"/>
      <c r="AD503" s="166"/>
      <c r="AE503" s="166"/>
      <c r="AF503" s="166"/>
      <c r="AG503" s="166" t="s">
        <v>152</v>
      </c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166"/>
      <c r="AZ503" s="166"/>
      <c r="BA503" s="166"/>
      <c r="BB503" s="166"/>
      <c r="BC503" s="166"/>
      <c r="BD503" s="166"/>
      <c r="BE503" s="166"/>
      <c r="BF503" s="166"/>
      <c r="BG503" s="166"/>
      <c r="BH503" s="166"/>
    </row>
    <row r="504" spans="1:60" outlineLevel="1">
      <c r="A504" s="167"/>
      <c r="B504" s="177"/>
      <c r="C504" s="195" t="s">
        <v>486</v>
      </c>
      <c r="D504" s="180"/>
      <c r="E504" s="184">
        <v>1.6504300000000001</v>
      </c>
      <c r="F504" s="188"/>
      <c r="G504" s="188"/>
      <c r="H504" s="188"/>
      <c r="I504" s="188"/>
      <c r="J504" s="188"/>
      <c r="K504" s="188"/>
      <c r="L504" s="188"/>
      <c r="M504" s="188"/>
      <c r="N504" s="188"/>
      <c r="O504" s="188"/>
      <c r="P504" s="188"/>
      <c r="Q504" s="188"/>
      <c r="R504" s="188"/>
      <c r="S504" s="188"/>
      <c r="T504" s="188"/>
      <c r="U504" s="189"/>
      <c r="V504" s="188"/>
      <c r="W504" s="166"/>
      <c r="X504" s="166"/>
      <c r="Y504" s="166"/>
      <c r="Z504" s="166"/>
      <c r="AA504" s="166"/>
      <c r="AB504" s="166"/>
      <c r="AC504" s="166"/>
      <c r="AD504" s="166"/>
      <c r="AE504" s="166"/>
      <c r="AF504" s="166"/>
      <c r="AG504" s="166" t="s">
        <v>154</v>
      </c>
      <c r="AH504" s="166">
        <v>0</v>
      </c>
      <c r="AI504" s="166"/>
      <c r="AJ504" s="166"/>
      <c r="AK504" s="166"/>
      <c r="AL504" s="166"/>
      <c r="AM504" s="166"/>
      <c r="AN504" s="166"/>
      <c r="AO504" s="166"/>
      <c r="AP504" s="166"/>
      <c r="AQ504" s="166"/>
      <c r="AR504" s="166"/>
      <c r="AS504" s="166"/>
      <c r="AT504" s="166"/>
      <c r="AU504" s="166"/>
      <c r="AV504" s="166"/>
      <c r="AW504" s="166"/>
      <c r="AX504" s="166"/>
      <c r="AY504" s="166"/>
      <c r="AZ504" s="166"/>
      <c r="BA504" s="166"/>
      <c r="BB504" s="166"/>
      <c r="BC504" s="166"/>
      <c r="BD504" s="166"/>
      <c r="BE504" s="166"/>
      <c r="BF504" s="166"/>
      <c r="BG504" s="166"/>
      <c r="BH504" s="166"/>
    </row>
    <row r="505" spans="1:60" outlineLevel="1">
      <c r="A505" s="167"/>
      <c r="B505" s="177"/>
      <c r="C505" s="195" t="s">
        <v>487</v>
      </c>
      <c r="D505" s="180"/>
      <c r="E505" s="184">
        <v>2.7820800000000001</v>
      </c>
      <c r="F505" s="188"/>
      <c r="G505" s="188"/>
      <c r="H505" s="188"/>
      <c r="I505" s="188"/>
      <c r="J505" s="188"/>
      <c r="K505" s="188"/>
      <c r="L505" s="188"/>
      <c r="M505" s="188"/>
      <c r="N505" s="188"/>
      <c r="O505" s="188"/>
      <c r="P505" s="188"/>
      <c r="Q505" s="188"/>
      <c r="R505" s="188"/>
      <c r="S505" s="188"/>
      <c r="T505" s="188"/>
      <c r="U505" s="189"/>
      <c r="V505" s="188"/>
      <c r="W505" s="166"/>
      <c r="X505" s="166"/>
      <c r="Y505" s="166"/>
      <c r="Z505" s="166"/>
      <c r="AA505" s="166"/>
      <c r="AB505" s="166"/>
      <c r="AC505" s="166"/>
      <c r="AD505" s="166"/>
      <c r="AE505" s="166"/>
      <c r="AF505" s="166"/>
      <c r="AG505" s="166" t="s">
        <v>154</v>
      </c>
      <c r="AH505" s="166">
        <v>0</v>
      </c>
      <c r="AI505" s="166"/>
      <c r="AJ505" s="166"/>
      <c r="AK505" s="166"/>
      <c r="AL505" s="166"/>
      <c r="AM505" s="166"/>
      <c r="AN505" s="166"/>
      <c r="AO505" s="166"/>
      <c r="AP505" s="166"/>
      <c r="AQ505" s="166"/>
      <c r="AR505" s="166"/>
      <c r="AS505" s="166"/>
      <c r="AT505" s="166"/>
      <c r="AU505" s="166"/>
      <c r="AV505" s="166"/>
      <c r="AW505" s="166"/>
      <c r="AX505" s="166"/>
      <c r="AY505" s="166"/>
      <c r="AZ505" s="166"/>
      <c r="BA505" s="166"/>
      <c r="BB505" s="166"/>
      <c r="BC505" s="166"/>
      <c r="BD505" s="166"/>
      <c r="BE505" s="166"/>
      <c r="BF505" s="166"/>
      <c r="BG505" s="166"/>
      <c r="BH505" s="166"/>
    </row>
    <row r="506" spans="1:60" outlineLevel="1">
      <c r="A506" s="167"/>
      <c r="B506" s="177"/>
      <c r="C506" s="195" t="s">
        <v>488</v>
      </c>
      <c r="D506" s="180"/>
      <c r="E506" s="184">
        <v>1.4329799999999999</v>
      </c>
      <c r="F506" s="188"/>
      <c r="G506" s="188"/>
      <c r="H506" s="188"/>
      <c r="I506" s="188"/>
      <c r="J506" s="188"/>
      <c r="K506" s="188"/>
      <c r="L506" s="188"/>
      <c r="M506" s="188"/>
      <c r="N506" s="188"/>
      <c r="O506" s="188"/>
      <c r="P506" s="188"/>
      <c r="Q506" s="188"/>
      <c r="R506" s="188"/>
      <c r="S506" s="188"/>
      <c r="T506" s="188"/>
      <c r="U506" s="189"/>
      <c r="V506" s="188"/>
      <c r="W506" s="166"/>
      <c r="X506" s="166"/>
      <c r="Y506" s="166"/>
      <c r="Z506" s="166"/>
      <c r="AA506" s="166"/>
      <c r="AB506" s="166"/>
      <c r="AC506" s="166"/>
      <c r="AD506" s="166"/>
      <c r="AE506" s="166"/>
      <c r="AF506" s="166"/>
      <c r="AG506" s="166" t="s">
        <v>154</v>
      </c>
      <c r="AH506" s="166">
        <v>0</v>
      </c>
      <c r="AI506" s="166"/>
      <c r="AJ506" s="166"/>
      <c r="AK506" s="166"/>
      <c r="AL506" s="166"/>
      <c r="AM506" s="166"/>
      <c r="AN506" s="166"/>
      <c r="AO506" s="166"/>
      <c r="AP506" s="166"/>
      <c r="AQ506" s="166"/>
      <c r="AR506" s="166"/>
      <c r="AS506" s="166"/>
      <c r="AT506" s="166"/>
      <c r="AU506" s="166"/>
      <c r="AV506" s="166"/>
      <c r="AW506" s="166"/>
      <c r="AX506" s="166"/>
      <c r="AY506" s="166"/>
      <c r="AZ506" s="166"/>
      <c r="BA506" s="166"/>
      <c r="BB506" s="166"/>
      <c r="BC506" s="166"/>
      <c r="BD506" s="166"/>
      <c r="BE506" s="166"/>
      <c r="BF506" s="166"/>
      <c r="BG506" s="166"/>
      <c r="BH506" s="166"/>
    </row>
    <row r="507" spans="1:60" ht="22.5" outlineLevel="1">
      <c r="A507" s="167"/>
      <c r="B507" s="177"/>
      <c r="C507" s="195" t="s">
        <v>489</v>
      </c>
      <c r="D507" s="180"/>
      <c r="E507" s="184">
        <v>0.71936</v>
      </c>
      <c r="F507" s="188"/>
      <c r="G507" s="188"/>
      <c r="H507" s="188"/>
      <c r="I507" s="188"/>
      <c r="J507" s="188"/>
      <c r="K507" s="188"/>
      <c r="L507" s="188"/>
      <c r="M507" s="188"/>
      <c r="N507" s="188"/>
      <c r="O507" s="188"/>
      <c r="P507" s="188"/>
      <c r="Q507" s="188"/>
      <c r="R507" s="188"/>
      <c r="S507" s="188"/>
      <c r="T507" s="188"/>
      <c r="U507" s="189"/>
      <c r="V507" s="188"/>
      <c r="W507" s="166"/>
      <c r="X507" s="166"/>
      <c r="Y507" s="166"/>
      <c r="Z507" s="166"/>
      <c r="AA507" s="166"/>
      <c r="AB507" s="166"/>
      <c r="AC507" s="166"/>
      <c r="AD507" s="166"/>
      <c r="AE507" s="166"/>
      <c r="AF507" s="166"/>
      <c r="AG507" s="166" t="s">
        <v>154</v>
      </c>
      <c r="AH507" s="166">
        <v>0</v>
      </c>
      <c r="AI507" s="166"/>
      <c r="AJ507" s="166"/>
      <c r="AK507" s="166"/>
      <c r="AL507" s="166"/>
      <c r="AM507" s="166"/>
      <c r="AN507" s="166"/>
      <c r="AO507" s="166"/>
      <c r="AP507" s="166"/>
      <c r="AQ507" s="166"/>
      <c r="AR507" s="166"/>
      <c r="AS507" s="166"/>
      <c r="AT507" s="166"/>
      <c r="AU507" s="166"/>
      <c r="AV507" s="166"/>
      <c r="AW507" s="166"/>
      <c r="AX507" s="166"/>
      <c r="AY507" s="166"/>
      <c r="AZ507" s="166"/>
      <c r="BA507" s="166"/>
      <c r="BB507" s="166"/>
      <c r="BC507" s="166"/>
      <c r="BD507" s="166"/>
      <c r="BE507" s="166"/>
      <c r="BF507" s="166"/>
      <c r="BG507" s="166"/>
      <c r="BH507" s="166"/>
    </row>
    <row r="508" spans="1:60" outlineLevel="1">
      <c r="A508" s="167"/>
      <c r="B508" s="177"/>
      <c r="C508" s="195" t="s">
        <v>490</v>
      </c>
      <c r="D508" s="180"/>
      <c r="E508" s="184">
        <v>0.61792000000000002</v>
      </c>
      <c r="F508" s="188"/>
      <c r="G508" s="188"/>
      <c r="H508" s="188"/>
      <c r="I508" s="188"/>
      <c r="J508" s="188"/>
      <c r="K508" s="188"/>
      <c r="L508" s="188"/>
      <c r="M508" s="188"/>
      <c r="N508" s="188"/>
      <c r="O508" s="188"/>
      <c r="P508" s="188"/>
      <c r="Q508" s="188"/>
      <c r="R508" s="188"/>
      <c r="S508" s="188"/>
      <c r="T508" s="188"/>
      <c r="U508" s="189"/>
      <c r="V508" s="188"/>
      <c r="W508" s="166"/>
      <c r="X508" s="166"/>
      <c r="Y508" s="166"/>
      <c r="Z508" s="166"/>
      <c r="AA508" s="166"/>
      <c r="AB508" s="166"/>
      <c r="AC508" s="166"/>
      <c r="AD508" s="166"/>
      <c r="AE508" s="166"/>
      <c r="AF508" s="166"/>
      <c r="AG508" s="166" t="s">
        <v>154</v>
      </c>
      <c r="AH508" s="166">
        <v>0</v>
      </c>
      <c r="AI508" s="166"/>
      <c r="AJ508" s="166"/>
      <c r="AK508" s="166"/>
      <c r="AL508" s="166"/>
      <c r="AM508" s="166"/>
      <c r="AN508" s="166"/>
      <c r="AO508" s="166"/>
      <c r="AP508" s="166"/>
      <c r="AQ508" s="166"/>
      <c r="AR508" s="166"/>
      <c r="AS508" s="166"/>
      <c r="AT508" s="166"/>
      <c r="AU508" s="166"/>
      <c r="AV508" s="166"/>
      <c r="AW508" s="166"/>
      <c r="AX508" s="166"/>
      <c r="AY508" s="166"/>
      <c r="AZ508" s="166"/>
      <c r="BA508" s="166"/>
      <c r="BB508" s="166"/>
      <c r="BC508" s="166"/>
      <c r="BD508" s="166"/>
      <c r="BE508" s="166"/>
      <c r="BF508" s="166"/>
      <c r="BG508" s="166"/>
      <c r="BH508" s="166"/>
    </row>
    <row r="509" spans="1:60" outlineLevel="1">
      <c r="A509" s="167"/>
      <c r="B509" s="177"/>
      <c r="C509" s="195" t="s">
        <v>491</v>
      </c>
      <c r="D509" s="180"/>
      <c r="E509" s="184">
        <v>0.76288</v>
      </c>
      <c r="F509" s="188"/>
      <c r="G509" s="188"/>
      <c r="H509" s="188"/>
      <c r="I509" s="188"/>
      <c r="J509" s="188"/>
      <c r="K509" s="188"/>
      <c r="L509" s="188"/>
      <c r="M509" s="188"/>
      <c r="N509" s="188"/>
      <c r="O509" s="188"/>
      <c r="P509" s="188"/>
      <c r="Q509" s="188"/>
      <c r="R509" s="188"/>
      <c r="S509" s="188"/>
      <c r="T509" s="188"/>
      <c r="U509" s="189"/>
      <c r="V509" s="188"/>
      <c r="W509" s="166"/>
      <c r="X509" s="166"/>
      <c r="Y509" s="166"/>
      <c r="Z509" s="166"/>
      <c r="AA509" s="166"/>
      <c r="AB509" s="166"/>
      <c r="AC509" s="166"/>
      <c r="AD509" s="166"/>
      <c r="AE509" s="166"/>
      <c r="AF509" s="166"/>
      <c r="AG509" s="166" t="s">
        <v>154</v>
      </c>
      <c r="AH509" s="166">
        <v>0</v>
      </c>
      <c r="AI509" s="166"/>
      <c r="AJ509" s="166"/>
      <c r="AK509" s="166"/>
      <c r="AL509" s="166"/>
      <c r="AM509" s="166"/>
      <c r="AN509" s="166"/>
      <c r="AO509" s="166"/>
      <c r="AP509" s="166"/>
      <c r="AQ509" s="166"/>
      <c r="AR509" s="166"/>
      <c r="AS509" s="166"/>
      <c r="AT509" s="166"/>
      <c r="AU509" s="166"/>
      <c r="AV509" s="166"/>
      <c r="AW509" s="166"/>
      <c r="AX509" s="166"/>
      <c r="AY509" s="166"/>
      <c r="AZ509" s="166"/>
      <c r="BA509" s="166"/>
      <c r="BB509" s="166"/>
      <c r="BC509" s="166"/>
      <c r="BD509" s="166"/>
      <c r="BE509" s="166"/>
      <c r="BF509" s="166"/>
      <c r="BG509" s="166"/>
      <c r="BH509" s="166"/>
    </row>
    <row r="510" spans="1:60" outlineLevel="1">
      <c r="A510" s="167"/>
      <c r="B510" s="177"/>
      <c r="C510" s="195" t="s">
        <v>492</v>
      </c>
      <c r="D510" s="180"/>
      <c r="E510" s="184">
        <v>0.1792</v>
      </c>
      <c r="F510" s="188"/>
      <c r="G510" s="188"/>
      <c r="H510" s="188"/>
      <c r="I510" s="188"/>
      <c r="J510" s="188"/>
      <c r="K510" s="188"/>
      <c r="L510" s="188"/>
      <c r="M510" s="188"/>
      <c r="N510" s="188"/>
      <c r="O510" s="188"/>
      <c r="P510" s="188"/>
      <c r="Q510" s="188"/>
      <c r="R510" s="188"/>
      <c r="S510" s="188"/>
      <c r="T510" s="188"/>
      <c r="U510" s="189"/>
      <c r="V510" s="188"/>
      <c r="W510" s="166"/>
      <c r="X510" s="166"/>
      <c r="Y510" s="166"/>
      <c r="Z510" s="166"/>
      <c r="AA510" s="166"/>
      <c r="AB510" s="166"/>
      <c r="AC510" s="166"/>
      <c r="AD510" s="166"/>
      <c r="AE510" s="166"/>
      <c r="AF510" s="166"/>
      <c r="AG510" s="166" t="s">
        <v>154</v>
      </c>
      <c r="AH510" s="166">
        <v>0</v>
      </c>
      <c r="AI510" s="166"/>
      <c r="AJ510" s="166"/>
      <c r="AK510" s="166"/>
      <c r="AL510" s="166"/>
      <c r="AM510" s="166"/>
      <c r="AN510" s="166"/>
      <c r="AO510" s="166"/>
      <c r="AP510" s="166"/>
      <c r="AQ510" s="166"/>
      <c r="AR510" s="166"/>
      <c r="AS510" s="166"/>
      <c r="AT510" s="166"/>
      <c r="AU510" s="166"/>
      <c r="AV510" s="166"/>
      <c r="AW510" s="166"/>
      <c r="AX510" s="166"/>
      <c r="AY510" s="166"/>
      <c r="AZ510" s="166"/>
      <c r="BA510" s="166"/>
      <c r="BB510" s="166"/>
      <c r="BC510" s="166"/>
      <c r="BD510" s="166"/>
      <c r="BE510" s="166"/>
      <c r="BF510" s="166"/>
      <c r="BG510" s="166"/>
      <c r="BH510" s="166"/>
    </row>
    <row r="511" spans="1:60" outlineLevel="1">
      <c r="A511" s="167"/>
      <c r="B511" s="177"/>
      <c r="C511" s="195" t="s">
        <v>493</v>
      </c>
      <c r="D511" s="180"/>
      <c r="E511" s="184">
        <v>0.2288</v>
      </c>
      <c r="F511" s="188"/>
      <c r="G511" s="188"/>
      <c r="H511" s="188"/>
      <c r="I511" s="188"/>
      <c r="J511" s="188"/>
      <c r="K511" s="188"/>
      <c r="L511" s="188"/>
      <c r="M511" s="188"/>
      <c r="N511" s="188"/>
      <c r="O511" s="188"/>
      <c r="P511" s="188"/>
      <c r="Q511" s="188"/>
      <c r="R511" s="188"/>
      <c r="S511" s="188"/>
      <c r="T511" s="188"/>
      <c r="U511" s="189"/>
      <c r="V511" s="188"/>
      <c r="W511" s="166"/>
      <c r="X511" s="166"/>
      <c r="Y511" s="166"/>
      <c r="Z511" s="166"/>
      <c r="AA511" s="166"/>
      <c r="AB511" s="166"/>
      <c r="AC511" s="166"/>
      <c r="AD511" s="166"/>
      <c r="AE511" s="166"/>
      <c r="AF511" s="166"/>
      <c r="AG511" s="166" t="s">
        <v>154</v>
      </c>
      <c r="AH511" s="166">
        <v>0</v>
      </c>
      <c r="AI511" s="166"/>
      <c r="AJ511" s="166"/>
      <c r="AK511" s="166"/>
      <c r="AL511" s="166"/>
      <c r="AM511" s="166"/>
      <c r="AN511" s="166"/>
      <c r="AO511" s="166"/>
      <c r="AP511" s="166"/>
      <c r="AQ511" s="166"/>
      <c r="AR511" s="166"/>
      <c r="AS511" s="166"/>
      <c r="AT511" s="166"/>
      <c r="AU511" s="166"/>
      <c r="AV511" s="166"/>
      <c r="AW511" s="166"/>
      <c r="AX511" s="166"/>
      <c r="AY511" s="166"/>
      <c r="AZ511" s="166"/>
      <c r="BA511" s="166"/>
      <c r="BB511" s="166"/>
      <c r="BC511" s="166"/>
      <c r="BD511" s="166"/>
      <c r="BE511" s="166"/>
      <c r="BF511" s="166"/>
      <c r="BG511" s="166"/>
      <c r="BH511" s="166"/>
    </row>
    <row r="512" spans="1:60" outlineLevel="1">
      <c r="A512" s="167"/>
      <c r="B512" s="177"/>
      <c r="C512" s="195" t="s">
        <v>494</v>
      </c>
      <c r="D512" s="180"/>
      <c r="E512" s="184">
        <v>0.28167999999999999</v>
      </c>
      <c r="F512" s="188"/>
      <c r="G512" s="188"/>
      <c r="H512" s="188"/>
      <c r="I512" s="188"/>
      <c r="J512" s="188"/>
      <c r="K512" s="188"/>
      <c r="L512" s="188"/>
      <c r="M512" s="188"/>
      <c r="N512" s="188"/>
      <c r="O512" s="188"/>
      <c r="P512" s="188"/>
      <c r="Q512" s="188"/>
      <c r="R512" s="188"/>
      <c r="S512" s="188"/>
      <c r="T512" s="188"/>
      <c r="U512" s="189"/>
      <c r="V512" s="188"/>
      <c r="W512" s="166"/>
      <c r="X512" s="166"/>
      <c r="Y512" s="166"/>
      <c r="Z512" s="166"/>
      <c r="AA512" s="166"/>
      <c r="AB512" s="166"/>
      <c r="AC512" s="166"/>
      <c r="AD512" s="166"/>
      <c r="AE512" s="166"/>
      <c r="AF512" s="166"/>
      <c r="AG512" s="166" t="s">
        <v>154</v>
      </c>
      <c r="AH512" s="166">
        <v>0</v>
      </c>
      <c r="AI512" s="166"/>
      <c r="AJ512" s="166"/>
      <c r="AK512" s="166"/>
      <c r="AL512" s="166"/>
      <c r="AM512" s="166"/>
      <c r="AN512" s="166"/>
      <c r="AO512" s="166"/>
      <c r="AP512" s="166"/>
      <c r="AQ512" s="166"/>
      <c r="AR512" s="166"/>
      <c r="AS512" s="166"/>
      <c r="AT512" s="166"/>
      <c r="AU512" s="166"/>
      <c r="AV512" s="166"/>
      <c r="AW512" s="166"/>
      <c r="AX512" s="166"/>
      <c r="AY512" s="166"/>
      <c r="AZ512" s="166"/>
      <c r="BA512" s="166"/>
      <c r="BB512" s="166"/>
      <c r="BC512" s="166"/>
      <c r="BD512" s="166"/>
      <c r="BE512" s="166"/>
      <c r="BF512" s="166"/>
      <c r="BG512" s="166"/>
      <c r="BH512" s="166"/>
    </row>
    <row r="513" spans="1:60" outlineLevel="1">
      <c r="A513" s="167"/>
      <c r="B513" s="177"/>
      <c r="C513" s="195" t="s">
        <v>495</v>
      </c>
      <c r="D513" s="180"/>
      <c r="E513" s="184">
        <v>0.1008</v>
      </c>
      <c r="F513" s="188"/>
      <c r="G513" s="188"/>
      <c r="H513" s="188"/>
      <c r="I513" s="188"/>
      <c r="J513" s="188"/>
      <c r="K513" s="188"/>
      <c r="L513" s="188"/>
      <c r="M513" s="188"/>
      <c r="N513" s="188"/>
      <c r="O513" s="188"/>
      <c r="P513" s="188"/>
      <c r="Q513" s="188"/>
      <c r="R513" s="188"/>
      <c r="S513" s="188"/>
      <c r="T513" s="188"/>
      <c r="U513" s="189"/>
      <c r="V513" s="188"/>
      <c r="W513" s="166"/>
      <c r="X513" s="166"/>
      <c r="Y513" s="166"/>
      <c r="Z513" s="166"/>
      <c r="AA513" s="166"/>
      <c r="AB513" s="166"/>
      <c r="AC513" s="166"/>
      <c r="AD513" s="166"/>
      <c r="AE513" s="166"/>
      <c r="AF513" s="166"/>
      <c r="AG513" s="166" t="s">
        <v>154</v>
      </c>
      <c r="AH513" s="166">
        <v>0</v>
      </c>
      <c r="AI513" s="166"/>
      <c r="AJ513" s="166"/>
      <c r="AK513" s="166"/>
      <c r="AL513" s="166"/>
      <c r="AM513" s="166"/>
      <c r="AN513" s="166"/>
      <c r="AO513" s="166"/>
      <c r="AP513" s="166"/>
      <c r="AQ513" s="166"/>
      <c r="AR513" s="166"/>
      <c r="AS513" s="166"/>
      <c r="AT513" s="166"/>
      <c r="AU513" s="166"/>
      <c r="AV513" s="166"/>
      <c r="AW513" s="166"/>
      <c r="AX513" s="166"/>
      <c r="AY513" s="166"/>
      <c r="AZ513" s="166"/>
      <c r="BA513" s="166"/>
      <c r="BB513" s="166"/>
      <c r="BC513" s="166"/>
      <c r="BD513" s="166"/>
      <c r="BE513" s="166"/>
      <c r="BF513" s="166"/>
      <c r="BG513" s="166"/>
      <c r="BH513" s="166"/>
    </row>
    <row r="514" spans="1:60" outlineLevel="1">
      <c r="A514" s="167"/>
      <c r="B514" s="177"/>
      <c r="C514" s="195" t="s">
        <v>496</v>
      </c>
      <c r="D514" s="180"/>
      <c r="E514" s="184">
        <v>8.5500000000000007E-2</v>
      </c>
      <c r="F514" s="188"/>
      <c r="G514" s="188"/>
      <c r="H514" s="188"/>
      <c r="I514" s="188"/>
      <c r="J514" s="188"/>
      <c r="K514" s="188"/>
      <c r="L514" s="188"/>
      <c r="M514" s="188"/>
      <c r="N514" s="188"/>
      <c r="O514" s="188"/>
      <c r="P514" s="188"/>
      <c r="Q514" s="188"/>
      <c r="R514" s="188"/>
      <c r="S514" s="188"/>
      <c r="T514" s="188"/>
      <c r="U514" s="189"/>
      <c r="V514" s="188"/>
      <c r="W514" s="166"/>
      <c r="X514" s="166"/>
      <c r="Y514" s="166"/>
      <c r="Z514" s="166"/>
      <c r="AA514" s="166"/>
      <c r="AB514" s="166"/>
      <c r="AC514" s="166"/>
      <c r="AD514" s="166"/>
      <c r="AE514" s="166"/>
      <c r="AF514" s="166"/>
      <c r="AG514" s="166" t="s">
        <v>154</v>
      </c>
      <c r="AH514" s="166">
        <v>0</v>
      </c>
      <c r="AI514" s="166"/>
      <c r="AJ514" s="166"/>
      <c r="AK514" s="166"/>
      <c r="AL514" s="166"/>
      <c r="AM514" s="166"/>
      <c r="AN514" s="166"/>
      <c r="AO514" s="166"/>
      <c r="AP514" s="166"/>
      <c r="AQ514" s="166"/>
      <c r="AR514" s="166"/>
      <c r="AS514" s="166"/>
      <c r="AT514" s="166"/>
      <c r="AU514" s="166"/>
      <c r="AV514" s="166"/>
      <c r="AW514" s="166"/>
      <c r="AX514" s="166"/>
      <c r="AY514" s="166"/>
      <c r="AZ514" s="166"/>
      <c r="BA514" s="166"/>
      <c r="BB514" s="166"/>
      <c r="BC514" s="166"/>
      <c r="BD514" s="166"/>
      <c r="BE514" s="166"/>
      <c r="BF514" s="166"/>
      <c r="BG514" s="166"/>
      <c r="BH514" s="166"/>
    </row>
    <row r="515" spans="1:60" outlineLevel="1">
      <c r="A515" s="167"/>
      <c r="B515" s="177"/>
      <c r="C515" s="195" t="s">
        <v>497</v>
      </c>
      <c r="D515" s="180"/>
      <c r="E515" s="184">
        <v>0.20519999999999999</v>
      </c>
      <c r="F515" s="188"/>
      <c r="G515" s="188"/>
      <c r="H515" s="188"/>
      <c r="I515" s="188"/>
      <c r="J515" s="188"/>
      <c r="K515" s="188"/>
      <c r="L515" s="188"/>
      <c r="M515" s="188"/>
      <c r="N515" s="188"/>
      <c r="O515" s="188"/>
      <c r="P515" s="188"/>
      <c r="Q515" s="188"/>
      <c r="R515" s="188"/>
      <c r="S515" s="188"/>
      <c r="T515" s="188"/>
      <c r="U515" s="189"/>
      <c r="V515" s="188"/>
      <c r="W515" s="166"/>
      <c r="X515" s="166"/>
      <c r="Y515" s="166"/>
      <c r="Z515" s="166"/>
      <c r="AA515" s="166"/>
      <c r="AB515" s="166"/>
      <c r="AC515" s="166"/>
      <c r="AD515" s="166"/>
      <c r="AE515" s="166"/>
      <c r="AF515" s="166"/>
      <c r="AG515" s="166" t="s">
        <v>154</v>
      </c>
      <c r="AH515" s="166">
        <v>0</v>
      </c>
      <c r="AI515" s="166"/>
      <c r="AJ515" s="166"/>
      <c r="AK515" s="166"/>
      <c r="AL515" s="166"/>
      <c r="AM515" s="166"/>
      <c r="AN515" s="166"/>
      <c r="AO515" s="166"/>
      <c r="AP515" s="166"/>
      <c r="AQ515" s="166"/>
      <c r="AR515" s="166"/>
      <c r="AS515" s="166"/>
      <c r="AT515" s="166"/>
      <c r="AU515" s="166"/>
      <c r="AV515" s="166"/>
      <c r="AW515" s="166"/>
      <c r="AX515" s="166"/>
      <c r="AY515" s="166"/>
      <c r="AZ515" s="166"/>
      <c r="BA515" s="166"/>
      <c r="BB515" s="166"/>
      <c r="BC515" s="166"/>
      <c r="BD515" s="166"/>
      <c r="BE515" s="166"/>
      <c r="BF515" s="166"/>
      <c r="BG515" s="166"/>
      <c r="BH515" s="166"/>
    </row>
    <row r="516" spans="1:60" outlineLevel="1">
      <c r="A516" s="167"/>
      <c r="B516" s="177"/>
      <c r="C516" s="195" t="s">
        <v>498</v>
      </c>
      <c r="D516" s="180"/>
      <c r="E516" s="184">
        <v>0.33839999999999998</v>
      </c>
      <c r="F516" s="188"/>
      <c r="G516" s="188"/>
      <c r="H516" s="188"/>
      <c r="I516" s="188"/>
      <c r="J516" s="188"/>
      <c r="K516" s="188"/>
      <c r="L516" s="188"/>
      <c r="M516" s="188"/>
      <c r="N516" s="188"/>
      <c r="O516" s="188"/>
      <c r="P516" s="188"/>
      <c r="Q516" s="188"/>
      <c r="R516" s="188"/>
      <c r="S516" s="188"/>
      <c r="T516" s="188"/>
      <c r="U516" s="189"/>
      <c r="V516" s="188"/>
      <c r="W516" s="166"/>
      <c r="X516" s="166"/>
      <c r="Y516" s="166"/>
      <c r="Z516" s="166"/>
      <c r="AA516" s="166"/>
      <c r="AB516" s="166"/>
      <c r="AC516" s="166"/>
      <c r="AD516" s="166"/>
      <c r="AE516" s="166"/>
      <c r="AF516" s="166"/>
      <c r="AG516" s="166" t="s">
        <v>154</v>
      </c>
      <c r="AH516" s="166">
        <v>0</v>
      </c>
      <c r="AI516" s="166"/>
      <c r="AJ516" s="166"/>
      <c r="AK516" s="166"/>
      <c r="AL516" s="166"/>
      <c r="AM516" s="166"/>
      <c r="AN516" s="166"/>
      <c r="AO516" s="166"/>
      <c r="AP516" s="166"/>
      <c r="AQ516" s="166"/>
      <c r="AR516" s="166"/>
      <c r="AS516" s="166"/>
      <c r="AT516" s="166"/>
      <c r="AU516" s="166"/>
      <c r="AV516" s="166"/>
      <c r="AW516" s="166"/>
      <c r="AX516" s="166"/>
      <c r="AY516" s="166"/>
      <c r="AZ516" s="166"/>
      <c r="BA516" s="166"/>
      <c r="BB516" s="166"/>
      <c r="BC516" s="166"/>
      <c r="BD516" s="166"/>
      <c r="BE516" s="166"/>
      <c r="BF516" s="166"/>
      <c r="BG516" s="166"/>
      <c r="BH516" s="166"/>
    </row>
    <row r="517" spans="1:60" outlineLevel="1">
      <c r="A517" s="167"/>
      <c r="B517" s="177"/>
      <c r="C517" s="195" t="s">
        <v>286</v>
      </c>
      <c r="D517" s="180"/>
      <c r="E517" s="184"/>
      <c r="F517" s="188"/>
      <c r="G517" s="188"/>
      <c r="H517" s="188"/>
      <c r="I517" s="188"/>
      <c r="J517" s="188"/>
      <c r="K517" s="188"/>
      <c r="L517" s="188"/>
      <c r="M517" s="188"/>
      <c r="N517" s="188"/>
      <c r="O517" s="188"/>
      <c r="P517" s="188"/>
      <c r="Q517" s="188"/>
      <c r="R517" s="188"/>
      <c r="S517" s="188"/>
      <c r="T517" s="188"/>
      <c r="U517" s="189"/>
      <c r="V517" s="188"/>
      <c r="W517" s="166"/>
      <c r="X517" s="166"/>
      <c r="Y517" s="166"/>
      <c r="Z517" s="166"/>
      <c r="AA517" s="166"/>
      <c r="AB517" s="166"/>
      <c r="AC517" s="166"/>
      <c r="AD517" s="166"/>
      <c r="AE517" s="166"/>
      <c r="AF517" s="166"/>
      <c r="AG517" s="166" t="s">
        <v>154</v>
      </c>
      <c r="AH517" s="166">
        <v>0</v>
      </c>
      <c r="AI517" s="166"/>
      <c r="AJ517" s="166"/>
      <c r="AK517" s="166"/>
      <c r="AL517" s="166"/>
      <c r="AM517" s="166"/>
      <c r="AN517" s="166"/>
      <c r="AO517" s="166"/>
      <c r="AP517" s="166"/>
      <c r="AQ517" s="166"/>
      <c r="AR517" s="166"/>
      <c r="AS517" s="166"/>
      <c r="AT517" s="166"/>
      <c r="AU517" s="166"/>
      <c r="AV517" s="166"/>
      <c r="AW517" s="166"/>
      <c r="AX517" s="166"/>
      <c r="AY517" s="166"/>
      <c r="AZ517" s="166"/>
      <c r="BA517" s="166"/>
      <c r="BB517" s="166"/>
      <c r="BC517" s="166"/>
      <c r="BD517" s="166"/>
      <c r="BE517" s="166"/>
      <c r="BF517" s="166"/>
      <c r="BG517" s="166"/>
      <c r="BH517" s="166"/>
    </row>
    <row r="518" spans="1:60" outlineLevel="1">
      <c r="A518" s="167"/>
      <c r="B518" s="177"/>
      <c r="C518" s="195" t="s">
        <v>499</v>
      </c>
      <c r="D518" s="180"/>
      <c r="E518" s="184">
        <v>1.5065999999999999</v>
      </c>
      <c r="F518" s="188"/>
      <c r="G518" s="188"/>
      <c r="H518" s="188"/>
      <c r="I518" s="188"/>
      <c r="J518" s="188"/>
      <c r="K518" s="188"/>
      <c r="L518" s="188"/>
      <c r="M518" s="188"/>
      <c r="N518" s="188"/>
      <c r="O518" s="188"/>
      <c r="P518" s="188"/>
      <c r="Q518" s="188"/>
      <c r="R518" s="188"/>
      <c r="S518" s="188"/>
      <c r="T518" s="188"/>
      <c r="U518" s="189"/>
      <c r="V518" s="188"/>
      <c r="W518" s="166"/>
      <c r="X518" s="166"/>
      <c r="Y518" s="166"/>
      <c r="Z518" s="166"/>
      <c r="AA518" s="166"/>
      <c r="AB518" s="166"/>
      <c r="AC518" s="166"/>
      <c r="AD518" s="166"/>
      <c r="AE518" s="166"/>
      <c r="AF518" s="166"/>
      <c r="AG518" s="166" t="s">
        <v>154</v>
      </c>
      <c r="AH518" s="166">
        <v>0</v>
      </c>
      <c r="AI518" s="166"/>
      <c r="AJ518" s="166"/>
      <c r="AK518" s="166"/>
      <c r="AL518" s="166"/>
      <c r="AM518" s="166"/>
      <c r="AN518" s="166"/>
      <c r="AO518" s="166"/>
      <c r="AP518" s="166"/>
      <c r="AQ518" s="166"/>
      <c r="AR518" s="166"/>
      <c r="AS518" s="166"/>
      <c r="AT518" s="166"/>
      <c r="AU518" s="166"/>
      <c r="AV518" s="166"/>
      <c r="AW518" s="166"/>
      <c r="AX518" s="166"/>
      <c r="AY518" s="166"/>
      <c r="AZ518" s="166"/>
      <c r="BA518" s="166"/>
      <c r="BB518" s="166"/>
      <c r="BC518" s="166"/>
      <c r="BD518" s="166"/>
      <c r="BE518" s="166"/>
      <c r="BF518" s="166"/>
      <c r="BG518" s="166"/>
      <c r="BH518" s="166"/>
    </row>
    <row r="519" spans="1:60" outlineLevel="1">
      <c r="A519" s="167"/>
      <c r="B519" s="177"/>
      <c r="C519" s="195" t="s">
        <v>500</v>
      </c>
      <c r="D519" s="180"/>
      <c r="E519" s="184">
        <v>0.51839999999999997</v>
      </c>
      <c r="F519" s="188"/>
      <c r="G519" s="188"/>
      <c r="H519" s="188"/>
      <c r="I519" s="188"/>
      <c r="J519" s="188"/>
      <c r="K519" s="188"/>
      <c r="L519" s="188"/>
      <c r="M519" s="188"/>
      <c r="N519" s="188"/>
      <c r="O519" s="188"/>
      <c r="P519" s="188"/>
      <c r="Q519" s="188"/>
      <c r="R519" s="188"/>
      <c r="S519" s="188"/>
      <c r="T519" s="188"/>
      <c r="U519" s="189"/>
      <c r="V519" s="188"/>
      <c r="W519" s="166"/>
      <c r="X519" s="166"/>
      <c r="Y519" s="166"/>
      <c r="Z519" s="166"/>
      <c r="AA519" s="166"/>
      <c r="AB519" s="166"/>
      <c r="AC519" s="166"/>
      <c r="AD519" s="166"/>
      <c r="AE519" s="166"/>
      <c r="AF519" s="166"/>
      <c r="AG519" s="166" t="s">
        <v>154</v>
      </c>
      <c r="AH519" s="166">
        <v>0</v>
      </c>
      <c r="AI519" s="166"/>
      <c r="AJ519" s="166"/>
      <c r="AK519" s="166"/>
      <c r="AL519" s="166"/>
      <c r="AM519" s="166"/>
      <c r="AN519" s="166"/>
      <c r="AO519" s="166"/>
      <c r="AP519" s="166"/>
      <c r="AQ519" s="166"/>
      <c r="AR519" s="166"/>
      <c r="AS519" s="166"/>
      <c r="AT519" s="166"/>
      <c r="AU519" s="166"/>
      <c r="AV519" s="166"/>
      <c r="AW519" s="166"/>
      <c r="AX519" s="166"/>
      <c r="AY519" s="166"/>
      <c r="AZ519" s="166"/>
      <c r="BA519" s="166"/>
      <c r="BB519" s="166"/>
      <c r="BC519" s="166"/>
      <c r="BD519" s="166"/>
      <c r="BE519" s="166"/>
      <c r="BF519" s="166"/>
      <c r="BG519" s="166"/>
      <c r="BH519" s="166"/>
    </row>
    <row r="520" spans="1:60" outlineLevel="1">
      <c r="A520" s="167">
        <v>93</v>
      </c>
      <c r="B520" s="177" t="s">
        <v>501</v>
      </c>
      <c r="C520" s="194" t="s">
        <v>502</v>
      </c>
      <c r="D520" s="179" t="s">
        <v>159</v>
      </c>
      <c r="E520" s="183">
        <v>298.03768000000002</v>
      </c>
      <c r="F520" s="188"/>
      <c r="G520" s="188"/>
      <c r="H520" s="188">
        <v>0</v>
      </c>
      <c r="I520" s="188">
        <f>ROUND(E520*H520,2)</f>
        <v>0</v>
      </c>
      <c r="J520" s="188">
        <v>18.3</v>
      </c>
      <c r="K520" s="188">
        <f>ROUND(E520*J520,2)</f>
        <v>5454.09</v>
      </c>
      <c r="L520" s="188">
        <v>15</v>
      </c>
      <c r="M520" s="188">
        <f>G520*(1+L520/100)</f>
        <v>0</v>
      </c>
      <c r="N520" s="188">
        <v>0</v>
      </c>
      <c r="O520" s="188">
        <f>ROUND(E520*N520,2)</f>
        <v>0</v>
      </c>
      <c r="P520" s="188">
        <v>0</v>
      </c>
      <c r="Q520" s="188">
        <f>ROUND(E520*P520,2)</f>
        <v>0</v>
      </c>
      <c r="R520" s="188"/>
      <c r="S520" s="188" t="s">
        <v>157</v>
      </c>
      <c r="T520" s="188">
        <v>0</v>
      </c>
      <c r="U520" s="189">
        <f>ROUND(E520*T520,2)</f>
        <v>0</v>
      </c>
      <c r="V520" s="188"/>
      <c r="W520" s="166"/>
      <c r="X520" s="166"/>
      <c r="Y520" s="166"/>
      <c r="Z520" s="166"/>
      <c r="AA520" s="166"/>
      <c r="AB520" s="166"/>
      <c r="AC520" s="166"/>
      <c r="AD520" s="166"/>
      <c r="AE520" s="166"/>
      <c r="AF520" s="166"/>
      <c r="AG520" s="166" t="s">
        <v>152</v>
      </c>
      <c r="AH520" s="166"/>
      <c r="AI520" s="166"/>
      <c r="AJ520" s="166"/>
      <c r="AK520" s="166"/>
      <c r="AL520" s="166"/>
      <c r="AM520" s="166"/>
      <c r="AN520" s="166"/>
      <c r="AO520" s="166"/>
      <c r="AP520" s="166"/>
      <c r="AQ520" s="166"/>
      <c r="AR520" s="166"/>
      <c r="AS520" s="166"/>
      <c r="AT520" s="166"/>
      <c r="AU520" s="166"/>
      <c r="AV520" s="166"/>
      <c r="AW520" s="166"/>
      <c r="AX520" s="166"/>
      <c r="AY520" s="166"/>
      <c r="AZ520" s="166"/>
      <c r="BA520" s="166"/>
      <c r="BB520" s="166"/>
      <c r="BC520" s="166"/>
      <c r="BD520" s="166"/>
      <c r="BE520" s="166"/>
      <c r="BF520" s="166"/>
      <c r="BG520" s="166"/>
      <c r="BH520" s="166"/>
    </row>
    <row r="521" spans="1:60" outlineLevel="1">
      <c r="A521" s="167"/>
      <c r="B521" s="177"/>
      <c r="C521" s="195" t="s">
        <v>478</v>
      </c>
      <c r="D521" s="180"/>
      <c r="E521" s="184">
        <v>271.01</v>
      </c>
      <c r="F521" s="188"/>
      <c r="G521" s="188"/>
      <c r="H521" s="188"/>
      <c r="I521" s="188"/>
      <c r="J521" s="188"/>
      <c r="K521" s="188"/>
      <c r="L521" s="188"/>
      <c r="M521" s="188"/>
      <c r="N521" s="188"/>
      <c r="O521" s="188"/>
      <c r="P521" s="188"/>
      <c r="Q521" s="188"/>
      <c r="R521" s="188"/>
      <c r="S521" s="188"/>
      <c r="T521" s="188"/>
      <c r="U521" s="189"/>
      <c r="V521" s="188"/>
      <c r="W521" s="166"/>
      <c r="X521" s="166"/>
      <c r="Y521" s="166"/>
      <c r="Z521" s="166"/>
      <c r="AA521" s="166"/>
      <c r="AB521" s="166"/>
      <c r="AC521" s="166"/>
      <c r="AD521" s="166"/>
      <c r="AE521" s="166"/>
      <c r="AF521" s="166"/>
      <c r="AG521" s="166" t="s">
        <v>154</v>
      </c>
      <c r="AH521" s="166">
        <v>0</v>
      </c>
      <c r="AI521" s="166"/>
      <c r="AJ521" s="166"/>
      <c r="AK521" s="166"/>
      <c r="AL521" s="166"/>
      <c r="AM521" s="166"/>
      <c r="AN521" s="166"/>
      <c r="AO521" s="166"/>
      <c r="AP521" s="166"/>
      <c r="AQ521" s="166"/>
      <c r="AR521" s="166"/>
      <c r="AS521" s="166"/>
      <c r="AT521" s="166"/>
      <c r="AU521" s="166"/>
      <c r="AV521" s="166"/>
      <c r="AW521" s="166"/>
      <c r="AX521" s="166"/>
      <c r="AY521" s="166"/>
      <c r="AZ521" s="166"/>
      <c r="BA521" s="166"/>
      <c r="BB521" s="166"/>
      <c r="BC521" s="166"/>
      <c r="BD521" s="166"/>
      <c r="BE521" s="166"/>
      <c r="BF521" s="166"/>
      <c r="BG521" s="166"/>
      <c r="BH521" s="166"/>
    </row>
    <row r="522" spans="1:60" outlineLevel="1">
      <c r="A522" s="167"/>
      <c r="B522" s="177"/>
      <c r="C522" s="195" t="s">
        <v>479</v>
      </c>
      <c r="D522" s="180"/>
      <c r="E522" s="184">
        <v>27.03</v>
      </c>
      <c r="F522" s="188"/>
      <c r="G522" s="188"/>
      <c r="H522" s="188"/>
      <c r="I522" s="188"/>
      <c r="J522" s="188"/>
      <c r="K522" s="188"/>
      <c r="L522" s="188"/>
      <c r="M522" s="188"/>
      <c r="N522" s="188"/>
      <c r="O522" s="188"/>
      <c r="P522" s="188"/>
      <c r="Q522" s="188"/>
      <c r="R522" s="188"/>
      <c r="S522" s="188"/>
      <c r="T522" s="188"/>
      <c r="U522" s="189"/>
      <c r="V522" s="188"/>
      <c r="W522" s="166"/>
      <c r="X522" s="166"/>
      <c r="Y522" s="166"/>
      <c r="Z522" s="166"/>
      <c r="AA522" s="166"/>
      <c r="AB522" s="166"/>
      <c r="AC522" s="166"/>
      <c r="AD522" s="166"/>
      <c r="AE522" s="166"/>
      <c r="AF522" s="166"/>
      <c r="AG522" s="166" t="s">
        <v>154</v>
      </c>
      <c r="AH522" s="166">
        <v>0</v>
      </c>
      <c r="AI522" s="166"/>
      <c r="AJ522" s="166"/>
      <c r="AK522" s="166"/>
      <c r="AL522" s="166"/>
      <c r="AM522" s="166"/>
      <c r="AN522" s="166"/>
      <c r="AO522" s="166"/>
      <c r="AP522" s="166"/>
      <c r="AQ522" s="166"/>
      <c r="AR522" s="166"/>
      <c r="AS522" s="166"/>
      <c r="AT522" s="166"/>
      <c r="AU522" s="166"/>
      <c r="AV522" s="166"/>
      <c r="AW522" s="166"/>
      <c r="AX522" s="166"/>
      <c r="AY522" s="166"/>
      <c r="AZ522" s="166"/>
      <c r="BA522" s="166"/>
      <c r="BB522" s="166"/>
      <c r="BC522" s="166"/>
      <c r="BD522" s="166"/>
      <c r="BE522" s="166"/>
      <c r="BF522" s="166"/>
      <c r="BG522" s="166"/>
      <c r="BH522" s="166"/>
    </row>
    <row r="523" spans="1:60" ht="22.5" outlineLevel="1">
      <c r="A523" s="167">
        <v>94</v>
      </c>
      <c r="B523" s="177" t="s">
        <v>503</v>
      </c>
      <c r="C523" s="194" t="s">
        <v>504</v>
      </c>
      <c r="D523" s="179" t="s">
        <v>167</v>
      </c>
      <c r="E523" s="183">
        <v>136</v>
      </c>
      <c r="F523" s="188"/>
      <c r="G523" s="188"/>
      <c r="H523" s="188">
        <v>0</v>
      </c>
      <c r="I523" s="188">
        <f>ROUND(E523*H523,2)</f>
        <v>0</v>
      </c>
      <c r="J523" s="188">
        <v>456.9</v>
      </c>
      <c r="K523" s="188">
        <f>ROUND(E523*J523,2)</f>
        <v>62138.400000000001</v>
      </c>
      <c r="L523" s="188">
        <v>15</v>
      </c>
      <c r="M523" s="188">
        <f>G523*(1+L523/100)</f>
        <v>0</v>
      </c>
      <c r="N523" s="188">
        <v>0</v>
      </c>
      <c r="O523" s="188">
        <f>ROUND(E523*N523,2)</f>
        <v>0</v>
      </c>
      <c r="P523" s="188">
        <v>0</v>
      </c>
      <c r="Q523" s="188">
        <f>ROUND(E523*P523,2)</f>
        <v>0</v>
      </c>
      <c r="R523" s="188"/>
      <c r="S523" s="188" t="s">
        <v>157</v>
      </c>
      <c r="T523" s="188">
        <v>0</v>
      </c>
      <c r="U523" s="189">
        <f>ROUND(E523*T523,2)</f>
        <v>0</v>
      </c>
      <c r="V523" s="188"/>
      <c r="W523" s="166"/>
      <c r="X523" s="166"/>
      <c r="Y523" s="166"/>
      <c r="Z523" s="166"/>
      <c r="AA523" s="166"/>
      <c r="AB523" s="166"/>
      <c r="AC523" s="166"/>
      <c r="AD523" s="166"/>
      <c r="AE523" s="166"/>
      <c r="AF523" s="166"/>
      <c r="AG523" s="166" t="s">
        <v>152</v>
      </c>
      <c r="AH523" s="166"/>
      <c r="AI523" s="166"/>
      <c r="AJ523" s="166"/>
      <c r="AK523" s="166"/>
      <c r="AL523" s="166"/>
      <c r="AM523" s="166"/>
      <c r="AN523" s="166"/>
      <c r="AO523" s="166"/>
      <c r="AP523" s="166"/>
      <c r="AQ523" s="166"/>
      <c r="AR523" s="166"/>
      <c r="AS523" s="166"/>
      <c r="AT523" s="166"/>
      <c r="AU523" s="166"/>
      <c r="AV523" s="166"/>
      <c r="AW523" s="166"/>
      <c r="AX523" s="166"/>
      <c r="AY523" s="166"/>
      <c r="AZ523" s="166"/>
      <c r="BA523" s="166"/>
      <c r="BB523" s="166"/>
      <c r="BC523" s="166"/>
      <c r="BD523" s="166"/>
      <c r="BE523" s="166"/>
      <c r="BF523" s="166"/>
      <c r="BG523" s="166"/>
      <c r="BH523" s="166"/>
    </row>
    <row r="524" spans="1:60" outlineLevel="1">
      <c r="A524" s="167"/>
      <c r="B524" s="177"/>
      <c r="C524" s="195" t="s">
        <v>505</v>
      </c>
      <c r="D524" s="180"/>
      <c r="E524" s="184">
        <v>136</v>
      </c>
      <c r="F524" s="188"/>
      <c r="G524" s="188"/>
      <c r="H524" s="188"/>
      <c r="I524" s="188"/>
      <c r="J524" s="188"/>
      <c r="K524" s="188"/>
      <c r="L524" s="188"/>
      <c r="M524" s="188"/>
      <c r="N524" s="188"/>
      <c r="O524" s="188"/>
      <c r="P524" s="188"/>
      <c r="Q524" s="188"/>
      <c r="R524" s="188"/>
      <c r="S524" s="188"/>
      <c r="T524" s="188"/>
      <c r="U524" s="189"/>
      <c r="V524" s="188"/>
      <c r="W524" s="166"/>
      <c r="X524" s="166"/>
      <c r="Y524" s="166"/>
      <c r="Z524" s="166"/>
      <c r="AA524" s="166"/>
      <c r="AB524" s="166"/>
      <c r="AC524" s="166"/>
      <c r="AD524" s="166"/>
      <c r="AE524" s="166"/>
      <c r="AF524" s="166"/>
      <c r="AG524" s="166" t="s">
        <v>154</v>
      </c>
      <c r="AH524" s="166">
        <v>0</v>
      </c>
      <c r="AI524" s="166"/>
      <c r="AJ524" s="166"/>
      <c r="AK524" s="166"/>
      <c r="AL524" s="166"/>
      <c r="AM524" s="166"/>
      <c r="AN524" s="166"/>
      <c r="AO524" s="166"/>
      <c r="AP524" s="166"/>
      <c r="AQ524" s="166"/>
      <c r="AR524" s="166"/>
      <c r="AS524" s="166"/>
      <c r="AT524" s="166"/>
      <c r="AU524" s="166"/>
      <c r="AV524" s="166"/>
      <c r="AW524" s="166"/>
      <c r="AX524" s="166"/>
      <c r="AY524" s="166"/>
      <c r="AZ524" s="166"/>
      <c r="BA524" s="166"/>
      <c r="BB524" s="166"/>
      <c r="BC524" s="166"/>
      <c r="BD524" s="166"/>
      <c r="BE524" s="166"/>
      <c r="BF524" s="166"/>
      <c r="BG524" s="166"/>
      <c r="BH524" s="166"/>
    </row>
    <row r="525" spans="1:60" outlineLevel="1">
      <c r="A525" s="167">
        <v>95</v>
      </c>
      <c r="B525" s="177" t="s">
        <v>506</v>
      </c>
      <c r="C525" s="194" t="s">
        <v>507</v>
      </c>
      <c r="D525" s="179" t="s">
        <v>159</v>
      </c>
      <c r="E525" s="183">
        <v>155.5488</v>
      </c>
      <c r="F525" s="188"/>
      <c r="G525" s="188"/>
      <c r="H525" s="188">
        <v>0</v>
      </c>
      <c r="I525" s="188">
        <f>ROUND(E525*H525,2)</f>
        <v>0</v>
      </c>
      <c r="J525" s="188">
        <v>228.4</v>
      </c>
      <c r="K525" s="188">
        <f>ROUND(E525*J525,2)</f>
        <v>35527.35</v>
      </c>
      <c r="L525" s="188">
        <v>15</v>
      </c>
      <c r="M525" s="188">
        <f>G525*(1+L525/100)</f>
        <v>0</v>
      </c>
      <c r="N525" s="188">
        <v>0</v>
      </c>
      <c r="O525" s="188">
        <f>ROUND(E525*N525,2)</f>
        <v>0</v>
      </c>
      <c r="P525" s="188">
        <v>0</v>
      </c>
      <c r="Q525" s="188">
        <f>ROUND(E525*P525,2)</f>
        <v>0</v>
      </c>
      <c r="R525" s="188"/>
      <c r="S525" s="188" t="s">
        <v>157</v>
      </c>
      <c r="T525" s="188">
        <v>0</v>
      </c>
      <c r="U525" s="189">
        <f>ROUND(E525*T525,2)</f>
        <v>0</v>
      </c>
      <c r="V525" s="188"/>
      <c r="W525" s="166"/>
      <c r="X525" s="166"/>
      <c r="Y525" s="166"/>
      <c r="Z525" s="166"/>
      <c r="AA525" s="166"/>
      <c r="AB525" s="166"/>
      <c r="AC525" s="166"/>
      <c r="AD525" s="166"/>
      <c r="AE525" s="166"/>
      <c r="AF525" s="166"/>
      <c r="AG525" s="166" t="s">
        <v>152</v>
      </c>
      <c r="AH525" s="166"/>
      <c r="AI525" s="166"/>
      <c r="AJ525" s="166"/>
      <c r="AK525" s="166"/>
      <c r="AL525" s="166"/>
      <c r="AM525" s="166"/>
      <c r="AN525" s="166"/>
      <c r="AO525" s="166"/>
      <c r="AP525" s="166"/>
      <c r="AQ525" s="166"/>
      <c r="AR525" s="166"/>
      <c r="AS525" s="166"/>
      <c r="AT525" s="166"/>
      <c r="AU525" s="166"/>
      <c r="AV525" s="166"/>
      <c r="AW525" s="166"/>
      <c r="AX525" s="166"/>
      <c r="AY525" s="166"/>
      <c r="AZ525" s="166"/>
      <c r="BA525" s="166"/>
      <c r="BB525" s="166"/>
      <c r="BC525" s="166"/>
      <c r="BD525" s="166"/>
      <c r="BE525" s="166"/>
      <c r="BF525" s="166"/>
      <c r="BG525" s="166"/>
      <c r="BH525" s="166"/>
    </row>
    <row r="526" spans="1:60" outlineLevel="1">
      <c r="A526" s="167"/>
      <c r="B526" s="177"/>
      <c r="C526" s="195" t="s">
        <v>186</v>
      </c>
      <c r="D526" s="180"/>
      <c r="E526" s="184">
        <v>155.5488</v>
      </c>
      <c r="F526" s="188"/>
      <c r="G526" s="188"/>
      <c r="H526" s="188"/>
      <c r="I526" s="188"/>
      <c r="J526" s="188"/>
      <c r="K526" s="188"/>
      <c r="L526" s="188"/>
      <c r="M526" s="188"/>
      <c r="N526" s="188"/>
      <c r="O526" s="188"/>
      <c r="P526" s="188"/>
      <c r="Q526" s="188"/>
      <c r="R526" s="188"/>
      <c r="S526" s="188"/>
      <c r="T526" s="188"/>
      <c r="U526" s="189"/>
      <c r="V526" s="188"/>
      <c r="W526" s="166"/>
      <c r="X526" s="166"/>
      <c r="Y526" s="166"/>
      <c r="Z526" s="166"/>
      <c r="AA526" s="166"/>
      <c r="AB526" s="166"/>
      <c r="AC526" s="166"/>
      <c r="AD526" s="166"/>
      <c r="AE526" s="166"/>
      <c r="AF526" s="166"/>
      <c r="AG526" s="166" t="s">
        <v>154</v>
      </c>
      <c r="AH526" s="166">
        <v>0</v>
      </c>
      <c r="AI526" s="166"/>
      <c r="AJ526" s="166"/>
      <c r="AK526" s="166"/>
      <c r="AL526" s="166"/>
      <c r="AM526" s="166"/>
      <c r="AN526" s="166"/>
      <c r="AO526" s="166"/>
      <c r="AP526" s="166"/>
      <c r="AQ526" s="166"/>
      <c r="AR526" s="166"/>
      <c r="AS526" s="166"/>
      <c r="AT526" s="166"/>
      <c r="AU526" s="166"/>
      <c r="AV526" s="166"/>
      <c r="AW526" s="166"/>
      <c r="AX526" s="166"/>
      <c r="AY526" s="166"/>
      <c r="AZ526" s="166"/>
      <c r="BA526" s="166"/>
      <c r="BB526" s="166"/>
      <c r="BC526" s="166"/>
      <c r="BD526" s="166"/>
      <c r="BE526" s="166"/>
      <c r="BF526" s="166"/>
      <c r="BG526" s="166"/>
      <c r="BH526" s="166"/>
    </row>
    <row r="527" spans="1:60" outlineLevel="1">
      <c r="A527" s="167">
        <v>96</v>
      </c>
      <c r="B527" s="177" t="s">
        <v>508</v>
      </c>
      <c r="C527" s="194" t="s">
        <v>668</v>
      </c>
      <c r="D527" s="179" t="s">
        <v>159</v>
      </c>
      <c r="E527" s="183">
        <v>15.12</v>
      </c>
      <c r="F527" s="188"/>
      <c r="G527" s="188"/>
      <c r="H527" s="188">
        <v>0</v>
      </c>
      <c r="I527" s="188">
        <f>ROUND(E527*H527,2)</f>
        <v>0</v>
      </c>
      <c r="J527" s="188">
        <v>659.9</v>
      </c>
      <c r="K527" s="188">
        <f>ROUND(E527*J527,2)</f>
        <v>9977.69</v>
      </c>
      <c r="L527" s="188">
        <v>15</v>
      </c>
      <c r="M527" s="188">
        <f>G527*(1+L527/100)</f>
        <v>0</v>
      </c>
      <c r="N527" s="188">
        <v>0</v>
      </c>
      <c r="O527" s="188">
        <f>ROUND(E527*N527,2)</f>
        <v>0</v>
      </c>
      <c r="P527" s="188">
        <v>0</v>
      </c>
      <c r="Q527" s="188">
        <f>ROUND(E527*P527,2)</f>
        <v>0</v>
      </c>
      <c r="R527" s="188"/>
      <c r="S527" s="188" t="s">
        <v>157</v>
      </c>
      <c r="T527" s="188">
        <v>0</v>
      </c>
      <c r="U527" s="189">
        <f>ROUND(E527*T527,2)</f>
        <v>0</v>
      </c>
      <c r="V527" s="188"/>
      <c r="W527" s="166"/>
      <c r="X527" s="166"/>
      <c r="Y527" s="166"/>
      <c r="Z527" s="166"/>
      <c r="AA527" s="166"/>
      <c r="AB527" s="166"/>
      <c r="AC527" s="166"/>
      <c r="AD527" s="166"/>
      <c r="AE527" s="166"/>
      <c r="AF527" s="166"/>
      <c r="AG527" s="166" t="s">
        <v>152</v>
      </c>
      <c r="AH527" s="166"/>
      <c r="AI527" s="166"/>
      <c r="AJ527" s="166"/>
      <c r="AK527" s="166"/>
      <c r="AL527" s="166"/>
      <c r="AM527" s="166"/>
      <c r="AN527" s="166"/>
      <c r="AO527" s="166"/>
      <c r="AP527" s="166"/>
      <c r="AQ527" s="166"/>
      <c r="AR527" s="166"/>
      <c r="AS527" s="166"/>
      <c r="AT527" s="166"/>
      <c r="AU527" s="166"/>
      <c r="AV527" s="166"/>
      <c r="AW527" s="166"/>
      <c r="AX527" s="166"/>
      <c r="AY527" s="166"/>
      <c r="AZ527" s="166"/>
      <c r="BA527" s="166"/>
      <c r="BB527" s="166"/>
      <c r="BC527" s="166"/>
      <c r="BD527" s="166"/>
      <c r="BE527" s="166"/>
      <c r="BF527" s="166"/>
      <c r="BG527" s="166"/>
      <c r="BH527" s="166"/>
    </row>
    <row r="528" spans="1:60" outlineLevel="1">
      <c r="A528" s="167"/>
      <c r="B528" s="177"/>
      <c r="C528" s="195" t="s">
        <v>509</v>
      </c>
      <c r="D528" s="180"/>
      <c r="E528" s="184">
        <v>15.12</v>
      </c>
      <c r="F528" s="188"/>
      <c r="G528" s="188"/>
      <c r="H528" s="188"/>
      <c r="I528" s="188"/>
      <c r="J528" s="188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  <c r="U528" s="189"/>
      <c r="V528" s="188"/>
      <c r="W528" s="166"/>
      <c r="X528" s="166"/>
      <c r="Y528" s="166"/>
      <c r="Z528" s="166"/>
      <c r="AA528" s="166"/>
      <c r="AB528" s="166"/>
      <c r="AC528" s="166"/>
      <c r="AD528" s="166"/>
      <c r="AE528" s="166"/>
      <c r="AF528" s="166"/>
      <c r="AG528" s="166" t="s">
        <v>154</v>
      </c>
      <c r="AH528" s="166">
        <v>0</v>
      </c>
      <c r="AI528" s="166"/>
      <c r="AJ528" s="166"/>
      <c r="AK528" s="166"/>
      <c r="AL528" s="166"/>
      <c r="AM528" s="166"/>
      <c r="AN528" s="166"/>
      <c r="AO528" s="166"/>
      <c r="AP528" s="166"/>
      <c r="AQ528" s="166"/>
      <c r="AR528" s="166"/>
      <c r="AS528" s="166"/>
      <c r="AT528" s="166"/>
      <c r="AU528" s="166"/>
      <c r="AV528" s="166"/>
      <c r="AW528" s="166"/>
      <c r="AX528" s="166"/>
      <c r="AY528" s="166"/>
      <c r="AZ528" s="166"/>
      <c r="BA528" s="166"/>
      <c r="BB528" s="166"/>
      <c r="BC528" s="166"/>
      <c r="BD528" s="166"/>
      <c r="BE528" s="166"/>
      <c r="BF528" s="166"/>
      <c r="BG528" s="166"/>
      <c r="BH528" s="166"/>
    </row>
    <row r="529" spans="1:60" outlineLevel="1">
      <c r="A529" s="167">
        <v>97</v>
      </c>
      <c r="B529" s="177" t="s">
        <v>510</v>
      </c>
      <c r="C529" s="194" t="s">
        <v>511</v>
      </c>
      <c r="D529" s="179" t="s">
        <v>159</v>
      </c>
      <c r="E529" s="183">
        <v>324.92500000000001</v>
      </c>
      <c r="F529" s="188"/>
      <c r="G529" s="188"/>
      <c r="H529" s="188">
        <v>0</v>
      </c>
      <c r="I529" s="188">
        <f>ROUND(E529*H529,2)</f>
        <v>0</v>
      </c>
      <c r="J529" s="188">
        <v>121.8</v>
      </c>
      <c r="K529" s="188">
        <f>ROUND(E529*J529,2)</f>
        <v>39575.870000000003</v>
      </c>
      <c r="L529" s="188">
        <v>15</v>
      </c>
      <c r="M529" s="188">
        <f>G529*(1+L529/100)</f>
        <v>0</v>
      </c>
      <c r="N529" s="188">
        <v>0</v>
      </c>
      <c r="O529" s="188">
        <f>ROUND(E529*N529,2)</f>
        <v>0</v>
      </c>
      <c r="P529" s="188">
        <v>0</v>
      </c>
      <c r="Q529" s="188">
        <f>ROUND(E529*P529,2)</f>
        <v>0</v>
      </c>
      <c r="R529" s="188"/>
      <c r="S529" s="188" t="s">
        <v>157</v>
      </c>
      <c r="T529" s="188">
        <v>0</v>
      </c>
      <c r="U529" s="189">
        <f>ROUND(E529*T529,2)</f>
        <v>0</v>
      </c>
      <c r="V529" s="188"/>
      <c r="W529" s="166"/>
      <c r="X529" s="166"/>
      <c r="Y529" s="166"/>
      <c r="Z529" s="166"/>
      <c r="AA529" s="166"/>
      <c r="AB529" s="166"/>
      <c r="AC529" s="166"/>
      <c r="AD529" s="166"/>
      <c r="AE529" s="166"/>
      <c r="AF529" s="166"/>
      <c r="AG529" s="166" t="s">
        <v>152</v>
      </c>
      <c r="AH529" s="166"/>
      <c r="AI529" s="166"/>
      <c r="AJ529" s="166"/>
      <c r="AK529" s="166"/>
      <c r="AL529" s="166"/>
      <c r="AM529" s="166"/>
      <c r="AN529" s="166"/>
      <c r="AO529" s="166"/>
      <c r="AP529" s="166"/>
      <c r="AQ529" s="166"/>
      <c r="AR529" s="166"/>
      <c r="AS529" s="166"/>
      <c r="AT529" s="166"/>
      <c r="AU529" s="166"/>
      <c r="AV529" s="166"/>
      <c r="AW529" s="166"/>
      <c r="AX529" s="166"/>
      <c r="AY529" s="166"/>
      <c r="AZ529" s="166"/>
      <c r="BA529" s="166"/>
      <c r="BB529" s="166"/>
      <c r="BC529" s="166"/>
      <c r="BD529" s="166"/>
      <c r="BE529" s="166"/>
      <c r="BF529" s="166"/>
      <c r="BG529" s="166"/>
      <c r="BH529" s="166"/>
    </row>
    <row r="530" spans="1:60" ht="22.5" outlineLevel="1">
      <c r="A530" s="167"/>
      <c r="B530" s="177"/>
      <c r="C530" s="195" t="s">
        <v>512</v>
      </c>
      <c r="D530" s="180"/>
      <c r="E530" s="184">
        <v>155.5488</v>
      </c>
      <c r="F530" s="188"/>
      <c r="G530" s="188"/>
      <c r="H530" s="188"/>
      <c r="I530" s="188"/>
      <c r="J530" s="188"/>
      <c r="K530" s="188"/>
      <c r="L530" s="188"/>
      <c r="M530" s="188"/>
      <c r="N530" s="188"/>
      <c r="O530" s="188"/>
      <c r="P530" s="188"/>
      <c r="Q530" s="188"/>
      <c r="R530" s="188"/>
      <c r="S530" s="188"/>
      <c r="T530" s="188"/>
      <c r="U530" s="189"/>
      <c r="V530" s="188"/>
      <c r="W530" s="166"/>
      <c r="X530" s="166"/>
      <c r="Y530" s="166"/>
      <c r="Z530" s="166"/>
      <c r="AA530" s="166"/>
      <c r="AB530" s="166"/>
      <c r="AC530" s="166"/>
      <c r="AD530" s="166"/>
      <c r="AE530" s="166"/>
      <c r="AF530" s="166"/>
      <c r="AG530" s="166" t="s">
        <v>154</v>
      </c>
      <c r="AH530" s="166">
        <v>0</v>
      </c>
      <c r="AI530" s="166"/>
      <c r="AJ530" s="166"/>
      <c r="AK530" s="166"/>
      <c r="AL530" s="166"/>
      <c r="AM530" s="166"/>
      <c r="AN530" s="166"/>
      <c r="AO530" s="166"/>
      <c r="AP530" s="166"/>
      <c r="AQ530" s="166"/>
      <c r="AR530" s="166"/>
      <c r="AS530" s="166"/>
      <c r="AT530" s="166"/>
      <c r="AU530" s="166"/>
      <c r="AV530" s="166"/>
      <c r="AW530" s="166"/>
      <c r="AX530" s="166"/>
      <c r="AY530" s="166"/>
      <c r="AZ530" s="166"/>
      <c r="BA530" s="166"/>
      <c r="BB530" s="166"/>
      <c r="BC530" s="166"/>
      <c r="BD530" s="166"/>
      <c r="BE530" s="166"/>
      <c r="BF530" s="166"/>
      <c r="BG530" s="166"/>
      <c r="BH530" s="166"/>
    </row>
    <row r="531" spans="1:60" outlineLevel="1">
      <c r="A531" s="167"/>
      <c r="B531" s="177"/>
      <c r="C531" s="195" t="s">
        <v>513</v>
      </c>
      <c r="D531" s="180"/>
      <c r="E531" s="184">
        <v>169.37620000000001</v>
      </c>
      <c r="F531" s="188"/>
      <c r="G531" s="188"/>
      <c r="H531" s="188"/>
      <c r="I531" s="188"/>
      <c r="J531" s="188"/>
      <c r="K531" s="188"/>
      <c r="L531" s="188"/>
      <c r="M531" s="188"/>
      <c r="N531" s="188"/>
      <c r="O531" s="188"/>
      <c r="P531" s="188"/>
      <c r="Q531" s="188"/>
      <c r="R531" s="188"/>
      <c r="S531" s="188"/>
      <c r="T531" s="188"/>
      <c r="U531" s="189"/>
      <c r="V531" s="188"/>
      <c r="W531" s="166"/>
      <c r="X531" s="166"/>
      <c r="Y531" s="166"/>
      <c r="Z531" s="166"/>
      <c r="AA531" s="166"/>
      <c r="AB531" s="166"/>
      <c r="AC531" s="166"/>
      <c r="AD531" s="166"/>
      <c r="AE531" s="166"/>
      <c r="AF531" s="166"/>
      <c r="AG531" s="166" t="s">
        <v>154</v>
      </c>
      <c r="AH531" s="166">
        <v>0</v>
      </c>
      <c r="AI531" s="166"/>
      <c r="AJ531" s="166"/>
      <c r="AK531" s="166"/>
      <c r="AL531" s="166"/>
      <c r="AM531" s="166"/>
      <c r="AN531" s="166"/>
      <c r="AO531" s="166"/>
      <c r="AP531" s="166"/>
      <c r="AQ531" s="166"/>
      <c r="AR531" s="166"/>
      <c r="AS531" s="166"/>
      <c r="AT531" s="166"/>
      <c r="AU531" s="166"/>
      <c r="AV531" s="166"/>
      <c r="AW531" s="166"/>
      <c r="AX531" s="166"/>
      <c r="AY531" s="166"/>
      <c r="AZ531" s="166"/>
      <c r="BA531" s="166"/>
      <c r="BB531" s="166"/>
      <c r="BC531" s="166"/>
      <c r="BD531" s="166"/>
      <c r="BE531" s="166"/>
      <c r="BF531" s="166"/>
      <c r="BG531" s="166"/>
      <c r="BH531" s="166"/>
    </row>
    <row r="532" spans="1:60" outlineLevel="1">
      <c r="A532" s="167">
        <v>98</v>
      </c>
      <c r="B532" s="177" t="s">
        <v>514</v>
      </c>
      <c r="C532" s="194" t="s">
        <v>669</v>
      </c>
      <c r="D532" s="179" t="s">
        <v>159</v>
      </c>
      <c r="E532" s="183">
        <v>314.2</v>
      </c>
      <c r="F532" s="188"/>
      <c r="G532" s="188"/>
      <c r="H532" s="188">
        <v>0</v>
      </c>
      <c r="I532" s="188">
        <f>ROUND(E532*H532,2)</f>
        <v>0</v>
      </c>
      <c r="J532" s="188">
        <v>456.9</v>
      </c>
      <c r="K532" s="188">
        <f>ROUND(E532*J532,2)</f>
        <v>143557.98000000001</v>
      </c>
      <c r="L532" s="188">
        <v>15</v>
      </c>
      <c r="M532" s="188">
        <f>G532*(1+L532/100)</f>
        <v>0</v>
      </c>
      <c r="N532" s="188">
        <v>0</v>
      </c>
      <c r="O532" s="188">
        <f>ROUND(E532*N532,2)</f>
        <v>0</v>
      </c>
      <c r="P532" s="188">
        <v>0</v>
      </c>
      <c r="Q532" s="188">
        <f>ROUND(E532*P532,2)</f>
        <v>0</v>
      </c>
      <c r="R532" s="188"/>
      <c r="S532" s="188" t="s">
        <v>157</v>
      </c>
      <c r="T532" s="188">
        <v>0</v>
      </c>
      <c r="U532" s="189">
        <f>ROUND(E532*T532,2)</f>
        <v>0</v>
      </c>
      <c r="V532" s="188"/>
      <c r="W532" s="166"/>
      <c r="X532" s="166"/>
      <c r="Y532" s="166"/>
      <c r="Z532" s="166"/>
      <c r="AA532" s="166"/>
      <c r="AB532" s="166"/>
      <c r="AC532" s="166"/>
      <c r="AD532" s="166"/>
      <c r="AE532" s="166"/>
      <c r="AF532" s="166"/>
      <c r="AG532" s="166" t="s">
        <v>152</v>
      </c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166"/>
      <c r="AZ532" s="166"/>
      <c r="BA532" s="166"/>
      <c r="BB532" s="166"/>
      <c r="BC532" s="166"/>
      <c r="BD532" s="166"/>
      <c r="BE532" s="166"/>
      <c r="BF532" s="166"/>
      <c r="BG532" s="166"/>
      <c r="BH532" s="166"/>
    </row>
    <row r="533" spans="1:60" outlineLevel="1">
      <c r="A533" s="167"/>
      <c r="B533" s="177"/>
      <c r="C533" s="195" t="s">
        <v>190</v>
      </c>
      <c r="D533" s="180"/>
      <c r="E533" s="184"/>
      <c r="F533" s="188"/>
      <c r="G533" s="188"/>
      <c r="H533" s="188"/>
      <c r="I533" s="188"/>
      <c r="J533" s="188"/>
      <c r="K533" s="188"/>
      <c r="L533" s="188"/>
      <c r="M533" s="188"/>
      <c r="N533" s="188"/>
      <c r="O533" s="188"/>
      <c r="P533" s="188"/>
      <c r="Q533" s="188"/>
      <c r="R533" s="188"/>
      <c r="S533" s="188"/>
      <c r="T533" s="188"/>
      <c r="U533" s="189"/>
      <c r="V533" s="188"/>
      <c r="W533" s="166"/>
      <c r="X533" s="166"/>
      <c r="Y533" s="166"/>
      <c r="Z533" s="166"/>
      <c r="AA533" s="166"/>
      <c r="AB533" s="166"/>
      <c r="AC533" s="166"/>
      <c r="AD533" s="166"/>
      <c r="AE533" s="166"/>
      <c r="AF533" s="166"/>
      <c r="AG533" s="166" t="s">
        <v>154</v>
      </c>
      <c r="AH533" s="166">
        <v>0</v>
      </c>
      <c r="AI533" s="166"/>
      <c r="AJ533" s="166"/>
      <c r="AK533" s="166"/>
      <c r="AL533" s="166"/>
      <c r="AM533" s="166"/>
      <c r="AN533" s="166"/>
      <c r="AO533" s="166"/>
      <c r="AP533" s="166"/>
      <c r="AQ533" s="166"/>
      <c r="AR533" s="166"/>
      <c r="AS533" s="166"/>
      <c r="AT533" s="166"/>
      <c r="AU533" s="166"/>
      <c r="AV533" s="166"/>
      <c r="AW533" s="166"/>
      <c r="AX533" s="166"/>
      <c r="AY533" s="166"/>
      <c r="AZ533" s="166"/>
      <c r="BA533" s="166"/>
      <c r="BB533" s="166"/>
      <c r="BC533" s="166"/>
      <c r="BD533" s="166"/>
      <c r="BE533" s="166"/>
      <c r="BF533" s="166"/>
      <c r="BG533" s="166"/>
      <c r="BH533" s="166"/>
    </row>
    <row r="534" spans="1:60" outlineLevel="1">
      <c r="A534" s="167"/>
      <c r="B534" s="177"/>
      <c r="C534" s="195" t="s">
        <v>191</v>
      </c>
      <c r="D534" s="180"/>
      <c r="E534" s="184">
        <v>2.6</v>
      </c>
      <c r="F534" s="188"/>
      <c r="G534" s="188"/>
      <c r="H534" s="188"/>
      <c r="I534" s="188"/>
      <c r="J534" s="188"/>
      <c r="K534" s="188"/>
      <c r="L534" s="188"/>
      <c r="M534" s="188"/>
      <c r="N534" s="188"/>
      <c r="O534" s="188"/>
      <c r="P534" s="188"/>
      <c r="Q534" s="188"/>
      <c r="R534" s="188"/>
      <c r="S534" s="188"/>
      <c r="T534" s="188"/>
      <c r="U534" s="189"/>
      <c r="V534" s="188"/>
      <c r="W534" s="166"/>
      <c r="X534" s="166"/>
      <c r="Y534" s="166"/>
      <c r="Z534" s="166"/>
      <c r="AA534" s="166"/>
      <c r="AB534" s="166"/>
      <c r="AC534" s="166"/>
      <c r="AD534" s="166"/>
      <c r="AE534" s="166"/>
      <c r="AF534" s="166"/>
      <c r="AG534" s="166" t="s">
        <v>154</v>
      </c>
      <c r="AH534" s="166">
        <v>0</v>
      </c>
      <c r="AI534" s="166"/>
      <c r="AJ534" s="166"/>
      <c r="AK534" s="166"/>
      <c r="AL534" s="166"/>
      <c r="AM534" s="166"/>
      <c r="AN534" s="166"/>
      <c r="AO534" s="166"/>
      <c r="AP534" s="166"/>
      <c r="AQ534" s="166"/>
      <c r="AR534" s="166"/>
      <c r="AS534" s="166"/>
      <c r="AT534" s="166"/>
      <c r="AU534" s="166"/>
      <c r="AV534" s="166"/>
      <c r="AW534" s="166"/>
      <c r="AX534" s="166"/>
      <c r="AY534" s="166"/>
      <c r="AZ534" s="166"/>
      <c r="BA534" s="166"/>
      <c r="BB534" s="166"/>
      <c r="BC534" s="166"/>
      <c r="BD534" s="166"/>
      <c r="BE534" s="166"/>
      <c r="BF534" s="166"/>
      <c r="BG534" s="166"/>
      <c r="BH534" s="166"/>
    </row>
    <row r="535" spans="1:60" outlineLevel="1">
      <c r="A535" s="167"/>
      <c r="B535" s="177"/>
      <c r="C535" s="195" t="s">
        <v>205</v>
      </c>
      <c r="D535" s="180"/>
      <c r="E535" s="184">
        <v>3.6</v>
      </c>
      <c r="F535" s="188"/>
      <c r="G535" s="188"/>
      <c r="H535" s="188"/>
      <c r="I535" s="188"/>
      <c r="J535" s="188"/>
      <c r="K535" s="188"/>
      <c r="L535" s="188"/>
      <c r="M535" s="188"/>
      <c r="N535" s="188"/>
      <c r="O535" s="188"/>
      <c r="P535" s="188"/>
      <c r="Q535" s="188"/>
      <c r="R535" s="188"/>
      <c r="S535" s="188"/>
      <c r="T535" s="188"/>
      <c r="U535" s="189"/>
      <c r="V535" s="188"/>
      <c r="W535" s="166"/>
      <c r="X535" s="166"/>
      <c r="Y535" s="166"/>
      <c r="Z535" s="166"/>
      <c r="AA535" s="166"/>
      <c r="AB535" s="166"/>
      <c r="AC535" s="166"/>
      <c r="AD535" s="166"/>
      <c r="AE535" s="166"/>
      <c r="AF535" s="166"/>
      <c r="AG535" s="166" t="s">
        <v>154</v>
      </c>
      <c r="AH535" s="166">
        <v>0</v>
      </c>
      <c r="AI535" s="166"/>
      <c r="AJ535" s="166"/>
      <c r="AK535" s="166"/>
      <c r="AL535" s="166"/>
      <c r="AM535" s="166"/>
      <c r="AN535" s="166"/>
      <c r="AO535" s="166"/>
      <c r="AP535" s="166"/>
      <c r="AQ535" s="166"/>
      <c r="AR535" s="166"/>
      <c r="AS535" s="166"/>
      <c r="AT535" s="166"/>
      <c r="AU535" s="166"/>
      <c r="AV535" s="166"/>
      <c r="AW535" s="166"/>
      <c r="AX535" s="166"/>
      <c r="AY535" s="166"/>
      <c r="AZ535" s="166"/>
      <c r="BA535" s="166"/>
      <c r="BB535" s="166"/>
      <c r="BC535" s="166"/>
      <c r="BD535" s="166"/>
      <c r="BE535" s="166"/>
      <c r="BF535" s="166"/>
      <c r="BG535" s="166"/>
      <c r="BH535" s="166"/>
    </row>
    <row r="536" spans="1:60" outlineLevel="1">
      <c r="A536" s="167"/>
      <c r="B536" s="177"/>
      <c r="C536" s="195" t="s">
        <v>192</v>
      </c>
      <c r="D536" s="180"/>
      <c r="E536" s="184">
        <v>22.4</v>
      </c>
      <c r="F536" s="188"/>
      <c r="G536" s="188"/>
      <c r="H536" s="188"/>
      <c r="I536" s="188"/>
      <c r="J536" s="188"/>
      <c r="K536" s="188"/>
      <c r="L536" s="188"/>
      <c r="M536" s="188"/>
      <c r="N536" s="188"/>
      <c r="O536" s="188"/>
      <c r="P536" s="188"/>
      <c r="Q536" s="188"/>
      <c r="R536" s="188"/>
      <c r="S536" s="188"/>
      <c r="T536" s="188"/>
      <c r="U536" s="189"/>
      <c r="V536" s="188"/>
      <c r="W536" s="166"/>
      <c r="X536" s="166"/>
      <c r="Y536" s="166"/>
      <c r="Z536" s="166"/>
      <c r="AA536" s="166"/>
      <c r="AB536" s="166"/>
      <c r="AC536" s="166"/>
      <c r="AD536" s="166"/>
      <c r="AE536" s="166"/>
      <c r="AF536" s="166"/>
      <c r="AG536" s="166" t="s">
        <v>154</v>
      </c>
      <c r="AH536" s="166">
        <v>0</v>
      </c>
      <c r="AI536" s="166"/>
      <c r="AJ536" s="166"/>
      <c r="AK536" s="166"/>
      <c r="AL536" s="166"/>
      <c r="AM536" s="166"/>
      <c r="AN536" s="166"/>
      <c r="AO536" s="166"/>
      <c r="AP536" s="166"/>
      <c r="AQ536" s="166"/>
      <c r="AR536" s="166"/>
      <c r="AS536" s="166"/>
      <c r="AT536" s="166"/>
      <c r="AU536" s="166"/>
      <c r="AV536" s="166"/>
      <c r="AW536" s="166"/>
      <c r="AX536" s="166"/>
      <c r="AY536" s="166"/>
      <c r="AZ536" s="166"/>
      <c r="BA536" s="166"/>
      <c r="BB536" s="166"/>
      <c r="BC536" s="166"/>
      <c r="BD536" s="166"/>
      <c r="BE536" s="166"/>
      <c r="BF536" s="166"/>
      <c r="BG536" s="166"/>
      <c r="BH536" s="166"/>
    </row>
    <row r="537" spans="1:60" outlineLevel="1">
      <c r="A537" s="167"/>
      <c r="B537" s="177"/>
      <c r="C537" s="195" t="s">
        <v>193</v>
      </c>
      <c r="D537" s="180"/>
      <c r="E537" s="184"/>
      <c r="F537" s="188"/>
      <c r="G537" s="188"/>
      <c r="H537" s="188"/>
      <c r="I537" s="188"/>
      <c r="J537" s="188"/>
      <c r="K537" s="188"/>
      <c r="L537" s="188"/>
      <c r="M537" s="188"/>
      <c r="N537" s="188"/>
      <c r="O537" s="188"/>
      <c r="P537" s="188"/>
      <c r="Q537" s="188"/>
      <c r="R537" s="188"/>
      <c r="S537" s="188"/>
      <c r="T537" s="188"/>
      <c r="U537" s="189"/>
      <c r="V537" s="188"/>
      <c r="W537" s="166"/>
      <c r="X537" s="166"/>
      <c r="Y537" s="166"/>
      <c r="Z537" s="166"/>
      <c r="AA537" s="166"/>
      <c r="AB537" s="166"/>
      <c r="AC537" s="166"/>
      <c r="AD537" s="166"/>
      <c r="AE537" s="166"/>
      <c r="AF537" s="166"/>
      <c r="AG537" s="166" t="s">
        <v>154</v>
      </c>
      <c r="AH537" s="166">
        <v>0</v>
      </c>
      <c r="AI537" s="166"/>
      <c r="AJ537" s="166"/>
      <c r="AK537" s="166"/>
      <c r="AL537" s="166"/>
      <c r="AM537" s="166"/>
      <c r="AN537" s="166"/>
      <c r="AO537" s="166"/>
      <c r="AP537" s="166"/>
      <c r="AQ537" s="166"/>
      <c r="AR537" s="166"/>
      <c r="AS537" s="166"/>
      <c r="AT537" s="166"/>
      <c r="AU537" s="166"/>
      <c r="AV537" s="166"/>
      <c r="AW537" s="166"/>
      <c r="AX537" s="166"/>
      <c r="AY537" s="166"/>
      <c r="AZ537" s="166"/>
      <c r="BA537" s="166"/>
      <c r="BB537" s="166"/>
      <c r="BC537" s="166"/>
      <c r="BD537" s="166"/>
      <c r="BE537" s="166"/>
      <c r="BF537" s="166"/>
      <c r="BG537" s="166"/>
      <c r="BH537" s="166"/>
    </row>
    <row r="538" spans="1:60" outlineLevel="1">
      <c r="A538" s="167"/>
      <c r="B538" s="177"/>
      <c r="C538" s="195" t="s">
        <v>194</v>
      </c>
      <c r="D538" s="180"/>
      <c r="E538" s="184">
        <v>5</v>
      </c>
      <c r="F538" s="188"/>
      <c r="G538" s="188"/>
      <c r="H538" s="188"/>
      <c r="I538" s="188"/>
      <c r="J538" s="188"/>
      <c r="K538" s="188"/>
      <c r="L538" s="188"/>
      <c r="M538" s="188"/>
      <c r="N538" s="188"/>
      <c r="O538" s="188"/>
      <c r="P538" s="188"/>
      <c r="Q538" s="188"/>
      <c r="R538" s="188"/>
      <c r="S538" s="188"/>
      <c r="T538" s="188"/>
      <c r="U538" s="189"/>
      <c r="V538" s="188"/>
      <c r="W538" s="166"/>
      <c r="X538" s="166"/>
      <c r="Y538" s="166"/>
      <c r="Z538" s="166"/>
      <c r="AA538" s="166"/>
      <c r="AB538" s="166"/>
      <c r="AC538" s="166"/>
      <c r="AD538" s="166"/>
      <c r="AE538" s="166"/>
      <c r="AF538" s="166"/>
      <c r="AG538" s="166" t="s">
        <v>154</v>
      </c>
      <c r="AH538" s="166">
        <v>0</v>
      </c>
      <c r="AI538" s="166"/>
      <c r="AJ538" s="166"/>
      <c r="AK538" s="166"/>
      <c r="AL538" s="166"/>
      <c r="AM538" s="166"/>
      <c r="AN538" s="166"/>
      <c r="AO538" s="166"/>
      <c r="AP538" s="166"/>
      <c r="AQ538" s="166"/>
      <c r="AR538" s="166"/>
      <c r="AS538" s="166"/>
      <c r="AT538" s="166"/>
      <c r="AU538" s="166"/>
      <c r="AV538" s="166"/>
      <c r="AW538" s="166"/>
      <c r="AX538" s="166"/>
      <c r="AY538" s="166"/>
      <c r="AZ538" s="166"/>
      <c r="BA538" s="166"/>
      <c r="BB538" s="166"/>
      <c r="BC538" s="166"/>
      <c r="BD538" s="166"/>
      <c r="BE538" s="166"/>
      <c r="BF538" s="166"/>
      <c r="BG538" s="166"/>
      <c r="BH538" s="166"/>
    </row>
    <row r="539" spans="1:60" outlineLevel="1">
      <c r="A539" s="167"/>
      <c r="B539" s="177"/>
      <c r="C539" s="195" t="s">
        <v>206</v>
      </c>
      <c r="D539" s="180"/>
      <c r="E539" s="184">
        <v>4.9000000000000004</v>
      </c>
      <c r="F539" s="188"/>
      <c r="G539" s="188"/>
      <c r="H539" s="188"/>
      <c r="I539" s="188"/>
      <c r="J539" s="188"/>
      <c r="K539" s="188"/>
      <c r="L539" s="188"/>
      <c r="M539" s="188"/>
      <c r="N539" s="188"/>
      <c r="O539" s="188"/>
      <c r="P539" s="188"/>
      <c r="Q539" s="188"/>
      <c r="R539" s="188"/>
      <c r="S539" s="188"/>
      <c r="T539" s="188"/>
      <c r="U539" s="189"/>
      <c r="V539" s="188"/>
      <c r="W539" s="166"/>
      <c r="X539" s="166"/>
      <c r="Y539" s="166"/>
      <c r="Z539" s="166"/>
      <c r="AA539" s="166"/>
      <c r="AB539" s="166"/>
      <c r="AC539" s="166"/>
      <c r="AD539" s="166"/>
      <c r="AE539" s="166"/>
      <c r="AF539" s="166"/>
      <c r="AG539" s="166" t="s">
        <v>154</v>
      </c>
      <c r="AH539" s="166">
        <v>0</v>
      </c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166"/>
      <c r="AZ539" s="166"/>
      <c r="BA539" s="166"/>
      <c r="BB539" s="166"/>
      <c r="BC539" s="166"/>
      <c r="BD539" s="166"/>
      <c r="BE539" s="166"/>
      <c r="BF539" s="166"/>
      <c r="BG539" s="166"/>
      <c r="BH539" s="166"/>
    </row>
    <row r="540" spans="1:60" outlineLevel="1">
      <c r="A540" s="167"/>
      <c r="B540" s="177"/>
      <c r="C540" s="195" t="s">
        <v>195</v>
      </c>
      <c r="D540" s="180"/>
      <c r="E540" s="184">
        <v>28.1</v>
      </c>
      <c r="F540" s="188"/>
      <c r="G540" s="188"/>
      <c r="H540" s="188"/>
      <c r="I540" s="188"/>
      <c r="J540" s="188"/>
      <c r="K540" s="188"/>
      <c r="L540" s="188"/>
      <c r="M540" s="188"/>
      <c r="N540" s="188"/>
      <c r="O540" s="188"/>
      <c r="P540" s="188"/>
      <c r="Q540" s="188"/>
      <c r="R540" s="188"/>
      <c r="S540" s="188"/>
      <c r="T540" s="188"/>
      <c r="U540" s="189"/>
      <c r="V540" s="188"/>
      <c r="W540" s="166"/>
      <c r="X540" s="166"/>
      <c r="Y540" s="166"/>
      <c r="Z540" s="166"/>
      <c r="AA540" s="166"/>
      <c r="AB540" s="166"/>
      <c r="AC540" s="166"/>
      <c r="AD540" s="166"/>
      <c r="AE540" s="166"/>
      <c r="AF540" s="166"/>
      <c r="AG540" s="166" t="s">
        <v>154</v>
      </c>
      <c r="AH540" s="166">
        <v>0</v>
      </c>
      <c r="AI540" s="166"/>
      <c r="AJ540" s="166"/>
      <c r="AK540" s="166"/>
      <c r="AL540" s="166"/>
      <c r="AM540" s="166"/>
      <c r="AN540" s="166"/>
      <c r="AO540" s="166"/>
      <c r="AP540" s="166"/>
      <c r="AQ540" s="166"/>
      <c r="AR540" s="166"/>
      <c r="AS540" s="166"/>
      <c r="AT540" s="166"/>
      <c r="AU540" s="166"/>
      <c r="AV540" s="166"/>
      <c r="AW540" s="166"/>
      <c r="AX540" s="166"/>
      <c r="AY540" s="166"/>
      <c r="AZ540" s="166"/>
      <c r="BA540" s="166"/>
      <c r="BB540" s="166"/>
      <c r="BC540" s="166"/>
      <c r="BD540" s="166"/>
      <c r="BE540" s="166"/>
      <c r="BF540" s="166"/>
      <c r="BG540" s="166"/>
      <c r="BH540" s="166"/>
    </row>
    <row r="541" spans="1:60" outlineLevel="1">
      <c r="A541" s="167"/>
      <c r="B541" s="177"/>
      <c r="C541" s="195" t="s">
        <v>196</v>
      </c>
      <c r="D541" s="180"/>
      <c r="E541" s="184">
        <v>13.5</v>
      </c>
      <c r="F541" s="188"/>
      <c r="G541" s="188"/>
      <c r="H541" s="188"/>
      <c r="I541" s="188"/>
      <c r="J541" s="188"/>
      <c r="K541" s="188"/>
      <c r="L541" s="188"/>
      <c r="M541" s="188"/>
      <c r="N541" s="188"/>
      <c r="O541" s="188"/>
      <c r="P541" s="188"/>
      <c r="Q541" s="188"/>
      <c r="R541" s="188"/>
      <c r="S541" s="188"/>
      <c r="T541" s="188"/>
      <c r="U541" s="189"/>
      <c r="V541" s="188"/>
      <c r="W541" s="166"/>
      <c r="X541" s="166"/>
      <c r="Y541" s="166"/>
      <c r="Z541" s="166"/>
      <c r="AA541" s="166"/>
      <c r="AB541" s="166"/>
      <c r="AC541" s="166"/>
      <c r="AD541" s="166"/>
      <c r="AE541" s="166"/>
      <c r="AF541" s="166"/>
      <c r="AG541" s="166" t="s">
        <v>154</v>
      </c>
      <c r="AH541" s="166">
        <v>0</v>
      </c>
      <c r="AI541" s="166"/>
      <c r="AJ541" s="166"/>
      <c r="AK541" s="166"/>
      <c r="AL541" s="166"/>
      <c r="AM541" s="166"/>
      <c r="AN541" s="166"/>
      <c r="AO541" s="166"/>
      <c r="AP541" s="166"/>
      <c r="AQ541" s="166"/>
      <c r="AR541" s="166"/>
      <c r="AS541" s="166"/>
      <c r="AT541" s="166"/>
      <c r="AU541" s="166"/>
      <c r="AV541" s="166"/>
      <c r="AW541" s="166"/>
      <c r="AX541" s="166"/>
      <c r="AY541" s="166"/>
      <c r="AZ541" s="166"/>
      <c r="BA541" s="166"/>
      <c r="BB541" s="166"/>
      <c r="BC541" s="166"/>
      <c r="BD541" s="166"/>
      <c r="BE541" s="166"/>
      <c r="BF541" s="166"/>
      <c r="BG541" s="166"/>
      <c r="BH541" s="166"/>
    </row>
    <row r="542" spans="1:60" outlineLevel="1">
      <c r="A542" s="167"/>
      <c r="B542" s="177"/>
      <c r="C542" s="195" t="s">
        <v>197</v>
      </c>
      <c r="D542" s="180"/>
      <c r="E542" s="184"/>
      <c r="F542" s="188"/>
      <c r="G542" s="188"/>
      <c r="H542" s="188"/>
      <c r="I542" s="188"/>
      <c r="J542" s="188"/>
      <c r="K542" s="188"/>
      <c r="L542" s="188"/>
      <c r="M542" s="188"/>
      <c r="N542" s="188"/>
      <c r="O542" s="188"/>
      <c r="P542" s="188"/>
      <c r="Q542" s="188"/>
      <c r="R542" s="188"/>
      <c r="S542" s="188"/>
      <c r="T542" s="188"/>
      <c r="U542" s="189"/>
      <c r="V542" s="188"/>
      <c r="W542" s="166"/>
      <c r="X542" s="166"/>
      <c r="Y542" s="166"/>
      <c r="Z542" s="166"/>
      <c r="AA542" s="166"/>
      <c r="AB542" s="166"/>
      <c r="AC542" s="166"/>
      <c r="AD542" s="166"/>
      <c r="AE542" s="166"/>
      <c r="AF542" s="166"/>
      <c r="AG542" s="166" t="s">
        <v>154</v>
      </c>
      <c r="AH542" s="166">
        <v>0</v>
      </c>
      <c r="AI542" s="166"/>
      <c r="AJ542" s="166"/>
      <c r="AK542" s="166"/>
      <c r="AL542" s="166"/>
      <c r="AM542" s="166"/>
      <c r="AN542" s="166"/>
      <c r="AO542" s="166"/>
      <c r="AP542" s="166"/>
      <c r="AQ542" s="166"/>
      <c r="AR542" s="166"/>
      <c r="AS542" s="166"/>
      <c r="AT542" s="166"/>
      <c r="AU542" s="166"/>
      <c r="AV542" s="166"/>
      <c r="AW542" s="166"/>
      <c r="AX542" s="166"/>
      <c r="AY542" s="166"/>
      <c r="AZ542" s="166"/>
      <c r="BA542" s="166"/>
      <c r="BB542" s="166"/>
      <c r="BC542" s="166"/>
      <c r="BD542" s="166"/>
      <c r="BE542" s="166"/>
      <c r="BF542" s="166"/>
      <c r="BG542" s="166"/>
      <c r="BH542" s="166"/>
    </row>
    <row r="543" spans="1:60" outlineLevel="1">
      <c r="A543" s="167"/>
      <c r="B543" s="177"/>
      <c r="C543" s="195" t="s">
        <v>198</v>
      </c>
      <c r="D543" s="180"/>
      <c r="E543" s="184">
        <v>4.7</v>
      </c>
      <c r="F543" s="188"/>
      <c r="G543" s="188"/>
      <c r="H543" s="188"/>
      <c r="I543" s="188"/>
      <c r="J543" s="188"/>
      <c r="K543" s="188"/>
      <c r="L543" s="188"/>
      <c r="M543" s="188"/>
      <c r="N543" s="188"/>
      <c r="O543" s="188"/>
      <c r="P543" s="188"/>
      <c r="Q543" s="188"/>
      <c r="R543" s="188"/>
      <c r="S543" s="188"/>
      <c r="T543" s="188"/>
      <c r="U543" s="189"/>
      <c r="V543" s="188"/>
      <c r="W543" s="166"/>
      <c r="X543" s="166"/>
      <c r="Y543" s="166"/>
      <c r="Z543" s="166"/>
      <c r="AA543" s="166"/>
      <c r="AB543" s="166"/>
      <c r="AC543" s="166"/>
      <c r="AD543" s="166"/>
      <c r="AE543" s="166"/>
      <c r="AF543" s="166"/>
      <c r="AG543" s="166" t="s">
        <v>154</v>
      </c>
      <c r="AH543" s="166">
        <v>0</v>
      </c>
      <c r="AI543" s="166"/>
      <c r="AJ543" s="166"/>
      <c r="AK543" s="166"/>
      <c r="AL543" s="166"/>
      <c r="AM543" s="166"/>
      <c r="AN543" s="166"/>
      <c r="AO543" s="166"/>
      <c r="AP543" s="166"/>
      <c r="AQ543" s="166"/>
      <c r="AR543" s="166"/>
      <c r="AS543" s="166"/>
      <c r="AT543" s="166"/>
      <c r="AU543" s="166"/>
      <c r="AV543" s="166"/>
      <c r="AW543" s="166"/>
      <c r="AX543" s="166"/>
      <c r="AY543" s="166"/>
      <c r="AZ543" s="166"/>
      <c r="BA543" s="166"/>
      <c r="BB543" s="166"/>
      <c r="BC543" s="166"/>
      <c r="BD543" s="166"/>
      <c r="BE543" s="166"/>
      <c r="BF543" s="166"/>
      <c r="BG543" s="166"/>
      <c r="BH543" s="166"/>
    </row>
    <row r="544" spans="1:60" outlineLevel="1">
      <c r="A544" s="167"/>
      <c r="B544" s="177"/>
      <c r="C544" s="195" t="s">
        <v>207</v>
      </c>
      <c r="D544" s="180"/>
      <c r="E544" s="184">
        <v>4.7</v>
      </c>
      <c r="F544" s="188"/>
      <c r="G544" s="188"/>
      <c r="H544" s="188"/>
      <c r="I544" s="188"/>
      <c r="J544" s="188"/>
      <c r="K544" s="188"/>
      <c r="L544" s="188"/>
      <c r="M544" s="188"/>
      <c r="N544" s="188"/>
      <c r="O544" s="188"/>
      <c r="P544" s="188"/>
      <c r="Q544" s="188"/>
      <c r="R544" s="188"/>
      <c r="S544" s="188"/>
      <c r="T544" s="188"/>
      <c r="U544" s="189"/>
      <c r="V544" s="188"/>
      <c r="W544" s="166"/>
      <c r="X544" s="166"/>
      <c r="Y544" s="166"/>
      <c r="Z544" s="166"/>
      <c r="AA544" s="166"/>
      <c r="AB544" s="166"/>
      <c r="AC544" s="166"/>
      <c r="AD544" s="166"/>
      <c r="AE544" s="166"/>
      <c r="AF544" s="166"/>
      <c r="AG544" s="166" t="s">
        <v>154</v>
      </c>
      <c r="AH544" s="166">
        <v>0</v>
      </c>
      <c r="AI544" s="166"/>
      <c r="AJ544" s="166"/>
      <c r="AK544" s="166"/>
      <c r="AL544" s="166"/>
      <c r="AM544" s="166"/>
      <c r="AN544" s="166"/>
      <c r="AO544" s="166"/>
      <c r="AP544" s="166"/>
      <c r="AQ544" s="166"/>
      <c r="AR544" s="166"/>
      <c r="AS544" s="166"/>
      <c r="AT544" s="166"/>
      <c r="AU544" s="166"/>
      <c r="AV544" s="166"/>
      <c r="AW544" s="166"/>
      <c r="AX544" s="166"/>
      <c r="AY544" s="166"/>
      <c r="AZ544" s="166"/>
      <c r="BA544" s="166"/>
      <c r="BB544" s="166"/>
      <c r="BC544" s="166"/>
      <c r="BD544" s="166"/>
      <c r="BE544" s="166"/>
      <c r="BF544" s="166"/>
      <c r="BG544" s="166"/>
      <c r="BH544" s="166"/>
    </row>
    <row r="545" spans="1:60" outlineLevel="1">
      <c r="A545" s="167"/>
      <c r="B545" s="177"/>
      <c r="C545" s="195" t="s">
        <v>199</v>
      </c>
      <c r="D545" s="180"/>
      <c r="E545" s="184">
        <v>19.100000000000001</v>
      </c>
      <c r="F545" s="188"/>
      <c r="G545" s="188"/>
      <c r="H545" s="188"/>
      <c r="I545" s="188"/>
      <c r="J545" s="188"/>
      <c r="K545" s="188"/>
      <c r="L545" s="188"/>
      <c r="M545" s="188"/>
      <c r="N545" s="188"/>
      <c r="O545" s="188"/>
      <c r="P545" s="188"/>
      <c r="Q545" s="188"/>
      <c r="R545" s="188"/>
      <c r="S545" s="188"/>
      <c r="T545" s="188"/>
      <c r="U545" s="189"/>
      <c r="V545" s="188"/>
      <c r="W545" s="166"/>
      <c r="X545" s="166"/>
      <c r="Y545" s="166"/>
      <c r="Z545" s="166"/>
      <c r="AA545" s="166"/>
      <c r="AB545" s="166"/>
      <c r="AC545" s="166"/>
      <c r="AD545" s="166"/>
      <c r="AE545" s="166"/>
      <c r="AF545" s="166"/>
      <c r="AG545" s="166" t="s">
        <v>154</v>
      </c>
      <c r="AH545" s="166">
        <v>0</v>
      </c>
      <c r="AI545" s="166"/>
      <c r="AJ545" s="166"/>
      <c r="AK545" s="166"/>
      <c r="AL545" s="166"/>
      <c r="AM545" s="166"/>
      <c r="AN545" s="166"/>
      <c r="AO545" s="166"/>
      <c r="AP545" s="166"/>
      <c r="AQ545" s="166"/>
      <c r="AR545" s="166"/>
      <c r="AS545" s="166"/>
      <c r="AT545" s="166"/>
      <c r="AU545" s="166"/>
      <c r="AV545" s="166"/>
      <c r="AW545" s="166"/>
      <c r="AX545" s="166"/>
      <c r="AY545" s="166"/>
      <c r="AZ545" s="166"/>
      <c r="BA545" s="166"/>
      <c r="BB545" s="166"/>
      <c r="BC545" s="166"/>
      <c r="BD545" s="166"/>
      <c r="BE545" s="166"/>
      <c r="BF545" s="166"/>
      <c r="BG545" s="166"/>
      <c r="BH545" s="166"/>
    </row>
    <row r="546" spans="1:60" outlineLevel="1">
      <c r="A546" s="167"/>
      <c r="B546" s="177"/>
      <c r="C546" s="195" t="s">
        <v>196</v>
      </c>
      <c r="D546" s="180"/>
      <c r="E546" s="184">
        <v>13.5</v>
      </c>
      <c r="F546" s="188"/>
      <c r="G546" s="188"/>
      <c r="H546" s="188"/>
      <c r="I546" s="188"/>
      <c r="J546" s="188"/>
      <c r="K546" s="188"/>
      <c r="L546" s="188"/>
      <c r="M546" s="188"/>
      <c r="N546" s="188"/>
      <c r="O546" s="188"/>
      <c r="P546" s="188"/>
      <c r="Q546" s="188"/>
      <c r="R546" s="188"/>
      <c r="S546" s="188"/>
      <c r="T546" s="188"/>
      <c r="U546" s="189"/>
      <c r="V546" s="188"/>
      <c r="W546" s="166"/>
      <c r="X546" s="166"/>
      <c r="Y546" s="166"/>
      <c r="Z546" s="166"/>
      <c r="AA546" s="166"/>
      <c r="AB546" s="166"/>
      <c r="AC546" s="166"/>
      <c r="AD546" s="166"/>
      <c r="AE546" s="166"/>
      <c r="AF546" s="166"/>
      <c r="AG546" s="166" t="s">
        <v>154</v>
      </c>
      <c r="AH546" s="166">
        <v>0</v>
      </c>
      <c r="AI546" s="166"/>
      <c r="AJ546" s="166"/>
      <c r="AK546" s="166"/>
      <c r="AL546" s="166"/>
      <c r="AM546" s="166"/>
      <c r="AN546" s="166"/>
      <c r="AO546" s="166"/>
      <c r="AP546" s="166"/>
      <c r="AQ546" s="166"/>
      <c r="AR546" s="166"/>
      <c r="AS546" s="166"/>
      <c r="AT546" s="166"/>
      <c r="AU546" s="166"/>
      <c r="AV546" s="166"/>
      <c r="AW546" s="166"/>
      <c r="AX546" s="166"/>
      <c r="AY546" s="166"/>
      <c r="AZ546" s="166"/>
      <c r="BA546" s="166"/>
      <c r="BB546" s="166"/>
      <c r="BC546" s="166"/>
      <c r="BD546" s="166"/>
      <c r="BE546" s="166"/>
      <c r="BF546" s="166"/>
      <c r="BG546" s="166"/>
      <c r="BH546" s="166"/>
    </row>
    <row r="547" spans="1:60" outlineLevel="1">
      <c r="A547" s="167"/>
      <c r="B547" s="177"/>
      <c r="C547" s="195" t="s">
        <v>200</v>
      </c>
      <c r="D547" s="180"/>
      <c r="E547" s="184"/>
      <c r="F547" s="188"/>
      <c r="G547" s="188"/>
      <c r="H547" s="188"/>
      <c r="I547" s="188"/>
      <c r="J547" s="188"/>
      <c r="K547" s="188"/>
      <c r="L547" s="188"/>
      <c r="M547" s="188"/>
      <c r="N547" s="188"/>
      <c r="O547" s="188"/>
      <c r="P547" s="188"/>
      <c r="Q547" s="188"/>
      <c r="R547" s="188"/>
      <c r="S547" s="188"/>
      <c r="T547" s="188"/>
      <c r="U547" s="189"/>
      <c r="V547" s="188"/>
      <c r="W547" s="166"/>
      <c r="X547" s="166"/>
      <c r="Y547" s="166"/>
      <c r="Z547" s="166"/>
      <c r="AA547" s="166"/>
      <c r="AB547" s="166"/>
      <c r="AC547" s="166"/>
      <c r="AD547" s="166"/>
      <c r="AE547" s="166"/>
      <c r="AF547" s="166"/>
      <c r="AG547" s="166" t="s">
        <v>154</v>
      </c>
      <c r="AH547" s="166">
        <v>0</v>
      </c>
      <c r="AI547" s="166"/>
      <c r="AJ547" s="166"/>
      <c r="AK547" s="166"/>
      <c r="AL547" s="166"/>
      <c r="AM547" s="166"/>
      <c r="AN547" s="166"/>
      <c r="AO547" s="166"/>
      <c r="AP547" s="166"/>
      <c r="AQ547" s="166"/>
      <c r="AR547" s="166"/>
      <c r="AS547" s="166"/>
      <c r="AT547" s="166"/>
      <c r="AU547" s="166"/>
      <c r="AV547" s="166"/>
      <c r="AW547" s="166"/>
      <c r="AX547" s="166"/>
      <c r="AY547" s="166"/>
      <c r="AZ547" s="166"/>
      <c r="BA547" s="166"/>
      <c r="BB547" s="166"/>
      <c r="BC547" s="166"/>
      <c r="BD547" s="166"/>
      <c r="BE547" s="166"/>
      <c r="BF547" s="166"/>
      <c r="BG547" s="166"/>
      <c r="BH547" s="166"/>
    </row>
    <row r="548" spans="1:60" outlineLevel="1">
      <c r="A548" s="167"/>
      <c r="B548" s="177"/>
      <c r="C548" s="195" t="s">
        <v>201</v>
      </c>
      <c r="D548" s="180"/>
      <c r="E548" s="184">
        <v>1.7</v>
      </c>
      <c r="F548" s="188"/>
      <c r="G548" s="188"/>
      <c r="H548" s="188"/>
      <c r="I548" s="188"/>
      <c r="J548" s="188"/>
      <c r="K548" s="188"/>
      <c r="L548" s="188"/>
      <c r="M548" s="188"/>
      <c r="N548" s="188"/>
      <c r="O548" s="188"/>
      <c r="P548" s="188"/>
      <c r="Q548" s="188"/>
      <c r="R548" s="188"/>
      <c r="S548" s="188"/>
      <c r="T548" s="188"/>
      <c r="U548" s="189"/>
      <c r="V548" s="188"/>
      <c r="W548" s="166"/>
      <c r="X548" s="166"/>
      <c r="Y548" s="166"/>
      <c r="Z548" s="166"/>
      <c r="AA548" s="166"/>
      <c r="AB548" s="166"/>
      <c r="AC548" s="166"/>
      <c r="AD548" s="166"/>
      <c r="AE548" s="166"/>
      <c r="AF548" s="166"/>
      <c r="AG548" s="166" t="s">
        <v>154</v>
      </c>
      <c r="AH548" s="166">
        <v>0</v>
      </c>
      <c r="AI548" s="166"/>
      <c r="AJ548" s="166"/>
      <c r="AK548" s="166"/>
      <c r="AL548" s="166"/>
      <c r="AM548" s="166"/>
      <c r="AN548" s="166"/>
      <c r="AO548" s="166"/>
      <c r="AP548" s="166"/>
      <c r="AQ548" s="166"/>
      <c r="AR548" s="166"/>
      <c r="AS548" s="166"/>
      <c r="AT548" s="166"/>
      <c r="AU548" s="166"/>
      <c r="AV548" s="166"/>
      <c r="AW548" s="166"/>
      <c r="AX548" s="166"/>
      <c r="AY548" s="166"/>
      <c r="AZ548" s="166"/>
      <c r="BA548" s="166"/>
      <c r="BB548" s="166"/>
      <c r="BC548" s="166"/>
      <c r="BD548" s="166"/>
      <c r="BE548" s="166"/>
      <c r="BF548" s="166"/>
      <c r="BG548" s="166"/>
      <c r="BH548" s="166"/>
    </row>
    <row r="549" spans="1:60" outlineLevel="1">
      <c r="A549" s="167"/>
      <c r="B549" s="177"/>
      <c r="C549" s="195" t="s">
        <v>208</v>
      </c>
      <c r="D549" s="180"/>
      <c r="E549" s="184">
        <v>4.4000000000000004</v>
      </c>
      <c r="F549" s="188"/>
      <c r="G549" s="188"/>
      <c r="H549" s="188"/>
      <c r="I549" s="188"/>
      <c r="J549" s="188"/>
      <c r="K549" s="188"/>
      <c r="L549" s="188"/>
      <c r="M549" s="188"/>
      <c r="N549" s="188"/>
      <c r="O549" s="188"/>
      <c r="P549" s="188"/>
      <c r="Q549" s="188"/>
      <c r="R549" s="188"/>
      <c r="S549" s="188"/>
      <c r="T549" s="188"/>
      <c r="U549" s="189"/>
      <c r="V549" s="188"/>
      <c r="W549" s="166"/>
      <c r="X549" s="166"/>
      <c r="Y549" s="166"/>
      <c r="Z549" s="166"/>
      <c r="AA549" s="166"/>
      <c r="AB549" s="166"/>
      <c r="AC549" s="166"/>
      <c r="AD549" s="166"/>
      <c r="AE549" s="166"/>
      <c r="AF549" s="166"/>
      <c r="AG549" s="166" t="s">
        <v>154</v>
      </c>
      <c r="AH549" s="166">
        <v>0</v>
      </c>
      <c r="AI549" s="166"/>
      <c r="AJ549" s="166"/>
      <c r="AK549" s="166"/>
      <c r="AL549" s="166"/>
      <c r="AM549" s="166"/>
      <c r="AN549" s="166"/>
      <c r="AO549" s="166"/>
      <c r="AP549" s="166"/>
      <c r="AQ549" s="166"/>
      <c r="AR549" s="166"/>
      <c r="AS549" s="166"/>
      <c r="AT549" s="166"/>
      <c r="AU549" s="166"/>
      <c r="AV549" s="166"/>
      <c r="AW549" s="166"/>
      <c r="AX549" s="166"/>
      <c r="AY549" s="166"/>
      <c r="AZ549" s="166"/>
      <c r="BA549" s="166"/>
      <c r="BB549" s="166"/>
      <c r="BC549" s="166"/>
      <c r="BD549" s="166"/>
      <c r="BE549" s="166"/>
      <c r="BF549" s="166"/>
      <c r="BG549" s="166"/>
      <c r="BH549" s="166"/>
    </row>
    <row r="550" spans="1:60" outlineLevel="1">
      <c r="A550" s="167"/>
      <c r="B550" s="177"/>
      <c r="C550" s="195" t="s">
        <v>202</v>
      </c>
      <c r="D550" s="180"/>
      <c r="E550" s="184">
        <v>19.8</v>
      </c>
      <c r="F550" s="188"/>
      <c r="G550" s="188"/>
      <c r="H550" s="188"/>
      <c r="I550" s="188"/>
      <c r="J550" s="188"/>
      <c r="K550" s="188"/>
      <c r="L550" s="188"/>
      <c r="M550" s="188"/>
      <c r="N550" s="188"/>
      <c r="O550" s="188"/>
      <c r="P550" s="188"/>
      <c r="Q550" s="188"/>
      <c r="R550" s="188"/>
      <c r="S550" s="188"/>
      <c r="T550" s="188"/>
      <c r="U550" s="189"/>
      <c r="V550" s="188"/>
      <c r="W550" s="166"/>
      <c r="X550" s="166"/>
      <c r="Y550" s="166"/>
      <c r="Z550" s="166"/>
      <c r="AA550" s="166"/>
      <c r="AB550" s="166"/>
      <c r="AC550" s="166"/>
      <c r="AD550" s="166"/>
      <c r="AE550" s="166"/>
      <c r="AF550" s="166"/>
      <c r="AG550" s="166" t="s">
        <v>154</v>
      </c>
      <c r="AH550" s="166">
        <v>0</v>
      </c>
      <c r="AI550" s="166"/>
      <c r="AJ550" s="166"/>
      <c r="AK550" s="166"/>
      <c r="AL550" s="166"/>
      <c r="AM550" s="166"/>
      <c r="AN550" s="166"/>
      <c r="AO550" s="166"/>
      <c r="AP550" s="166"/>
      <c r="AQ550" s="166"/>
      <c r="AR550" s="166"/>
      <c r="AS550" s="166"/>
      <c r="AT550" s="166"/>
      <c r="AU550" s="166"/>
      <c r="AV550" s="166"/>
      <c r="AW550" s="166"/>
      <c r="AX550" s="166"/>
      <c r="AY550" s="166"/>
      <c r="AZ550" s="166"/>
      <c r="BA550" s="166"/>
      <c r="BB550" s="166"/>
      <c r="BC550" s="166"/>
      <c r="BD550" s="166"/>
      <c r="BE550" s="166"/>
      <c r="BF550" s="166"/>
      <c r="BG550" s="166"/>
      <c r="BH550" s="166"/>
    </row>
    <row r="551" spans="1:60" outlineLevel="1">
      <c r="A551" s="167"/>
      <c r="B551" s="177"/>
      <c r="C551" s="195" t="s">
        <v>384</v>
      </c>
      <c r="D551" s="180"/>
      <c r="E551" s="184"/>
      <c r="F551" s="188"/>
      <c r="G551" s="188"/>
      <c r="H551" s="188"/>
      <c r="I551" s="188"/>
      <c r="J551" s="188"/>
      <c r="K551" s="188"/>
      <c r="L551" s="188"/>
      <c r="M551" s="188"/>
      <c r="N551" s="188"/>
      <c r="O551" s="188"/>
      <c r="P551" s="188"/>
      <c r="Q551" s="188"/>
      <c r="R551" s="188"/>
      <c r="S551" s="188"/>
      <c r="T551" s="188"/>
      <c r="U551" s="189"/>
      <c r="V551" s="188"/>
      <c r="W551" s="166"/>
      <c r="X551" s="166"/>
      <c r="Y551" s="166"/>
      <c r="Z551" s="166"/>
      <c r="AA551" s="166"/>
      <c r="AB551" s="166"/>
      <c r="AC551" s="166"/>
      <c r="AD551" s="166"/>
      <c r="AE551" s="166"/>
      <c r="AF551" s="166"/>
      <c r="AG551" s="166" t="s">
        <v>154</v>
      </c>
      <c r="AH551" s="166">
        <v>0</v>
      </c>
      <c r="AI551" s="166"/>
      <c r="AJ551" s="166"/>
      <c r="AK551" s="166"/>
      <c r="AL551" s="166"/>
      <c r="AM551" s="166"/>
      <c r="AN551" s="166"/>
      <c r="AO551" s="166"/>
      <c r="AP551" s="166"/>
      <c r="AQ551" s="166"/>
      <c r="AR551" s="166"/>
      <c r="AS551" s="166"/>
      <c r="AT551" s="166"/>
      <c r="AU551" s="166"/>
      <c r="AV551" s="166"/>
      <c r="AW551" s="166"/>
      <c r="AX551" s="166"/>
      <c r="AY551" s="166"/>
      <c r="AZ551" s="166"/>
      <c r="BA551" s="166"/>
      <c r="BB551" s="166"/>
      <c r="BC551" s="166"/>
      <c r="BD551" s="166"/>
      <c r="BE551" s="166"/>
      <c r="BF551" s="166"/>
      <c r="BG551" s="166"/>
      <c r="BH551" s="166"/>
    </row>
    <row r="552" spans="1:60" outlineLevel="1">
      <c r="A552" s="167"/>
      <c r="B552" s="177"/>
      <c r="C552" s="195" t="s">
        <v>415</v>
      </c>
      <c r="D552" s="180"/>
      <c r="E552" s="184">
        <v>13.6</v>
      </c>
      <c r="F552" s="188"/>
      <c r="G552" s="188"/>
      <c r="H552" s="188"/>
      <c r="I552" s="188"/>
      <c r="J552" s="188"/>
      <c r="K552" s="188"/>
      <c r="L552" s="188"/>
      <c r="M552" s="188"/>
      <c r="N552" s="188"/>
      <c r="O552" s="188"/>
      <c r="P552" s="188"/>
      <c r="Q552" s="188"/>
      <c r="R552" s="188"/>
      <c r="S552" s="188"/>
      <c r="T552" s="188"/>
      <c r="U552" s="189"/>
      <c r="V552" s="188"/>
      <c r="W552" s="166"/>
      <c r="X552" s="166"/>
      <c r="Y552" s="166"/>
      <c r="Z552" s="166"/>
      <c r="AA552" s="166"/>
      <c r="AB552" s="166"/>
      <c r="AC552" s="166"/>
      <c r="AD552" s="166"/>
      <c r="AE552" s="166"/>
      <c r="AF552" s="166"/>
      <c r="AG552" s="166" t="s">
        <v>154</v>
      </c>
      <c r="AH552" s="166">
        <v>0</v>
      </c>
      <c r="AI552" s="166"/>
      <c r="AJ552" s="166"/>
      <c r="AK552" s="166"/>
      <c r="AL552" s="166"/>
      <c r="AM552" s="166"/>
      <c r="AN552" s="166"/>
      <c r="AO552" s="166"/>
      <c r="AP552" s="166"/>
      <c r="AQ552" s="166"/>
      <c r="AR552" s="166"/>
      <c r="AS552" s="166"/>
      <c r="AT552" s="166"/>
      <c r="AU552" s="166"/>
      <c r="AV552" s="166"/>
      <c r="AW552" s="166"/>
      <c r="AX552" s="166"/>
      <c r="AY552" s="166"/>
      <c r="AZ552" s="166"/>
      <c r="BA552" s="166"/>
      <c r="BB552" s="166"/>
      <c r="BC552" s="166"/>
      <c r="BD552" s="166"/>
      <c r="BE552" s="166"/>
      <c r="BF552" s="166"/>
      <c r="BG552" s="166"/>
      <c r="BH552" s="166"/>
    </row>
    <row r="553" spans="1:60" outlineLevel="1">
      <c r="A553" s="167"/>
      <c r="B553" s="177"/>
      <c r="C553" s="195" t="s">
        <v>416</v>
      </c>
      <c r="D553" s="180"/>
      <c r="E553" s="184">
        <v>14.1</v>
      </c>
      <c r="F553" s="188"/>
      <c r="G553" s="188"/>
      <c r="H553" s="188"/>
      <c r="I553" s="188"/>
      <c r="J553" s="188"/>
      <c r="K553" s="188"/>
      <c r="L553" s="188"/>
      <c r="M553" s="188"/>
      <c r="N553" s="188"/>
      <c r="O553" s="188"/>
      <c r="P553" s="188"/>
      <c r="Q553" s="188"/>
      <c r="R553" s="188"/>
      <c r="S553" s="188"/>
      <c r="T553" s="188"/>
      <c r="U553" s="189"/>
      <c r="V553" s="188"/>
      <c r="W553" s="166"/>
      <c r="X553" s="166"/>
      <c r="Y553" s="166"/>
      <c r="Z553" s="166"/>
      <c r="AA553" s="166"/>
      <c r="AB553" s="166"/>
      <c r="AC553" s="166"/>
      <c r="AD553" s="166"/>
      <c r="AE553" s="166"/>
      <c r="AF553" s="166"/>
      <c r="AG553" s="166" t="s">
        <v>154</v>
      </c>
      <c r="AH553" s="166">
        <v>0</v>
      </c>
      <c r="AI553" s="166"/>
      <c r="AJ553" s="166"/>
      <c r="AK553" s="166"/>
      <c r="AL553" s="166"/>
      <c r="AM553" s="166"/>
      <c r="AN553" s="166"/>
      <c r="AO553" s="166"/>
      <c r="AP553" s="166"/>
      <c r="AQ553" s="166"/>
      <c r="AR553" s="166"/>
      <c r="AS553" s="166"/>
      <c r="AT553" s="166"/>
      <c r="AU553" s="166"/>
      <c r="AV553" s="166"/>
      <c r="AW553" s="166"/>
      <c r="AX553" s="166"/>
      <c r="AY553" s="166"/>
      <c r="AZ553" s="166"/>
      <c r="BA553" s="166"/>
      <c r="BB553" s="166"/>
      <c r="BC553" s="166"/>
      <c r="BD553" s="166"/>
      <c r="BE553" s="166"/>
      <c r="BF553" s="166"/>
      <c r="BG553" s="166"/>
      <c r="BH553" s="166"/>
    </row>
    <row r="554" spans="1:60" outlineLevel="1">
      <c r="A554" s="167"/>
      <c r="B554" s="177"/>
      <c r="C554" s="195" t="s">
        <v>385</v>
      </c>
      <c r="D554" s="180"/>
      <c r="E554" s="184">
        <v>3.9</v>
      </c>
      <c r="F554" s="188"/>
      <c r="G554" s="188"/>
      <c r="H554" s="188"/>
      <c r="I554" s="188"/>
      <c r="J554" s="188"/>
      <c r="K554" s="188"/>
      <c r="L554" s="188"/>
      <c r="M554" s="188"/>
      <c r="N554" s="188"/>
      <c r="O554" s="188"/>
      <c r="P554" s="188"/>
      <c r="Q554" s="188"/>
      <c r="R554" s="188"/>
      <c r="S554" s="188"/>
      <c r="T554" s="188"/>
      <c r="U554" s="189"/>
      <c r="V554" s="188"/>
      <c r="W554" s="166"/>
      <c r="X554" s="166"/>
      <c r="Y554" s="166"/>
      <c r="Z554" s="166"/>
      <c r="AA554" s="166"/>
      <c r="AB554" s="166"/>
      <c r="AC554" s="166"/>
      <c r="AD554" s="166"/>
      <c r="AE554" s="166"/>
      <c r="AF554" s="166"/>
      <c r="AG554" s="166" t="s">
        <v>154</v>
      </c>
      <c r="AH554" s="166">
        <v>0</v>
      </c>
      <c r="AI554" s="166"/>
      <c r="AJ554" s="166"/>
      <c r="AK554" s="166"/>
      <c r="AL554" s="166"/>
      <c r="AM554" s="166"/>
      <c r="AN554" s="166"/>
      <c r="AO554" s="166"/>
      <c r="AP554" s="166"/>
      <c r="AQ554" s="166"/>
      <c r="AR554" s="166"/>
      <c r="AS554" s="166"/>
      <c r="AT554" s="166"/>
      <c r="AU554" s="166"/>
      <c r="AV554" s="166"/>
      <c r="AW554" s="166"/>
      <c r="AX554" s="166"/>
      <c r="AY554" s="166"/>
      <c r="AZ554" s="166"/>
      <c r="BA554" s="166"/>
      <c r="BB554" s="166"/>
      <c r="BC554" s="166"/>
      <c r="BD554" s="166"/>
      <c r="BE554" s="166"/>
      <c r="BF554" s="166"/>
      <c r="BG554" s="166"/>
      <c r="BH554" s="166"/>
    </row>
    <row r="555" spans="1:60" outlineLevel="1">
      <c r="A555" s="167"/>
      <c r="B555" s="177"/>
      <c r="C555" s="195" t="s">
        <v>386</v>
      </c>
      <c r="D555" s="180"/>
      <c r="E555" s="184">
        <v>3.4</v>
      </c>
      <c r="F555" s="188"/>
      <c r="G555" s="188"/>
      <c r="H555" s="188"/>
      <c r="I555" s="188"/>
      <c r="J555" s="188"/>
      <c r="K555" s="188"/>
      <c r="L555" s="188"/>
      <c r="M555" s="188"/>
      <c r="N555" s="188"/>
      <c r="O555" s="188"/>
      <c r="P555" s="188"/>
      <c r="Q555" s="188"/>
      <c r="R555" s="188"/>
      <c r="S555" s="188"/>
      <c r="T555" s="188"/>
      <c r="U555" s="189"/>
      <c r="V555" s="188"/>
      <c r="W555" s="166"/>
      <c r="X555" s="166"/>
      <c r="Y555" s="166"/>
      <c r="Z555" s="166"/>
      <c r="AA555" s="166"/>
      <c r="AB555" s="166"/>
      <c r="AC555" s="166"/>
      <c r="AD555" s="166"/>
      <c r="AE555" s="166"/>
      <c r="AF555" s="166"/>
      <c r="AG555" s="166" t="s">
        <v>154</v>
      </c>
      <c r="AH555" s="166">
        <v>0</v>
      </c>
      <c r="AI555" s="166"/>
      <c r="AJ555" s="166"/>
      <c r="AK555" s="166"/>
      <c r="AL555" s="166"/>
      <c r="AM555" s="166"/>
      <c r="AN555" s="166"/>
      <c r="AO555" s="166"/>
      <c r="AP555" s="166"/>
      <c r="AQ555" s="166"/>
      <c r="AR555" s="166"/>
      <c r="AS555" s="166"/>
      <c r="AT555" s="166"/>
      <c r="AU555" s="166"/>
      <c r="AV555" s="166"/>
      <c r="AW555" s="166"/>
      <c r="AX555" s="166"/>
      <c r="AY555" s="166"/>
      <c r="AZ555" s="166"/>
      <c r="BA555" s="166"/>
      <c r="BB555" s="166"/>
      <c r="BC555" s="166"/>
      <c r="BD555" s="166"/>
      <c r="BE555" s="166"/>
      <c r="BF555" s="166"/>
      <c r="BG555" s="166"/>
      <c r="BH555" s="166"/>
    </row>
    <row r="556" spans="1:60" outlineLevel="1">
      <c r="A556" s="167"/>
      <c r="B556" s="177"/>
      <c r="C556" s="195" t="s">
        <v>387</v>
      </c>
      <c r="D556" s="180"/>
      <c r="E556" s="184"/>
      <c r="F556" s="188"/>
      <c r="G556" s="188"/>
      <c r="H556" s="188"/>
      <c r="I556" s="188"/>
      <c r="J556" s="188"/>
      <c r="K556" s="188"/>
      <c r="L556" s="188"/>
      <c r="M556" s="188"/>
      <c r="N556" s="188"/>
      <c r="O556" s="188"/>
      <c r="P556" s="188"/>
      <c r="Q556" s="188"/>
      <c r="R556" s="188"/>
      <c r="S556" s="188"/>
      <c r="T556" s="188"/>
      <c r="U556" s="189"/>
      <c r="V556" s="188"/>
      <c r="W556" s="166"/>
      <c r="X556" s="166"/>
      <c r="Y556" s="166"/>
      <c r="Z556" s="166"/>
      <c r="AA556" s="166"/>
      <c r="AB556" s="166"/>
      <c r="AC556" s="166"/>
      <c r="AD556" s="166"/>
      <c r="AE556" s="166"/>
      <c r="AF556" s="166"/>
      <c r="AG556" s="166" t="s">
        <v>154</v>
      </c>
      <c r="AH556" s="166">
        <v>0</v>
      </c>
      <c r="AI556" s="166"/>
      <c r="AJ556" s="166"/>
      <c r="AK556" s="166"/>
      <c r="AL556" s="166"/>
      <c r="AM556" s="166"/>
      <c r="AN556" s="166"/>
      <c r="AO556" s="166"/>
      <c r="AP556" s="166"/>
      <c r="AQ556" s="166"/>
      <c r="AR556" s="166"/>
      <c r="AS556" s="166"/>
      <c r="AT556" s="166"/>
      <c r="AU556" s="166"/>
      <c r="AV556" s="166"/>
      <c r="AW556" s="166"/>
      <c r="AX556" s="166"/>
      <c r="AY556" s="166"/>
      <c r="AZ556" s="166"/>
      <c r="BA556" s="166"/>
      <c r="BB556" s="166"/>
      <c r="BC556" s="166"/>
      <c r="BD556" s="166"/>
      <c r="BE556" s="166"/>
      <c r="BF556" s="166"/>
      <c r="BG556" s="166"/>
      <c r="BH556" s="166"/>
    </row>
    <row r="557" spans="1:60" outlineLevel="1">
      <c r="A557" s="167"/>
      <c r="B557" s="177"/>
      <c r="C557" s="195" t="s">
        <v>388</v>
      </c>
      <c r="D557" s="180"/>
      <c r="E557" s="184">
        <v>3.1</v>
      </c>
      <c r="F557" s="188"/>
      <c r="G557" s="188"/>
      <c r="H557" s="188"/>
      <c r="I557" s="188"/>
      <c r="J557" s="188"/>
      <c r="K557" s="188"/>
      <c r="L557" s="188"/>
      <c r="M557" s="188"/>
      <c r="N557" s="188"/>
      <c r="O557" s="188"/>
      <c r="P557" s="188"/>
      <c r="Q557" s="188"/>
      <c r="R557" s="188"/>
      <c r="S557" s="188"/>
      <c r="T557" s="188"/>
      <c r="U557" s="189"/>
      <c r="V557" s="188"/>
      <c r="W557" s="166"/>
      <c r="X557" s="166"/>
      <c r="Y557" s="166"/>
      <c r="Z557" s="166"/>
      <c r="AA557" s="166"/>
      <c r="AB557" s="166"/>
      <c r="AC557" s="166"/>
      <c r="AD557" s="166"/>
      <c r="AE557" s="166"/>
      <c r="AF557" s="166"/>
      <c r="AG557" s="166" t="s">
        <v>154</v>
      </c>
      <c r="AH557" s="166">
        <v>0</v>
      </c>
      <c r="AI557" s="166"/>
      <c r="AJ557" s="166"/>
      <c r="AK557" s="166"/>
      <c r="AL557" s="166"/>
      <c r="AM557" s="166"/>
      <c r="AN557" s="166"/>
      <c r="AO557" s="166"/>
      <c r="AP557" s="166"/>
      <c r="AQ557" s="166"/>
      <c r="AR557" s="166"/>
      <c r="AS557" s="166"/>
      <c r="AT557" s="166"/>
      <c r="AU557" s="166"/>
      <c r="AV557" s="166"/>
      <c r="AW557" s="166"/>
      <c r="AX557" s="166"/>
      <c r="AY557" s="166"/>
      <c r="AZ557" s="166"/>
      <c r="BA557" s="166"/>
      <c r="BB557" s="166"/>
      <c r="BC557" s="166"/>
      <c r="BD557" s="166"/>
      <c r="BE557" s="166"/>
      <c r="BF557" s="166"/>
      <c r="BG557" s="166"/>
      <c r="BH557" s="166"/>
    </row>
    <row r="558" spans="1:60" outlineLevel="1">
      <c r="A558" s="167"/>
      <c r="B558" s="177"/>
      <c r="C558" s="195" t="s">
        <v>389</v>
      </c>
      <c r="D558" s="180"/>
      <c r="E558" s="184">
        <v>3.3</v>
      </c>
      <c r="F558" s="188"/>
      <c r="G558" s="188"/>
      <c r="H558" s="188"/>
      <c r="I558" s="188"/>
      <c r="J558" s="188"/>
      <c r="K558" s="188"/>
      <c r="L558" s="188"/>
      <c r="M558" s="188"/>
      <c r="N558" s="188"/>
      <c r="O558" s="188"/>
      <c r="P558" s="188"/>
      <c r="Q558" s="188"/>
      <c r="R558" s="188"/>
      <c r="S558" s="188"/>
      <c r="T558" s="188"/>
      <c r="U558" s="189"/>
      <c r="V558" s="188"/>
      <c r="W558" s="166"/>
      <c r="X558" s="166"/>
      <c r="Y558" s="166"/>
      <c r="Z558" s="166"/>
      <c r="AA558" s="166"/>
      <c r="AB558" s="166"/>
      <c r="AC558" s="166"/>
      <c r="AD558" s="166"/>
      <c r="AE558" s="166"/>
      <c r="AF558" s="166"/>
      <c r="AG558" s="166" t="s">
        <v>154</v>
      </c>
      <c r="AH558" s="166">
        <v>0</v>
      </c>
      <c r="AI558" s="166"/>
      <c r="AJ558" s="166"/>
      <c r="AK558" s="166"/>
      <c r="AL558" s="166"/>
      <c r="AM558" s="166"/>
      <c r="AN558" s="166"/>
      <c r="AO558" s="166"/>
      <c r="AP558" s="166"/>
      <c r="AQ558" s="166"/>
      <c r="AR558" s="166"/>
      <c r="AS558" s="166"/>
      <c r="AT558" s="166"/>
      <c r="AU558" s="166"/>
      <c r="AV558" s="166"/>
      <c r="AW558" s="166"/>
      <c r="AX558" s="166"/>
      <c r="AY558" s="166"/>
      <c r="AZ558" s="166"/>
      <c r="BA558" s="166"/>
      <c r="BB558" s="166"/>
      <c r="BC558" s="166"/>
      <c r="BD558" s="166"/>
      <c r="BE558" s="166"/>
      <c r="BF558" s="166"/>
      <c r="BG558" s="166"/>
      <c r="BH558" s="166"/>
    </row>
    <row r="559" spans="1:60" outlineLevel="1">
      <c r="A559" s="167"/>
      <c r="B559" s="177"/>
      <c r="C559" s="195" t="s">
        <v>417</v>
      </c>
      <c r="D559" s="180"/>
      <c r="E559" s="184">
        <v>22.8</v>
      </c>
      <c r="F559" s="188"/>
      <c r="G559" s="188"/>
      <c r="H559" s="188"/>
      <c r="I559" s="188"/>
      <c r="J559" s="188"/>
      <c r="K559" s="188"/>
      <c r="L559" s="188"/>
      <c r="M559" s="188"/>
      <c r="N559" s="188"/>
      <c r="O559" s="188"/>
      <c r="P559" s="188"/>
      <c r="Q559" s="188"/>
      <c r="R559" s="188"/>
      <c r="S559" s="188"/>
      <c r="T559" s="188"/>
      <c r="U559" s="189"/>
      <c r="V559" s="188"/>
      <c r="W559" s="166"/>
      <c r="X559" s="166"/>
      <c r="Y559" s="166"/>
      <c r="Z559" s="166"/>
      <c r="AA559" s="166"/>
      <c r="AB559" s="166"/>
      <c r="AC559" s="166"/>
      <c r="AD559" s="166"/>
      <c r="AE559" s="166"/>
      <c r="AF559" s="166"/>
      <c r="AG559" s="166" t="s">
        <v>154</v>
      </c>
      <c r="AH559" s="166">
        <v>0</v>
      </c>
      <c r="AI559" s="166"/>
      <c r="AJ559" s="166"/>
      <c r="AK559" s="166"/>
      <c r="AL559" s="166"/>
      <c r="AM559" s="166"/>
      <c r="AN559" s="166"/>
      <c r="AO559" s="166"/>
      <c r="AP559" s="166"/>
      <c r="AQ559" s="166"/>
      <c r="AR559" s="166"/>
      <c r="AS559" s="166"/>
      <c r="AT559" s="166"/>
      <c r="AU559" s="166"/>
      <c r="AV559" s="166"/>
      <c r="AW559" s="166"/>
      <c r="AX559" s="166"/>
      <c r="AY559" s="166"/>
      <c r="AZ559" s="166"/>
      <c r="BA559" s="166"/>
      <c r="BB559" s="166"/>
      <c r="BC559" s="166"/>
      <c r="BD559" s="166"/>
      <c r="BE559" s="166"/>
      <c r="BF559" s="166"/>
      <c r="BG559" s="166"/>
      <c r="BH559" s="166"/>
    </row>
    <row r="560" spans="1:60" outlineLevel="1">
      <c r="A560" s="167"/>
      <c r="B560" s="177"/>
      <c r="C560" s="195" t="s">
        <v>196</v>
      </c>
      <c r="D560" s="180"/>
      <c r="E560" s="184">
        <v>13.5</v>
      </c>
      <c r="F560" s="188"/>
      <c r="G560" s="188"/>
      <c r="H560" s="188"/>
      <c r="I560" s="188"/>
      <c r="J560" s="188"/>
      <c r="K560" s="188"/>
      <c r="L560" s="188"/>
      <c r="M560" s="188"/>
      <c r="N560" s="188"/>
      <c r="O560" s="188"/>
      <c r="P560" s="188"/>
      <c r="Q560" s="188"/>
      <c r="R560" s="188"/>
      <c r="S560" s="188"/>
      <c r="T560" s="188"/>
      <c r="U560" s="189"/>
      <c r="V560" s="188"/>
      <c r="W560" s="166"/>
      <c r="X560" s="166"/>
      <c r="Y560" s="166"/>
      <c r="Z560" s="166"/>
      <c r="AA560" s="166"/>
      <c r="AB560" s="166"/>
      <c r="AC560" s="166"/>
      <c r="AD560" s="166"/>
      <c r="AE560" s="166"/>
      <c r="AF560" s="166"/>
      <c r="AG560" s="166" t="s">
        <v>154</v>
      </c>
      <c r="AH560" s="166">
        <v>0</v>
      </c>
      <c r="AI560" s="166"/>
      <c r="AJ560" s="166"/>
      <c r="AK560" s="166"/>
      <c r="AL560" s="166"/>
      <c r="AM560" s="166"/>
      <c r="AN560" s="166"/>
      <c r="AO560" s="166"/>
      <c r="AP560" s="166"/>
      <c r="AQ560" s="166"/>
      <c r="AR560" s="166"/>
      <c r="AS560" s="166"/>
      <c r="AT560" s="166"/>
      <c r="AU560" s="166"/>
      <c r="AV560" s="166"/>
      <c r="AW560" s="166"/>
      <c r="AX560" s="166"/>
      <c r="AY560" s="166"/>
      <c r="AZ560" s="166"/>
      <c r="BA560" s="166"/>
      <c r="BB560" s="166"/>
      <c r="BC560" s="166"/>
      <c r="BD560" s="166"/>
      <c r="BE560" s="166"/>
      <c r="BF560" s="166"/>
      <c r="BG560" s="166"/>
      <c r="BH560" s="166"/>
    </row>
    <row r="561" spans="1:60" outlineLevel="1">
      <c r="A561" s="167"/>
      <c r="B561" s="177"/>
      <c r="C561" s="195" t="s">
        <v>390</v>
      </c>
      <c r="D561" s="180"/>
      <c r="E561" s="184"/>
      <c r="F561" s="188"/>
      <c r="G561" s="188"/>
      <c r="H561" s="188"/>
      <c r="I561" s="188"/>
      <c r="J561" s="188"/>
      <c r="K561" s="188"/>
      <c r="L561" s="188"/>
      <c r="M561" s="188"/>
      <c r="N561" s="188"/>
      <c r="O561" s="188"/>
      <c r="P561" s="188"/>
      <c r="Q561" s="188"/>
      <c r="R561" s="188"/>
      <c r="S561" s="188"/>
      <c r="T561" s="188"/>
      <c r="U561" s="189"/>
      <c r="V561" s="188"/>
      <c r="W561" s="166"/>
      <c r="X561" s="166"/>
      <c r="Y561" s="166"/>
      <c r="Z561" s="166"/>
      <c r="AA561" s="166"/>
      <c r="AB561" s="166"/>
      <c r="AC561" s="166"/>
      <c r="AD561" s="166"/>
      <c r="AE561" s="166"/>
      <c r="AF561" s="166"/>
      <c r="AG561" s="166" t="s">
        <v>154</v>
      </c>
      <c r="AH561" s="166">
        <v>0</v>
      </c>
      <c r="AI561" s="166"/>
      <c r="AJ561" s="166"/>
      <c r="AK561" s="166"/>
      <c r="AL561" s="166"/>
      <c r="AM561" s="166"/>
      <c r="AN561" s="166"/>
      <c r="AO561" s="166"/>
      <c r="AP561" s="166"/>
      <c r="AQ561" s="166"/>
      <c r="AR561" s="166"/>
      <c r="AS561" s="166"/>
      <c r="AT561" s="166"/>
      <c r="AU561" s="166"/>
      <c r="AV561" s="166"/>
      <c r="AW561" s="166"/>
      <c r="AX561" s="166"/>
      <c r="AY561" s="166"/>
      <c r="AZ561" s="166"/>
      <c r="BA561" s="166"/>
      <c r="BB561" s="166"/>
      <c r="BC561" s="166"/>
      <c r="BD561" s="166"/>
      <c r="BE561" s="166"/>
      <c r="BF561" s="166"/>
      <c r="BG561" s="166"/>
      <c r="BH561" s="166"/>
    </row>
    <row r="562" spans="1:60" outlineLevel="1">
      <c r="A562" s="167"/>
      <c r="B562" s="177"/>
      <c r="C562" s="195" t="s">
        <v>386</v>
      </c>
      <c r="D562" s="180"/>
      <c r="E562" s="184">
        <v>3.4</v>
      </c>
      <c r="F562" s="188"/>
      <c r="G562" s="188"/>
      <c r="H562" s="188"/>
      <c r="I562" s="188"/>
      <c r="J562" s="188"/>
      <c r="K562" s="188"/>
      <c r="L562" s="188"/>
      <c r="M562" s="188"/>
      <c r="N562" s="188"/>
      <c r="O562" s="188"/>
      <c r="P562" s="188"/>
      <c r="Q562" s="188"/>
      <c r="R562" s="188"/>
      <c r="S562" s="188"/>
      <c r="T562" s="188"/>
      <c r="U562" s="189"/>
      <c r="V562" s="188"/>
      <c r="W562" s="166"/>
      <c r="X562" s="166"/>
      <c r="Y562" s="166"/>
      <c r="Z562" s="166"/>
      <c r="AA562" s="166"/>
      <c r="AB562" s="166"/>
      <c r="AC562" s="166"/>
      <c r="AD562" s="166"/>
      <c r="AE562" s="166"/>
      <c r="AF562" s="166"/>
      <c r="AG562" s="166" t="s">
        <v>154</v>
      </c>
      <c r="AH562" s="166">
        <v>0</v>
      </c>
      <c r="AI562" s="166"/>
      <c r="AJ562" s="166"/>
      <c r="AK562" s="166"/>
      <c r="AL562" s="166"/>
      <c r="AM562" s="166"/>
      <c r="AN562" s="166"/>
      <c r="AO562" s="166"/>
      <c r="AP562" s="166"/>
      <c r="AQ562" s="166"/>
      <c r="AR562" s="166"/>
      <c r="AS562" s="166"/>
      <c r="AT562" s="166"/>
      <c r="AU562" s="166"/>
      <c r="AV562" s="166"/>
      <c r="AW562" s="166"/>
      <c r="AX562" s="166"/>
      <c r="AY562" s="166"/>
      <c r="AZ562" s="166"/>
      <c r="BA562" s="166"/>
      <c r="BB562" s="166"/>
      <c r="BC562" s="166"/>
      <c r="BD562" s="166"/>
      <c r="BE562" s="166"/>
      <c r="BF562" s="166"/>
      <c r="BG562" s="166"/>
      <c r="BH562" s="166"/>
    </row>
    <row r="563" spans="1:60" outlineLevel="1">
      <c r="A563" s="167"/>
      <c r="B563" s="177"/>
      <c r="C563" s="195" t="s">
        <v>391</v>
      </c>
      <c r="D563" s="180"/>
      <c r="E563" s="184">
        <v>3.7</v>
      </c>
      <c r="F563" s="188"/>
      <c r="G563" s="188"/>
      <c r="H563" s="188"/>
      <c r="I563" s="188"/>
      <c r="J563" s="188"/>
      <c r="K563" s="188"/>
      <c r="L563" s="188"/>
      <c r="M563" s="188"/>
      <c r="N563" s="188"/>
      <c r="O563" s="188"/>
      <c r="P563" s="188"/>
      <c r="Q563" s="188"/>
      <c r="R563" s="188"/>
      <c r="S563" s="188"/>
      <c r="T563" s="188"/>
      <c r="U563" s="189"/>
      <c r="V563" s="188"/>
      <c r="W563" s="166"/>
      <c r="X563" s="166"/>
      <c r="Y563" s="166"/>
      <c r="Z563" s="166"/>
      <c r="AA563" s="166"/>
      <c r="AB563" s="166"/>
      <c r="AC563" s="166"/>
      <c r="AD563" s="166"/>
      <c r="AE563" s="166"/>
      <c r="AF563" s="166"/>
      <c r="AG563" s="166" t="s">
        <v>154</v>
      </c>
      <c r="AH563" s="166">
        <v>0</v>
      </c>
      <c r="AI563" s="166"/>
      <c r="AJ563" s="166"/>
      <c r="AK563" s="166"/>
      <c r="AL563" s="166"/>
      <c r="AM563" s="166"/>
      <c r="AN563" s="166"/>
      <c r="AO563" s="166"/>
      <c r="AP563" s="166"/>
      <c r="AQ563" s="166"/>
      <c r="AR563" s="166"/>
      <c r="AS563" s="166"/>
      <c r="AT563" s="166"/>
      <c r="AU563" s="166"/>
      <c r="AV563" s="166"/>
      <c r="AW563" s="166"/>
      <c r="AX563" s="166"/>
      <c r="AY563" s="166"/>
      <c r="AZ563" s="166"/>
      <c r="BA563" s="166"/>
      <c r="BB563" s="166"/>
      <c r="BC563" s="166"/>
      <c r="BD563" s="166"/>
      <c r="BE563" s="166"/>
      <c r="BF563" s="166"/>
      <c r="BG563" s="166"/>
      <c r="BH563" s="166"/>
    </row>
    <row r="564" spans="1:60" outlineLevel="1">
      <c r="A564" s="167"/>
      <c r="B564" s="177"/>
      <c r="C564" s="195" t="s">
        <v>418</v>
      </c>
      <c r="D564" s="180"/>
      <c r="E564" s="184">
        <v>24.1</v>
      </c>
      <c r="F564" s="188"/>
      <c r="G564" s="188"/>
      <c r="H564" s="188"/>
      <c r="I564" s="188"/>
      <c r="J564" s="188"/>
      <c r="K564" s="188"/>
      <c r="L564" s="188"/>
      <c r="M564" s="188"/>
      <c r="N564" s="188"/>
      <c r="O564" s="188"/>
      <c r="P564" s="188"/>
      <c r="Q564" s="188"/>
      <c r="R564" s="188"/>
      <c r="S564" s="188"/>
      <c r="T564" s="188"/>
      <c r="U564" s="189"/>
      <c r="V564" s="188"/>
      <c r="W564" s="166"/>
      <c r="X564" s="166"/>
      <c r="Y564" s="166"/>
      <c r="Z564" s="166"/>
      <c r="AA564" s="166"/>
      <c r="AB564" s="166"/>
      <c r="AC564" s="166"/>
      <c r="AD564" s="166"/>
      <c r="AE564" s="166"/>
      <c r="AF564" s="166"/>
      <c r="AG564" s="166" t="s">
        <v>154</v>
      </c>
      <c r="AH564" s="166">
        <v>0</v>
      </c>
      <c r="AI564" s="166"/>
      <c r="AJ564" s="166"/>
      <c r="AK564" s="166"/>
      <c r="AL564" s="166"/>
      <c r="AM564" s="166"/>
      <c r="AN564" s="166"/>
      <c r="AO564" s="166"/>
      <c r="AP564" s="166"/>
      <c r="AQ564" s="166"/>
      <c r="AR564" s="166"/>
      <c r="AS564" s="166"/>
      <c r="AT564" s="166"/>
      <c r="AU564" s="166"/>
      <c r="AV564" s="166"/>
      <c r="AW564" s="166"/>
      <c r="AX564" s="166"/>
      <c r="AY564" s="166"/>
      <c r="AZ564" s="166"/>
      <c r="BA564" s="166"/>
      <c r="BB564" s="166"/>
      <c r="BC564" s="166"/>
      <c r="BD564" s="166"/>
      <c r="BE564" s="166"/>
      <c r="BF564" s="166"/>
      <c r="BG564" s="166"/>
      <c r="BH564" s="166"/>
    </row>
    <row r="565" spans="1:60" outlineLevel="1">
      <c r="A565" s="167"/>
      <c r="B565" s="177"/>
      <c r="C565" s="195" t="s">
        <v>419</v>
      </c>
      <c r="D565" s="180"/>
      <c r="E565" s="184">
        <v>11.5</v>
      </c>
      <c r="F565" s="188"/>
      <c r="G565" s="188"/>
      <c r="H565" s="188"/>
      <c r="I565" s="188"/>
      <c r="J565" s="188"/>
      <c r="K565" s="188"/>
      <c r="L565" s="188"/>
      <c r="M565" s="188"/>
      <c r="N565" s="188"/>
      <c r="O565" s="188"/>
      <c r="P565" s="188"/>
      <c r="Q565" s="188"/>
      <c r="R565" s="188"/>
      <c r="S565" s="188"/>
      <c r="T565" s="188"/>
      <c r="U565" s="189"/>
      <c r="V565" s="188"/>
      <c r="W565" s="166"/>
      <c r="X565" s="166"/>
      <c r="Y565" s="166"/>
      <c r="Z565" s="166"/>
      <c r="AA565" s="166"/>
      <c r="AB565" s="166"/>
      <c r="AC565" s="166"/>
      <c r="AD565" s="166"/>
      <c r="AE565" s="166"/>
      <c r="AF565" s="166"/>
      <c r="AG565" s="166" t="s">
        <v>154</v>
      </c>
      <c r="AH565" s="166">
        <v>0</v>
      </c>
      <c r="AI565" s="166"/>
      <c r="AJ565" s="166"/>
      <c r="AK565" s="166"/>
      <c r="AL565" s="166"/>
      <c r="AM565" s="166"/>
      <c r="AN565" s="166"/>
      <c r="AO565" s="166"/>
      <c r="AP565" s="166"/>
      <c r="AQ565" s="166"/>
      <c r="AR565" s="166"/>
      <c r="AS565" s="166"/>
      <c r="AT565" s="166"/>
      <c r="AU565" s="166"/>
      <c r="AV565" s="166"/>
      <c r="AW565" s="166"/>
      <c r="AX565" s="166"/>
      <c r="AY565" s="166"/>
      <c r="AZ565" s="166"/>
      <c r="BA565" s="166"/>
      <c r="BB565" s="166"/>
      <c r="BC565" s="166"/>
      <c r="BD565" s="166"/>
      <c r="BE565" s="166"/>
      <c r="BF565" s="166"/>
      <c r="BG565" s="166"/>
      <c r="BH565" s="166"/>
    </row>
    <row r="566" spans="1:60" outlineLevel="1">
      <c r="A566" s="167"/>
      <c r="B566" s="177"/>
      <c r="C566" s="195" t="s">
        <v>392</v>
      </c>
      <c r="D566" s="180"/>
      <c r="E566" s="184"/>
      <c r="F566" s="188"/>
      <c r="G566" s="188"/>
      <c r="H566" s="188"/>
      <c r="I566" s="188"/>
      <c r="J566" s="188"/>
      <c r="K566" s="188"/>
      <c r="L566" s="188"/>
      <c r="M566" s="188"/>
      <c r="N566" s="188"/>
      <c r="O566" s="188"/>
      <c r="P566" s="188"/>
      <c r="Q566" s="188"/>
      <c r="R566" s="188"/>
      <c r="S566" s="188"/>
      <c r="T566" s="188"/>
      <c r="U566" s="189"/>
      <c r="V566" s="188"/>
      <c r="W566" s="166"/>
      <c r="X566" s="166"/>
      <c r="Y566" s="166"/>
      <c r="Z566" s="166"/>
      <c r="AA566" s="166"/>
      <c r="AB566" s="166"/>
      <c r="AC566" s="166"/>
      <c r="AD566" s="166"/>
      <c r="AE566" s="166"/>
      <c r="AF566" s="166"/>
      <c r="AG566" s="166" t="s">
        <v>154</v>
      </c>
      <c r="AH566" s="166">
        <v>0</v>
      </c>
      <c r="AI566" s="166"/>
      <c r="AJ566" s="166"/>
      <c r="AK566" s="166"/>
      <c r="AL566" s="166"/>
      <c r="AM566" s="166"/>
      <c r="AN566" s="166"/>
      <c r="AO566" s="166"/>
      <c r="AP566" s="166"/>
      <c r="AQ566" s="166"/>
      <c r="AR566" s="166"/>
      <c r="AS566" s="166"/>
      <c r="AT566" s="166"/>
      <c r="AU566" s="166"/>
      <c r="AV566" s="166"/>
      <c r="AW566" s="166"/>
      <c r="AX566" s="166"/>
      <c r="AY566" s="166"/>
      <c r="AZ566" s="166"/>
      <c r="BA566" s="166"/>
      <c r="BB566" s="166"/>
      <c r="BC566" s="166"/>
      <c r="BD566" s="166"/>
      <c r="BE566" s="166"/>
      <c r="BF566" s="166"/>
      <c r="BG566" s="166"/>
      <c r="BH566" s="166"/>
    </row>
    <row r="567" spans="1:60" outlineLevel="1">
      <c r="A567" s="167"/>
      <c r="B567" s="177"/>
      <c r="C567" s="195" t="s">
        <v>393</v>
      </c>
      <c r="D567" s="180"/>
      <c r="E567" s="184">
        <v>3.7</v>
      </c>
      <c r="F567" s="188"/>
      <c r="G567" s="188"/>
      <c r="H567" s="188"/>
      <c r="I567" s="188"/>
      <c r="J567" s="188"/>
      <c r="K567" s="188"/>
      <c r="L567" s="188"/>
      <c r="M567" s="188"/>
      <c r="N567" s="188"/>
      <c r="O567" s="188"/>
      <c r="P567" s="188"/>
      <c r="Q567" s="188"/>
      <c r="R567" s="188"/>
      <c r="S567" s="188"/>
      <c r="T567" s="188"/>
      <c r="U567" s="189"/>
      <c r="V567" s="188"/>
      <c r="W567" s="166"/>
      <c r="X567" s="166"/>
      <c r="Y567" s="166"/>
      <c r="Z567" s="166"/>
      <c r="AA567" s="166"/>
      <c r="AB567" s="166"/>
      <c r="AC567" s="166"/>
      <c r="AD567" s="166"/>
      <c r="AE567" s="166"/>
      <c r="AF567" s="166"/>
      <c r="AG567" s="166" t="s">
        <v>154</v>
      </c>
      <c r="AH567" s="166">
        <v>0</v>
      </c>
      <c r="AI567" s="166"/>
      <c r="AJ567" s="166"/>
      <c r="AK567" s="166"/>
      <c r="AL567" s="166"/>
      <c r="AM567" s="166"/>
      <c r="AN567" s="166"/>
      <c r="AO567" s="166"/>
      <c r="AP567" s="166"/>
      <c r="AQ567" s="166"/>
      <c r="AR567" s="166"/>
      <c r="AS567" s="166"/>
      <c r="AT567" s="166"/>
      <c r="AU567" s="166"/>
      <c r="AV567" s="166"/>
      <c r="AW567" s="166"/>
      <c r="AX567" s="166"/>
      <c r="AY567" s="166"/>
      <c r="AZ567" s="166"/>
      <c r="BA567" s="166"/>
      <c r="BB567" s="166"/>
      <c r="BC567" s="166"/>
      <c r="BD567" s="166"/>
      <c r="BE567" s="166"/>
      <c r="BF567" s="166"/>
      <c r="BG567" s="166"/>
      <c r="BH567" s="166"/>
    </row>
    <row r="568" spans="1:60" outlineLevel="1">
      <c r="A568" s="167"/>
      <c r="B568" s="177"/>
      <c r="C568" s="195" t="s">
        <v>420</v>
      </c>
      <c r="D568" s="180"/>
      <c r="E568" s="184">
        <v>25.2</v>
      </c>
      <c r="F568" s="188"/>
      <c r="G568" s="188"/>
      <c r="H568" s="188"/>
      <c r="I568" s="188"/>
      <c r="J568" s="188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  <c r="U568" s="189"/>
      <c r="V568" s="188"/>
      <c r="W568" s="166"/>
      <c r="X568" s="166"/>
      <c r="Y568" s="166"/>
      <c r="Z568" s="166"/>
      <c r="AA568" s="166"/>
      <c r="AB568" s="166"/>
      <c r="AC568" s="166"/>
      <c r="AD568" s="166"/>
      <c r="AE568" s="166"/>
      <c r="AF568" s="166"/>
      <c r="AG568" s="166" t="s">
        <v>154</v>
      </c>
      <c r="AH568" s="166">
        <v>0</v>
      </c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166"/>
      <c r="AZ568" s="166"/>
      <c r="BA568" s="166"/>
      <c r="BB568" s="166"/>
      <c r="BC568" s="166"/>
      <c r="BD568" s="166"/>
      <c r="BE568" s="166"/>
      <c r="BF568" s="166"/>
      <c r="BG568" s="166"/>
      <c r="BH568" s="166"/>
    </row>
    <row r="569" spans="1:60" outlineLevel="1">
      <c r="A569" s="167"/>
      <c r="B569" s="177"/>
      <c r="C569" s="195" t="s">
        <v>394</v>
      </c>
      <c r="D569" s="180"/>
      <c r="E569" s="184">
        <v>4.3</v>
      </c>
      <c r="F569" s="188"/>
      <c r="G569" s="188"/>
      <c r="H569" s="188"/>
      <c r="I569" s="188"/>
      <c r="J569" s="188"/>
      <c r="K569" s="188"/>
      <c r="L569" s="188"/>
      <c r="M569" s="188"/>
      <c r="N569" s="188"/>
      <c r="O569" s="188"/>
      <c r="P569" s="188"/>
      <c r="Q569" s="188"/>
      <c r="R569" s="188"/>
      <c r="S569" s="188"/>
      <c r="T569" s="188"/>
      <c r="U569" s="189"/>
      <c r="V569" s="188"/>
      <c r="W569" s="166"/>
      <c r="X569" s="166"/>
      <c r="Y569" s="166"/>
      <c r="Z569" s="166"/>
      <c r="AA569" s="166"/>
      <c r="AB569" s="166"/>
      <c r="AC569" s="166"/>
      <c r="AD569" s="166"/>
      <c r="AE569" s="166"/>
      <c r="AF569" s="166"/>
      <c r="AG569" s="166" t="s">
        <v>154</v>
      </c>
      <c r="AH569" s="166">
        <v>0</v>
      </c>
      <c r="AI569" s="166"/>
      <c r="AJ569" s="166"/>
      <c r="AK569" s="166"/>
      <c r="AL569" s="166"/>
      <c r="AM569" s="166"/>
      <c r="AN569" s="166"/>
      <c r="AO569" s="166"/>
      <c r="AP569" s="166"/>
      <c r="AQ569" s="166"/>
      <c r="AR569" s="166"/>
      <c r="AS569" s="166"/>
      <c r="AT569" s="166"/>
      <c r="AU569" s="166"/>
      <c r="AV569" s="166"/>
      <c r="AW569" s="166"/>
      <c r="AX569" s="166"/>
      <c r="AY569" s="166"/>
      <c r="AZ569" s="166"/>
      <c r="BA569" s="166"/>
      <c r="BB569" s="166"/>
      <c r="BC569" s="166"/>
      <c r="BD569" s="166"/>
      <c r="BE569" s="166"/>
      <c r="BF569" s="166"/>
      <c r="BG569" s="166"/>
      <c r="BH569" s="166"/>
    </row>
    <row r="570" spans="1:60" outlineLevel="1">
      <c r="A570" s="167"/>
      <c r="B570" s="177"/>
      <c r="C570" s="195" t="s">
        <v>421</v>
      </c>
      <c r="D570" s="180"/>
      <c r="E570" s="184"/>
      <c r="F570" s="188"/>
      <c r="G570" s="188"/>
      <c r="H570" s="188"/>
      <c r="I570" s="188"/>
      <c r="J570" s="188"/>
      <c r="K570" s="188"/>
      <c r="L570" s="188"/>
      <c r="M570" s="188"/>
      <c r="N570" s="188"/>
      <c r="O570" s="188"/>
      <c r="P570" s="188"/>
      <c r="Q570" s="188"/>
      <c r="R570" s="188"/>
      <c r="S570" s="188"/>
      <c r="T570" s="188"/>
      <c r="U570" s="189"/>
      <c r="V570" s="188"/>
      <c r="W570" s="166"/>
      <c r="X570" s="166"/>
      <c r="Y570" s="166"/>
      <c r="Z570" s="166"/>
      <c r="AA570" s="166"/>
      <c r="AB570" s="166"/>
      <c r="AC570" s="166"/>
      <c r="AD570" s="166"/>
      <c r="AE570" s="166"/>
      <c r="AF570" s="166"/>
      <c r="AG570" s="166" t="s">
        <v>154</v>
      </c>
      <c r="AH570" s="166">
        <v>0</v>
      </c>
      <c r="AI570" s="166"/>
      <c r="AJ570" s="166"/>
      <c r="AK570" s="166"/>
      <c r="AL570" s="166"/>
      <c r="AM570" s="166"/>
      <c r="AN570" s="166"/>
      <c r="AO570" s="166"/>
      <c r="AP570" s="166"/>
      <c r="AQ570" s="166"/>
      <c r="AR570" s="166"/>
      <c r="AS570" s="166"/>
      <c r="AT570" s="166"/>
      <c r="AU570" s="166"/>
      <c r="AV570" s="166"/>
      <c r="AW570" s="166"/>
      <c r="AX570" s="166"/>
      <c r="AY570" s="166"/>
      <c r="AZ570" s="166"/>
      <c r="BA570" s="166"/>
      <c r="BB570" s="166"/>
      <c r="BC570" s="166"/>
      <c r="BD570" s="166"/>
      <c r="BE570" s="166"/>
      <c r="BF570" s="166"/>
      <c r="BG570" s="166"/>
      <c r="BH570" s="166"/>
    </row>
    <row r="571" spans="1:60" outlineLevel="1">
      <c r="A571" s="167"/>
      <c r="B571" s="177"/>
      <c r="C571" s="195" t="s">
        <v>422</v>
      </c>
      <c r="D571" s="180"/>
      <c r="E571" s="184">
        <v>4.9000000000000004</v>
      </c>
      <c r="F571" s="188"/>
      <c r="G571" s="188"/>
      <c r="H571" s="188"/>
      <c r="I571" s="188"/>
      <c r="J571" s="188"/>
      <c r="K571" s="188"/>
      <c r="L571" s="188"/>
      <c r="M571" s="188"/>
      <c r="N571" s="188"/>
      <c r="O571" s="188"/>
      <c r="P571" s="188"/>
      <c r="Q571" s="188"/>
      <c r="R571" s="188"/>
      <c r="S571" s="188"/>
      <c r="T571" s="188"/>
      <c r="U571" s="189"/>
      <c r="V571" s="188"/>
      <c r="W571" s="166"/>
      <c r="X571" s="166"/>
      <c r="Y571" s="166"/>
      <c r="Z571" s="166"/>
      <c r="AA571" s="166"/>
      <c r="AB571" s="166"/>
      <c r="AC571" s="166"/>
      <c r="AD571" s="166"/>
      <c r="AE571" s="166"/>
      <c r="AF571" s="166"/>
      <c r="AG571" s="166" t="s">
        <v>154</v>
      </c>
      <c r="AH571" s="166">
        <v>0</v>
      </c>
      <c r="AI571" s="166"/>
      <c r="AJ571" s="166"/>
      <c r="AK571" s="166"/>
      <c r="AL571" s="166"/>
      <c r="AM571" s="166"/>
      <c r="AN571" s="166"/>
      <c r="AO571" s="166"/>
      <c r="AP571" s="166"/>
      <c r="AQ571" s="166"/>
      <c r="AR571" s="166"/>
      <c r="AS571" s="166"/>
      <c r="AT571" s="166"/>
      <c r="AU571" s="166"/>
      <c r="AV571" s="166"/>
      <c r="AW571" s="166"/>
      <c r="AX571" s="166"/>
      <c r="AY571" s="166"/>
      <c r="AZ571" s="166"/>
      <c r="BA571" s="166"/>
      <c r="BB571" s="166"/>
      <c r="BC571" s="166"/>
      <c r="BD571" s="166"/>
      <c r="BE571" s="166"/>
      <c r="BF571" s="166"/>
      <c r="BG571" s="166"/>
      <c r="BH571" s="166"/>
    </row>
    <row r="572" spans="1:60" outlineLevel="1">
      <c r="A572" s="167"/>
      <c r="B572" s="177"/>
      <c r="C572" s="195" t="s">
        <v>203</v>
      </c>
      <c r="D572" s="180"/>
      <c r="E572" s="184">
        <v>7.7</v>
      </c>
      <c r="F572" s="188"/>
      <c r="G572" s="188"/>
      <c r="H572" s="188"/>
      <c r="I572" s="188"/>
      <c r="J572" s="188"/>
      <c r="K572" s="188"/>
      <c r="L572" s="188"/>
      <c r="M572" s="188"/>
      <c r="N572" s="188"/>
      <c r="O572" s="188"/>
      <c r="P572" s="188"/>
      <c r="Q572" s="188"/>
      <c r="R572" s="188"/>
      <c r="S572" s="188"/>
      <c r="T572" s="188"/>
      <c r="U572" s="189"/>
      <c r="V572" s="188"/>
      <c r="W572" s="166"/>
      <c r="X572" s="166"/>
      <c r="Y572" s="166"/>
      <c r="Z572" s="166"/>
      <c r="AA572" s="166"/>
      <c r="AB572" s="166"/>
      <c r="AC572" s="166"/>
      <c r="AD572" s="166"/>
      <c r="AE572" s="166"/>
      <c r="AF572" s="166"/>
      <c r="AG572" s="166" t="s">
        <v>154</v>
      </c>
      <c r="AH572" s="166">
        <v>0</v>
      </c>
      <c r="AI572" s="166"/>
      <c r="AJ572" s="166"/>
      <c r="AK572" s="166"/>
      <c r="AL572" s="166"/>
      <c r="AM572" s="166"/>
      <c r="AN572" s="166"/>
      <c r="AO572" s="166"/>
      <c r="AP572" s="166"/>
      <c r="AQ572" s="166"/>
      <c r="AR572" s="166"/>
      <c r="AS572" s="166"/>
      <c r="AT572" s="166"/>
      <c r="AU572" s="166"/>
      <c r="AV572" s="166"/>
      <c r="AW572" s="166"/>
      <c r="AX572" s="166"/>
      <c r="AY572" s="166"/>
      <c r="AZ572" s="166"/>
      <c r="BA572" s="166"/>
      <c r="BB572" s="166"/>
      <c r="BC572" s="166"/>
      <c r="BD572" s="166"/>
      <c r="BE572" s="166"/>
      <c r="BF572" s="166"/>
      <c r="BG572" s="166"/>
      <c r="BH572" s="166"/>
    </row>
    <row r="573" spans="1:60" outlineLevel="1">
      <c r="A573" s="167">
        <v>99</v>
      </c>
      <c r="B573" s="177" t="s">
        <v>515</v>
      </c>
      <c r="C573" s="194" t="s">
        <v>670</v>
      </c>
      <c r="D573" s="179" t="s">
        <v>159</v>
      </c>
      <c r="E573" s="183">
        <v>314.2</v>
      </c>
      <c r="F573" s="188"/>
      <c r="G573" s="188"/>
      <c r="H573" s="188">
        <v>0</v>
      </c>
      <c r="I573" s="188">
        <f>ROUND(E573*H573,2)</f>
        <v>0</v>
      </c>
      <c r="J573" s="188">
        <v>629.4</v>
      </c>
      <c r="K573" s="188">
        <f>ROUND(E573*J573,2)</f>
        <v>197757.48</v>
      </c>
      <c r="L573" s="188">
        <v>15</v>
      </c>
      <c r="M573" s="188">
        <f>G573*(1+L573/100)</f>
        <v>0</v>
      </c>
      <c r="N573" s="188">
        <v>0</v>
      </c>
      <c r="O573" s="188">
        <f>ROUND(E573*N573,2)</f>
        <v>0</v>
      </c>
      <c r="P573" s="188">
        <v>0</v>
      </c>
      <c r="Q573" s="188">
        <f>ROUND(E573*P573,2)</f>
        <v>0</v>
      </c>
      <c r="R573" s="188"/>
      <c r="S573" s="188" t="s">
        <v>157</v>
      </c>
      <c r="T573" s="188">
        <v>0</v>
      </c>
      <c r="U573" s="189">
        <f>ROUND(E573*T573,2)</f>
        <v>0</v>
      </c>
      <c r="V573" s="188"/>
      <c r="W573" s="166"/>
      <c r="X573" s="166"/>
      <c r="Y573" s="166"/>
      <c r="Z573" s="166"/>
      <c r="AA573" s="166"/>
      <c r="AB573" s="166"/>
      <c r="AC573" s="166"/>
      <c r="AD573" s="166"/>
      <c r="AE573" s="166"/>
      <c r="AF573" s="166"/>
      <c r="AG573" s="166" t="s">
        <v>152</v>
      </c>
      <c r="AH573" s="166"/>
      <c r="AI573" s="166"/>
      <c r="AJ573" s="166"/>
      <c r="AK573" s="166"/>
      <c r="AL573" s="166"/>
      <c r="AM573" s="166"/>
      <c r="AN573" s="166"/>
      <c r="AO573" s="166"/>
      <c r="AP573" s="166"/>
      <c r="AQ573" s="166"/>
      <c r="AR573" s="166"/>
      <c r="AS573" s="166"/>
      <c r="AT573" s="166"/>
      <c r="AU573" s="166"/>
      <c r="AV573" s="166"/>
      <c r="AW573" s="166"/>
      <c r="AX573" s="166"/>
      <c r="AY573" s="166"/>
      <c r="AZ573" s="166"/>
      <c r="BA573" s="166"/>
      <c r="BB573" s="166"/>
      <c r="BC573" s="166"/>
      <c r="BD573" s="166"/>
      <c r="BE573" s="166"/>
      <c r="BF573" s="166"/>
      <c r="BG573" s="166"/>
      <c r="BH573" s="166"/>
    </row>
    <row r="574" spans="1:60" outlineLevel="1">
      <c r="A574" s="167"/>
      <c r="B574" s="177"/>
      <c r="C574" s="195" t="s">
        <v>190</v>
      </c>
      <c r="D574" s="180"/>
      <c r="E574" s="184"/>
      <c r="F574" s="188"/>
      <c r="G574" s="188"/>
      <c r="H574" s="188"/>
      <c r="I574" s="188"/>
      <c r="J574" s="188"/>
      <c r="K574" s="188"/>
      <c r="L574" s="188"/>
      <c r="M574" s="188"/>
      <c r="N574" s="188"/>
      <c r="O574" s="188"/>
      <c r="P574" s="188"/>
      <c r="Q574" s="188"/>
      <c r="R574" s="188"/>
      <c r="S574" s="188"/>
      <c r="T574" s="188"/>
      <c r="U574" s="189"/>
      <c r="V574" s="188"/>
      <c r="W574" s="166"/>
      <c r="X574" s="166"/>
      <c r="Y574" s="166"/>
      <c r="Z574" s="166"/>
      <c r="AA574" s="166"/>
      <c r="AB574" s="166"/>
      <c r="AC574" s="166"/>
      <c r="AD574" s="166"/>
      <c r="AE574" s="166"/>
      <c r="AF574" s="166"/>
      <c r="AG574" s="166" t="s">
        <v>154</v>
      </c>
      <c r="AH574" s="166">
        <v>0</v>
      </c>
      <c r="AI574" s="166"/>
      <c r="AJ574" s="166"/>
      <c r="AK574" s="166"/>
      <c r="AL574" s="166"/>
      <c r="AM574" s="166"/>
      <c r="AN574" s="166"/>
      <c r="AO574" s="166"/>
      <c r="AP574" s="166"/>
      <c r="AQ574" s="166"/>
      <c r="AR574" s="166"/>
      <c r="AS574" s="166"/>
      <c r="AT574" s="166"/>
      <c r="AU574" s="166"/>
      <c r="AV574" s="166"/>
      <c r="AW574" s="166"/>
      <c r="AX574" s="166"/>
      <c r="AY574" s="166"/>
      <c r="AZ574" s="166"/>
      <c r="BA574" s="166"/>
      <c r="BB574" s="166"/>
      <c r="BC574" s="166"/>
      <c r="BD574" s="166"/>
      <c r="BE574" s="166"/>
      <c r="BF574" s="166"/>
      <c r="BG574" s="166"/>
      <c r="BH574" s="166"/>
    </row>
    <row r="575" spans="1:60" outlineLevel="1">
      <c r="A575" s="167"/>
      <c r="B575" s="177"/>
      <c r="C575" s="195" t="s">
        <v>191</v>
      </c>
      <c r="D575" s="180"/>
      <c r="E575" s="184">
        <v>2.6</v>
      </c>
      <c r="F575" s="188"/>
      <c r="G575" s="188"/>
      <c r="H575" s="188"/>
      <c r="I575" s="188"/>
      <c r="J575" s="188"/>
      <c r="K575" s="188"/>
      <c r="L575" s="188"/>
      <c r="M575" s="188"/>
      <c r="N575" s="188"/>
      <c r="O575" s="188"/>
      <c r="P575" s="188"/>
      <c r="Q575" s="188"/>
      <c r="R575" s="188"/>
      <c r="S575" s="188"/>
      <c r="T575" s="188"/>
      <c r="U575" s="189"/>
      <c r="V575" s="188"/>
      <c r="W575" s="166"/>
      <c r="X575" s="166"/>
      <c r="Y575" s="166"/>
      <c r="Z575" s="166"/>
      <c r="AA575" s="166"/>
      <c r="AB575" s="166"/>
      <c r="AC575" s="166"/>
      <c r="AD575" s="166"/>
      <c r="AE575" s="166"/>
      <c r="AF575" s="166"/>
      <c r="AG575" s="166" t="s">
        <v>154</v>
      </c>
      <c r="AH575" s="166">
        <v>0</v>
      </c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166"/>
      <c r="AZ575" s="166"/>
      <c r="BA575" s="166"/>
      <c r="BB575" s="166"/>
      <c r="BC575" s="166"/>
      <c r="BD575" s="166"/>
      <c r="BE575" s="166"/>
      <c r="BF575" s="166"/>
      <c r="BG575" s="166"/>
      <c r="BH575" s="166"/>
    </row>
    <row r="576" spans="1:60" outlineLevel="1">
      <c r="A576" s="167"/>
      <c r="B576" s="177"/>
      <c r="C576" s="195" t="s">
        <v>205</v>
      </c>
      <c r="D576" s="180"/>
      <c r="E576" s="184">
        <v>3.6</v>
      </c>
      <c r="F576" s="188"/>
      <c r="G576" s="188"/>
      <c r="H576" s="188"/>
      <c r="I576" s="188"/>
      <c r="J576" s="188"/>
      <c r="K576" s="188"/>
      <c r="L576" s="188"/>
      <c r="M576" s="188"/>
      <c r="N576" s="188"/>
      <c r="O576" s="188"/>
      <c r="P576" s="188"/>
      <c r="Q576" s="188"/>
      <c r="R576" s="188"/>
      <c r="S576" s="188"/>
      <c r="T576" s="188"/>
      <c r="U576" s="189"/>
      <c r="V576" s="188"/>
      <c r="W576" s="166"/>
      <c r="X576" s="166"/>
      <c r="Y576" s="166"/>
      <c r="Z576" s="166"/>
      <c r="AA576" s="166"/>
      <c r="AB576" s="166"/>
      <c r="AC576" s="166"/>
      <c r="AD576" s="166"/>
      <c r="AE576" s="166"/>
      <c r="AF576" s="166"/>
      <c r="AG576" s="166" t="s">
        <v>154</v>
      </c>
      <c r="AH576" s="166">
        <v>0</v>
      </c>
      <c r="AI576" s="166"/>
      <c r="AJ576" s="166"/>
      <c r="AK576" s="166"/>
      <c r="AL576" s="166"/>
      <c r="AM576" s="166"/>
      <c r="AN576" s="166"/>
      <c r="AO576" s="166"/>
      <c r="AP576" s="166"/>
      <c r="AQ576" s="166"/>
      <c r="AR576" s="166"/>
      <c r="AS576" s="166"/>
      <c r="AT576" s="166"/>
      <c r="AU576" s="166"/>
      <c r="AV576" s="166"/>
      <c r="AW576" s="166"/>
      <c r="AX576" s="166"/>
      <c r="AY576" s="166"/>
      <c r="AZ576" s="166"/>
      <c r="BA576" s="166"/>
      <c r="BB576" s="166"/>
      <c r="BC576" s="166"/>
      <c r="BD576" s="166"/>
      <c r="BE576" s="166"/>
      <c r="BF576" s="166"/>
      <c r="BG576" s="166"/>
      <c r="BH576" s="166"/>
    </row>
    <row r="577" spans="1:60" outlineLevel="1">
      <c r="A577" s="167"/>
      <c r="B577" s="177"/>
      <c r="C577" s="195" t="s">
        <v>192</v>
      </c>
      <c r="D577" s="180"/>
      <c r="E577" s="184">
        <v>22.4</v>
      </c>
      <c r="F577" s="188"/>
      <c r="G577" s="188"/>
      <c r="H577" s="188"/>
      <c r="I577" s="188"/>
      <c r="J577" s="188"/>
      <c r="K577" s="188"/>
      <c r="L577" s="188"/>
      <c r="M577" s="188"/>
      <c r="N577" s="188"/>
      <c r="O577" s="188"/>
      <c r="P577" s="188"/>
      <c r="Q577" s="188"/>
      <c r="R577" s="188"/>
      <c r="S577" s="188"/>
      <c r="T577" s="188"/>
      <c r="U577" s="189"/>
      <c r="V577" s="188"/>
      <c r="W577" s="166"/>
      <c r="X577" s="166"/>
      <c r="Y577" s="166"/>
      <c r="Z577" s="166"/>
      <c r="AA577" s="166"/>
      <c r="AB577" s="166"/>
      <c r="AC577" s="166"/>
      <c r="AD577" s="166"/>
      <c r="AE577" s="166"/>
      <c r="AF577" s="166"/>
      <c r="AG577" s="166" t="s">
        <v>154</v>
      </c>
      <c r="AH577" s="166">
        <v>0</v>
      </c>
      <c r="AI577" s="166"/>
      <c r="AJ577" s="166"/>
      <c r="AK577" s="166"/>
      <c r="AL577" s="166"/>
      <c r="AM577" s="166"/>
      <c r="AN577" s="166"/>
      <c r="AO577" s="166"/>
      <c r="AP577" s="166"/>
      <c r="AQ577" s="166"/>
      <c r="AR577" s="166"/>
      <c r="AS577" s="166"/>
      <c r="AT577" s="166"/>
      <c r="AU577" s="166"/>
      <c r="AV577" s="166"/>
      <c r="AW577" s="166"/>
      <c r="AX577" s="166"/>
      <c r="AY577" s="166"/>
      <c r="AZ577" s="166"/>
      <c r="BA577" s="166"/>
      <c r="BB577" s="166"/>
      <c r="BC577" s="166"/>
      <c r="BD577" s="166"/>
      <c r="BE577" s="166"/>
      <c r="BF577" s="166"/>
      <c r="BG577" s="166"/>
      <c r="BH577" s="166"/>
    </row>
    <row r="578" spans="1:60" outlineLevel="1">
      <c r="A578" s="167"/>
      <c r="B578" s="177"/>
      <c r="C578" s="195" t="s">
        <v>193</v>
      </c>
      <c r="D578" s="180"/>
      <c r="E578" s="184"/>
      <c r="F578" s="188"/>
      <c r="G578" s="188"/>
      <c r="H578" s="188"/>
      <c r="I578" s="188"/>
      <c r="J578" s="188"/>
      <c r="K578" s="188"/>
      <c r="L578" s="188"/>
      <c r="M578" s="188"/>
      <c r="N578" s="188"/>
      <c r="O578" s="188"/>
      <c r="P578" s="188"/>
      <c r="Q578" s="188"/>
      <c r="R578" s="188"/>
      <c r="S578" s="188"/>
      <c r="T578" s="188"/>
      <c r="U578" s="189"/>
      <c r="V578" s="188"/>
      <c r="W578" s="166"/>
      <c r="X578" s="166"/>
      <c r="Y578" s="166"/>
      <c r="Z578" s="166"/>
      <c r="AA578" s="166"/>
      <c r="AB578" s="166"/>
      <c r="AC578" s="166"/>
      <c r="AD578" s="166"/>
      <c r="AE578" s="166"/>
      <c r="AF578" s="166"/>
      <c r="AG578" s="166" t="s">
        <v>154</v>
      </c>
      <c r="AH578" s="166">
        <v>0</v>
      </c>
      <c r="AI578" s="166"/>
      <c r="AJ578" s="166"/>
      <c r="AK578" s="166"/>
      <c r="AL578" s="166"/>
      <c r="AM578" s="166"/>
      <c r="AN578" s="166"/>
      <c r="AO578" s="166"/>
      <c r="AP578" s="166"/>
      <c r="AQ578" s="166"/>
      <c r="AR578" s="166"/>
      <c r="AS578" s="166"/>
      <c r="AT578" s="166"/>
      <c r="AU578" s="166"/>
      <c r="AV578" s="166"/>
      <c r="AW578" s="166"/>
      <c r="AX578" s="166"/>
      <c r="AY578" s="166"/>
      <c r="AZ578" s="166"/>
      <c r="BA578" s="166"/>
      <c r="BB578" s="166"/>
      <c r="BC578" s="166"/>
      <c r="BD578" s="166"/>
      <c r="BE578" s="166"/>
      <c r="BF578" s="166"/>
      <c r="BG578" s="166"/>
      <c r="BH578" s="166"/>
    </row>
    <row r="579" spans="1:60" outlineLevel="1">
      <c r="A579" s="167"/>
      <c r="B579" s="177"/>
      <c r="C579" s="195" t="s">
        <v>194</v>
      </c>
      <c r="D579" s="180"/>
      <c r="E579" s="184">
        <v>5</v>
      </c>
      <c r="F579" s="188"/>
      <c r="G579" s="188"/>
      <c r="H579" s="188"/>
      <c r="I579" s="188"/>
      <c r="J579" s="188"/>
      <c r="K579" s="188"/>
      <c r="L579" s="188"/>
      <c r="M579" s="188"/>
      <c r="N579" s="188"/>
      <c r="O579" s="188"/>
      <c r="P579" s="188"/>
      <c r="Q579" s="188"/>
      <c r="R579" s="188"/>
      <c r="S579" s="188"/>
      <c r="T579" s="188"/>
      <c r="U579" s="189"/>
      <c r="V579" s="188"/>
      <c r="W579" s="166"/>
      <c r="X579" s="166"/>
      <c r="Y579" s="166"/>
      <c r="Z579" s="166"/>
      <c r="AA579" s="166"/>
      <c r="AB579" s="166"/>
      <c r="AC579" s="166"/>
      <c r="AD579" s="166"/>
      <c r="AE579" s="166"/>
      <c r="AF579" s="166"/>
      <c r="AG579" s="166" t="s">
        <v>154</v>
      </c>
      <c r="AH579" s="166">
        <v>0</v>
      </c>
      <c r="AI579" s="166"/>
      <c r="AJ579" s="166"/>
      <c r="AK579" s="166"/>
      <c r="AL579" s="166"/>
      <c r="AM579" s="166"/>
      <c r="AN579" s="166"/>
      <c r="AO579" s="166"/>
      <c r="AP579" s="166"/>
      <c r="AQ579" s="166"/>
      <c r="AR579" s="166"/>
      <c r="AS579" s="166"/>
      <c r="AT579" s="166"/>
      <c r="AU579" s="166"/>
      <c r="AV579" s="166"/>
      <c r="AW579" s="166"/>
      <c r="AX579" s="166"/>
      <c r="AY579" s="166"/>
      <c r="AZ579" s="166"/>
      <c r="BA579" s="166"/>
      <c r="BB579" s="166"/>
      <c r="BC579" s="166"/>
      <c r="BD579" s="166"/>
      <c r="BE579" s="166"/>
      <c r="BF579" s="166"/>
      <c r="BG579" s="166"/>
      <c r="BH579" s="166"/>
    </row>
    <row r="580" spans="1:60" outlineLevel="1">
      <c r="A580" s="167"/>
      <c r="B580" s="177"/>
      <c r="C580" s="195" t="s">
        <v>206</v>
      </c>
      <c r="D580" s="180"/>
      <c r="E580" s="184">
        <v>4.9000000000000004</v>
      </c>
      <c r="F580" s="188"/>
      <c r="G580" s="188"/>
      <c r="H580" s="188"/>
      <c r="I580" s="188"/>
      <c r="J580" s="188"/>
      <c r="K580" s="188"/>
      <c r="L580" s="188"/>
      <c r="M580" s="188"/>
      <c r="N580" s="188"/>
      <c r="O580" s="188"/>
      <c r="P580" s="188"/>
      <c r="Q580" s="188"/>
      <c r="R580" s="188"/>
      <c r="S580" s="188"/>
      <c r="T580" s="188"/>
      <c r="U580" s="189"/>
      <c r="V580" s="188"/>
      <c r="W580" s="166"/>
      <c r="X580" s="166"/>
      <c r="Y580" s="166"/>
      <c r="Z580" s="166"/>
      <c r="AA580" s="166"/>
      <c r="AB580" s="166"/>
      <c r="AC580" s="166"/>
      <c r="AD580" s="166"/>
      <c r="AE580" s="166"/>
      <c r="AF580" s="166"/>
      <c r="AG580" s="166" t="s">
        <v>154</v>
      </c>
      <c r="AH580" s="166">
        <v>0</v>
      </c>
      <c r="AI580" s="166"/>
      <c r="AJ580" s="166"/>
      <c r="AK580" s="166"/>
      <c r="AL580" s="166"/>
      <c r="AM580" s="166"/>
      <c r="AN580" s="166"/>
      <c r="AO580" s="166"/>
      <c r="AP580" s="166"/>
      <c r="AQ580" s="166"/>
      <c r="AR580" s="166"/>
      <c r="AS580" s="166"/>
      <c r="AT580" s="166"/>
      <c r="AU580" s="166"/>
      <c r="AV580" s="166"/>
      <c r="AW580" s="166"/>
      <c r="AX580" s="166"/>
      <c r="AY580" s="166"/>
      <c r="AZ580" s="166"/>
      <c r="BA580" s="166"/>
      <c r="BB580" s="166"/>
      <c r="BC580" s="166"/>
      <c r="BD580" s="166"/>
      <c r="BE580" s="166"/>
      <c r="BF580" s="166"/>
      <c r="BG580" s="166"/>
      <c r="BH580" s="166"/>
    </row>
    <row r="581" spans="1:60" outlineLevel="1">
      <c r="A581" s="167"/>
      <c r="B581" s="177"/>
      <c r="C581" s="195" t="s">
        <v>195</v>
      </c>
      <c r="D581" s="180"/>
      <c r="E581" s="184">
        <v>28.1</v>
      </c>
      <c r="F581" s="188"/>
      <c r="G581" s="188"/>
      <c r="H581" s="188"/>
      <c r="I581" s="188"/>
      <c r="J581" s="188"/>
      <c r="K581" s="188"/>
      <c r="L581" s="188"/>
      <c r="M581" s="188"/>
      <c r="N581" s="188"/>
      <c r="O581" s="188"/>
      <c r="P581" s="188"/>
      <c r="Q581" s="188"/>
      <c r="R581" s="188"/>
      <c r="S581" s="188"/>
      <c r="T581" s="188"/>
      <c r="U581" s="189"/>
      <c r="V581" s="188"/>
      <c r="W581" s="166"/>
      <c r="X581" s="166"/>
      <c r="Y581" s="166"/>
      <c r="Z581" s="166"/>
      <c r="AA581" s="166"/>
      <c r="AB581" s="166"/>
      <c r="AC581" s="166"/>
      <c r="AD581" s="166"/>
      <c r="AE581" s="166"/>
      <c r="AF581" s="166"/>
      <c r="AG581" s="166" t="s">
        <v>154</v>
      </c>
      <c r="AH581" s="166">
        <v>0</v>
      </c>
      <c r="AI581" s="166"/>
      <c r="AJ581" s="166"/>
      <c r="AK581" s="166"/>
      <c r="AL581" s="166"/>
      <c r="AM581" s="166"/>
      <c r="AN581" s="166"/>
      <c r="AO581" s="166"/>
      <c r="AP581" s="166"/>
      <c r="AQ581" s="166"/>
      <c r="AR581" s="166"/>
      <c r="AS581" s="166"/>
      <c r="AT581" s="166"/>
      <c r="AU581" s="166"/>
      <c r="AV581" s="166"/>
      <c r="AW581" s="166"/>
      <c r="AX581" s="166"/>
      <c r="AY581" s="166"/>
      <c r="AZ581" s="166"/>
      <c r="BA581" s="166"/>
      <c r="BB581" s="166"/>
      <c r="BC581" s="166"/>
      <c r="BD581" s="166"/>
      <c r="BE581" s="166"/>
      <c r="BF581" s="166"/>
      <c r="BG581" s="166"/>
      <c r="BH581" s="166"/>
    </row>
    <row r="582" spans="1:60" outlineLevel="1">
      <c r="A582" s="167"/>
      <c r="B582" s="177"/>
      <c r="C582" s="195" t="s">
        <v>196</v>
      </c>
      <c r="D582" s="180"/>
      <c r="E582" s="184">
        <v>13.5</v>
      </c>
      <c r="F582" s="188"/>
      <c r="G582" s="188"/>
      <c r="H582" s="188"/>
      <c r="I582" s="188"/>
      <c r="J582" s="188"/>
      <c r="K582" s="188"/>
      <c r="L582" s="188"/>
      <c r="M582" s="188"/>
      <c r="N582" s="188"/>
      <c r="O582" s="188"/>
      <c r="P582" s="188"/>
      <c r="Q582" s="188"/>
      <c r="R582" s="188"/>
      <c r="S582" s="188"/>
      <c r="T582" s="188"/>
      <c r="U582" s="189"/>
      <c r="V582" s="188"/>
      <c r="W582" s="166"/>
      <c r="X582" s="166"/>
      <c r="Y582" s="166"/>
      <c r="Z582" s="166"/>
      <c r="AA582" s="166"/>
      <c r="AB582" s="166"/>
      <c r="AC582" s="166"/>
      <c r="AD582" s="166"/>
      <c r="AE582" s="166"/>
      <c r="AF582" s="166"/>
      <c r="AG582" s="166" t="s">
        <v>154</v>
      </c>
      <c r="AH582" s="166">
        <v>0</v>
      </c>
      <c r="AI582" s="166"/>
      <c r="AJ582" s="166"/>
      <c r="AK582" s="166"/>
      <c r="AL582" s="166"/>
      <c r="AM582" s="166"/>
      <c r="AN582" s="166"/>
      <c r="AO582" s="166"/>
      <c r="AP582" s="166"/>
      <c r="AQ582" s="166"/>
      <c r="AR582" s="166"/>
      <c r="AS582" s="166"/>
      <c r="AT582" s="166"/>
      <c r="AU582" s="166"/>
      <c r="AV582" s="166"/>
      <c r="AW582" s="166"/>
      <c r="AX582" s="166"/>
      <c r="AY582" s="166"/>
      <c r="AZ582" s="166"/>
      <c r="BA582" s="166"/>
      <c r="BB582" s="166"/>
      <c r="BC582" s="166"/>
      <c r="BD582" s="166"/>
      <c r="BE582" s="166"/>
      <c r="BF582" s="166"/>
      <c r="BG582" s="166"/>
      <c r="BH582" s="166"/>
    </row>
    <row r="583" spans="1:60" outlineLevel="1">
      <c r="A583" s="167"/>
      <c r="B583" s="177"/>
      <c r="C583" s="195" t="s">
        <v>197</v>
      </c>
      <c r="D583" s="180"/>
      <c r="E583" s="184"/>
      <c r="F583" s="188"/>
      <c r="G583" s="188"/>
      <c r="H583" s="188"/>
      <c r="I583" s="188"/>
      <c r="J583" s="188"/>
      <c r="K583" s="188"/>
      <c r="L583" s="188"/>
      <c r="M583" s="188"/>
      <c r="N583" s="188"/>
      <c r="O583" s="188"/>
      <c r="P583" s="188"/>
      <c r="Q583" s="188"/>
      <c r="R583" s="188"/>
      <c r="S583" s="188"/>
      <c r="T583" s="188"/>
      <c r="U583" s="189"/>
      <c r="V583" s="188"/>
      <c r="W583" s="166"/>
      <c r="X583" s="166"/>
      <c r="Y583" s="166"/>
      <c r="Z583" s="166"/>
      <c r="AA583" s="166"/>
      <c r="AB583" s="166"/>
      <c r="AC583" s="166"/>
      <c r="AD583" s="166"/>
      <c r="AE583" s="166"/>
      <c r="AF583" s="166"/>
      <c r="AG583" s="166" t="s">
        <v>154</v>
      </c>
      <c r="AH583" s="166">
        <v>0</v>
      </c>
      <c r="AI583" s="166"/>
      <c r="AJ583" s="166"/>
      <c r="AK583" s="166"/>
      <c r="AL583" s="166"/>
      <c r="AM583" s="166"/>
      <c r="AN583" s="166"/>
      <c r="AO583" s="166"/>
      <c r="AP583" s="166"/>
      <c r="AQ583" s="166"/>
      <c r="AR583" s="166"/>
      <c r="AS583" s="166"/>
      <c r="AT583" s="166"/>
      <c r="AU583" s="166"/>
      <c r="AV583" s="166"/>
      <c r="AW583" s="166"/>
      <c r="AX583" s="166"/>
      <c r="AY583" s="166"/>
      <c r="AZ583" s="166"/>
      <c r="BA583" s="166"/>
      <c r="BB583" s="166"/>
      <c r="BC583" s="166"/>
      <c r="BD583" s="166"/>
      <c r="BE583" s="166"/>
      <c r="BF583" s="166"/>
      <c r="BG583" s="166"/>
      <c r="BH583" s="166"/>
    </row>
    <row r="584" spans="1:60" outlineLevel="1">
      <c r="A584" s="167"/>
      <c r="B584" s="177"/>
      <c r="C584" s="195" t="s">
        <v>198</v>
      </c>
      <c r="D584" s="180"/>
      <c r="E584" s="184">
        <v>4.7</v>
      </c>
      <c r="F584" s="188"/>
      <c r="G584" s="188"/>
      <c r="H584" s="188"/>
      <c r="I584" s="188"/>
      <c r="J584" s="188"/>
      <c r="K584" s="188"/>
      <c r="L584" s="188"/>
      <c r="M584" s="188"/>
      <c r="N584" s="188"/>
      <c r="O584" s="188"/>
      <c r="P584" s="188"/>
      <c r="Q584" s="188"/>
      <c r="R584" s="188"/>
      <c r="S584" s="188"/>
      <c r="T584" s="188"/>
      <c r="U584" s="189"/>
      <c r="V584" s="188"/>
      <c r="W584" s="166"/>
      <c r="X584" s="166"/>
      <c r="Y584" s="166"/>
      <c r="Z584" s="166"/>
      <c r="AA584" s="166"/>
      <c r="AB584" s="166"/>
      <c r="AC584" s="166"/>
      <c r="AD584" s="166"/>
      <c r="AE584" s="166"/>
      <c r="AF584" s="166"/>
      <c r="AG584" s="166" t="s">
        <v>154</v>
      </c>
      <c r="AH584" s="166">
        <v>0</v>
      </c>
      <c r="AI584" s="166"/>
      <c r="AJ584" s="166"/>
      <c r="AK584" s="166"/>
      <c r="AL584" s="166"/>
      <c r="AM584" s="166"/>
      <c r="AN584" s="166"/>
      <c r="AO584" s="166"/>
      <c r="AP584" s="166"/>
      <c r="AQ584" s="166"/>
      <c r="AR584" s="166"/>
      <c r="AS584" s="166"/>
      <c r="AT584" s="166"/>
      <c r="AU584" s="166"/>
      <c r="AV584" s="166"/>
      <c r="AW584" s="166"/>
      <c r="AX584" s="166"/>
      <c r="AY584" s="166"/>
      <c r="AZ584" s="166"/>
      <c r="BA584" s="166"/>
      <c r="BB584" s="166"/>
      <c r="BC584" s="166"/>
      <c r="BD584" s="166"/>
      <c r="BE584" s="166"/>
      <c r="BF584" s="166"/>
      <c r="BG584" s="166"/>
      <c r="BH584" s="166"/>
    </row>
    <row r="585" spans="1:60" outlineLevel="1">
      <c r="A585" s="167"/>
      <c r="B585" s="177"/>
      <c r="C585" s="195" t="s">
        <v>207</v>
      </c>
      <c r="D585" s="180"/>
      <c r="E585" s="184">
        <v>4.7</v>
      </c>
      <c r="F585" s="188"/>
      <c r="G585" s="188"/>
      <c r="H585" s="188"/>
      <c r="I585" s="188"/>
      <c r="J585" s="188"/>
      <c r="K585" s="188"/>
      <c r="L585" s="188"/>
      <c r="M585" s="188"/>
      <c r="N585" s="188"/>
      <c r="O585" s="188"/>
      <c r="P585" s="188"/>
      <c r="Q585" s="188"/>
      <c r="R585" s="188"/>
      <c r="S585" s="188"/>
      <c r="T585" s="188"/>
      <c r="U585" s="189"/>
      <c r="V585" s="188"/>
      <c r="W585" s="166"/>
      <c r="X585" s="166"/>
      <c r="Y585" s="166"/>
      <c r="Z585" s="166"/>
      <c r="AA585" s="166"/>
      <c r="AB585" s="166"/>
      <c r="AC585" s="166"/>
      <c r="AD585" s="166"/>
      <c r="AE585" s="166"/>
      <c r="AF585" s="166"/>
      <c r="AG585" s="166" t="s">
        <v>154</v>
      </c>
      <c r="AH585" s="166">
        <v>0</v>
      </c>
      <c r="AI585" s="166"/>
      <c r="AJ585" s="166"/>
      <c r="AK585" s="166"/>
      <c r="AL585" s="166"/>
      <c r="AM585" s="166"/>
      <c r="AN585" s="166"/>
      <c r="AO585" s="166"/>
      <c r="AP585" s="166"/>
      <c r="AQ585" s="166"/>
      <c r="AR585" s="166"/>
      <c r="AS585" s="166"/>
      <c r="AT585" s="166"/>
      <c r="AU585" s="166"/>
      <c r="AV585" s="166"/>
      <c r="AW585" s="166"/>
      <c r="AX585" s="166"/>
      <c r="AY585" s="166"/>
      <c r="AZ585" s="166"/>
      <c r="BA585" s="166"/>
      <c r="BB585" s="166"/>
      <c r="BC585" s="166"/>
      <c r="BD585" s="166"/>
      <c r="BE585" s="166"/>
      <c r="BF585" s="166"/>
      <c r="BG585" s="166"/>
      <c r="BH585" s="166"/>
    </row>
    <row r="586" spans="1:60" outlineLevel="1">
      <c r="A586" s="167"/>
      <c r="B586" s="177"/>
      <c r="C586" s="195" t="s">
        <v>199</v>
      </c>
      <c r="D586" s="180"/>
      <c r="E586" s="184">
        <v>19.100000000000001</v>
      </c>
      <c r="F586" s="188"/>
      <c r="G586" s="188"/>
      <c r="H586" s="188"/>
      <c r="I586" s="188"/>
      <c r="J586" s="188"/>
      <c r="K586" s="188"/>
      <c r="L586" s="188"/>
      <c r="M586" s="188"/>
      <c r="N586" s="188"/>
      <c r="O586" s="188"/>
      <c r="P586" s="188"/>
      <c r="Q586" s="188"/>
      <c r="R586" s="188"/>
      <c r="S586" s="188"/>
      <c r="T586" s="188"/>
      <c r="U586" s="189"/>
      <c r="V586" s="188"/>
      <c r="W586" s="166"/>
      <c r="X586" s="166"/>
      <c r="Y586" s="166"/>
      <c r="Z586" s="166"/>
      <c r="AA586" s="166"/>
      <c r="AB586" s="166"/>
      <c r="AC586" s="166"/>
      <c r="AD586" s="166"/>
      <c r="AE586" s="166"/>
      <c r="AF586" s="166"/>
      <c r="AG586" s="166" t="s">
        <v>154</v>
      </c>
      <c r="AH586" s="166">
        <v>0</v>
      </c>
      <c r="AI586" s="166"/>
      <c r="AJ586" s="166"/>
      <c r="AK586" s="166"/>
      <c r="AL586" s="166"/>
      <c r="AM586" s="166"/>
      <c r="AN586" s="166"/>
      <c r="AO586" s="166"/>
      <c r="AP586" s="166"/>
      <c r="AQ586" s="166"/>
      <c r="AR586" s="166"/>
      <c r="AS586" s="166"/>
      <c r="AT586" s="166"/>
      <c r="AU586" s="166"/>
      <c r="AV586" s="166"/>
      <c r="AW586" s="166"/>
      <c r="AX586" s="166"/>
      <c r="AY586" s="166"/>
      <c r="AZ586" s="166"/>
      <c r="BA586" s="166"/>
      <c r="BB586" s="166"/>
      <c r="BC586" s="166"/>
      <c r="BD586" s="166"/>
      <c r="BE586" s="166"/>
      <c r="BF586" s="166"/>
      <c r="BG586" s="166"/>
      <c r="BH586" s="166"/>
    </row>
    <row r="587" spans="1:60" outlineLevel="1">
      <c r="A587" s="167"/>
      <c r="B587" s="177"/>
      <c r="C587" s="195" t="s">
        <v>196</v>
      </c>
      <c r="D587" s="180"/>
      <c r="E587" s="184">
        <v>13.5</v>
      </c>
      <c r="F587" s="188"/>
      <c r="G587" s="188"/>
      <c r="H587" s="188"/>
      <c r="I587" s="188"/>
      <c r="J587" s="188"/>
      <c r="K587" s="188"/>
      <c r="L587" s="188"/>
      <c r="M587" s="188"/>
      <c r="N587" s="188"/>
      <c r="O587" s="188"/>
      <c r="P587" s="188"/>
      <c r="Q587" s="188"/>
      <c r="R587" s="188"/>
      <c r="S587" s="188"/>
      <c r="T587" s="188"/>
      <c r="U587" s="189"/>
      <c r="V587" s="188"/>
      <c r="W587" s="166"/>
      <c r="X587" s="166"/>
      <c r="Y587" s="166"/>
      <c r="Z587" s="166"/>
      <c r="AA587" s="166"/>
      <c r="AB587" s="166"/>
      <c r="AC587" s="166"/>
      <c r="AD587" s="166"/>
      <c r="AE587" s="166"/>
      <c r="AF587" s="166"/>
      <c r="AG587" s="166" t="s">
        <v>154</v>
      </c>
      <c r="AH587" s="166">
        <v>0</v>
      </c>
      <c r="AI587" s="166"/>
      <c r="AJ587" s="166"/>
      <c r="AK587" s="166"/>
      <c r="AL587" s="166"/>
      <c r="AM587" s="166"/>
      <c r="AN587" s="166"/>
      <c r="AO587" s="166"/>
      <c r="AP587" s="166"/>
      <c r="AQ587" s="166"/>
      <c r="AR587" s="166"/>
      <c r="AS587" s="166"/>
      <c r="AT587" s="166"/>
      <c r="AU587" s="166"/>
      <c r="AV587" s="166"/>
      <c r="AW587" s="166"/>
      <c r="AX587" s="166"/>
      <c r="AY587" s="166"/>
      <c r="AZ587" s="166"/>
      <c r="BA587" s="166"/>
      <c r="BB587" s="166"/>
      <c r="BC587" s="166"/>
      <c r="BD587" s="166"/>
      <c r="BE587" s="166"/>
      <c r="BF587" s="166"/>
      <c r="BG587" s="166"/>
      <c r="BH587" s="166"/>
    </row>
    <row r="588" spans="1:60" outlineLevel="1">
      <c r="A588" s="167"/>
      <c r="B588" s="177"/>
      <c r="C588" s="195" t="s">
        <v>200</v>
      </c>
      <c r="D588" s="180"/>
      <c r="E588" s="184"/>
      <c r="F588" s="188"/>
      <c r="G588" s="188"/>
      <c r="H588" s="188"/>
      <c r="I588" s="188"/>
      <c r="J588" s="188"/>
      <c r="K588" s="188"/>
      <c r="L588" s="188"/>
      <c r="M588" s="188"/>
      <c r="N588" s="188"/>
      <c r="O588" s="188"/>
      <c r="P588" s="188"/>
      <c r="Q588" s="188"/>
      <c r="R588" s="188"/>
      <c r="S588" s="188"/>
      <c r="T588" s="188"/>
      <c r="U588" s="189"/>
      <c r="V588" s="188"/>
      <c r="W588" s="166"/>
      <c r="X588" s="166"/>
      <c r="Y588" s="166"/>
      <c r="Z588" s="166"/>
      <c r="AA588" s="166"/>
      <c r="AB588" s="166"/>
      <c r="AC588" s="166"/>
      <c r="AD588" s="166"/>
      <c r="AE588" s="166"/>
      <c r="AF588" s="166"/>
      <c r="AG588" s="166" t="s">
        <v>154</v>
      </c>
      <c r="AH588" s="166">
        <v>0</v>
      </c>
      <c r="AI588" s="166"/>
      <c r="AJ588" s="166"/>
      <c r="AK588" s="166"/>
      <c r="AL588" s="166"/>
      <c r="AM588" s="166"/>
      <c r="AN588" s="166"/>
      <c r="AO588" s="166"/>
      <c r="AP588" s="166"/>
      <c r="AQ588" s="166"/>
      <c r="AR588" s="166"/>
      <c r="AS588" s="166"/>
      <c r="AT588" s="166"/>
      <c r="AU588" s="166"/>
      <c r="AV588" s="166"/>
      <c r="AW588" s="166"/>
      <c r="AX588" s="166"/>
      <c r="AY588" s="166"/>
      <c r="AZ588" s="166"/>
      <c r="BA588" s="166"/>
      <c r="BB588" s="166"/>
      <c r="BC588" s="166"/>
      <c r="BD588" s="166"/>
      <c r="BE588" s="166"/>
      <c r="BF588" s="166"/>
      <c r="BG588" s="166"/>
      <c r="BH588" s="166"/>
    </row>
    <row r="589" spans="1:60" outlineLevel="1">
      <c r="A589" s="167"/>
      <c r="B589" s="177"/>
      <c r="C589" s="195" t="s">
        <v>201</v>
      </c>
      <c r="D589" s="180"/>
      <c r="E589" s="184">
        <v>1.7</v>
      </c>
      <c r="F589" s="188"/>
      <c r="G589" s="188"/>
      <c r="H589" s="188"/>
      <c r="I589" s="188"/>
      <c r="J589" s="188"/>
      <c r="K589" s="188"/>
      <c r="L589" s="188"/>
      <c r="M589" s="188"/>
      <c r="N589" s="188"/>
      <c r="O589" s="188"/>
      <c r="P589" s="188"/>
      <c r="Q589" s="188"/>
      <c r="R589" s="188"/>
      <c r="S589" s="188"/>
      <c r="T589" s="188"/>
      <c r="U589" s="189"/>
      <c r="V589" s="188"/>
      <c r="W589" s="166"/>
      <c r="X589" s="166"/>
      <c r="Y589" s="166"/>
      <c r="Z589" s="166"/>
      <c r="AA589" s="166"/>
      <c r="AB589" s="166"/>
      <c r="AC589" s="166"/>
      <c r="AD589" s="166"/>
      <c r="AE589" s="166"/>
      <c r="AF589" s="166"/>
      <c r="AG589" s="166" t="s">
        <v>154</v>
      </c>
      <c r="AH589" s="166">
        <v>0</v>
      </c>
      <c r="AI589" s="166"/>
      <c r="AJ589" s="166"/>
      <c r="AK589" s="166"/>
      <c r="AL589" s="166"/>
      <c r="AM589" s="166"/>
      <c r="AN589" s="166"/>
      <c r="AO589" s="166"/>
      <c r="AP589" s="166"/>
      <c r="AQ589" s="166"/>
      <c r="AR589" s="166"/>
      <c r="AS589" s="166"/>
      <c r="AT589" s="166"/>
      <c r="AU589" s="166"/>
      <c r="AV589" s="166"/>
      <c r="AW589" s="166"/>
      <c r="AX589" s="166"/>
      <c r="AY589" s="166"/>
      <c r="AZ589" s="166"/>
      <c r="BA589" s="166"/>
      <c r="BB589" s="166"/>
      <c r="BC589" s="166"/>
      <c r="BD589" s="166"/>
      <c r="BE589" s="166"/>
      <c r="BF589" s="166"/>
      <c r="BG589" s="166"/>
      <c r="BH589" s="166"/>
    </row>
    <row r="590" spans="1:60" outlineLevel="1">
      <c r="A590" s="167"/>
      <c r="B590" s="177"/>
      <c r="C590" s="195" t="s">
        <v>208</v>
      </c>
      <c r="D590" s="180"/>
      <c r="E590" s="184">
        <v>4.4000000000000004</v>
      </c>
      <c r="F590" s="188"/>
      <c r="G590" s="188"/>
      <c r="H590" s="188"/>
      <c r="I590" s="188"/>
      <c r="J590" s="188"/>
      <c r="K590" s="188"/>
      <c r="L590" s="188"/>
      <c r="M590" s="188"/>
      <c r="N590" s="188"/>
      <c r="O590" s="188"/>
      <c r="P590" s="188"/>
      <c r="Q590" s="188"/>
      <c r="R590" s="188"/>
      <c r="S590" s="188"/>
      <c r="T590" s="188"/>
      <c r="U590" s="189"/>
      <c r="V590" s="188"/>
      <c r="W590" s="166"/>
      <c r="X590" s="166"/>
      <c r="Y590" s="166"/>
      <c r="Z590" s="166"/>
      <c r="AA590" s="166"/>
      <c r="AB590" s="166"/>
      <c r="AC590" s="166"/>
      <c r="AD590" s="166"/>
      <c r="AE590" s="166"/>
      <c r="AF590" s="166"/>
      <c r="AG590" s="166" t="s">
        <v>154</v>
      </c>
      <c r="AH590" s="166">
        <v>0</v>
      </c>
      <c r="AI590" s="166"/>
      <c r="AJ590" s="166"/>
      <c r="AK590" s="166"/>
      <c r="AL590" s="166"/>
      <c r="AM590" s="166"/>
      <c r="AN590" s="166"/>
      <c r="AO590" s="166"/>
      <c r="AP590" s="166"/>
      <c r="AQ590" s="166"/>
      <c r="AR590" s="166"/>
      <c r="AS590" s="166"/>
      <c r="AT590" s="166"/>
      <c r="AU590" s="166"/>
      <c r="AV590" s="166"/>
      <c r="AW590" s="166"/>
      <c r="AX590" s="166"/>
      <c r="AY590" s="166"/>
      <c r="AZ590" s="166"/>
      <c r="BA590" s="166"/>
      <c r="BB590" s="166"/>
      <c r="BC590" s="166"/>
      <c r="BD590" s="166"/>
      <c r="BE590" s="166"/>
      <c r="BF590" s="166"/>
      <c r="BG590" s="166"/>
      <c r="BH590" s="166"/>
    </row>
    <row r="591" spans="1:60" outlineLevel="1">
      <c r="A591" s="167"/>
      <c r="B591" s="177"/>
      <c r="C591" s="195" t="s">
        <v>202</v>
      </c>
      <c r="D591" s="180"/>
      <c r="E591" s="184">
        <v>19.8</v>
      </c>
      <c r="F591" s="188"/>
      <c r="G591" s="188"/>
      <c r="H591" s="188"/>
      <c r="I591" s="188"/>
      <c r="J591" s="188"/>
      <c r="K591" s="188"/>
      <c r="L591" s="188"/>
      <c r="M591" s="188"/>
      <c r="N591" s="188"/>
      <c r="O591" s="188"/>
      <c r="P591" s="188"/>
      <c r="Q591" s="188"/>
      <c r="R591" s="188"/>
      <c r="S591" s="188"/>
      <c r="T591" s="188"/>
      <c r="U591" s="189"/>
      <c r="V591" s="188"/>
      <c r="W591" s="166"/>
      <c r="X591" s="166"/>
      <c r="Y591" s="166"/>
      <c r="Z591" s="166"/>
      <c r="AA591" s="166"/>
      <c r="AB591" s="166"/>
      <c r="AC591" s="166"/>
      <c r="AD591" s="166"/>
      <c r="AE591" s="166"/>
      <c r="AF591" s="166"/>
      <c r="AG591" s="166" t="s">
        <v>154</v>
      </c>
      <c r="AH591" s="166">
        <v>0</v>
      </c>
      <c r="AI591" s="166"/>
      <c r="AJ591" s="166"/>
      <c r="AK591" s="166"/>
      <c r="AL591" s="166"/>
      <c r="AM591" s="166"/>
      <c r="AN591" s="166"/>
      <c r="AO591" s="166"/>
      <c r="AP591" s="166"/>
      <c r="AQ591" s="166"/>
      <c r="AR591" s="166"/>
      <c r="AS591" s="166"/>
      <c r="AT591" s="166"/>
      <c r="AU591" s="166"/>
      <c r="AV591" s="166"/>
      <c r="AW591" s="166"/>
      <c r="AX591" s="166"/>
      <c r="AY591" s="166"/>
      <c r="AZ591" s="166"/>
      <c r="BA591" s="166"/>
      <c r="BB591" s="166"/>
      <c r="BC591" s="166"/>
      <c r="BD591" s="166"/>
      <c r="BE591" s="166"/>
      <c r="BF591" s="166"/>
      <c r="BG591" s="166"/>
      <c r="BH591" s="166"/>
    </row>
    <row r="592" spans="1:60" outlineLevel="1">
      <c r="A592" s="167"/>
      <c r="B592" s="177"/>
      <c r="C592" s="195" t="s">
        <v>384</v>
      </c>
      <c r="D592" s="180"/>
      <c r="E592" s="184"/>
      <c r="F592" s="188"/>
      <c r="G592" s="188"/>
      <c r="H592" s="188"/>
      <c r="I592" s="188"/>
      <c r="J592" s="188"/>
      <c r="K592" s="188"/>
      <c r="L592" s="188"/>
      <c r="M592" s="188"/>
      <c r="N592" s="188"/>
      <c r="O592" s="188"/>
      <c r="P592" s="188"/>
      <c r="Q592" s="188"/>
      <c r="R592" s="188"/>
      <c r="S592" s="188"/>
      <c r="T592" s="188"/>
      <c r="U592" s="189"/>
      <c r="V592" s="188"/>
      <c r="W592" s="166"/>
      <c r="X592" s="166"/>
      <c r="Y592" s="166"/>
      <c r="Z592" s="166"/>
      <c r="AA592" s="166"/>
      <c r="AB592" s="166"/>
      <c r="AC592" s="166"/>
      <c r="AD592" s="166"/>
      <c r="AE592" s="166"/>
      <c r="AF592" s="166"/>
      <c r="AG592" s="166" t="s">
        <v>154</v>
      </c>
      <c r="AH592" s="166">
        <v>0</v>
      </c>
      <c r="AI592" s="166"/>
      <c r="AJ592" s="166"/>
      <c r="AK592" s="166"/>
      <c r="AL592" s="166"/>
      <c r="AM592" s="166"/>
      <c r="AN592" s="166"/>
      <c r="AO592" s="166"/>
      <c r="AP592" s="166"/>
      <c r="AQ592" s="166"/>
      <c r="AR592" s="166"/>
      <c r="AS592" s="166"/>
      <c r="AT592" s="166"/>
      <c r="AU592" s="166"/>
      <c r="AV592" s="166"/>
      <c r="AW592" s="166"/>
      <c r="AX592" s="166"/>
      <c r="AY592" s="166"/>
      <c r="AZ592" s="166"/>
      <c r="BA592" s="166"/>
      <c r="BB592" s="166"/>
      <c r="BC592" s="166"/>
      <c r="BD592" s="166"/>
      <c r="BE592" s="166"/>
      <c r="BF592" s="166"/>
      <c r="BG592" s="166"/>
      <c r="BH592" s="166"/>
    </row>
    <row r="593" spans="1:60" outlineLevel="1">
      <c r="A593" s="167"/>
      <c r="B593" s="177"/>
      <c r="C593" s="195" t="s">
        <v>415</v>
      </c>
      <c r="D593" s="180"/>
      <c r="E593" s="184">
        <v>13.6</v>
      </c>
      <c r="F593" s="188"/>
      <c r="G593" s="188"/>
      <c r="H593" s="188"/>
      <c r="I593" s="188"/>
      <c r="J593" s="188"/>
      <c r="K593" s="188"/>
      <c r="L593" s="188"/>
      <c r="M593" s="188"/>
      <c r="N593" s="188"/>
      <c r="O593" s="188"/>
      <c r="P593" s="188"/>
      <c r="Q593" s="188"/>
      <c r="R593" s="188"/>
      <c r="S593" s="188"/>
      <c r="T593" s="188"/>
      <c r="U593" s="189"/>
      <c r="V593" s="188"/>
      <c r="W593" s="166"/>
      <c r="X593" s="166"/>
      <c r="Y593" s="166"/>
      <c r="Z593" s="166"/>
      <c r="AA593" s="166"/>
      <c r="AB593" s="166"/>
      <c r="AC593" s="166"/>
      <c r="AD593" s="166"/>
      <c r="AE593" s="166"/>
      <c r="AF593" s="166"/>
      <c r="AG593" s="166" t="s">
        <v>154</v>
      </c>
      <c r="AH593" s="166">
        <v>0</v>
      </c>
      <c r="AI593" s="166"/>
      <c r="AJ593" s="166"/>
      <c r="AK593" s="166"/>
      <c r="AL593" s="166"/>
      <c r="AM593" s="166"/>
      <c r="AN593" s="166"/>
      <c r="AO593" s="166"/>
      <c r="AP593" s="166"/>
      <c r="AQ593" s="166"/>
      <c r="AR593" s="166"/>
      <c r="AS593" s="166"/>
      <c r="AT593" s="166"/>
      <c r="AU593" s="166"/>
      <c r="AV593" s="166"/>
      <c r="AW593" s="166"/>
      <c r="AX593" s="166"/>
      <c r="AY593" s="166"/>
      <c r="AZ593" s="166"/>
      <c r="BA593" s="166"/>
      <c r="BB593" s="166"/>
      <c r="BC593" s="166"/>
      <c r="BD593" s="166"/>
      <c r="BE593" s="166"/>
      <c r="BF593" s="166"/>
      <c r="BG593" s="166"/>
      <c r="BH593" s="166"/>
    </row>
    <row r="594" spans="1:60" outlineLevel="1">
      <c r="A594" s="167"/>
      <c r="B594" s="177"/>
      <c r="C594" s="195" t="s">
        <v>416</v>
      </c>
      <c r="D594" s="180"/>
      <c r="E594" s="184">
        <v>14.1</v>
      </c>
      <c r="F594" s="188"/>
      <c r="G594" s="188"/>
      <c r="H594" s="188"/>
      <c r="I594" s="188"/>
      <c r="J594" s="188"/>
      <c r="K594" s="188"/>
      <c r="L594" s="188"/>
      <c r="M594" s="188"/>
      <c r="N594" s="188"/>
      <c r="O594" s="188"/>
      <c r="P594" s="188"/>
      <c r="Q594" s="188"/>
      <c r="R594" s="188"/>
      <c r="S594" s="188"/>
      <c r="T594" s="188"/>
      <c r="U594" s="189"/>
      <c r="V594" s="188"/>
      <c r="W594" s="166"/>
      <c r="X594" s="166"/>
      <c r="Y594" s="166"/>
      <c r="Z594" s="166"/>
      <c r="AA594" s="166"/>
      <c r="AB594" s="166"/>
      <c r="AC594" s="166"/>
      <c r="AD594" s="166"/>
      <c r="AE594" s="166"/>
      <c r="AF594" s="166"/>
      <c r="AG594" s="166" t="s">
        <v>154</v>
      </c>
      <c r="AH594" s="166">
        <v>0</v>
      </c>
      <c r="AI594" s="166"/>
      <c r="AJ594" s="166"/>
      <c r="AK594" s="166"/>
      <c r="AL594" s="166"/>
      <c r="AM594" s="166"/>
      <c r="AN594" s="166"/>
      <c r="AO594" s="166"/>
      <c r="AP594" s="166"/>
      <c r="AQ594" s="166"/>
      <c r="AR594" s="166"/>
      <c r="AS594" s="166"/>
      <c r="AT594" s="166"/>
      <c r="AU594" s="166"/>
      <c r="AV594" s="166"/>
      <c r="AW594" s="166"/>
      <c r="AX594" s="166"/>
      <c r="AY594" s="166"/>
      <c r="AZ594" s="166"/>
      <c r="BA594" s="166"/>
      <c r="BB594" s="166"/>
      <c r="BC594" s="166"/>
      <c r="BD594" s="166"/>
      <c r="BE594" s="166"/>
      <c r="BF594" s="166"/>
      <c r="BG594" s="166"/>
      <c r="BH594" s="166"/>
    </row>
    <row r="595" spans="1:60" outlineLevel="1">
      <c r="A595" s="167"/>
      <c r="B595" s="177"/>
      <c r="C595" s="195" t="s">
        <v>385</v>
      </c>
      <c r="D595" s="180"/>
      <c r="E595" s="184">
        <v>3.9</v>
      </c>
      <c r="F595" s="188"/>
      <c r="G595" s="188"/>
      <c r="H595" s="188"/>
      <c r="I595" s="188"/>
      <c r="J595" s="188"/>
      <c r="K595" s="188"/>
      <c r="L595" s="188"/>
      <c r="M595" s="188"/>
      <c r="N595" s="188"/>
      <c r="O595" s="188"/>
      <c r="P595" s="188"/>
      <c r="Q595" s="188"/>
      <c r="R595" s="188"/>
      <c r="S595" s="188"/>
      <c r="T595" s="188"/>
      <c r="U595" s="189"/>
      <c r="V595" s="188"/>
      <c r="W595" s="166"/>
      <c r="X595" s="166"/>
      <c r="Y595" s="166"/>
      <c r="Z595" s="166"/>
      <c r="AA595" s="166"/>
      <c r="AB595" s="166"/>
      <c r="AC595" s="166"/>
      <c r="AD595" s="166"/>
      <c r="AE595" s="166"/>
      <c r="AF595" s="166"/>
      <c r="AG595" s="166" t="s">
        <v>154</v>
      </c>
      <c r="AH595" s="166">
        <v>0</v>
      </c>
      <c r="AI595" s="166"/>
      <c r="AJ595" s="166"/>
      <c r="AK595" s="166"/>
      <c r="AL595" s="166"/>
      <c r="AM595" s="166"/>
      <c r="AN595" s="166"/>
      <c r="AO595" s="166"/>
      <c r="AP595" s="166"/>
      <c r="AQ595" s="166"/>
      <c r="AR595" s="166"/>
      <c r="AS595" s="166"/>
      <c r="AT595" s="166"/>
      <c r="AU595" s="166"/>
      <c r="AV595" s="166"/>
      <c r="AW595" s="166"/>
      <c r="AX595" s="166"/>
      <c r="AY595" s="166"/>
      <c r="AZ595" s="166"/>
      <c r="BA595" s="166"/>
      <c r="BB595" s="166"/>
      <c r="BC595" s="166"/>
      <c r="BD595" s="166"/>
      <c r="BE595" s="166"/>
      <c r="BF595" s="166"/>
      <c r="BG595" s="166"/>
      <c r="BH595" s="166"/>
    </row>
    <row r="596" spans="1:60" outlineLevel="1">
      <c r="A596" s="167"/>
      <c r="B596" s="177"/>
      <c r="C596" s="195" t="s">
        <v>386</v>
      </c>
      <c r="D596" s="180"/>
      <c r="E596" s="184">
        <v>3.4</v>
      </c>
      <c r="F596" s="188"/>
      <c r="G596" s="188"/>
      <c r="H596" s="188"/>
      <c r="I596" s="188"/>
      <c r="J596" s="188"/>
      <c r="K596" s="188"/>
      <c r="L596" s="188"/>
      <c r="M596" s="188"/>
      <c r="N596" s="188"/>
      <c r="O596" s="188"/>
      <c r="P596" s="188"/>
      <c r="Q596" s="188"/>
      <c r="R596" s="188"/>
      <c r="S596" s="188"/>
      <c r="T596" s="188"/>
      <c r="U596" s="189"/>
      <c r="V596" s="188"/>
      <c r="W596" s="166"/>
      <c r="X596" s="166"/>
      <c r="Y596" s="166"/>
      <c r="Z596" s="166"/>
      <c r="AA596" s="166"/>
      <c r="AB596" s="166"/>
      <c r="AC596" s="166"/>
      <c r="AD596" s="166"/>
      <c r="AE596" s="166"/>
      <c r="AF596" s="166"/>
      <c r="AG596" s="166" t="s">
        <v>154</v>
      </c>
      <c r="AH596" s="166">
        <v>0</v>
      </c>
      <c r="AI596" s="166"/>
      <c r="AJ596" s="166"/>
      <c r="AK596" s="166"/>
      <c r="AL596" s="166"/>
      <c r="AM596" s="166"/>
      <c r="AN596" s="166"/>
      <c r="AO596" s="166"/>
      <c r="AP596" s="166"/>
      <c r="AQ596" s="166"/>
      <c r="AR596" s="166"/>
      <c r="AS596" s="166"/>
      <c r="AT596" s="166"/>
      <c r="AU596" s="166"/>
      <c r="AV596" s="166"/>
      <c r="AW596" s="166"/>
      <c r="AX596" s="166"/>
      <c r="AY596" s="166"/>
      <c r="AZ596" s="166"/>
      <c r="BA596" s="166"/>
      <c r="BB596" s="166"/>
      <c r="BC596" s="166"/>
      <c r="BD596" s="166"/>
      <c r="BE596" s="166"/>
      <c r="BF596" s="166"/>
      <c r="BG596" s="166"/>
      <c r="BH596" s="166"/>
    </row>
    <row r="597" spans="1:60" outlineLevel="1">
      <c r="A597" s="167"/>
      <c r="B597" s="177"/>
      <c r="C597" s="195" t="s">
        <v>387</v>
      </c>
      <c r="D597" s="180"/>
      <c r="E597" s="184"/>
      <c r="F597" s="188"/>
      <c r="G597" s="188"/>
      <c r="H597" s="188"/>
      <c r="I597" s="188"/>
      <c r="J597" s="188"/>
      <c r="K597" s="188"/>
      <c r="L597" s="188"/>
      <c r="M597" s="188"/>
      <c r="N597" s="188"/>
      <c r="O597" s="188"/>
      <c r="P597" s="188"/>
      <c r="Q597" s="188"/>
      <c r="R597" s="188"/>
      <c r="S597" s="188"/>
      <c r="T597" s="188"/>
      <c r="U597" s="189"/>
      <c r="V597" s="188"/>
      <c r="W597" s="166"/>
      <c r="X597" s="166"/>
      <c r="Y597" s="166"/>
      <c r="Z597" s="166"/>
      <c r="AA597" s="166"/>
      <c r="AB597" s="166"/>
      <c r="AC597" s="166"/>
      <c r="AD597" s="166"/>
      <c r="AE597" s="166"/>
      <c r="AF597" s="166"/>
      <c r="AG597" s="166" t="s">
        <v>154</v>
      </c>
      <c r="AH597" s="166">
        <v>0</v>
      </c>
      <c r="AI597" s="166"/>
      <c r="AJ597" s="166"/>
      <c r="AK597" s="166"/>
      <c r="AL597" s="166"/>
      <c r="AM597" s="166"/>
      <c r="AN597" s="166"/>
      <c r="AO597" s="166"/>
      <c r="AP597" s="166"/>
      <c r="AQ597" s="166"/>
      <c r="AR597" s="166"/>
      <c r="AS597" s="166"/>
      <c r="AT597" s="166"/>
      <c r="AU597" s="166"/>
      <c r="AV597" s="166"/>
      <c r="AW597" s="166"/>
      <c r="AX597" s="166"/>
      <c r="AY597" s="166"/>
      <c r="AZ597" s="166"/>
      <c r="BA597" s="166"/>
      <c r="BB597" s="166"/>
      <c r="BC597" s="166"/>
      <c r="BD597" s="166"/>
      <c r="BE597" s="166"/>
      <c r="BF597" s="166"/>
      <c r="BG597" s="166"/>
      <c r="BH597" s="166"/>
    </row>
    <row r="598" spans="1:60" outlineLevel="1">
      <c r="A598" s="167"/>
      <c r="B598" s="177"/>
      <c r="C598" s="195" t="s">
        <v>388</v>
      </c>
      <c r="D598" s="180"/>
      <c r="E598" s="184">
        <v>3.1</v>
      </c>
      <c r="F598" s="188"/>
      <c r="G598" s="188"/>
      <c r="H598" s="188"/>
      <c r="I598" s="188"/>
      <c r="J598" s="188"/>
      <c r="K598" s="188"/>
      <c r="L598" s="188"/>
      <c r="M598" s="188"/>
      <c r="N598" s="188"/>
      <c r="O598" s="188"/>
      <c r="P598" s="188"/>
      <c r="Q598" s="188"/>
      <c r="R598" s="188"/>
      <c r="S598" s="188"/>
      <c r="T598" s="188"/>
      <c r="U598" s="189"/>
      <c r="V598" s="188"/>
      <c r="W598" s="166"/>
      <c r="X598" s="166"/>
      <c r="Y598" s="166"/>
      <c r="Z598" s="166"/>
      <c r="AA598" s="166"/>
      <c r="AB598" s="166"/>
      <c r="AC598" s="166"/>
      <c r="AD598" s="166"/>
      <c r="AE598" s="166"/>
      <c r="AF598" s="166"/>
      <c r="AG598" s="166" t="s">
        <v>154</v>
      </c>
      <c r="AH598" s="166">
        <v>0</v>
      </c>
      <c r="AI598" s="166"/>
      <c r="AJ598" s="166"/>
      <c r="AK598" s="166"/>
      <c r="AL598" s="166"/>
      <c r="AM598" s="166"/>
      <c r="AN598" s="166"/>
      <c r="AO598" s="166"/>
      <c r="AP598" s="166"/>
      <c r="AQ598" s="166"/>
      <c r="AR598" s="166"/>
      <c r="AS598" s="166"/>
      <c r="AT598" s="166"/>
      <c r="AU598" s="166"/>
      <c r="AV598" s="166"/>
      <c r="AW598" s="166"/>
      <c r="AX598" s="166"/>
      <c r="AY598" s="166"/>
      <c r="AZ598" s="166"/>
      <c r="BA598" s="166"/>
      <c r="BB598" s="166"/>
      <c r="BC598" s="166"/>
      <c r="BD598" s="166"/>
      <c r="BE598" s="166"/>
      <c r="BF598" s="166"/>
      <c r="BG598" s="166"/>
      <c r="BH598" s="166"/>
    </row>
    <row r="599" spans="1:60" outlineLevel="1">
      <c r="A599" s="167"/>
      <c r="B599" s="177"/>
      <c r="C599" s="195" t="s">
        <v>389</v>
      </c>
      <c r="D599" s="180"/>
      <c r="E599" s="184">
        <v>3.3</v>
      </c>
      <c r="F599" s="188"/>
      <c r="G599" s="188"/>
      <c r="H599" s="188"/>
      <c r="I599" s="188"/>
      <c r="J599" s="188"/>
      <c r="K599" s="188"/>
      <c r="L599" s="188"/>
      <c r="M599" s="188"/>
      <c r="N599" s="188"/>
      <c r="O599" s="188"/>
      <c r="P599" s="188"/>
      <c r="Q599" s="188"/>
      <c r="R599" s="188"/>
      <c r="S599" s="188"/>
      <c r="T599" s="188"/>
      <c r="U599" s="189"/>
      <c r="V599" s="188"/>
      <c r="W599" s="166"/>
      <c r="X599" s="166"/>
      <c r="Y599" s="166"/>
      <c r="Z599" s="166"/>
      <c r="AA599" s="166"/>
      <c r="AB599" s="166"/>
      <c r="AC599" s="166"/>
      <c r="AD599" s="166"/>
      <c r="AE599" s="166"/>
      <c r="AF599" s="166"/>
      <c r="AG599" s="166" t="s">
        <v>154</v>
      </c>
      <c r="AH599" s="166">
        <v>0</v>
      </c>
      <c r="AI599" s="166"/>
      <c r="AJ599" s="166"/>
      <c r="AK599" s="166"/>
      <c r="AL599" s="166"/>
      <c r="AM599" s="166"/>
      <c r="AN599" s="166"/>
      <c r="AO599" s="166"/>
      <c r="AP599" s="166"/>
      <c r="AQ599" s="166"/>
      <c r="AR599" s="166"/>
      <c r="AS599" s="166"/>
      <c r="AT599" s="166"/>
      <c r="AU599" s="166"/>
      <c r="AV599" s="166"/>
      <c r="AW599" s="166"/>
      <c r="AX599" s="166"/>
      <c r="AY599" s="166"/>
      <c r="AZ599" s="166"/>
      <c r="BA599" s="166"/>
      <c r="BB599" s="166"/>
      <c r="BC599" s="166"/>
      <c r="BD599" s="166"/>
      <c r="BE599" s="166"/>
      <c r="BF599" s="166"/>
      <c r="BG599" s="166"/>
      <c r="BH599" s="166"/>
    </row>
    <row r="600" spans="1:60" outlineLevel="1">
      <c r="A600" s="167"/>
      <c r="B600" s="177"/>
      <c r="C600" s="195" t="s">
        <v>417</v>
      </c>
      <c r="D600" s="180"/>
      <c r="E600" s="184">
        <v>22.8</v>
      </c>
      <c r="F600" s="188"/>
      <c r="G600" s="188"/>
      <c r="H600" s="188"/>
      <c r="I600" s="188"/>
      <c r="J600" s="188"/>
      <c r="K600" s="188"/>
      <c r="L600" s="188"/>
      <c r="M600" s="188"/>
      <c r="N600" s="188"/>
      <c r="O600" s="188"/>
      <c r="P600" s="188"/>
      <c r="Q600" s="188"/>
      <c r="R600" s="188"/>
      <c r="S600" s="188"/>
      <c r="T600" s="188"/>
      <c r="U600" s="189"/>
      <c r="V600" s="188"/>
      <c r="W600" s="166"/>
      <c r="X600" s="166"/>
      <c r="Y600" s="166"/>
      <c r="Z600" s="166"/>
      <c r="AA600" s="166"/>
      <c r="AB600" s="166"/>
      <c r="AC600" s="166"/>
      <c r="AD600" s="166"/>
      <c r="AE600" s="166"/>
      <c r="AF600" s="166"/>
      <c r="AG600" s="166" t="s">
        <v>154</v>
      </c>
      <c r="AH600" s="166">
        <v>0</v>
      </c>
      <c r="AI600" s="166"/>
      <c r="AJ600" s="166"/>
      <c r="AK600" s="166"/>
      <c r="AL600" s="166"/>
      <c r="AM600" s="166"/>
      <c r="AN600" s="166"/>
      <c r="AO600" s="166"/>
      <c r="AP600" s="166"/>
      <c r="AQ600" s="166"/>
      <c r="AR600" s="166"/>
      <c r="AS600" s="166"/>
      <c r="AT600" s="166"/>
      <c r="AU600" s="166"/>
      <c r="AV600" s="166"/>
      <c r="AW600" s="166"/>
      <c r="AX600" s="166"/>
      <c r="AY600" s="166"/>
      <c r="AZ600" s="166"/>
      <c r="BA600" s="166"/>
      <c r="BB600" s="166"/>
      <c r="BC600" s="166"/>
      <c r="BD600" s="166"/>
      <c r="BE600" s="166"/>
      <c r="BF600" s="166"/>
      <c r="BG600" s="166"/>
      <c r="BH600" s="166"/>
    </row>
    <row r="601" spans="1:60" outlineLevel="1">
      <c r="A601" s="167"/>
      <c r="B601" s="177"/>
      <c r="C601" s="195" t="s">
        <v>196</v>
      </c>
      <c r="D601" s="180"/>
      <c r="E601" s="184">
        <v>13.5</v>
      </c>
      <c r="F601" s="188"/>
      <c r="G601" s="188"/>
      <c r="H601" s="188"/>
      <c r="I601" s="188"/>
      <c r="J601" s="188"/>
      <c r="K601" s="188"/>
      <c r="L601" s="188"/>
      <c r="M601" s="188"/>
      <c r="N601" s="188"/>
      <c r="O601" s="188"/>
      <c r="P601" s="188"/>
      <c r="Q601" s="188"/>
      <c r="R601" s="188"/>
      <c r="S601" s="188"/>
      <c r="T601" s="188"/>
      <c r="U601" s="189"/>
      <c r="V601" s="188"/>
      <c r="W601" s="166"/>
      <c r="X601" s="166"/>
      <c r="Y601" s="166"/>
      <c r="Z601" s="166"/>
      <c r="AA601" s="166"/>
      <c r="AB601" s="166"/>
      <c r="AC601" s="166"/>
      <c r="AD601" s="166"/>
      <c r="AE601" s="166"/>
      <c r="AF601" s="166"/>
      <c r="AG601" s="166" t="s">
        <v>154</v>
      </c>
      <c r="AH601" s="166">
        <v>0</v>
      </c>
      <c r="AI601" s="166"/>
      <c r="AJ601" s="166"/>
      <c r="AK601" s="166"/>
      <c r="AL601" s="166"/>
      <c r="AM601" s="166"/>
      <c r="AN601" s="166"/>
      <c r="AO601" s="166"/>
      <c r="AP601" s="166"/>
      <c r="AQ601" s="166"/>
      <c r="AR601" s="166"/>
      <c r="AS601" s="166"/>
      <c r="AT601" s="166"/>
      <c r="AU601" s="166"/>
      <c r="AV601" s="166"/>
      <c r="AW601" s="166"/>
      <c r="AX601" s="166"/>
      <c r="AY601" s="166"/>
      <c r="AZ601" s="166"/>
      <c r="BA601" s="166"/>
      <c r="BB601" s="166"/>
      <c r="BC601" s="166"/>
      <c r="BD601" s="166"/>
      <c r="BE601" s="166"/>
      <c r="BF601" s="166"/>
      <c r="BG601" s="166"/>
      <c r="BH601" s="166"/>
    </row>
    <row r="602" spans="1:60" outlineLevel="1">
      <c r="A602" s="167"/>
      <c r="B602" s="177"/>
      <c r="C602" s="195" t="s">
        <v>390</v>
      </c>
      <c r="D602" s="180"/>
      <c r="E602" s="184"/>
      <c r="F602" s="188"/>
      <c r="G602" s="188"/>
      <c r="H602" s="188"/>
      <c r="I602" s="188"/>
      <c r="J602" s="188"/>
      <c r="K602" s="188"/>
      <c r="L602" s="188"/>
      <c r="M602" s="188"/>
      <c r="N602" s="188"/>
      <c r="O602" s="188"/>
      <c r="P602" s="188"/>
      <c r="Q602" s="188"/>
      <c r="R602" s="188"/>
      <c r="S602" s="188"/>
      <c r="T602" s="188"/>
      <c r="U602" s="189"/>
      <c r="V602" s="188"/>
      <c r="W602" s="166"/>
      <c r="X602" s="166"/>
      <c r="Y602" s="166"/>
      <c r="Z602" s="166"/>
      <c r="AA602" s="166"/>
      <c r="AB602" s="166"/>
      <c r="AC602" s="166"/>
      <c r="AD602" s="166"/>
      <c r="AE602" s="166"/>
      <c r="AF602" s="166"/>
      <c r="AG602" s="166" t="s">
        <v>154</v>
      </c>
      <c r="AH602" s="166">
        <v>0</v>
      </c>
      <c r="AI602" s="166"/>
      <c r="AJ602" s="166"/>
      <c r="AK602" s="166"/>
      <c r="AL602" s="166"/>
      <c r="AM602" s="166"/>
      <c r="AN602" s="166"/>
      <c r="AO602" s="166"/>
      <c r="AP602" s="166"/>
      <c r="AQ602" s="166"/>
      <c r="AR602" s="166"/>
      <c r="AS602" s="166"/>
      <c r="AT602" s="166"/>
      <c r="AU602" s="166"/>
      <c r="AV602" s="166"/>
      <c r="AW602" s="166"/>
      <c r="AX602" s="166"/>
      <c r="AY602" s="166"/>
      <c r="AZ602" s="166"/>
      <c r="BA602" s="166"/>
      <c r="BB602" s="166"/>
      <c r="BC602" s="166"/>
      <c r="BD602" s="166"/>
      <c r="BE602" s="166"/>
      <c r="BF602" s="166"/>
      <c r="BG602" s="166"/>
      <c r="BH602" s="166"/>
    </row>
    <row r="603" spans="1:60" outlineLevel="1">
      <c r="A603" s="167"/>
      <c r="B603" s="177"/>
      <c r="C603" s="195" t="s">
        <v>386</v>
      </c>
      <c r="D603" s="180"/>
      <c r="E603" s="184">
        <v>3.4</v>
      </c>
      <c r="F603" s="188"/>
      <c r="G603" s="188"/>
      <c r="H603" s="188"/>
      <c r="I603" s="188"/>
      <c r="J603" s="188"/>
      <c r="K603" s="188"/>
      <c r="L603" s="188"/>
      <c r="M603" s="188"/>
      <c r="N603" s="188"/>
      <c r="O603" s="188"/>
      <c r="P603" s="188"/>
      <c r="Q603" s="188"/>
      <c r="R603" s="188"/>
      <c r="S603" s="188"/>
      <c r="T603" s="188"/>
      <c r="U603" s="189"/>
      <c r="V603" s="188"/>
      <c r="W603" s="166"/>
      <c r="X603" s="166"/>
      <c r="Y603" s="166"/>
      <c r="Z603" s="166"/>
      <c r="AA603" s="166"/>
      <c r="AB603" s="166"/>
      <c r="AC603" s="166"/>
      <c r="AD603" s="166"/>
      <c r="AE603" s="166"/>
      <c r="AF603" s="166"/>
      <c r="AG603" s="166" t="s">
        <v>154</v>
      </c>
      <c r="AH603" s="166">
        <v>0</v>
      </c>
      <c r="AI603" s="166"/>
      <c r="AJ603" s="166"/>
      <c r="AK603" s="166"/>
      <c r="AL603" s="166"/>
      <c r="AM603" s="166"/>
      <c r="AN603" s="166"/>
      <c r="AO603" s="166"/>
      <c r="AP603" s="166"/>
      <c r="AQ603" s="166"/>
      <c r="AR603" s="166"/>
      <c r="AS603" s="166"/>
      <c r="AT603" s="166"/>
      <c r="AU603" s="166"/>
      <c r="AV603" s="166"/>
      <c r="AW603" s="166"/>
      <c r="AX603" s="166"/>
      <c r="AY603" s="166"/>
      <c r="AZ603" s="166"/>
      <c r="BA603" s="166"/>
      <c r="BB603" s="166"/>
      <c r="BC603" s="166"/>
      <c r="BD603" s="166"/>
      <c r="BE603" s="166"/>
      <c r="BF603" s="166"/>
      <c r="BG603" s="166"/>
      <c r="BH603" s="166"/>
    </row>
    <row r="604" spans="1:60" outlineLevel="1">
      <c r="A604" s="167"/>
      <c r="B604" s="177"/>
      <c r="C604" s="195" t="s">
        <v>391</v>
      </c>
      <c r="D604" s="180"/>
      <c r="E604" s="184">
        <v>3.7</v>
      </c>
      <c r="F604" s="188"/>
      <c r="G604" s="188"/>
      <c r="H604" s="188"/>
      <c r="I604" s="188"/>
      <c r="J604" s="188"/>
      <c r="K604" s="188"/>
      <c r="L604" s="188"/>
      <c r="M604" s="188"/>
      <c r="N604" s="188"/>
      <c r="O604" s="188"/>
      <c r="P604" s="188"/>
      <c r="Q604" s="188"/>
      <c r="R604" s="188"/>
      <c r="S604" s="188"/>
      <c r="T604" s="188"/>
      <c r="U604" s="189"/>
      <c r="V604" s="188"/>
      <c r="W604" s="166"/>
      <c r="X604" s="166"/>
      <c r="Y604" s="166"/>
      <c r="Z604" s="166"/>
      <c r="AA604" s="166"/>
      <c r="AB604" s="166"/>
      <c r="AC604" s="166"/>
      <c r="AD604" s="166"/>
      <c r="AE604" s="166"/>
      <c r="AF604" s="166"/>
      <c r="AG604" s="166" t="s">
        <v>154</v>
      </c>
      <c r="AH604" s="166">
        <v>0</v>
      </c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166"/>
      <c r="AZ604" s="166"/>
      <c r="BA604" s="166"/>
      <c r="BB604" s="166"/>
      <c r="BC604" s="166"/>
      <c r="BD604" s="166"/>
      <c r="BE604" s="166"/>
      <c r="BF604" s="166"/>
      <c r="BG604" s="166"/>
      <c r="BH604" s="166"/>
    </row>
    <row r="605" spans="1:60" outlineLevel="1">
      <c r="A605" s="167"/>
      <c r="B605" s="177"/>
      <c r="C605" s="195" t="s">
        <v>418</v>
      </c>
      <c r="D605" s="180"/>
      <c r="E605" s="184">
        <v>24.1</v>
      </c>
      <c r="F605" s="188"/>
      <c r="G605" s="188"/>
      <c r="H605" s="188"/>
      <c r="I605" s="188"/>
      <c r="J605" s="188"/>
      <c r="K605" s="188"/>
      <c r="L605" s="188"/>
      <c r="M605" s="188"/>
      <c r="N605" s="188"/>
      <c r="O605" s="188"/>
      <c r="P605" s="188"/>
      <c r="Q605" s="188"/>
      <c r="R605" s="188"/>
      <c r="S605" s="188"/>
      <c r="T605" s="188"/>
      <c r="U605" s="189"/>
      <c r="V605" s="188"/>
      <c r="W605" s="166"/>
      <c r="X605" s="166"/>
      <c r="Y605" s="166"/>
      <c r="Z605" s="166"/>
      <c r="AA605" s="166"/>
      <c r="AB605" s="166"/>
      <c r="AC605" s="166"/>
      <c r="AD605" s="166"/>
      <c r="AE605" s="166"/>
      <c r="AF605" s="166"/>
      <c r="AG605" s="166" t="s">
        <v>154</v>
      </c>
      <c r="AH605" s="166">
        <v>0</v>
      </c>
      <c r="AI605" s="166"/>
      <c r="AJ605" s="166"/>
      <c r="AK605" s="166"/>
      <c r="AL605" s="166"/>
      <c r="AM605" s="166"/>
      <c r="AN605" s="166"/>
      <c r="AO605" s="166"/>
      <c r="AP605" s="166"/>
      <c r="AQ605" s="166"/>
      <c r="AR605" s="166"/>
      <c r="AS605" s="166"/>
      <c r="AT605" s="166"/>
      <c r="AU605" s="166"/>
      <c r="AV605" s="166"/>
      <c r="AW605" s="166"/>
      <c r="AX605" s="166"/>
      <c r="AY605" s="166"/>
      <c r="AZ605" s="166"/>
      <c r="BA605" s="166"/>
      <c r="BB605" s="166"/>
      <c r="BC605" s="166"/>
      <c r="BD605" s="166"/>
      <c r="BE605" s="166"/>
      <c r="BF605" s="166"/>
      <c r="BG605" s="166"/>
      <c r="BH605" s="166"/>
    </row>
    <row r="606" spans="1:60" outlineLevel="1">
      <c r="A606" s="167"/>
      <c r="B606" s="177"/>
      <c r="C606" s="195" t="s">
        <v>419</v>
      </c>
      <c r="D606" s="180"/>
      <c r="E606" s="184">
        <v>11.5</v>
      </c>
      <c r="F606" s="188"/>
      <c r="G606" s="188"/>
      <c r="H606" s="188"/>
      <c r="I606" s="188"/>
      <c r="J606" s="188"/>
      <c r="K606" s="188"/>
      <c r="L606" s="188"/>
      <c r="M606" s="188"/>
      <c r="N606" s="188"/>
      <c r="O606" s="188"/>
      <c r="P606" s="188"/>
      <c r="Q606" s="188"/>
      <c r="R606" s="188"/>
      <c r="S606" s="188"/>
      <c r="T606" s="188"/>
      <c r="U606" s="189"/>
      <c r="V606" s="188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  <c r="AG606" s="166" t="s">
        <v>154</v>
      </c>
      <c r="AH606" s="166">
        <v>0</v>
      </c>
      <c r="AI606" s="166"/>
      <c r="AJ606" s="166"/>
      <c r="AK606" s="166"/>
      <c r="AL606" s="166"/>
      <c r="AM606" s="166"/>
      <c r="AN606" s="166"/>
      <c r="AO606" s="166"/>
      <c r="AP606" s="166"/>
      <c r="AQ606" s="166"/>
      <c r="AR606" s="166"/>
      <c r="AS606" s="166"/>
      <c r="AT606" s="166"/>
      <c r="AU606" s="166"/>
      <c r="AV606" s="166"/>
      <c r="AW606" s="166"/>
      <c r="AX606" s="166"/>
      <c r="AY606" s="166"/>
      <c r="AZ606" s="166"/>
      <c r="BA606" s="166"/>
      <c r="BB606" s="166"/>
      <c r="BC606" s="166"/>
      <c r="BD606" s="166"/>
      <c r="BE606" s="166"/>
      <c r="BF606" s="166"/>
      <c r="BG606" s="166"/>
      <c r="BH606" s="166"/>
    </row>
    <row r="607" spans="1:60" outlineLevel="1">
      <c r="A607" s="167"/>
      <c r="B607" s="177"/>
      <c r="C607" s="195" t="s">
        <v>392</v>
      </c>
      <c r="D607" s="180"/>
      <c r="E607" s="184"/>
      <c r="F607" s="188"/>
      <c r="G607" s="188"/>
      <c r="H607" s="188"/>
      <c r="I607" s="188"/>
      <c r="J607" s="188"/>
      <c r="K607" s="188"/>
      <c r="L607" s="188"/>
      <c r="M607" s="188"/>
      <c r="N607" s="188"/>
      <c r="O607" s="188"/>
      <c r="P607" s="188"/>
      <c r="Q607" s="188"/>
      <c r="R607" s="188"/>
      <c r="S607" s="188"/>
      <c r="T607" s="188"/>
      <c r="U607" s="189"/>
      <c r="V607" s="188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  <c r="AG607" s="166" t="s">
        <v>154</v>
      </c>
      <c r="AH607" s="166">
        <v>0</v>
      </c>
      <c r="AI607" s="166"/>
      <c r="AJ607" s="166"/>
      <c r="AK607" s="166"/>
      <c r="AL607" s="166"/>
      <c r="AM607" s="166"/>
      <c r="AN607" s="166"/>
      <c r="AO607" s="166"/>
      <c r="AP607" s="166"/>
      <c r="AQ607" s="166"/>
      <c r="AR607" s="166"/>
      <c r="AS607" s="166"/>
      <c r="AT607" s="166"/>
      <c r="AU607" s="166"/>
      <c r="AV607" s="166"/>
      <c r="AW607" s="166"/>
      <c r="AX607" s="166"/>
      <c r="AY607" s="166"/>
      <c r="AZ607" s="166"/>
      <c r="BA607" s="166"/>
      <c r="BB607" s="166"/>
      <c r="BC607" s="166"/>
      <c r="BD607" s="166"/>
      <c r="BE607" s="166"/>
      <c r="BF607" s="166"/>
      <c r="BG607" s="166"/>
      <c r="BH607" s="166"/>
    </row>
    <row r="608" spans="1:60" outlineLevel="1">
      <c r="A608" s="167"/>
      <c r="B608" s="177"/>
      <c r="C608" s="195" t="s">
        <v>393</v>
      </c>
      <c r="D608" s="180"/>
      <c r="E608" s="184">
        <v>3.7</v>
      </c>
      <c r="F608" s="188"/>
      <c r="G608" s="188"/>
      <c r="H608" s="188"/>
      <c r="I608" s="188"/>
      <c r="J608" s="188"/>
      <c r="K608" s="188"/>
      <c r="L608" s="188"/>
      <c r="M608" s="188"/>
      <c r="N608" s="188"/>
      <c r="O608" s="188"/>
      <c r="P608" s="188"/>
      <c r="Q608" s="188"/>
      <c r="R608" s="188"/>
      <c r="S608" s="188"/>
      <c r="T608" s="188"/>
      <c r="U608" s="189"/>
      <c r="V608" s="188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  <c r="AG608" s="166" t="s">
        <v>154</v>
      </c>
      <c r="AH608" s="166">
        <v>0</v>
      </c>
      <c r="AI608" s="166"/>
      <c r="AJ608" s="166"/>
      <c r="AK608" s="166"/>
      <c r="AL608" s="166"/>
      <c r="AM608" s="166"/>
      <c r="AN608" s="166"/>
      <c r="AO608" s="166"/>
      <c r="AP608" s="166"/>
      <c r="AQ608" s="166"/>
      <c r="AR608" s="166"/>
      <c r="AS608" s="166"/>
      <c r="AT608" s="166"/>
      <c r="AU608" s="166"/>
      <c r="AV608" s="166"/>
      <c r="AW608" s="166"/>
      <c r="AX608" s="166"/>
      <c r="AY608" s="166"/>
      <c r="AZ608" s="166"/>
      <c r="BA608" s="166"/>
      <c r="BB608" s="166"/>
      <c r="BC608" s="166"/>
      <c r="BD608" s="166"/>
      <c r="BE608" s="166"/>
      <c r="BF608" s="166"/>
      <c r="BG608" s="166"/>
      <c r="BH608" s="166"/>
    </row>
    <row r="609" spans="1:60" outlineLevel="1">
      <c r="A609" s="167"/>
      <c r="B609" s="177"/>
      <c r="C609" s="195" t="s">
        <v>420</v>
      </c>
      <c r="D609" s="180"/>
      <c r="E609" s="184">
        <v>25.2</v>
      </c>
      <c r="F609" s="188"/>
      <c r="G609" s="188"/>
      <c r="H609" s="188"/>
      <c r="I609" s="188"/>
      <c r="J609" s="188"/>
      <c r="K609" s="188"/>
      <c r="L609" s="188"/>
      <c r="M609" s="188"/>
      <c r="N609" s="188"/>
      <c r="O609" s="188"/>
      <c r="P609" s="188"/>
      <c r="Q609" s="188"/>
      <c r="R609" s="188"/>
      <c r="S609" s="188"/>
      <c r="T609" s="188"/>
      <c r="U609" s="189"/>
      <c r="V609" s="188"/>
      <c r="W609" s="166"/>
      <c r="X609" s="166"/>
      <c r="Y609" s="166"/>
      <c r="Z609" s="166"/>
      <c r="AA609" s="166"/>
      <c r="AB609" s="166"/>
      <c r="AC609" s="166"/>
      <c r="AD609" s="166"/>
      <c r="AE609" s="166"/>
      <c r="AF609" s="166"/>
      <c r="AG609" s="166" t="s">
        <v>154</v>
      </c>
      <c r="AH609" s="166">
        <v>0</v>
      </c>
      <c r="AI609" s="166"/>
      <c r="AJ609" s="166"/>
      <c r="AK609" s="166"/>
      <c r="AL609" s="166"/>
      <c r="AM609" s="166"/>
      <c r="AN609" s="166"/>
      <c r="AO609" s="166"/>
      <c r="AP609" s="166"/>
      <c r="AQ609" s="166"/>
      <c r="AR609" s="166"/>
      <c r="AS609" s="166"/>
      <c r="AT609" s="166"/>
      <c r="AU609" s="166"/>
      <c r="AV609" s="166"/>
      <c r="AW609" s="166"/>
      <c r="AX609" s="166"/>
      <c r="AY609" s="166"/>
      <c r="AZ609" s="166"/>
      <c r="BA609" s="166"/>
      <c r="BB609" s="166"/>
      <c r="BC609" s="166"/>
      <c r="BD609" s="166"/>
      <c r="BE609" s="166"/>
      <c r="BF609" s="166"/>
      <c r="BG609" s="166"/>
      <c r="BH609" s="166"/>
    </row>
    <row r="610" spans="1:60" outlineLevel="1">
      <c r="A610" s="167"/>
      <c r="B610" s="177"/>
      <c r="C610" s="195" t="s">
        <v>394</v>
      </c>
      <c r="D610" s="180"/>
      <c r="E610" s="184">
        <v>4.3</v>
      </c>
      <c r="F610" s="188"/>
      <c r="G610" s="188"/>
      <c r="H610" s="188"/>
      <c r="I610" s="188"/>
      <c r="J610" s="188"/>
      <c r="K610" s="188"/>
      <c r="L610" s="188"/>
      <c r="M610" s="188"/>
      <c r="N610" s="188"/>
      <c r="O610" s="188"/>
      <c r="P610" s="188"/>
      <c r="Q610" s="188"/>
      <c r="R610" s="188"/>
      <c r="S610" s="188"/>
      <c r="T610" s="188"/>
      <c r="U610" s="189"/>
      <c r="V610" s="188"/>
      <c r="W610" s="166"/>
      <c r="X610" s="166"/>
      <c r="Y610" s="166"/>
      <c r="Z610" s="166"/>
      <c r="AA610" s="166"/>
      <c r="AB610" s="166"/>
      <c r="AC610" s="166"/>
      <c r="AD610" s="166"/>
      <c r="AE610" s="166"/>
      <c r="AF610" s="166"/>
      <c r="AG610" s="166" t="s">
        <v>154</v>
      </c>
      <c r="AH610" s="166">
        <v>0</v>
      </c>
      <c r="AI610" s="166"/>
      <c r="AJ610" s="166"/>
      <c r="AK610" s="166"/>
      <c r="AL610" s="166"/>
      <c r="AM610" s="166"/>
      <c r="AN610" s="166"/>
      <c r="AO610" s="166"/>
      <c r="AP610" s="166"/>
      <c r="AQ610" s="166"/>
      <c r="AR610" s="166"/>
      <c r="AS610" s="166"/>
      <c r="AT610" s="166"/>
      <c r="AU610" s="166"/>
      <c r="AV610" s="166"/>
      <c r="AW610" s="166"/>
      <c r="AX610" s="166"/>
      <c r="AY610" s="166"/>
      <c r="AZ610" s="166"/>
      <c r="BA610" s="166"/>
      <c r="BB610" s="166"/>
      <c r="BC610" s="166"/>
      <c r="BD610" s="166"/>
      <c r="BE610" s="166"/>
      <c r="BF610" s="166"/>
      <c r="BG610" s="166"/>
      <c r="BH610" s="166"/>
    </row>
    <row r="611" spans="1:60" outlineLevel="1">
      <c r="A611" s="167"/>
      <c r="B611" s="177"/>
      <c r="C611" s="195" t="s">
        <v>421</v>
      </c>
      <c r="D611" s="180"/>
      <c r="E611" s="184"/>
      <c r="F611" s="188"/>
      <c r="G611" s="188"/>
      <c r="H611" s="188"/>
      <c r="I611" s="188"/>
      <c r="J611" s="188"/>
      <c r="K611" s="188"/>
      <c r="L611" s="188"/>
      <c r="M611" s="188"/>
      <c r="N611" s="188"/>
      <c r="O611" s="188"/>
      <c r="P611" s="188"/>
      <c r="Q611" s="188"/>
      <c r="R611" s="188"/>
      <c r="S611" s="188"/>
      <c r="T611" s="188"/>
      <c r="U611" s="189"/>
      <c r="V611" s="188"/>
      <c r="W611" s="166"/>
      <c r="X611" s="166"/>
      <c r="Y611" s="166"/>
      <c r="Z611" s="166"/>
      <c r="AA611" s="166"/>
      <c r="AB611" s="166"/>
      <c r="AC611" s="166"/>
      <c r="AD611" s="166"/>
      <c r="AE611" s="166"/>
      <c r="AF611" s="166"/>
      <c r="AG611" s="166" t="s">
        <v>154</v>
      </c>
      <c r="AH611" s="166">
        <v>0</v>
      </c>
      <c r="AI611" s="166"/>
      <c r="AJ611" s="166"/>
      <c r="AK611" s="166"/>
      <c r="AL611" s="166"/>
      <c r="AM611" s="166"/>
      <c r="AN611" s="166"/>
      <c r="AO611" s="166"/>
      <c r="AP611" s="166"/>
      <c r="AQ611" s="166"/>
      <c r="AR611" s="166"/>
      <c r="AS611" s="166"/>
      <c r="AT611" s="166"/>
      <c r="AU611" s="166"/>
      <c r="AV611" s="166"/>
      <c r="AW611" s="166"/>
      <c r="AX611" s="166"/>
      <c r="AY611" s="166"/>
      <c r="AZ611" s="166"/>
      <c r="BA611" s="166"/>
      <c r="BB611" s="166"/>
      <c r="BC611" s="166"/>
      <c r="BD611" s="166"/>
      <c r="BE611" s="166"/>
      <c r="BF611" s="166"/>
      <c r="BG611" s="166"/>
      <c r="BH611" s="166"/>
    </row>
    <row r="612" spans="1:60" outlineLevel="1">
      <c r="A612" s="167"/>
      <c r="B612" s="177"/>
      <c r="C612" s="195" t="s">
        <v>422</v>
      </c>
      <c r="D612" s="180"/>
      <c r="E612" s="184">
        <v>4.9000000000000004</v>
      </c>
      <c r="F612" s="188"/>
      <c r="G612" s="188"/>
      <c r="H612" s="188"/>
      <c r="I612" s="188"/>
      <c r="J612" s="188"/>
      <c r="K612" s="188"/>
      <c r="L612" s="188"/>
      <c r="M612" s="188"/>
      <c r="N612" s="188"/>
      <c r="O612" s="188"/>
      <c r="P612" s="188"/>
      <c r="Q612" s="188"/>
      <c r="R612" s="188"/>
      <c r="S612" s="188"/>
      <c r="T612" s="188"/>
      <c r="U612" s="189"/>
      <c r="V612" s="188"/>
      <c r="W612" s="166"/>
      <c r="X612" s="166"/>
      <c r="Y612" s="166"/>
      <c r="Z612" s="166"/>
      <c r="AA612" s="166"/>
      <c r="AB612" s="166"/>
      <c r="AC612" s="166"/>
      <c r="AD612" s="166"/>
      <c r="AE612" s="166"/>
      <c r="AF612" s="166"/>
      <c r="AG612" s="166" t="s">
        <v>154</v>
      </c>
      <c r="AH612" s="166">
        <v>0</v>
      </c>
      <c r="AI612" s="166"/>
      <c r="AJ612" s="166"/>
      <c r="AK612" s="166"/>
      <c r="AL612" s="166"/>
      <c r="AM612" s="166"/>
      <c r="AN612" s="166"/>
      <c r="AO612" s="166"/>
      <c r="AP612" s="166"/>
      <c r="AQ612" s="166"/>
      <c r="AR612" s="166"/>
      <c r="AS612" s="166"/>
      <c r="AT612" s="166"/>
      <c r="AU612" s="166"/>
      <c r="AV612" s="166"/>
      <c r="AW612" s="166"/>
      <c r="AX612" s="166"/>
      <c r="AY612" s="166"/>
      <c r="AZ612" s="166"/>
      <c r="BA612" s="166"/>
      <c r="BB612" s="166"/>
      <c r="BC612" s="166"/>
      <c r="BD612" s="166"/>
      <c r="BE612" s="166"/>
      <c r="BF612" s="166"/>
      <c r="BG612" s="166"/>
      <c r="BH612" s="166"/>
    </row>
    <row r="613" spans="1:60" outlineLevel="1">
      <c r="A613" s="167"/>
      <c r="B613" s="177"/>
      <c r="C613" s="195" t="s">
        <v>203</v>
      </c>
      <c r="D613" s="180"/>
      <c r="E613" s="184">
        <v>7.7</v>
      </c>
      <c r="F613" s="188"/>
      <c r="G613" s="188"/>
      <c r="H613" s="188"/>
      <c r="I613" s="188"/>
      <c r="J613" s="188"/>
      <c r="K613" s="188"/>
      <c r="L613" s="188"/>
      <c r="M613" s="188"/>
      <c r="N613" s="188"/>
      <c r="O613" s="188"/>
      <c r="P613" s="188"/>
      <c r="Q613" s="188"/>
      <c r="R613" s="188"/>
      <c r="S613" s="188"/>
      <c r="T613" s="188"/>
      <c r="U613" s="189"/>
      <c r="V613" s="188"/>
      <c r="W613" s="166"/>
      <c r="X613" s="166"/>
      <c r="Y613" s="166"/>
      <c r="Z613" s="166"/>
      <c r="AA613" s="166"/>
      <c r="AB613" s="166"/>
      <c r="AC613" s="166"/>
      <c r="AD613" s="166"/>
      <c r="AE613" s="166"/>
      <c r="AF613" s="166"/>
      <c r="AG613" s="166" t="s">
        <v>154</v>
      </c>
      <c r="AH613" s="166">
        <v>0</v>
      </c>
      <c r="AI613" s="166"/>
      <c r="AJ613" s="166"/>
      <c r="AK613" s="166"/>
      <c r="AL613" s="166"/>
      <c r="AM613" s="166"/>
      <c r="AN613" s="166"/>
      <c r="AO613" s="166"/>
      <c r="AP613" s="166"/>
      <c r="AQ613" s="166"/>
      <c r="AR613" s="166"/>
      <c r="AS613" s="166"/>
      <c r="AT613" s="166"/>
      <c r="AU613" s="166"/>
      <c r="AV613" s="166"/>
      <c r="AW613" s="166"/>
      <c r="AX613" s="166"/>
      <c r="AY613" s="166"/>
      <c r="AZ613" s="166"/>
      <c r="BA613" s="166"/>
      <c r="BB613" s="166"/>
      <c r="BC613" s="166"/>
      <c r="BD613" s="166"/>
      <c r="BE613" s="166"/>
      <c r="BF613" s="166"/>
      <c r="BG613" s="166"/>
      <c r="BH613" s="166"/>
    </row>
    <row r="614" spans="1:60" ht="22.5" outlineLevel="1">
      <c r="A614" s="167">
        <v>100</v>
      </c>
      <c r="B614" s="177" t="s">
        <v>516</v>
      </c>
      <c r="C614" s="194" t="s">
        <v>517</v>
      </c>
      <c r="D614" s="179" t="s">
        <v>159</v>
      </c>
      <c r="E614" s="183">
        <v>416.47372999999999</v>
      </c>
      <c r="F614" s="188"/>
      <c r="G614" s="188"/>
      <c r="H614" s="188">
        <v>0</v>
      </c>
      <c r="I614" s="188">
        <f>ROUND(E614*H614,2)</f>
        <v>0</v>
      </c>
      <c r="J614" s="188">
        <v>76.099999999999994</v>
      </c>
      <c r="K614" s="188">
        <f>ROUND(E614*J614,2)</f>
        <v>31693.65</v>
      </c>
      <c r="L614" s="188">
        <v>15</v>
      </c>
      <c r="M614" s="188">
        <f>G614*(1+L614/100)</f>
        <v>0</v>
      </c>
      <c r="N614" s="188">
        <v>0</v>
      </c>
      <c r="O614" s="188">
        <f>ROUND(E614*N614,2)</f>
        <v>0</v>
      </c>
      <c r="P614" s="188">
        <v>0</v>
      </c>
      <c r="Q614" s="188">
        <f>ROUND(E614*P614,2)</f>
        <v>0</v>
      </c>
      <c r="R614" s="188"/>
      <c r="S614" s="188" t="s">
        <v>157</v>
      </c>
      <c r="T614" s="188">
        <v>0</v>
      </c>
      <c r="U614" s="189">
        <f>ROUND(E614*T614,2)</f>
        <v>0</v>
      </c>
      <c r="V614" s="188"/>
      <c r="W614" s="166"/>
      <c r="X614" s="166"/>
      <c r="Y614" s="166"/>
      <c r="Z614" s="166"/>
      <c r="AA614" s="166"/>
      <c r="AB614" s="166"/>
      <c r="AC614" s="166"/>
      <c r="AD614" s="166"/>
      <c r="AE614" s="166"/>
      <c r="AF614" s="166"/>
      <c r="AG614" s="166" t="s">
        <v>152</v>
      </c>
      <c r="AH614" s="166"/>
      <c r="AI614" s="166"/>
      <c r="AJ614" s="166"/>
      <c r="AK614" s="166"/>
      <c r="AL614" s="166"/>
      <c r="AM614" s="166"/>
      <c r="AN614" s="166"/>
      <c r="AO614" s="166"/>
      <c r="AP614" s="166"/>
      <c r="AQ614" s="166"/>
      <c r="AR614" s="166"/>
      <c r="AS614" s="166"/>
      <c r="AT614" s="166"/>
      <c r="AU614" s="166"/>
      <c r="AV614" s="166"/>
      <c r="AW614" s="166"/>
      <c r="AX614" s="166"/>
      <c r="AY614" s="166"/>
      <c r="AZ614" s="166"/>
      <c r="BA614" s="166"/>
      <c r="BB614" s="166"/>
      <c r="BC614" s="166"/>
      <c r="BD614" s="166"/>
      <c r="BE614" s="166"/>
      <c r="BF614" s="166"/>
      <c r="BG614" s="166"/>
      <c r="BH614" s="166"/>
    </row>
    <row r="615" spans="1:60" ht="22.5" outlineLevel="1">
      <c r="A615" s="167"/>
      <c r="B615" s="177"/>
      <c r="C615" s="195" t="s">
        <v>411</v>
      </c>
      <c r="D615" s="180"/>
      <c r="E615" s="184">
        <v>346.27</v>
      </c>
      <c r="F615" s="188"/>
      <c r="G615" s="188"/>
      <c r="H615" s="188"/>
      <c r="I615" s="188"/>
      <c r="J615" s="188"/>
      <c r="K615" s="188"/>
      <c r="L615" s="188"/>
      <c r="M615" s="188"/>
      <c r="N615" s="188"/>
      <c r="O615" s="188"/>
      <c r="P615" s="188"/>
      <c r="Q615" s="188"/>
      <c r="R615" s="188"/>
      <c r="S615" s="188"/>
      <c r="T615" s="188"/>
      <c r="U615" s="189"/>
      <c r="V615" s="188"/>
      <c r="W615" s="166"/>
      <c r="X615" s="166"/>
      <c r="Y615" s="166"/>
      <c r="Z615" s="166"/>
      <c r="AA615" s="166"/>
      <c r="AB615" s="166"/>
      <c r="AC615" s="166"/>
      <c r="AD615" s="166"/>
      <c r="AE615" s="166"/>
      <c r="AF615" s="166"/>
      <c r="AG615" s="166" t="s">
        <v>154</v>
      </c>
      <c r="AH615" s="166">
        <v>0</v>
      </c>
      <c r="AI615" s="166"/>
      <c r="AJ615" s="166"/>
      <c r="AK615" s="166"/>
      <c r="AL615" s="166"/>
      <c r="AM615" s="166"/>
      <c r="AN615" s="166"/>
      <c r="AO615" s="166"/>
      <c r="AP615" s="166"/>
      <c r="AQ615" s="166"/>
      <c r="AR615" s="166"/>
      <c r="AS615" s="166"/>
      <c r="AT615" s="166"/>
      <c r="AU615" s="166"/>
      <c r="AV615" s="166"/>
      <c r="AW615" s="166"/>
      <c r="AX615" s="166"/>
      <c r="AY615" s="166"/>
      <c r="AZ615" s="166"/>
      <c r="BA615" s="166"/>
      <c r="BB615" s="166"/>
      <c r="BC615" s="166"/>
      <c r="BD615" s="166"/>
      <c r="BE615" s="166"/>
      <c r="BF615" s="166"/>
      <c r="BG615" s="166"/>
      <c r="BH615" s="166"/>
    </row>
    <row r="616" spans="1:60" outlineLevel="1">
      <c r="A616" s="167"/>
      <c r="B616" s="177"/>
      <c r="C616" s="195" t="s">
        <v>409</v>
      </c>
      <c r="D616" s="180"/>
      <c r="E616" s="184">
        <v>34.57</v>
      </c>
      <c r="F616" s="188"/>
      <c r="G616" s="188"/>
      <c r="H616" s="188"/>
      <c r="I616" s="188"/>
      <c r="J616" s="188"/>
      <c r="K616" s="188"/>
      <c r="L616" s="188"/>
      <c r="M616" s="188"/>
      <c r="N616" s="188"/>
      <c r="O616" s="188"/>
      <c r="P616" s="188"/>
      <c r="Q616" s="188"/>
      <c r="R616" s="188"/>
      <c r="S616" s="188"/>
      <c r="T616" s="188"/>
      <c r="U616" s="189"/>
      <c r="V616" s="188"/>
      <c r="W616" s="166"/>
      <c r="X616" s="166"/>
      <c r="Y616" s="166"/>
      <c r="Z616" s="166"/>
      <c r="AA616" s="166"/>
      <c r="AB616" s="166"/>
      <c r="AC616" s="166"/>
      <c r="AD616" s="166"/>
      <c r="AE616" s="166"/>
      <c r="AF616" s="166"/>
      <c r="AG616" s="166" t="s">
        <v>154</v>
      </c>
      <c r="AH616" s="166">
        <v>0</v>
      </c>
      <c r="AI616" s="166"/>
      <c r="AJ616" s="166"/>
      <c r="AK616" s="166"/>
      <c r="AL616" s="166"/>
      <c r="AM616" s="166"/>
      <c r="AN616" s="166"/>
      <c r="AO616" s="166"/>
      <c r="AP616" s="166"/>
      <c r="AQ616" s="166"/>
      <c r="AR616" s="166"/>
      <c r="AS616" s="166"/>
      <c r="AT616" s="166"/>
      <c r="AU616" s="166"/>
      <c r="AV616" s="166"/>
      <c r="AW616" s="166"/>
      <c r="AX616" s="166"/>
      <c r="AY616" s="166"/>
      <c r="AZ616" s="166"/>
      <c r="BA616" s="166"/>
      <c r="BB616" s="166"/>
      <c r="BC616" s="166"/>
      <c r="BD616" s="166"/>
      <c r="BE616" s="166"/>
      <c r="BF616" s="166"/>
      <c r="BG616" s="166"/>
      <c r="BH616" s="166"/>
    </row>
    <row r="617" spans="1:60" outlineLevel="1">
      <c r="A617" s="167"/>
      <c r="B617" s="177"/>
      <c r="C617" s="195" t="s">
        <v>249</v>
      </c>
      <c r="D617" s="180"/>
      <c r="E617" s="184">
        <v>35.630000000000003</v>
      </c>
      <c r="F617" s="188"/>
      <c r="G617" s="188"/>
      <c r="H617" s="188"/>
      <c r="I617" s="188"/>
      <c r="J617" s="188"/>
      <c r="K617" s="188"/>
      <c r="L617" s="188"/>
      <c r="M617" s="188"/>
      <c r="N617" s="188"/>
      <c r="O617" s="188"/>
      <c r="P617" s="188"/>
      <c r="Q617" s="188"/>
      <c r="R617" s="188"/>
      <c r="S617" s="188"/>
      <c r="T617" s="188"/>
      <c r="U617" s="189"/>
      <c r="V617" s="188"/>
      <c r="W617" s="166"/>
      <c r="X617" s="166"/>
      <c r="Y617" s="166"/>
      <c r="Z617" s="166"/>
      <c r="AA617" s="166"/>
      <c r="AB617" s="166"/>
      <c r="AC617" s="166"/>
      <c r="AD617" s="166"/>
      <c r="AE617" s="166"/>
      <c r="AF617" s="166"/>
      <c r="AG617" s="166" t="s">
        <v>154</v>
      </c>
      <c r="AH617" s="166">
        <v>0</v>
      </c>
      <c r="AI617" s="166"/>
      <c r="AJ617" s="166"/>
      <c r="AK617" s="166"/>
      <c r="AL617" s="166"/>
      <c r="AM617" s="166"/>
      <c r="AN617" s="166"/>
      <c r="AO617" s="166"/>
      <c r="AP617" s="166"/>
      <c r="AQ617" s="166"/>
      <c r="AR617" s="166"/>
      <c r="AS617" s="166"/>
      <c r="AT617" s="166"/>
      <c r="AU617" s="166"/>
      <c r="AV617" s="166"/>
      <c r="AW617" s="166"/>
      <c r="AX617" s="166"/>
      <c r="AY617" s="166"/>
      <c r="AZ617" s="166"/>
      <c r="BA617" s="166"/>
      <c r="BB617" s="166"/>
      <c r="BC617" s="166"/>
      <c r="BD617" s="166"/>
      <c r="BE617" s="166"/>
      <c r="BF617" s="166"/>
      <c r="BG617" s="166"/>
      <c r="BH617" s="166"/>
    </row>
    <row r="618" spans="1:60" outlineLevel="1">
      <c r="A618" s="167">
        <v>101</v>
      </c>
      <c r="B618" s="177" t="s">
        <v>518</v>
      </c>
      <c r="C618" s="194" t="s">
        <v>671</v>
      </c>
      <c r="D618" s="179" t="s">
        <v>159</v>
      </c>
      <c r="E618" s="183">
        <v>357.41750000000002</v>
      </c>
      <c r="F618" s="188"/>
      <c r="G618" s="188"/>
      <c r="H618" s="188">
        <v>163.9</v>
      </c>
      <c r="I618" s="188">
        <f>ROUND(E618*H618,2)</f>
        <v>58580.73</v>
      </c>
      <c r="J618" s="188">
        <v>0</v>
      </c>
      <c r="K618" s="188">
        <f>ROUND(E618*J618,2)</f>
        <v>0</v>
      </c>
      <c r="L618" s="188">
        <v>15</v>
      </c>
      <c r="M618" s="188">
        <f>G618*(1+L618/100)</f>
        <v>0</v>
      </c>
      <c r="N618" s="188">
        <v>1.4999999999999999E-2</v>
      </c>
      <c r="O618" s="188">
        <f>ROUND(E618*N618,2)</f>
        <v>5.36</v>
      </c>
      <c r="P618" s="188">
        <v>0</v>
      </c>
      <c r="Q618" s="188">
        <f>ROUND(E618*P618,2)</f>
        <v>0</v>
      </c>
      <c r="R618" s="188"/>
      <c r="S618" s="188" t="s">
        <v>157</v>
      </c>
      <c r="T618" s="188">
        <v>0</v>
      </c>
      <c r="U618" s="189">
        <f>ROUND(E618*T618,2)</f>
        <v>0</v>
      </c>
      <c r="V618" s="188"/>
      <c r="W618" s="166"/>
      <c r="X618" s="166"/>
      <c r="Y618" s="166"/>
      <c r="Z618" s="166"/>
      <c r="AA618" s="166"/>
      <c r="AB618" s="166"/>
      <c r="AC618" s="166"/>
      <c r="AD618" s="166"/>
      <c r="AE618" s="166"/>
      <c r="AF618" s="166"/>
      <c r="AG618" s="166" t="s">
        <v>253</v>
      </c>
      <c r="AH618" s="166"/>
      <c r="AI618" s="166"/>
      <c r="AJ618" s="166"/>
      <c r="AK618" s="166"/>
      <c r="AL618" s="166"/>
      <c r="AM618" s="166"/>
      <c r="AN618" s="166"/>
      <c r="AO618" s="166"/>
      <c r="AP618" s="166"/>
      <c r="AQ618" s="166"/>
      <c r="AR618" s="166"/>
      <c r="AS618" s="166"/>
      <c r="AT618" s="166"/>
      <c r="AU618" s="166"/>
      <c r="AV618" s="166"/>
      <c r="AW618" s="166"/>
      <c r="AX618" s="166"/>
      <c r="AY618" s="166"/>
      <c r="AZ618" s="166"/>
      <c r="BA618" s="166"/>
      <c r="BB618" s="166"/>
      <c r="BC618" s="166"/>
      <c r="BD618" s="166"/>
      <c r="BE618" s="166"/>
      <c r="BF618" s="166"/>
      <c r="BG618" s="166"/>
      <c r="BH618" s="166"/>
    </row>
    <row r="619" spans="1:60" ht="22.5" outlineLevel="1">
      <c r="A619" s="167"/>
      <c r="B619" s="177"/>
      <c r="C619" s="195" t="s">
        <v>512</v>
      </c>
      <c r="D619" s="180"/>
      <c r="E619" s="184">
        <v>155.5488</v>
      </c>
      <c r="F619" s="188"/>
      <c r="G619" s="188"/>
      <c r="H619" s="188"/>
      <c r="I619" s="188"/>
      <c r="J619" s="188"/>
      <c r="K619" s="188"/>
      <c r="L619" s="188"/>
      <c r="M619" s="188"/>
      <c r="N619" s="188"/>
      <c r="O619" s="188"/>
      <c r="P619" s="188"/>
      <c r="Q619" s="188"/>
      <c r="R619" s="188"/>
      <c r="S619" s="188"/>
      <c r="T619" s="188"/>
      <c r="U619" s="189"/>
      <c r="V619" s="188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  <c r="AG619" s="166" t="s">
        <v>154</v>
      </c>
      <c r="AH619" s="166">
        <v>0</v>
      </c>
      <c r="AI619" s="166"/>
      <c r="AJ619" s="166"/>
      <c r="AK619" s="166"/>
      <c r="AL619" s="166"/>
      <c r="AM619" s="166"/>
      <c r="AN619" s="166"/>
      <c r="AO619" s="166"/>
      <c r="AP619" s="166"/>
      <c r="AQ619" s="166"/>
      <c r="AR619" s="166"/>
      <c r="AS619" s="166"/>
      <c r="AT619" s="166"/>
      <c r="AU619" s="166"/>
      <c r="AV619" s="166"/>
      <c r="AW619" s="166"/>
      <c r="AX619" s="166"/>
      <c r="AY619" s="166"/>
      <c r="AZ619" s="166"/>
      <c r="BA619" s="166"/>
      <c r="BB619" s="166"/>
      <c r="BC619" s="166"/>
      <c r="BD619" s="166"/>
      <c r="BE619" s="166"/>
      <c r="BF619" s="166"/>
      <c r="BG619" s="166"/>
      <c r="BH619" s="166"/>
    </row>
    <row r="620" spans="1:60" outlineLevel="1">
      <c r="A620" s="167"/>
      <c r="B620" s="177"/>
      <c r="C620" s="195" t="s">
        <v>513</v>
      </c>
      <c r="D620" s="180"/>
      <c r="E620" s="184">
        <v>169.37620000000001</v>
      </c>
      <c r="F620" s="188"/>
      <c r="G620" s="188"/>
      <c r="H620" s="188"/>
      <c r="I620" s="188"/>
      <c r="J620" s="188"/>
      <c r="K620" s="188"/>
      <c r="L620" s="188"/>
      <c r="M620" s="188"/>
      <c r="N620" s="188"/>
      <c r="O620" s="188"/>
      <c r="P620" s="188"/>
      <c r="Q620" s="188"/>
      <c r="R620" s="188"/>
      <c r="S620" s="188"/>
      <c r="T620" s="188"/>
      <c r="U620" s="189"/>
      <c r="V620" s="188"/>
      <c r="W620" s="166"/>
      <c r="X620" s="166"/>
      <c r="Y620" s="166"/>
      <c r="Z620" s="166"/>
      <c r="AA620" s="166"/>
      <c r="AB620" s="166"/>
      <c r="AC620" s="166"/>
      <c r="AD620" s="166"/>
      <c r="AE620" s="166"/>
      <c r="AF620" s="166"/>
      <c r="AG620" s="166" t="s">
        <v>154</v>
      </c>
      <c r="AH620" s="166">
        <v>0</v>
      </c>
      <c r="AI620" s="166"/>
      <c r="AJ620" s="166"/>
      <c r="AK620" s="166"/>
      <c r="AL620" s="166"/>
      <c r="AM620" s="166"/>
      <c r="AN620" s="166"/>
      <c r="AO620" s="166"/>
      <c r="AP620" s="166"/>
      <c r="AQ620" s="166"/>
      <c r="AR620" s="166"/>
      <c r="AS620" s="166"/>
      <c r="AT620" s="166"/>
      <c r="AU620" s="166"/>
      <c r="AV620" s="166"/>
      <c r="AW620" s="166"/>
      <c r="AX620" s="166"/>
      <c r="AY620" s="166"/>
      <c r="AZ620" s="166"/>
      <c r="BA620" s="166"/>
      <c r="BB620" s="166"/>
      <c r="BC620" s="166"/>
      <c r="BD620" s="166"/>
      <c r="BE620" s="166"/>
      <c r="BF620" s="166"/>
      <c r="BG620" s="166"/>
      <c r="BH620" s="166"/>
    </row>
    <row r="621" spans="1:60" outlineLevel="1">
      <c r="A621" s="167"/>
      <c r="B621" s="177"/>
      <c r="C621" s="195" t="s">
        <v>519</v>
      </c>
      <c r="D621" s="180"/>
      <c r="E621" s="184">
        <v>32.4925</v>
      </c>
      <c r="F621" s="188"/>
      <c r="G621" s="188"/>
      <c r="H621" s="188"/>
      <c r="I621" s="188"/>
      <c r="J621" s="188"/>
      <c r="K621" s="188"/>
      <c r="L621" s="188"/>
      <c r="M621" s="188"/>
      <c r="N621" s="188"/>
      <c r="O621" s="188"/>
      <c r="P621" s="188"/>
      <c r="Q621" s="188"/>
      <c r="R621" s="188"/>
      <c r="S621" s="188"/>
      <c r="T621" s="188"/>
      <c r="U621" s="189"/>
      <c r="V621" s="188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  <c r="AG621" s="166" t="s">
        <v>154</v>
      </c>
      <c r="AH621" s="166">
        <v>0</v>
      </c>
      <c r="AI621" s="166"/>
      <c r="AJ621" s="166"/>
      <c r="AK621" s="166"/>
      <c r="AL621" s="166"/>
      <c r="AM621" s="166"/>
      <c r="AN621" s="166"/>
      <c r="AO621" s="166"/>
      <c r="AP621" s="166"/>
      <c r="AQ621" s="166"/>
      <c r="AR621" s="166"/>
      <c r="AS621" s="166"/>
      <c r="AT621" s="166"/>
      <c r="AU621" s="166"/>
      <c r="AV621" s="166"/>
      <c r="AW621" s="166"/>
      <c r="AX621" s="166"/>
      <c r="AY621" s="166"/>
      <c r="AZ621" s="166"/>
      <c r="BA621" s="166"/>
      <c r="BB621" s="166"/>
      <c r="BC621" s="166"/>
      <c r="BD621" s="166"/>
      <c r="BE621" s="166"/>
      <c r="BF621" s="166"/>
      <c r="BG621" s="166"/>
      <c r="BH621" s="166"/>
    </row>
    <row r="622" spans="1:60" outlineLevel="1">
      <c r="A622" s="167">
        <v>102</v>
      </c>
      <c r="B622" s="177" t="s">
        <v>520</v>
      </c>
      <c r="C622" s="194" t="s">
        <v>521</v>
      </c>
      <c r="D622" s="179" t="s">
        <v>150</v>
      </c>
      <c r="E622" s="183">
        <v>12.83245</v>
      </c>
      <c r="F622" s="188"/>
      <c r="G622" s="188"/>
      <c r="H622" s="188">
        <v>7309.8</v>
      </c>
      <c r="I622" s="188">
        <f>ROUND(E622*H622,2)</f>
        <v>93802.64</v>
      </c>
      <c r="J622" s="188">
        <v>0</v>
      </c>
      <c r="K622" s="188">
        <f>ROUND(E622*J622,2)</f>
        <v>0</v>
      </c>
      <c r="L622" s="188">
        <v>15</v>
      </c>
      <c r="M622" s="188">
        <f>G622*(1+L622/100)</f>
        <v>0</v>
      </c>
      <c r="N622" s="188">
        <v>0.55000000000000004</v>
      </c>
      <c r="O622" s="188">
        <f>ROUND(E622*N622,2)</f>
        <v>7.06</v>
      </c>
      <c r="P622" s="188">
        <v>0</v>
      </c>
      <c r="Q622" s="188">
        <f>ROUND(E622*P622,2)</f>
        <v>0</v>
      </c>
      <c r="R622" s="188"/>
      <c r="S622" s="188" t="s">
        <v>157</v>
      </c>
      <c r="T622" s="188">
        <v>0</v>
      </c>
      <c r="U622" s="189">
        <f>ROUND(E622*T622,2)</f>
        <v>0</v>
      </c>
      <c r="V622" s="188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  <c r="AG622" s="166" t="s">
        <v>253</v>
      </c>
      <c r="AH622" s="166"/>
      <c r="AI622" s="166"/>
      <c r="AJ622" s="166"/>
      <c r="AK622" s="166"/>
      <c r="AL622" s="166"/>
      <c r="AM622" s="166"/>
      <c r="AN622" s="166"/>
      <c r="AO622" s="166"/>
      <c r="AP622" s="166"/>
      <c r="AQ622" s="166"/>
      <c r="AR622" s="166"/>
      <c r="AS622" s="166"/>
      <c r="AT622" s="166"/>
      <c r="AU622" s="166"/>
      <c r="AV622" s="166"/>
      <c r="AW622" s="166"/>
      <c r="AX622" s="166"/>
      <c r="AY622" s="166"/>
      <c r="AZ622" s="166"/>
      <c r="BA622" s="166"/>
      <c r="BB622" s="166"/>
      <c r="BC622" s="166"/>
      <c r="BD622" s="166"/>
      <c r="BE622" s="166"/>
      <c r="BF622" s="166"/>
      <c r="BG622" s="166"/>
      <c r="BH622" s="166"/>
    </row>
    <row r="623" spans="1:60" outlineLevel="1">
      <c r="A623" s="167"/>
      <c r="B623" s="177"/>
      <c r="C623" s="195" t="s">
        <v>522</v>
      </c>
      <c r="D623" s="180"/>
      <c r="E623" s="184">
        <v>0.81</v>
      </c>
      <c r="F623" s="188"/>
      <c r="G623" s="188"/>
      <c r="H623" s="188"/>
      <c r="I623" s="188"/>
      <c r="J623" s="188"/>
      <c r="K623" s="188"/>
      <c r="L623" s="188"/>
      <c r="M623" s="188"/>
      <c r="N623" s="188"/>
      <c r="O623" s="188"/>
      <c r="P623" s="188"/>
      <c r="Q623" s="188"/>
      <c r="R623" s="188"/>
      <c r="S623" s="188"/>
      <c r="T623" s="188"/>
      <c r="U623" s="189"/>
      <c r="V623" s="188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  <c r="AG623" s="166" t="s">
        <v>154</v>
      </c>
      <c r="AH623" s="166">
        <v>0</v>
      </c>
      <c r="AI623" s="166"/>
      <c r="AJ623" s="166"/>
      <c r="AK623" s="166"/>
      <c r="AL623" s="166"/>
      <c r="AM623" s="166"/>
      <c r="AN623" s="166"/>
      <c r="AO623" s="166"/>
      <c r="AP623" s="166"/>
      <c r="AQ623" s="166"/>
      <c r="AR623" s="166"/>
      <c r="AS623" s="166"/>
      <c r="AT623" s="166"/>
      <c r="AU623" s="166"/>
      <c r="AV623" s="166"/>
      <c r="AW623" s="166"/>
      <c r="AX623" s="166"/>
      <c r="AY623" s="166"/>
      <c r="AZ623" s="166"/>
      <c r="BA623" s="166"/>
      <c r="BB623" s="166"/>
      <c r="BC623" s="166"/>
      <c r="BD623" s="166"/>
      <c r="BE623" s="166"/>
      <c r="BF623" s="166"/>
      <c r="BG623" s="166"/>
      <c r="BH623" s="166"/>
    </row>
    <row r="624" spans="1:60" outlineLevel="1">
      <c r="A624" s="167"/>
      <c r="B624" s="177"/>
      <c r="C624" s="195" t="s">
        <v>523</v>
      </c>
      <c r="D624" s="180"/>
      <c r="E624" s="184">
        <v>1.62</v>
      </c>
      <c r="F624" s="188"/>
      <c r="G624" s="188"/>
      <c r="H624" s="188"/>
      <c r="I624" s="188"/>
      <c r="J624" s="188"/>
      <c r="K624" s="188"/>
      <c r="L624" s="188"/>
      <c r="M624" s="188"/>
      <c r="N624" s="188"/>
      <c r="O624" s="188"/>
      <c r="P624" s="188"/>
      <c r="Q624" s="188"/>
      <c r="R624" s="188"/>
      <c r="S624" s="188"/>
      <c r="T624" s="188"/>
      <c r="U624" s="189"/>
      <c r="V624" s="188"/>
      <c r="W624" s="166"/>
      <c r="X624" s="166"/>
      <c r="Y624" s="166"/>
      <c r="Z624" s="166"/>
      <c r="AA624" s="166"/>
      <c r="AB624" s="166"/>
      <c r="AC624" s="166"/>
      <c r="AD624" s="166"/>
      <c r="AE624" s="166"/>
      <c r="AF624" s="166"/>
      <c r="AG624" s="166" t="s">
        <v>154</v>
      </c>
      <c r="AH624" s="166">
        <v>0</v>
      </c>
      <c r="AI624" s="166"/>
      <c r="AJ624" s="166"/>
      <c r="AK624" s="166"/>
      <c r="AL624" s="166"/>
      <c r="AM624" s="166"/>
      <c r="AN624" s="166"/>
      <c r="AO624" s="166"/>
      <c r="AP624" s="166"/>
      <c r="AQ624" s="166"/>
      <c r="AR624" s="166"/>
      <c r="AS624" s="166"/>
      <c r="AT624" s="166"/>
      <c r="AU624" s="166"/>
      <c r="AV624" s="166"/>
      <c r="AW624" s="166"/>
      <c r="AX624" s="166"/>
      <c r="AY624" s="166"/>
      <c r="AZ624" s="166"/>
      <c r="BA624" s="166"/>
      <c r="BB624" s="166"/>
      <c r="BC624" s="166"/>
      <c r="BD624" s="166"/>
      <c r="BE624" s="166"/>
      <c r="BF624" s="166"/>
      <c r="BG624" s="166"/>
      <c r="BH624" s="166"/>
    </row>
    <row r="625" spans="1:60" outlineLevel="1">
      <c r="A625" s="167"/>
      <c r="B625" s="177"/>
      <c r="C625" s="195" t="s">
        <v>524</v>
      </c>
      <c r="D625" s="180"/>
      <c r="E625" s="184">
        <v>1.72</v>
      </c>
      <c r="F625" s="188"/>
      <c r="G625" s="188"/>
      <c r="H625" s="188"/>
      <c r="I625" s="188"/>
      <c r="J625" s="188"/>
      <c r="K625" s="188"/>
      <c r="L625" s="188"/>
      <c r="M625" s="188"/>
      <c r="N625" s="188"/>
      <c r="O625" s="188"/>
      <c r="P625" s="188"/>
      <c r="Q625" s="188"/>
      <c r="R625" s="188"/>
      <c r="S625" s="188"/>
      <c r="T625" s="188"/>
      <c r="U625" s="189"/>
      <c r="V625" s="188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  <c r="AG625" s="166" t="s">
        <v>154</v>
      </c>
      <c r="AH625" s="166">
        <v>0</v>
      </c>
      <c r="AI625" s="166"/>
      <c r="AJ625" s="166"/>
      <c r="AK625" s="166"/>
      <c r="AL625" s="166"/>
      <c r="AM625" s="166"/>
      <c r="AN625" s="166"/>
      <c r="AO625" s="166"/>
      <c r="AP625" s="166"/>
      <c r="AQ625" s="166"/>
      <c r="AR625" s="166"/>
      <c r="AS625" s="166"/>
      <c r="AT625" s="166"/>
      <c r="AU625" s="166"/>
      <c r="AV625" s="166"/>
      <c r="AW625" s="166"/>
      <c r="AX625" s="166"/>
      <c r="AY625" s="166"/>
      <c r="AZ625" s="166"/>
      <c r="BA625" s="166"/>
      <c r="BB625" s="166"/>
      <c r="BC625" s="166"/>
      <c r="BD625" s="166"/>
      <c r="BE625" s="166"/>
      <c r="BF625" s="166"/>
      <c r="BG625" s="166"/>
      <c r="BH625" s="166"/>
    </row>
    <row r="626" spans="1:60" outlineLevel="1">
      <c r="A626" s="167"/>
      <c r="B626" s="177"/>
      <c r="C626" s="195" t="s">
        <v>525</v>
      </c>
      <c r="D626" s="180"/>
      <c r="E626" s="184">
        <v>1.37</v>
      </c>
      <c r="F626" s="188"/>
      <c r="G626" s="188"/>
      <c r="H626" s="188"/>
      <c r="I626" s="188"/>
      <c r="J626" s="188"/>
      <c r="K626" s="188"/>
      <c r="L626" s="188"/>
      <c r="M626" s="188"/>
      <c r="N626" s="188"/>
      <c r="O626" s="188"/>
      <c r="P626" s="188"/>
      <c r="Q626" s="188"/>
      <c r="R626" s="188"/>
      <c r="S626" s="188"/>
      <c r="T626" s="188"/>
      <c r="U626" s="189"/>
      <c r="V626" s="188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  <c r="AG626" s="166" t="s">
        <v>154</v>
      </c>
      <c r="AH626" s="166">
        <v>0</v>
      </c>
      <c r="AI626" s="166"/>
      <c r="AJ626" s="166"/>
      <c r="AK626" s="166"/>
      <c r="AL626" s="166"/>
      <c r="AM626" s="166"/>
      <c r="AN626" s="166"/>
      <c r="AO626" s="166"/>
      <c r="AP626" s="166"/>
      <c r="AQ626" s="166"/>
      <c r="AR626" s="166"/>
      <c r="AS626" s="166"/>
      <c r="AT626" s="166"/>
      <c r="AU626" s="166"/>
      <c r="AV626" s="166"/>
      <c r="AW626" s="166"/>
      <c r="AX626" s="166"/>
      <c r="AY626" s="166"/>
      <c r="AZ626" s="166"/>
      <c r="BA626" s="166"/>
      <c r="BB626" s="166"/>
      <c r="BC626" s="166"/>
      <c r="BD626" s="166"/>
      <c r="BE626" s="166"/>
      <c r="BF626" s="166"/>
      <c r="BG626" s="166"/>
      <c r="BH626" s="166"/>
    </row>
    <row r="627" spans="1:60" outlineLevel="1">
      <c r="A627" s="167"/>
      <c r="B627" s="177"/>
      <c r="C627" s="195" t="s">
        <v>526</v>
      </c>
      <c r="D627" s="180"/>
      <c r="E627" s="184">
        <v>0.39</v>
      </c>
      <c r="F627" s="188"/>
      <c r="G627" s="188"/>
      <c r="H627" s="188"/>
      <c r="I627" s="188"/>
      <c r="J627" s="188"/>
      <c r="K627" s="188"/>
      <c r="L627" s="188"/>
      <c r="M627" s="188"/>
      <c r="N627" s="188"/>
      <c r="O627" s="188"/>
      <c r="P627" s="188"/>
      <c r="Q627" s="188"/>
      <c r="R627" s="188"/>
      <c r="S627" s="188"/>
      <c r="T627" s="188"/>
      <c r="U627" s="189"/>
      <c r="V627" s="188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  <c r="AG627" s="166" t="s">
        <v>154</v>
      </c>
      <c r="AH627" s="166">
        <v>0</v>
      </c>
      <c r="AI627" s="166"/>
      <c r="AJ627" s="166"/>
      <c r="AK627" s="166"/>
      <c r="AL627" s="166"/>
      <c r="AM627" s="166"/>
      <c r="AN627" s="166"/>
      <c r="AO627" s="166"/>
      <c r="AP627" s="166"/>
      <c r="AQ627" s="166"/>
      <c r="AR627" s="166"/>
      <c r="AS627" s="166"/>
      <c r="AT627" s="166"/>
      <c r="AU627" s="166"/>
      <c r="AV627" s="166"/>
      <c r="AW627" s="166"/>
      <c r="AX627" s="166"/>
      <c r="AY627" s="166"/>
      <c r="AZ627" s="166"/>
      <c r="BA627" s="166"/>
      <c r="BB627" s="166"/>
      <c r="BC627" s="166"/>
      <c r="BD627" s="166"/>
      <c r="BE627" s="166"/>
      <c r="BF627" s="166"/>
      <c r="BG627" s="166"/>
      <c r="BH627" s="166"/>
    </row>
    <row r="628" spans="1:60" outlineLevel="1">
      <c r="A628" s="167"/>
      <c r="B628" s="177"/>
      <c r="C628" s="195" t="s">
        <v>527</v>
      </c>
      <c r="D628" s="180"/>
      <c r="E628" s="184">
        <v>0.3</v>
      </c>
      <c r="F628" s="188"/>
      <c r="G628" s="188"/>
      <c r="H628" s="188"/>
      <c r="I628" s="188"/>
      <c r="J628" s="188"/>
      <c r="K628" s="188"/>
      <c r="L628" s="188"/>
      <c r="M628" s="188"/>
      <c r="N628" s="188"/>
      <c r="O628" s="188"/>
      <c r="P628" s="188"/>
      <c r="Q628" s="188"/>
      <c r="R628" s="188"/>
      <c r="S628" s="188"/>
      <c r="T628" s="188"/>
      <c r="U628" s="189"/>
      <c r="V628" s="188"/>
      <c r="W628" s="166"/>
      <c r="X628" s="166"/>
      <c r="Y628" s="166"/>
      <c r="Z628" s="166"/>
      <c r="AA628" s="166"/>
      <c r="AB628" s="166"/>
      <c r="AC628" s="166"/>
      <c r="AD628" s="166"/>
      <c r="AE628" s="166"/>
      <c r="AF628" s="166"/>
      <c r="AG628" s="166" t="s">
        <v>154</v>
      </c>
      <c r="AH628" s="166">
        <v>0</v>
      </c>
      <c r="AI628" s="166"/>
      <c r="AJ628" s="166"/>
      <c r="AK628" s="166"/>
      <c r="AL628" s="166"/>
      <c r="AM628" s="166"/>
      <c r="AN628" s="166"/>
      <c r="AO628" s="166"/>
      <c r="AP628" s="166"/>
      <c r="AQ628" s="166"/>
      <c r="AR628" s="166"/>
      <c r="AS628" s="166"/>
      <c r="AT628" s="166"/>
      <c r="AU628" s="166"/>
      <c r="AV628" s="166"/>
      <c r="AW628" s="166"/>
      <c r="AX628" s="166"/>
      <c r="AY628" s="166"/>
      <c r="AZ628" s="166"/>
      <c r="BA628" s="166"/>
      <c r="BB628" s="166"/>
      <c r="BC628" s="166"/>
      <c r="BD628" s="166"/>
      <c r="BE628" s="166"/>
      <c r="BF628" s="166"/>
      <c r="BG628" s="166"/>
      <c r="BH628" s="166"/>
    </row>
    <row r="629" spans="1:60" ht="22.5" outlineLevel="1">
      <c r="A629" s="167"/>
      <c r="B629" s="177"/>
      <c r="C629" s="195" t="s">
        <v>528</v>
      </c>
      <c r="D629" s="180"/>
      <c r="E629" s="184">
        <v>3.7</v>
      </c>
      <c r="F629" s="188"/>
      <c r="G629" s="188"/>
      <c r="H629" s="188"/>
      <c r="I629" s="188"/>
      <c r="J629" s="188"/>
      <c r="K629" s="188"/>
      <c r="L629" s="188"/>
      <c r="M629" s="188"/>
      <c r="N629" s="188"/>
      <c r="O629" s="188"/>
      <c r="P629" s="188"/>
      <c r="Q629" s="188"/>
      <c r="R629" s="188"/>
      <c r="S629" s="188"/>
      <c r="T629" s="188"/>
      <c r="U629" s="189"/>
      <c r="V629" s="188"/>
      <c r="W629" s="166"/>
      <c r="X629" s="166"/>
      <c r="Y629" s="166"/>
      <c r="Z629" s="166"/>
      <c r="AA629" s="166"/>
      <c r="AB629" s="166"/>
      <c r="AC629" s="166"/>
      <c r="AD629" s="166"/>
      <c r="AE629" s="166"/>
      <c r="AF629" s="166"/>
      <c r="AG629" s="166" t="s">
        <v>154</v>
      </c>
      <c r="AH629" s="166">
        <v>0</v>
      </c>
      <c r="AI629" s="166"/>
      <c r="AJ629" s="166"/>
      <c r="AK629" s="166"/>
      <c r="AL629" s="166"/>
      <c r="AM629" s="166"/>
      <c r="AN629" s="166"/>
      <c r="AO629" s="166"/>
      <c r="AP629" s="166"/>
      <c r="AQ629" s="166"/>
      <c r="AR629" s="166"/>
      <c r="AS629" s="166"/>
      <c r="AT629" s="166"/>
      <c r="AU629" s="166"/>
      <c r="AV629" s="166"/>
      <c r="AW629" s="166"/>
      <c r="AX629" s="166"/>
      <c r="AY629" s="166"/>
      <c r="AZ629" s="166"/>
      <c r="BA629" s="166"/>
      <c r="BB629" s="166"/>
      <c r="BC629" s="166"/>
      <c r="BD629" s="166"/>
      <c r="BE629" s="166"/>
      <c r="BF629" s="166"/>
      <c r="BG629" s="166"/>
      <c r="BH629" s="166"/>
    </row>
    <row r="630" spans="1:60" outlineLevel="1">
      <c r="A630" s="167"/>
      <c r="B630" s="177"/>
      <c r="C630" s="195" t="s">
        <v>529</v>
      </c>
      <c r="D630" s="180"/>
      <c r="E630" s="184">
        <v>2.92</v>
      </c>
      <c r="F630" s="188"/>
      <c r="G630" s="188"/>
      <c r="H630" s="188"/>
      <c r="I630" s="188"/>
      <c r="J630" s="188"/>
      <c r="K630" s="188"/>
      <c r="L630" s="188"/>
      <c r="M630" s="188"/>
      <c r="N630" s="188"/>
      <c r="O630" s="188"/>
      <c r="P630" s="188"/>
      <c r="Q630" s="188"/>
      <c r="R630" s="188"/>
      <c r="S630" s="188"/>
      <c r="T630" s="188"/>
      <c r="U630" s="189"/>
      <c r="V630" s="188"/>
      <c r="W630" s="166"/>
      <c r="X630" s="166"/>
      <c r="Y630" s="166"/>
      <c r="Z630" s="166"/>
      <c r="AA630" s="166"/>
      <c r="AB630" s="166"/>
      <c r="AC630" s="166"/>
      <c r="AD630" s="166"/>
      <c r="AE630" s="166"/>
      <c r="AF630" s="166"/>
      <c r="AG630" s="166" t="s">
        <v>154</v>
      </c>
      <c r="AH630" s="166">
        <v>0</v>
      </c>
      <c r="AI630" s="166"/>
      <c r="AJ630" s="166"/>
      <c r="AK630" s="166"/>
      <c r="AL630" s="166"/>
      <c r="AM630" s="166"/>
      <c r="AN630" s="166"/>
      <c r="AO630" s="166"/>
      <c r="AP630" s="166"/>
      <c r="AQ630" s="166"/>
      <c r="AR630" s="166"/>
      <c r="AS630" s="166"/>
      <c r="AT630" s="166"/>
      <c r="AU630" s="166"/>
      <c r="AV630" s="166"/>
      <c r="AW630" s="166"/>
      <c r="AX630" s="166"/>
      <c r="AY630" s="166"/>
      <c r="AZ630" s="166"/>
      <c r="BA630" s="166"/>
      <c r="BB630" s="166"/>
      <c r="BC630" s="166"/>
      <c r="BD630" s="166"/>
      <c r="BE630" s="166"/>
      <c r="BF630" s="166"/>
      <c r="BG630" s="166"/>
      <c r="BH630" s="166"/>
    </row>
    <row r="631" spans="1:60" ht="22.5" outlineLevel="1">
      <c r="A631" s="167">
        <v>103</v>
      </c>
      <c r="B631" s="177" t="s">
        <v>530</v>
      </c>
      <c r="C631" s="194" t="s">
        <v>531</v>
      </c>
      <c r="D631" s="179" t="s">
        <v>0</v>
      </c>
      <c r="E631" s="183">
        <v>9324.4135000000006</v>
      </c>
      <c r="F631" s="188"/>
      <c r="G631" s="188"/>
      <c r="H631" s="188">
        <v>0</v>
      </c>
      <c r="I631" s="188">
        <f>ROUND(E631*H631,2)</f>
        <v>0</v>
      </c>
      <c r="J631" s="188">
        <v>6.5</v>
      </c>
      <c r="K631" s="188">
        <f>ROUND(E631*J631,2)</f>
        <v>60608.69</v>
      </c>
      <c r="L631" s="188">
        <v>15</v>
      </c>
      <c r="M631" s="188">
        <f>G631*(1+L631/100)</f>
        <v>0</v>
      </c>
      <c r="N631" s="188">
        <v>0</v>
      </c>
      <c r="O631" s="188">
        <f>ROUND(E631*N631,2)</f>
        <v>0</v>
      </c>
      <c r="P631" s="188">
        <v>0</v>
      </c>
      <c r="Q631" s="188">
        <f>ROUND(E631*P631,2)</f>
        <v>0</v>
      </c>
      <c r="R631" s="188"/>
      <c r="S631" s="188" t="s">
        <v>157</v>
      </c>
      <c r="T631" s="188">
        <v>0</v>
      </c>
      <c r="U631" s="189">
        <f>ROUND(E631*T631,2)</f>
        <v>0</v>
      </c>
      <c r="V631" s="188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  <c r="AG631" s="166" t="s">
        <v>375</v>
      </c>
      <c r="AH631" s="166"/>
      <c r="AI631" s="166"/>
      <c r="AJ631" s="166"/>
      <c r="AK631" s="166"/>
      <c r="AL631" s="166"/>
      <c r="AM631" s="166"/>
      <c r="AN631" s="166"/>
      <c r="AO631" s="166"/>
      <c r="AP631" s="166"/>
      <c r="AQ631" s="166"/>
      <c r="AR631" s="166"/>
      <c r="AS631" s="166"/>
      <c r="AT631" s="166"/>
      <c r="AU631" s="166"/>
      <c r="AV631" s="166"/>
      <c r="AW631" s="166"/>
      <c r="AX631" s="166"/>
      <c r="AY631" s="166"/>
      <c r="AZ631" s="166"/>
      <c r="BA631" s="166"/>
      <c r="BB631" s="166"/>
      <c r="BC631" s="166"/>
      <c r="BD631" s="166"/>
      <c r="BE631" s="166"/>
      <c r="BF631" s="166"/>
      <c r="BG631" s="166"/>
      <c r="BH631" s="166"/>
    </row>
    <row r="632" spans="1:60">
      <c r="A632" s="173" t="s">
        <v>146</v>
      </c>
      <c r="B632" s="178" t="s">
        <v>96</v>
      </c>
      <c r="C632" s="196" t="s">
        <v>97</v>
      </c>
      <c r="D632" s="181"/>
      <c r="E632" s="185"/>
      <c r="F632" s="190"/>
      <c r="G632" s="190"/>
      <c r="H632" s="190"/>
      <c r="I632" s="190">
        <f>SUM(I633:I652)</f>
        <v>243878.64</v>
      </c>
      <c r="J632" s="190"/>
      <c r="K632" s="190">
        <f>SUM(K633:K652)</f>
        <v>159753.66999999998</v>
      </c>
      <c r="L632" s="190"/>
      <c r="M632" s="190">
        <f>SUM(M633:M652)</f>
        <v>0</v>
      </c>
      <c r="N632" s="190"/>
      <c r="O632" s="190">
        <f>SUM(O633:O652)</f>
        <v>3.0999999999999996</v>
      </c>
      <c r="P632" s="190"/>
      <c r="Q632" s="190">
        <f>SUM(Q633:Q652)</f>
        <v>0.2</v>
      </c>
      <c r="R632" s="190"/>
      <c r="S632" s="190"/>
      <c r="T632" s="190"/>
      <c r="U632" s="191">
        <f>SUM(U633:U652)</f>
        <v>0</v>
      </c>
      <c r="V632" s="190"/>
      <c r="AG632" t="s">
        <v>147</v>
      </c>
    </row>
    <row r="633" spans="1:60" ht="22.5" outlineLevel="1">
      <c r="A633" s="167">
        <v>104</v>
      </c>
      <c r="B633" s="177" t="s">
        <v>532</v>
      </c>
      <c r="C633" s="194" t="s">
        <v>1236</v>
      </c>
      <c r="D633" s="179" t="s">
        <v>167</v>
      </c>
      <c r="E633" s="183">
        <v>58.18</v>
      </c>
      <c r="F633" s="188"/>
      <c r="G633" s="188"/>
      <c r="H633" s="188">
        <v>81.09</v>
      </c>
      <c r="I633" s="188">
        <f>ROUND(E633*H633,2)</f>
        <v>4717.82</v>
      </c>
      <c r="J633" s="188">
        <v>224.01</v>
      </c>
      <c r="K633" s="188">
        <f>ROUND(E633*J633,2)</f>
        <v>13032.9</v>
      </c>
      <c r="L633" s="188">
        <v>15</v>
      </c>
      <c r="M633" s="188">
        <f>G633*(1+L633/100)</f>
        <v>0</v>
      </c>
      <c r="N633" s="188">
        <v>3.0799999999999998E-3</v>
      </c>
      <c r="O633" s="188">
        <f>ROUND(E633*N633,2)</f>
        <v>0.18</v>
      </c>
      <c r="P633" s="188">
        <v>0</v>
      </c>
      <c r="Q633" s="188">
        <f>ROUND(E633*P633,2)</f>
        <v>0</v>
      </c>
      <c r="R633" s="188"/>
      <c r="S633" s="188" t="s">
        <v>151</v>
      </c>
      <c r="T633" s="188">
        <v>0</v>
      </c>
      <c r="U633" s="189">
        <f>ROUND(E633*T633,2)</f>
        <v>0</v>
      </c>
      <c r="V633" s="188"/>
      <c r="W633" s="166"/>
      <c r="X633" s="166"/>
      <c r="Y633" s="166"/>
      <c r="Z633" s="166"/>
      <c r="AA633" s="166"/>
      <c r="AB633" s="166"/>
      <c r="AC633" s="166"/>
      <c r="AD633" s="166"/>
      <c r="AE633" s="166"/>
      <c r="AF633" s="166"/>
      <c r="AG633" s="166" t="s">
        <v>152</v>
      </c>
      <c r="AH633" s="166"/>
      <c r="AI633" s="166"/>
      <c r="AJ633" s="166"/>
      <c r="AK633" s="166"/>
      <c r="AL633" s="166"/>
      <c r="AM633" s="166"/>
      <c r="AN633" s="166"/>
      <c r="AO633" s="166"/>
      <c r="AP633" s="166"/>
      <c r="AQ633" s="166"/>
      <c r="AR633" s="166"/>
      <c r="AS633" s="166"/>
      <c r="AT633" s="166"/>
      <c r="AU633" s="166"/>
      <c r="AV633" s="166"/>
      <c r="AW633" s="166"/>
      <c r="AX633" s="166"/>
      <c r="AY633" s="166"/>
      <c r="AZ633" s="166"/>
      <c r="BA633" s="166"/>
      <c r="BB633" s="166"/>
      <c r="BC633" s="166"/>
      <c r="BD633" s="166"/>
      <c r="BE633" s="166"/>
      <c r="BF633" s="166"/>
      <c r="BG633" s="166"/>
      <c r="BH633" s="166"/>
    </row>
    <row r="634" spans="1:60" outlineLevel="1">
      <c r="A634" s="167"/>
      <c r="B634" s="177"/>
      <c r="C634" s="195" t="s">
        <v>533</v>
      </c>
      <c r="D634" s="180"/>
      <c r="E634" s="184">
        <v>58.18</v>
      </c>
      <c r="F634" s="188"/>
      <c r="G634" s="188"/>
      <c r="H634" s="188"/>
      <c r="I634" s="188"/>
      <c r="J634" s="188"/>
      <c r="K634" s="188"/>
      <c r="L634" s="188"/>
      <c r="M634" s="188"/>
      <c r="N634" s="188"/>
      <c r="O634" s="188"/>
      <c r="P634" s="188"/>
      <c r="Q634" s="188"/>
      <c r="R634" s="188"/>
      <c r="S634" s="188"/>
      <c r="T634" s="188"/>
      <c r="U634" s="189"/>
      <c r="V634" s="188"/>
      <c r="W634" s="166"/>
      <c r="X634" s="166"/>
      <c r="Y634" s="166"/>
      <c r="Z634" s="166"/>
      <c r="AA634" s="166"/>
      <c r="AB634" s="166"/>
      <c r="AC634" s="166"/>
      <c r="AD634" s="166"/>
      <c r="AE634" s="166"/>
      <c r="AF634" s="166"/>
      <c r="AG634" s="166" t="s">
        <v>154</v>
      </c>
      <c r="AH634" s="166">
        <v>0</v>
      </c>
      <c r="AI634" s="166"/>
      <c r="AJ634" s="166"/>
      <c r="AK634" s="166"/>
      <c r="AL634" s="166"/>
      <c r="AM634" s="166"/>
      <c r="AN634" s="166"/>
      <c r="AO634" s="166"/>
      <c r="AP634" s="166"/>
      <c r="AQ634" s="166"/>
      <c r="AR634" s="166"/>
      <c r="AS634" s="166"/>
      <c r="AT634" s="166"/>
      <c r="AU634" s="166"/>
      <c r="AV634" s="166"/>
      <c r="AW634" s="166"/>
      <c r="AX634" s="166"/>
      <c r="AY634" s="166"/>
      <c r="AZ634" s="166"/>
      <c r="BA634" s="166"/>
      <c r="BB634" s="166"/>
      <c r="BC634" s="166"/>
      <c r="BD634" s="166"/>
      <c r="BE634" s="166"/>
      <c r="BF634" s="166"/>
      <c r="BG634" s="166"/>
      <c r="BH634" s="166"/>
    </row>
    <row r="635" spans="1:60" ht="22.5" outlineLevel="1">
      <c r="A635" s="167">
        <v>105</v>
      </c>
      <c r="B635" s="177" t="s">
        <v>534</v>
      </c>
      <c r="C635" s="194" t="s">
        <v>1237</v>
      </c>
      <c r="D635" s="179" t="s">
        <v>167</v>
      </c>
      <c r="E635" s="183">
        <v>18.32</v>
      </c>
      <c r="F635" s="188"/>
      <c r="G635" s="188"/>
      <c r="H635" s="188">
        <v>45.69</v>
      </c>
      <c r="I635" s="188">
        <f>ROUND(E635*H635,2)</f>
        <v>837.04</v>
      </c>
      <c r="J635" s="188">
        <v>299.51</v>
      </c>
      <c r="K635" s="188">
        <f>ROUND(E635*J635,2)</f>
        <v>5487.02</v>
      </c>
      <c r="L635" s="188">
        <v>15</v>
      </c>
      <c r="M635" s="188">
        <f>G635*(1+L635/100)</f>
        <v>0</v>
      </c>
      <c r="N635" s="188">
        <v>2.7399999999999998E-3</v>
      </c>
      <c r="O635" s="188">
        <f>ROUND(E635*N635,2)</f>
        <v>0.05</v>
      </c>
      <c r="P635" s="188">
        <v>0</v>
      </c>
      <c r="Q635" s="188">
        <f>ROUND(E635*P635,2)</f>
        <v>0</v>
      </c>
      <c r="R635" s="188"/>
      <c r="S635" s="188" t="s">
        <v>151</v>
      </c>
      <c r="T635" s="188">
        <v>0</v>
      </c>
      <c r="U635" s="189">
        <f>ROUND(E635*T635,2)</f>
        <v>0</v>
      </c>
      <c r="V635" s="188"/>
      <c r="W635" s="166"/>
      <c r="X635" s="166"/>
      <c r="Y635" s="166"/>
      <c r="Z635" s="166"/>
      <c r="AA635" s="166"/>
      <c r="AB635" s="166"/>
      <c r="AC635" s="166"/>
      <c r="AD635" s="166"/>
      <c r="AE635" s="166"/>
      <c r="AF635" s="166"/>
      <c r="AG635" s="166" t="s">
        <v>152</v>
      </c>
      <c r="AH635" s="166"/>
      <c r="AI635" s="166"/>
      <c r="AJ635" s="166"/>
      <c r="AK635" s="166"/>
      <c r="AL635" s="166"/>
      <c r="AM635" s="166"/>
      <c r="AN635" s="166"/>
      <c r="AO635" s="166"/>
      <c r="AP635" s="166"/>
      <c r="AQ635" s="166"/>
      <c r="AR635" s="166"/>
      <c r="AS635" s="166"/>
      <c r="AT635" s="166"/>
      <c r="AU635" s="166"/>
      <c r="AV635" s="166"/>
      <c r="AW635" s="166"/>
      <c r="AX635" s="166"/>
      <c r="AY635" s="166"/>
      <c r="AZ635" s="166"/>
      <c r="BA635" s="166"/>
      <c r="BB635" s="166"/>
      <c r="BC635" s="166"/>
      <c r="BD635" s="166"/>
      <c r="BE635" s="166"/>
      <c r="BF635" s="166"/>
      <c r="BG635" s="166"/>
      <c r="BH635" s="166"/>
    </row>
    <row r="636" spans="1:60" outlineLevel="1">
      <c r="A636" s="167"/>
      <c r="B636" s="177"/>
      <c r="C636" s="195" t="s">
        <v>535</v>
      </c>
      <c r="D636" s="180"/>
      <c r="E636" s="184">
        <v>7.56</v>
      </c>
      <c r="F636" s="188"/>
      <c r="G636" s="188"/>
      <c r="H636" s="188"/>
      <c r="I636" s="188"/>
      <c r="J636" s="188"/>
      <c r="K636" s="188"/>
      <c r="L636" s="188"/>
      <c r="M636" s="188"/>
      <c r="N636" s="188"/>
      <c r="O636" s="188"/>
      <c r="P636" s="188"/>
      <c r="Q636" s="188"/>
      <c r="R636" s="188"/>
      <c r="S636" s="188"/>
      <c r="T636" s="188"/>
      <c r="U636" s="189"/>
      <c r="V636" s="188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6"/>
      <c r="AG636" s="166" t="s">
        <v>154</v>
      </c>
      <c r="AH636" s="166">
        <v>0</v>
      </c>
      <c r="AI636" s="166"/>
      <c r="AJ636" s="166"/>
      <c r="AK636" s="166"/>
      <c r="AL636" s="166"/>
      <c r="AM636" s="166"/>
      <c r="AN636" s="166"/>
      <c r="AO636" s="166"/>
      <c r="AP636" s="166"/>
      <c r="AQ636" s="166"/>
      <c r="AR636" s="166"/>
      <c r="AS636" s="166"/>
      <c r="AT636" s="166"/>
      <c r="AU636" s="166"/>
      <c r="AV636" s="166"/>
      <c r="AW636" s="166"/>
      <c r="AX636" s="166"/>
      <c r="AY636" s="166"/>
      <c r="AZ636" s="166"/>
      <c r="BA636" s="166"/>
      <c r="BB636" s="166"/>
      <c r="BC636" s="166"/>
      <c r="BD636" s="166"/>
      <c r="BE636" s="166"/>
      <c r="BF636" s="166"/>
      <c r="BG636" s="166"/>
      <c r="BH636" s="166"/>
    </row>
    <row r="637" spans="1:60" outlineLevel="1">
      <c r="A637" s="167"/>
      <c r="B637" s="177"/>
      <c r="C637" s="195" t="s">
        <v>536</v>
      </c>
      <c r="D637" s="180"/>
      <c r="E637" s="184">
        <v>7.8</v>
      </c>
      <c r="F637" s="188"/>
      <c r="G637" s="188"/>
      <c r="H637" s="188"/>
      <c r="I637" s="188"/>
      <c r="J637" s="188"/>
      <c r="K637" s="188"/>
      <c r="L637" s="188"/>
      <c r="M637" s="188"/>
      <c r="N637" s="188"/>
      <c r="O637" s="188"/>
      <c r="P637" s="188"/>
      <c r="Q637" s="188"/>
      <c r="R637" s="188"/>
      <c r="S637" s="188"/>
      <c r="T637" s="188"/>
      <c r="U637" s="189"/>
      <c r="V637" s="188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  <c r="AG637" s="166" t="s">
        <v>154</v>
      </c>
      <c r="AH637" s="166">
        <v>0</v>
      </c>
      <c r="AI637" s="166"/>
      <c r="AJ637" s="166"/>
      <c r="AK637" s="166"/>
      <c r="AL637" s="166"/>
      <c r="AM637" s="166"/>
      <c r="AN637" s="166"/>
      <c r="AO637" s="166"/>
      <c r="AP637" s="166"/>
      <c r="AQ637" s="166"/>
      <c r="AR637" s="166"/>
      <c r="AS637" s="166"/>
      <c r="AT637" s="166"/>
      <c r="AU637" s="166"/>
      <c r="AV637" s="166"/>
      <c r="AW637" s="166"/>
      <c r="AX637" s="166"/>
      <c r="AY637" s="166"/>
      <c r="AZ637" s="166"/>
      <c r="BA637" s="166"/>
      <c r="BB637" s="166"/>
      <c r="BC637" s="166"/>
      <c r="BD637" s="166"/>
      <c r="BE637" s="166"/>
      <c r="BF637" s="166"/>
      <c r="BG637" s="166"/>
      <c r="BH637" s="166"/>
    </row>
    <row r="638" spans="1:60" outlineLevel="1">
      <c r="A638" s="167"/>
      <c r="B638" s="177"/>
      <c r="C638" s="195" t="s">
        <v>537</v>
      </c>
      <c r="D638" s="180"/>
      <c r="E638" s="184">
        <v>1.58</v>
      </c>
      <c r="F638" s="188"/>
      <c r="G638" s="188"/>
      <c r="H638" s="188"/>
      <c r="I638" s="188"/>
      <c r="J638" s="188"/>
      <c r="K638" s="188"/>
      <c r="L638" s="188"/>
      <c r="M638" s="188"/>
      <c r="N638" s="188"/>
      <c r="O638" s="188"/>
      <c r="P638" s="188"/>
      <c r="Q638" s="188"/>
      <c r="R638" s="188"/>
      <c r="S638" s="188"/>
      <c r="T638" s="188"/>
      <c r="U638" s="189"/>
      <c r="V638" s="188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  <c r="AG638" s="166" t="s">
        <v>154</v>
      </c>
      <c r="AH638" s="166">
        <v>0</v>
      </c>
      <c r="AI638" s="166"/>
      <c r="AJ638" s="166"/>
      <c r="AK638" s="166"/>
      <c r="AL638" s="166"/>
      <c r="AM638" s="166"/>
      <c r="AN638" s="166"/>
      <c r="AO638" s="166"/>
      <c r="AP638" s="166"/>
      <c r="AQ638" s="166"/>
      <c r="AR638" s="166"/>
      <c r="AS638" s="166"/>
      <c r="AT638" s="166"/>
      <c r="AU638" s="166"/>
      <c r="AV638" s="166"/>
      <c r="AW638" s="166"/>
      <c r="AX638" s="166"/>
      <c r="AY638" s="166"/>
      <c r="AZ638" s="166"/>
      <c r="BA638" s="166"/>
      <c r="BB638" s="166"/>
      <c r="BC638" s="166"/>
      <c r="BD638" s="166"/>
      <c r="BE638" s="166"/>
      <c r="BF638" s="166"/>
      <c r="BG638" s="166"/>
      <c r="BH638" s="166"/>
    </row>
    <row r="639" spans="1:60" outlineLevel="1">
      <c r="A639" s="167"/>
      <c r="B639" s="177"/>
      <c r="C639" s="195" t="s">
        <v>538</v>
      </c>
      <c r="D639" s="180"/>
      <c r="E639" s="184">
        <v>1.38</v>
      </c>
      <c r="F639" s="188"/>
      <c r="G639" s="188"/>
      <c r="H639" s="188"/>
      <c r="I639" s="188"/>
      <c r="J639" s="188"/>
      <c r="K639" s="188"/>
      <c r="L639" s="188"/>
      <c r="M639" s="188"/>
      <c r="N639" s="188"/>
      <c r="O639" s="188"/>
      <c r="P639" s="188"/>
      <c r="Q639" s="188"/>
      <c r="R639" s="188"/>
      <c r="S639" s="188"/>
      <c r="T639" s="188"/>
      <c r="U639" s="189"/>
      <c r="V639" s="188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  <c r="AG639" s="166" t="s">
        <v>154</v>
      </c>
      <c r="AH639" s="166">
        <v>0</v>
      </c>
      <c r="AI639" s="166"/>
      <c r="AJ639" s="166"/>
      <c r="AK639" s="166"/>
      <c r="AL639" s="166"/>
      <c r="AM639" s="166"/>
      <c r="AN639" s="166"/>
      <c r="AO639" s="166"/>
      <c r="AP639" s="166"/>
      <c r="AQ639" s="166"/>
      <c r="AR639" s="166"/>
      <c r="AS639" s="166"/>
      <c r="AT639" s="166"/>
      <c r="AU639" s="166"/>
      <c r="AV639" s="166"/>
      <c r="AW639" s="166"/>
      <c r="AX639" s="166"/>
      <c r="AY639" s="166"/>
      <c r="AZ639" s="166"/>
      <c r="BA639" s="166"/>
      <c r="BB639" s="166"/>
      <c r="BC639" s="166"/>
      <c r="BD639" s="166"/>
      <c r="BE639" s="166"/>
      <c r="BF639" s="166"/>
      <c r="BG639" s="166"/>
      <c r="BH639" s="166"/>
    </row>
    <row r="640" spans="1:60" outlineLevel="1">
      <c r="A640" s="167">
        <v>106</v>
      </c>
      <c r="B640" s="177" t="s">
        <v>539</v>
      </c>
      <c r="C640" s="194" t="s">
        <v>540</v>
      </c>
      <c r="D640" s="179" t="s">
        <v>167</v>
      </c>
      <c r="E640" s="183">
        <v>46.58</v>
      </c>
      <c r="F640" s="188"/>
      <c r="G640" s="188"/>
      <c r="H640" s="188">
        <v>0</v>
      </c>
      <c r="I640" s="188">
        <f>ROUND(E640*H640,2)</f>
        <v>0</v>
      </c>
      <c r="J640" s="188">
        <v>23.5</v>
      </c>
      <c r="K640" s="188">
        <f>ROUND(E640*J640,2)</f>
        <v>1094.6300000000001</v>
      </c>
      <c r="L640" s="188">
        <v>15</v>
      </c>
      <c r="M640" s="188">
        <f>G640*(1+L640/100)</f>
        <v>0</v>
      </c>
      <c r="N640" s="188">
        <v>0</v>
      </c>
      <c r="O640" s="188">
        <f>ROUND(E640*N640,2)</f>
        <v>0</v>
      </c>
      <c r="P640" s="188">
        <v>2.8600000000000001E-3</v>
      </c>
      <c r="Q640" s="188">
        <f>ROUND(E640*P640,2)</f>
        <v>0.13</v>
      </c>
      <c r="R640" s="188"/>
      <c r="S640" s="188" t="s">
        <v>151</v>
      </c>
      <c r="T640" s="188">
        <v>0</v>
      </c>
      <c r="U640" s="189">
        <f>ROUND(E640*T640,2)</f>
        <v>0</v>
      </c>
      <c r="V640" s="188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  <c r="AG640" s="166" t="s">
        <v>152</v>
      </c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166"/>
      <c r="AZ640" s="166"/>
      <c r="BA640" s="166"/>
      <c r="BB640" s="166"/>
      <c r="BC640" s="166"/>
      <c r="BD640" s="166"/>
      <c r="BE640" s="166"/>
      <c r="BF640" s="166"/>
      <c r="BG640" s="166"/>
      <c r="BH640" s="166"/>
    </row>
    <row r="641" spans="1:60" outlineLevel="1">
      <c r="A641" s="167"/>
      <c r="B641" s="177"/>
      <c r="C641" s="195" t="s">
        <v>541</v>
      </c>
      <c r="D641" s="180"/>
      <c r="E641" s="184">
        <v>46.58</v>
      </c>
      <c r="F641" s="188"/>
      <c r="G641" s="188"/>
      <c r="H641" s="188"/>
      <c r="I641" s="188"/>
      <c r="J641" s="188"/>
      <c r="K641" s="188"/>
      <c r="L641" s="188"/>
      <c r="M641" s="188"/>
      <c r="N641" s="188"/>
      <c r="O641" s="188"/>
      <c r="P641" s="188"/>
      <c r="Q641" s="188"/>
      <c r="R641" s="188"/>
      <c r="S641" s="188"/>
      <c r="T641" s="188"/>
      <c r="U641" s="189"/>
      <c r="V641" s="188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  <c r="AG641" s="166" t="s">
        <v>154</v>
      </c>
      <c r="AH641" s="166">
        <v>0</v>
      </c>
      <c r="AI641" s="166"/>
      <c r="AJ641" s="166"/>
      <c r="AK641" s="166"/>
      <c r="AL641" s="166"/>
      <c r="AM641" s="166"/>
      <c r="AN641" s="166"/>
      <c r="AO641" s="166"/>
      <c r="AP641" s="166"/>
      <c r="AQ641" s="166"/>
      <c r="AR641" s="166"/>
      <c r="AS641" s="166"/>
      <c r="AT641" s="166"/>
      <c r="AU641" s="166"/>
      <c r="AV641" s="166"/>
      <c r="AW641" s="166"/>
      <c r="AX641" s="166"/>
      <c r="AY641" s="166"/>
      <c r="AZ641" s="166"/>
      <c r="BA641" s="166"/>
      <c r="BB641" s="166"/>
      <c r="BC641" s="166"/>
      <c r="BD641" s="166"/>
      <c r="BE641" s="166"/>
      <c r="BF641" s="166"/>
      <c r="BG641" s="166"/>
      <c r="BH641" s="166"/>
    </row>
    <row r="642" spans="1:60" outlineLevel="1">
      <c r="A642" s="167">
        <v>107</v>
      </c>
      <c r="B642" s="177" t="s">
        <v>542</v>
      </c>
      <c r="C642" s="194" t="s">
        <v>543</v>
      </c>
      <c r="D642" s="179" t="s">
        <v>167</v>
      </c>
      <c r="E642" s="183">
        <v>24.053999999999998</v>
      </c>
      <c r="F642" s="188"/>
      <c r="G642" s="188"/>
      <c r="H642" s="188">
        <v>0</v>
      </c>
      <c r="I642" s="188">
        <f>ROUND(E642*H642,2)</f>
        <v>0</v>
      </c>
      <c r="J642" s="188">
        <v>28.2</v>
      </c>
      <c r="K642" s="188">
        <f>ROUND(E642*J642,2)</f>
        <v>678.32</v>
      </c>
      <c r="L642" s="188">
        <v>15</v>
      </c>
      <c r="M642" s="188">
        <f>G642*(1+L642/100)</f>
        <v>0</v>
      </c>
      <c r="N642" s="188">
        <v>0</v>
      </c>
      <c r="O642" s="188">
        <f>ROUND(E642*N642,2)</f>
        <v>0</v>
      </c>
      <c r="P642" s="188">
        <v>2.8500000000000001E-3</v>
      </c>
      <c r="Q642" s="188">
        <f>ROUND(E642*P642,2)</f>
        <v>7.0000000000000007E-2</v>
      </c>
      <c r="R642" s="188"/>
      <c r="S642" s="188" t="s">
        <v>151</v>
      </c>
      <c r="T642" s="188">
        <v>0</v>
      </c>
      <c r="U642" s="189">
        <f>ROUND(E642*T642,2)</f>
        <v>0</v>
      </c>
      <c r="V642" s="188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  <c r="AG642" s="166" t="s">
        <v>152</v>
      </c>
      <c r="AH642" s="166"/>
      <c r="AI642" s="166"/>
      <c r="AJ642" s="166"/>
      <c r="AK642" s="166"/>
      <c r="AL642" s="166"/>
      <c r="AM642" s="166"/>
      <c r="AN642" s="166"/>
      <c r="AO642" s="166"/>
      <c r="AP642" s="166"/>
      <c r="AQ642" s="166"/>
      <c r="AR642" s="166"/>
      <c r="AS642" s="166"/>
      <c r="AT642" s="166"/>
      <c r="AU642" s="166"/>
      <c r="AV642" s="166"/>
      <c r="AW642" s="166"/>
      <c r="AX642" s="166"/>
      <c r="AY642" s="166"/>
      <c r="AZ642" s="166"/>
      <c r="BA642" s="166"/>
      <c r="BB642" s="166"/>
      <c r="BC642" s="166"/>
      <c r="BD642" s="166"/>
      <c r="BE642" s="166"/>
      <c r="BF642" s="166"/>
      <c r="BG642" s="166"/>
      <c r="BH642" s="166"/>
    </row>
    <row r="643" spans="1:60" outlineLevel="1">
      <c r="A643" s="167"/>
      <c r="B643" s="177"/>
      <c r="C643" s="195" t="s">
        <v>544</v>
      </c>
      <c r="D643" s="180"/>
      <c r="E643" s="184">
        <v>24.05</v>
      </c>
      <c r="F643" s="188"/>
      <c r="G643" s="188"/>
      <c r="H643" s="188"/>
      <c r="I643" s="188"/>
      <c r="J643" s="188"/>
      <c r="K643" s="188"/>
      <c r="L643" s="188"/>
      <c r="M643" s="188"/>
      <c r="N643" s="188"/>
      <c r="O643" s="188"/>
      <c r="P643" s="188"/>
      <c r="Q643" s="188"/>
      <c r="R643" s="188"/>
      <c r="S643" s="188"/>
      <c r="T643" s="188"/>
      <c r="U643" s="189"/>
      <c r="V643" s="188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  <c r="AG643" s="166" t="s">
        <v>154</v>
      </c>
      <c r="AH643" s="166">
        <v>0</v>
      </c>
      <c r="AI643" s="166"/>
      <c r="AJ643" s="166"/>
      <c r="AK643" s="166"/>
      <c r="AL643" s="166"/>
      <c r="AM643" s="166"/>
      <c r="AN643" s="166"/>
      <c r="AO643" s="166"/>
      <c r="AP643" s="166"/>
      <c r="AQ643" s="166"/>
      <c r="AR643" s="166"/>
      <c r="AS643" s="166"/>
      <c r="AT643" s="166"/>
      <c r="AU643" s="166"/>
      <c r="AV643" s="166"/>
      <c r="AW643" s="166"/>
      <c r="AX643" s="166"/>
      <c r="AY643" s="166"/>
      <c r="AZ643" s="166"/>
      <c r="BA643" s="166"/>
      <c r="BB643" s="166"/>
      <c r="BC643" s="166"/>
      <c r="BD643" s="166"/>
      <c r="BE643" s="166"/>
      <c r="BF643" s="166"/>
      <c r="BG643" s="166"/>
      <c r="BH643" s="166"/>
    </row>
    <row r="644" spans="1:60" outlineLevel="1">
      <c r="A644" s="167">
        <v>108</v>
      </c>
      <c r="B644" s="177" t="s">
        <v>545</v>
      </c>
      <c r="C644" s="194" t="s">
        <v>1238</v>
      </c>
      <c r="D644" s="179" t="s">
        <v>167</v>
      </c>
      <c r="E644" s="183">
        <v>28</v>
      </c>
      <c r="F644" s="188"/>
      <c r="G644" s="188"/>
      <c r="H644" s="188">
        <v>0</v>
      </c>
      <c r="I644" s="188">
        <f>ROUND(E644*H644,2)</f>
        <v>0</v>
      </c>
      <c r="J644" s="188">
        <v>324.89999999999998</v>
      </c>
      <c r="K644" s="188">
        <f>ROUND(E644*J644,2)</f>
        <v>9097.2000000000007</v>
      </c>
      <c r="L644" s="188">
        <v>15</v>
      </c>
      <c r="M644" s="188">
        <f>G644*(1+L644/100)</f>
        <v>0</v>
      </c>
      <c r="N644" s="188">
        <v>0</v>
      </c>
      <c r="O644" s="188">
        <f>ROUND(E644*N644,2)</f>
        <v>0</v>
      </c>
      <c r="P644" s="188">
        <v>0</v>
      </c>
      <c r="Q644" s="188">
        <f>ROUND(E644*P644,2)</f>
        <v>0</v>
      </c>
      <c r="R644" s="188"/>
      <c r="S644" s="188" t="s">
        <v>157</v>
      </c>
      <c r="T644" s="188">
        <v>0</v>
      </c>
      <c r="U644" s="189">
        <f>ROUND(E644*T644,2)</f>
        <v>0</v>
      </c>
      <c r="V644" s="188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166" t="s">
        <v>152</v>
      </c>
      <c r="AH644" s="166"/>
      <c r="AI644" s="166"/>
      <c r="AJ644" s="166"/>
      <c r="AK644" s="166"/>
      <c r="AL644" s="166"/>
      <c r="AM644" s="166"/>
      <c r="AN644" s="166"/>
      <c r="AO644" s="166"/>
      <c r="AP644" s="166"/>
      <c r="AQ644" s="166"/>
      <c r="AR644" s="166"/>
      <c r="AS644" s="166"/>
      <c r="AT644" s="166"/>
      <c r="AU644" s="166"/>
      <c r="AV644" s="166"/>
      <c r="AW644" s="166"/>
      <c r="AX644" s="166"/>
      <c r="AY644" s="166"/>
      <c r="AZ644" s="166"/>
      <c r="BA644" s="166"/>
      <c r="BB644" s="166"/>
      <c r="BC644" s="166"/>
      <c r="BD644" s="166"/>
      <c r="BE644" s="166"/>
      <c r="BF644" s="166"/>
      <c r="BG644" s="166"/>
      <c r="BH644" s="166"/>
    </row>
    <row r="645" spans="1:60" outlineLevel="1">
      <c r="A645" s="167"/>
      <c r="B645" s="177"/>
      <c r="C645" s="195" t="s">
        <v>546</v>
      </c>
      <c r="D645" s="180"/>
      <c r="E645" s="184">
        <v>28</v>
      </c>
      <c r="F645" s="188"/>
      <c r="G645" s="188"/>
      <c r="H645" s="188"/>
      <c r="I645" s="188"/>
      <c r="J645" s="188"/>
      <c r="K645" s="188"/>
      <c r="L645" s="188"/>
      <c r="M645" s="188"/>
      <c r="N645" s="188"/>
      <c r="O645" s="188"/>
      <c r="P645" s="188"/>
      <c r="Q645" s="188"/>
      <c r="R645" s="188"/>
      <c r="S645" s="188"/>
      <c r="T645" s="188"/>
      <c r="U645" s="189"/>
      <c r="V645" s="188"/>
      <c r="W645" s="166"/>
      <c r="X645" s="166"/>
      <c r="Y645" s="166"/>
      <c r="Z645" s="166"/>
      <c r="AA645" s="166"/>
      <c r="AB645" s="166"/>
      <c r="AC645" s="166"/>
      <c r="AD645" s="166"/>
      <c r="AE645" s="166"/>
      <c r="AF645" s="166"/>
      <c r="AG645" s="166" t="s">
        <v>154</v>
      </c>
      <c r="AH645" s="166">
        <v>0</v>
      </c>
      <c r="AI645" s="166"/>
      <c r="AJ645" s="166"/>
      <c r="AK645" s="166"/>
      <c r="AL645" s="166"/>
      <c r="AM645" s="166"/>
      <c r="AN645" s="166"/>
      <c r="AO645" s="166"/>
      <c r="AP645" s="166"/>
      <c r="AQ645" s="166"/>
      <c r="AR645" s="166"/>
      <c r="AS645" s="166"/>
      <c r="AT645" s="166"/>
      <c r="AU645" s="166"/>
      <c r="AV645" s="166"/>
      <c r="AW645" s="166"/>
      <c r="AX645" s="166"/>
      <c r="AY645" s="166"/>
      <c r="AZ645" s="166"/>
      <c r="BA645" s="166"/>
      <c r="BB645" s="166"/>
      <c r="BC645" s="166"/>
      <c r="BD645" s="166"/>
      <c r="BE645" s="166"/>
      <c r="BF645" s="166"/>
      <c r="BG645" s="166"/>
      <c r="BH645" s="166"/>
    </row>
    <row r="646" spans="1:60" ht="22.5" outlineLevel="1">
      <c r="A646" s="167">
        <v>109</v>
      </c>
      <c r="B646" s="177" t="s">
        <v>547</v>
      </c>
      <c r="C646" s="194" t="s">
        <v>1239</v>
      </c>
      <c r="D646" s="179" t="s">
        <v>159</v>
      </c>
      <c r="E646" s="183">
        <v>416.47372999999999</v>
      </c>
      <c r="F646" s="188"/>
      <c r="G646" s="188"/>
      <c r="H646" s="188">
        <v>568.11</v>
      </c>
      <c r="I646" s="188">
        <f>ROUND(E646*H646,2)</f>
        <v>236602.89</v>
      </c>
      <c r="J646" s="188">
        <v>279.58999999999997</v>
      </c>
      <c r="K646" s="188">
        <f>ROUND(E646*J646,2)</f>
        <v>116441.89</v>
      </c>
      <c r="L646" s="188">
        <v>15</v>
      </c>
      <c r="M646" s="188">
        <f>G646*(1+L646/100)</f>
        <v>0</v>
      </c>
      <c r="N646" s="188">
        <v>6.7600000000000004E-3</v>
      </c>
      <c r="O646" s="188">
        <f>ROUND(E646*N646,2)</f>
        <v>2.82</v>
      </c>
      <c r="P646" s="188">
        <v>0</v>
      </c>
      <c r="Q646" s="188">
        <f>ROUND(E646*P646,2)</f>
        <v>0</v>
      </c>
      <c r="R646" s="188"/>
      <c r="S646" s="188" t="s">
        <v>157</v>
      </c>
      <c r="T646" s="188">
        <v>0</v>
      </c>
      <c r="U646" s="189">
        <f>ROUND(E646*T646,2)</f>
        <v>0</v>
      </c>
      <c r="V646" s="188"/>
      <c r="W646" s="166"/>
      <c r="X646" s="166"/>
      <c r="Y646" s="166"/>
      <c r="Z646" s="166"/>
      <c r="AA646" s="166"/>
      <c r="AB646" s="166"/>
      <c r="AC646" s="166"/>
      <c r="AD646" s="166"/>
      <c r="AE646" s="166"/>
      <c r="AF646" s="166"/>
      <c r="AG646" s="166" t="s">
        <v>152</v>
      </c>
      <c r="AH646" s="166"/>
      <c r="AI646" s="166"/>
      <c r="AJ646" s="166"/>
      <c r="AK646" s="166"/>
      <c r="AL646" s="166"/>
      <c r="AM646" s="166"/>
      <c r="AN646" s="166"/>
      <c r="AO646" s="166"/>
      <c r="AP646" s="166"/>
      <c r="AQ646" s="166"/>
      <c r="AR646" s="166"/>
      <c r="AS646" s="166"/>
      <c r="AT646" s="166"/>
      <c r="AU646" s="166"/>
      <c r="AV646" s="166"/>
      <c r="AW646" s="166"/>
      <c r="AX646" s="166"/>
      <c r="AY646" s="166"/>
      <c r="AZ646" s="166"/>
      <c r="BA646" s="166"/>
      <c r="BB646" s="166"/>
      <c r="BC646" s="166"/>
      <c r="BD646" s="166"/>
      <c r="BE646" s="166"/>
      <c r="BF646" s="166"/>
      <c r="BG646" s="166"/>
      <c r="BH646" s="166"/>
    </row>
    <row r="647" spans="1:60" ht="22.5" outlineLevel="1">
      <c r="A647" s="167"/>
      <c r="B647" s="177"/>
      <c r="C647" s="195" t="s">
        <v>411</v>
      </c>
      <c r="D647" s="180"/>
      <c r="E647" s="184">
        <v>346.27</v>
      </c>
      <c r="F647" s="188"/>
      <c r="G647" s="188"/>
      <c r="H647" s="188"/>
      <c r="I647" s="188"/>
      <c r="J647" s="188"/>
      <c r="K647" s="188"/>
      <c r="L647" s="188"/>
      <c r="M647" s="188"/>
      <c r="N647" s="188"/>
      <c r="O647" s="188"/>
      <c r="P647" s="188"/>
      <c r="Q647" s="188"/>
      <c r="R647" s="188"/>
      <c r="S647" s="188"/>
      <c r="T647" s="188"/>
      <c r="U647" s="189"/>
      <c r="V647" s="188"/>
      <c r="W647" s="166"/>
      <c r="X647" s="166"/>
      <c r="Y647" s="166"/>
      <c r="Z647" s="166"/>
      <c r="AA647" s="166"/>
      <c r="AB647" s="166"/>
      <c r="AC647" s="166"/>
      <c r="AD647" s="166"/>
      <c r="AE647" s="166"/>
      <c r="AF647" s="166"/>
      <c r="AG647" s="166" t="s">
        <v>154</v>
      </c>
      <c r="AH647" s="166">
        <v>0</v>
      </c>
      <c r="AI647" s="166"/>
      <c r="AJ647" s="166"/>
      <c r="AK647" s="166"/>
      <c r="AL647" s="166"/>
      <c r="AM647" s="166"/>
      <c r="AN647" s="166"/>
      <c r="AO647" s="166"/>
      <c r="AP647" s="166"/>
      <c r="AQ647" s="166"/>
      <c r="AR647" s="166"/>
      <c r="AS647" s="166"/>
      <c r="AT647" s="166"/>
      <c r="AU647" s="166"/>
      <c r="AV647" s="166"/>
      <c r="AW647" s="166"/>
      <c r="AX647" s="166"/>
      <c r="AY647" s="166"/>
      <c r="AZ647" s="166"/>
      <c r="BA647" s="166"/>
      <c r="BB647" s="166"/>
      <c r="BC647" s="166"/>
      <c r="BD647" s="166"/>
      <c r="BE647" s="166"/>
      <c r="BF647" s="166"/>
      <c r="BG647" s="166"/>
      <c r="BH647" s="166"/>
    </row>
    <row r="648" spans="1:60" outlineLevel="1">
      <c r="A648" s="167"/>
      <c r="B648" s="177"/>
      <c r="C648" s="195" t="s">
        <v>409</v>
      </c>
      <c r="D648" s="180"/>
      <c r="E648" s="184">
        <v>34.57</v>
      </c>
      <c r="F648" s="188"/>
      <c r="G648" s="188"/>
      <c r="H648" s="188"/>
      <c r="I648" s="188"/>
      <c r="J648" s="188"/>
      <c r="K648" s="188"/>
      <c r="L648" s="188"/>
      <c r="M648" s="188"/>
      <c r="N648" s="188"/>
      <c r="O648" s="188"/>
      <c r="P648" s="188"/>
      <c r="Q648" s="188"/>
      <c r="R648" s="188"/>
      <c r="S648" s="188"/>
      <c r="T648" s="188"/>
      <c r="U648" s="189"/>
      <c r="V648" s="188"/>
      <c r="W648" s="166"/>
      <c r="X648" s="166"/>
      <c r="Y648" s="166"/>
      <c r="Z648" s="166"/>
      <c r="AA648" s="166"/>
      <c r="AB648" s="166"/>
      <c r="AC648" s="166"/>
      <c r="AD648" s="166"/>
      <c r="AE648" s="166"/>
      <c r="AF648" s="166"/>
      <c r="AG648" s="166" t="s">
        <v>154</v>
      </c>
      <c r="AH648" s="166">
        <v>0</v>
      </c>
      <c r="AI648" s="166"/>
      <c r="AJ648" s="166"/>
      <c r="AK648" s="166"/>
      <c r="AL648" s="166"/>
      <c r="AM648" s="166"/>
      <c r="AN648" s="166"/>
      <c r="AO648" s="166"/>
      <c r="AP648" s="166"/>
      <c r="AQ648" s="166"/>
      <c r="AR648" s="166"/>
      <c r="AS648" s="166"/>
      <c r="AT648" s="166"/>
      <c r="AU648" s="166"/>
      <c r="AV648" s="166"/>
      <c r="AW648" s="166"/>
      <c r="AX648" s="166"/>
      <c r="AY648" s="166"/>
      <c r="AZ648" s="166"/>
      <c r="BA648" s="166"/>
      <c r="BB648" s="166"/>
      <c r="BC648" s="166"/>
      <c r="BD648" s="166"/>
      <c r="BE648" s="166"/>
      <c r="BF648" s="166"/>
      <c r="BG648" s="166"/>
      <c r="BH648" s="166"/>
    </row>
    <row r="649" spans="1:60" outlineLevel="1">
      <c r="A649" s="167"/>
      <c r="B649" s="177"/>
      <c r="C649" s="195" t="s">
        <v>249</v>
      </c>
      <c r="D649" s="180"/>
      <c r="E649" s="184">
        <v>35.630000000000003</v>
      </c>
      <c r="F649" s="188"/>
      <c r="G649" s="188"/>
      <c r="H649" s="188"/>
      <c r="I649" s="188"/>
      <c r="J649" s="188"/>
      <c r="K649" s="188"/>
      <c r="L649" s="188"/>
      <c r="M649" s="188"/>
      <c r="N649" s="188"/>
      <c r="O649" s="188"/>
      <c r="P649" s="188"/>
      <c r="Q649" s="188"/>
      <c r="R649" s="188"/>
      <c r="S649" s="188"/>
      <c r="T649" s="188"/>
      <c r="U649" s="189"/>
      <c r="V649" s="188"/>
      <c r="W649" s="166"/>
      <c r="X649" s="166"/>
      <c r="Y649" s="166"/>
      <c r="Z649" s="166"/>
      <c r="AA649" s="166"/>
      <c r="AB649" s="166"/>
      <c r="AC649" s="166"/>
      <c r="AD649" s="166"/>
      <c r="AE649" s="166"/>
      <c r="AF649" s="166"/>
      <c r="AG649" s="166" t="s">
        <v>154</v>
      </c>
      <c r="AH649" s="166">
        <v>0</v>
      </c>
      <c r="AI649" s="166"/>
      <c r="AJ649" s="166"/>
      <c r="AK649" s="166"/>
      <c r="AL649" s="166"/>
      <c r="AM649" s="166"/>
      <c r="AN649" s="166"/>
      <c r="AO649" s="166"/>
      <c r="AP649" s="166"/>
      <c r="AQ649" s="166"/>
      <c r="AR649" s="166"/>
      <c r="AS649" s="166"/>
      <c r="AT649" s="166"/>
      <c r="AU649" s="166"/>
      <c r="AV649" s="166"/>
      <c r="AW649" s="166"/>
      <c r="AX649" s="166"/>
      <c r="AY649" s="166"/>
      <c r="AZ649" s="166"/>
      <c r="BA649" s="166"/>
      <c r="BB649" s="166"/>
      <c r="BC649" s="166"/>
      <c r="BD649" s="166"/>
      <c r="BE649" s="166"/>
      <c r="BF649" s="166"/>
      <c r="BG649" s="166"/>
      <c r="BH649" s="166"/>
    </row>
    <row r="650" spans="1:60" ht="22.5" outlineLevel="1">
      <c r="A650" s="167">
        <v>110</v>
      </c>
      <c r="B650" s="177" t="s">
        <v>548</v>
      </c>
      <c r="C650" s="194" t="s">
        <v>1240</v>
      </c>
      <c r="D650" s="179" t="s">
        <v>167</v>
      </c>
      <c r="E650" s="183">
        <v>10.4</v>
      </c>
      <c r="F650" s="188"/>
      <c r="G650" s="188"/>
      <c r="H650" s="188">
        <v>165.47</v>
      </c>
      <c r="I650" s="188">
        <f>ROUND(E650*H650,2)</f>
        <v>1720.89</v>
      </c>
      <c r="J650" s="188">
        <v>577.63</v>
      </c>
      <c r="K650" s="188">
        <f>ROUND(E650*J650,2)</f>
        <v>6007.35</v>
      </c>
      <c r="L650" s="188">
        <v>15</v>
      </c>
      <c r="M650" s="188">
        <f>G650*(1+L650/100)</f>
        <v>0</v>
      </c>
      <c r="N650" s="188">
        <v>4.3699999999999998E-3</v>
      </c>
      <c r="O650" s="188">
        <f>ROUND(E650*N650,2)</f>
        <v>0.05</v>
      </c>
      <c r="P650" s="188">
        <v>0</v>
      </c>
      <c r="Q650" s="188">
        <f>ROUND(E650*P650,2)</f>
        <v>0</v>
      </c>
      <c r="R650" s="188"/>
      <c r="S650" s="188" t="s">
        <v>157</v>
      </c>
      <c r="T650" s="188">
        <v>0</v>
      </c>
      <c r="U650" s="189">
        <f>ROUND(E650*T650,2)</f>
        <v>0</v>
      </c>
      <c r="V650" s="188"/>
      <c r="W650" s="166"/>
      <c r="X650" s="166"/>
      <c r="Y650" s="166"/>
      <c r="Z650" s="166"/>
      <c r="AA650" s="166"/>
      <c r="AB650" s="166"/>
      <c r="AC650" s="166"/>
      <c r="AD650" s="166"/>
      <c r="AE650" s="166"/>
      <c r="AF650" s="166"/>
      <c r="AG650" s="166" t="s">
        <v>152</v>
      </c>
      <c r="AH650" s="166"/>
      <c r="AI650" s="166"/>
      <c r="AJ650" s="166"/>
      <c r="AK650" s="166"/>
      <c r="AL650" s="166"/>
      <c r="AM650" s="166"/>
      <c r="AN650" s="166"/>
      <c r="AO650" s="166"/>
      <c r="AP650" s="166"/>
      <c r="AQ650" s="166"/>
      <c r="AR650" s="166"/>
      <c r="AS650" s="166"/>
      <c r="AT650" s="166"/>
      <c r="AU650" s="166"/>
      <c r="AV650" s="166"/>
      <c r="AW650" s="166"/>
      <c r="AX650" s="166"/>
      <c r="AY650" s="166"/>
      <c r="AZ650" s="166"/>
      <c r="BA650" s="166"/>
      <c r="BB650" s="166"/>
      <c r="BC650" s="166"/>
      <c r="BD650" s="166"/>
      <c r="BE650" s="166"/>
      <c r="BF650" s="166"/>
      <c r="BG650" s="166"/>
      <c r="BH650" s="166"/>
    </row>
    <row r="651" spans="1:60" outlineLevel="1">
      <c r="A651" s="167"/>
      <c r="B651" s="177"/>
      <c r="C651" s="195" t="s">
        <v>549</v>
      </c>
      <c r="D651" s="180"/>
      <c r="E651" s="184">
        <v>10.4</v>
      </c>
      <c r="F651" s="188"/>
      <c r="G651" s="188"/>
      <c r="H651" s="188"/>
      <c r="I651" s="188"/>
      <c r="J651" s="188"/>
      <c r="K651" s="188"/>
      <c r="L651" s="188"/>
      <c r="M651" s="188"/>
      <c r="N651" s="188"/>
      <c r="O651" s="188"/>
      <c r="P651" s="188"/>
      <c r="Q651" s="188"/>
      <c r="R651" s="188"/>
      <c r="S651" s="188"/>
      <c r="T651" s="188"/>
      <c r="U651" s="189"/>
      <c r="V651" s="188"/>
      <c r="W651" s="166"/>
      <c r="X651" s="166"/>
      <c r="Y651" s="166"/>
      <c r="Z651" s="166"/>
      <c r="AA651" s="166"/>
      <c r="AB651" s="166"/>
      <c r="AC651" s="166"/>
      <c r="AD651" s="166"/>
      <c r="AE651" s="166"/>
      <c r="AF651" s="166"/>
      <c r="AG651" s="166" t="s">
        <v>154</v>
      </c>
      <c r="AH651" s="166">
        <v>0</v>
      </c>
      <c r="AI651" s="166"/>
      <c r="AJ651" s="166"/>
      <c r="AK651" s="166"/>
      <c r="AL651" s="166"/>
      <c r="AM651" s="166"/>
      <c r="AN651" s="166"/>
      <c r="AO651" s="166"/>
      <c r="AP651" s="166"/>
      <c r="AQ651" s="166"/>
      <c r="AR651" s="166"/>
      <c r="AS651" s="166"/>
      <c r="AT651" s="166"/>
      <c r="AU651" s="166"/>
      <c r="AV651" s="166"/>
      <c r="AW651" s="166"/>
      <c r="AX651" s="166"/>
      <c r="AY651" s="166"/>
      <c r="AZ651" s="166"/>
      <c r="BA651" s="166"/>
      <c r="BB651" s="166"/>
      <c r="BC651" s="166"/>
      <c r="BD651" s="166"/>
      <c r="BE651" s="166"/>
      <c r="BF651" s="166"/>
      <c r="BG651" s="166"/>
      <c r="BH651" s="166"/>
    </row>
    <row r="652" spans="1:60" outlineLevel="1">
      <c r="A652" s="167">
        <v>111</v>
      </c>
      <c r="B652" s="177" t="s">
        <v>550</v>
      </c>
      <c r="C652" s="194" t="s">
        <v>551</v>
      </c>
      <c r="D652" s="179" t="s">
        <v>0</v>
      </c>
      <c r="E652" s="183">
        <v>3957.1795000000002</v>
      </c>
      <c r="F652" s="188"/>
      <c r="G652" s="188"/>
      <c r="H652" s="188">
        <v>0</v>
      </c>
      <c r="I652" s="188">
        <f>ROUND(E652*H652,2)</f>
        <v>0</v>
      </c>
      <c r="J652" s="188">
        <v>2</v>
      </c>
      <c r="K652" s="188">
        <f>ROUND(E652*J652,2)</f>
        <v>7914.36</v>
      </c>
      <c r="L652" s="188">
        <v>15</v>
      </c>
      <c r="M652" s="188">
        <f>G652*(1+L652/100)</f>
        <v>0</v>
      </c>
      <c r="N652" s="188">
        <v>0</v>
      </c>
      <c r="O652" s="188">
        <f>ROUND(E652*N652,2)</f>
        <v>0</v>
      </c>
      <c r="P652" s="188">
        <v>0</v>
      </c>
      <c r="Q652" s="188">
        <f>ROUND(E652*P652,2)</f>
        <v>0</v>
      </c>
      <c r="R652" s="188" t="s">
        <v>552</v>
      </c>
      <c r="S652" s="188" t="s">
        <v>151</v>
      </c>
      <c r="T652" s="188">
        <v>0</v>
      </c>
      <c r="U652" s="189">
        <f>ROUND(E652*T652,2)</f>
        <v>0</v>
      </c>
      <c r="V652" s="188"/>
      <c r="W652" s="166"/>
      <c r="X652" s="166"/>
      <c r="Y652" s="166"/>
      <c r="Z652" s="166"/>
      <c r="AA652" s="166"/>
      <c r="AB652" s="166"/>
      <c r="AC652" s="166"/>
      <c r="AD652" s="166"/>
      <c r="AE652" s="166"/>
      <c r="AF652" s="166"/>
      <c r="AG652" s="166" t="s">
        <v>375</v>
      </c>
      <c r="AH652" s="166"/>
      <c r="AI652" s="166"/>
      <c r="AJ652" s="166"/>
      <c r="AK652" s="166"/>
      <c r="AL652" s="166"/>
      <c r="AM652" s="166"/>
      <c r="AN652" s="166"/>
      <c r="AO652" s="166"/>
      <c r="AP652" s="166"/>
      <c r="AQ652" s="166"/>
      <c r="AR652" s="166"/>
      <c r="AS652" s="166"/>
      <c r="AT652" s="166"/>
      <c r="AU652" s="166"/>
      <c r="AV652" s="166"/>
      <c r="AW652" s="166"/>
      <c r="AX652" s="166"/>
      <c r="AY652" s="166"/>
      <c r="AZ652" s="166"/>
      <c r="BA652" s="166"/>
      <c r="BB652" s="166"/>
      <c r="BC652" s="166"/>
      <c r="BD652" s="166"/>
      <c r="BE652" s="166"/>
      <c r="BF652" s="166"/>
      <c r="BG652" s="166"/>
      <c r="BH652" s="166"/>
    </row>
    <row r="653" spans="1:60">
      <c r="A653" s="173" t="s">
        <v>146</v>
      </c>
      <c r="B653" s="178" t="s">
        <v>98</v>
      </c>
      <c r="C653" s="196" t="s">
        <v>99</v>
      </c>
      <c r="D653" s="181"/>
      <c r="E653" s="185"/>
      <c r="F653" s="190"/>
      <c r="G653" s="190"/>
      <c r="H653" s="190"/>
      <c r="I653" s="190">
        <f>SUM(I654:I661)</f>
        <v>23380.84</v>
      </c>
      <c r="J653" s="190"/>
      <c r="K653" s="190">
        <f>SUM(K654:K661)</f>
        <v>31632.37</v>
      </c>
      <c r="L653" s="190"/>
      <c r="M653" s="190">
        <f>SUM(M654:M661)</f>
        <v>0</v>
      </c>
      <c r="N653" s="190"/>
      <c r="O653" s="190">
        <f>SUM(O654:O661)</f>
        <v>7.0000000000000007E-2</v>
      </c>
      <c r="P653" s="190"/>
      <c r="Q653" s="190">
        <f>SUM(Q654:Q661)</f>
        <v>12.52</v>
      </c>
      <c r="R653" s="190"/>
      <c r="S653" s="190"/>
      <c r="T653" s="190"/>
      <c r="U653" s="191">
        <f>SUM(U654:U661)</f>
        <v>0</v>
      </c>
      <c r="V653" s="190"/>
      <c r="AG653" t="s">
        <v>147</v>
      </c>
    </row>
    <row r="654" spans="1:60" outlineLevel="1">
      <c r="A654" s="167">
        <v>112</v>
      </c>
      <c r="B654" s="177" t="s">
        <v>553</v>
      </c>
      <c r="C654" s="194" t="s">
        <v>554</v>
      </c>
      <c r="D654" s="179" t="s">
        <v>159</v>
      </c>
      <c r="E654" s="183">
        <v>298.03768000000002</v>
      </c>
      <c r="F654" s="188"/>
      <c r="G654" s="188"/>
      <c r="H654" s="188">
        <v>0</v>
      </c>
      <c r="I654" s="188">
        <f>ROUND(E654*H654,2)</f>
        <v>0</v>
      </c>
      <c r="J654" s="188">
        <v>47.3</v>
      </c>
      <c r="K654" s="188">
        <f>ROUND(E654*J654,2)</f>
        <v>14097.18</v>
      </c>
      <c r="L654" s="188">
        <v>15</v>
      </c>
      <c r="M654" s="188">
        <f>G654*(1+L654/100)</f>
        <v>0</v>
      </c>
      <c r="N654" s="188">
        <v>0</v>
      </c>
      <c r="O654" s="188">
        <f>ROUND(E654*N654,2)</f>
        <v>0</v>
      </c>
      <c r="P654" s="188">
        <v>4.2000000000000003E-2</v>
      </c>
      <c r="Q654" s="188">
        <f>ROUND(E654*P654,2)</f>
        <v>12.52</v>
      </c>
      <c r="R654" s="188"/>
      <c r="S654" s="188" t="s">
        <v>151</v>
      </c>
      <c r="T654" s="188">
        <v>0</v>
      </c>
      <c r="U654" s="189">
        <f>ROUND(E654*T654,2)</f>
        <v>0</v>
      </c>
      <c r="V654" s="188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  <c r="AG654" s="166" t="s">
        <v>152</v>
      </c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166"/>
      <c r="AZ654" s="166"/>
      <c r="BA654" s="166"/>
      <c r="BB654" s="166"/>
      <c r="BC654" s="166"/>
      <c r="BD654" s="166"/>
      <c r="BE654" s="166"/>
      <c r="BF654" s="166"/>
      <c r="BG654" s="166"/>
      <c r="BH654" s="166"/>
    </row>
    <row r="655" spans="1:60" outlineLevel="1">
      <c r="A655" s="167"/>
      <c r="B655" s="177"/>
      <c r="C655" s="195" t="s">
        <v>478</v>
      </c>
      <c r="D655" s="180"/>
      <c r="E655" s="184">
        <v>271.01</v>
      </c>
      <c r="F655" s="188"/>
      <c r="G655" s="188"/>
      <c r="H655" s="188"/>
      <c r="I655" s="188"/>
      <c r="J655" s="188"/>
      <c r="K655" s="188"/>
      <c r="L655" s="188"/>
      <c r="M655" s="188"/>
      <c r="N655" s="188"/>
      <c r="O655" s="188"/>
      <c r="P655" s="188"/>
      <c r="Q655" s="188"/>
      <c r="R655" s="188"/>
      <c r="S655" s="188"/>
      <c r="T655" s="188"/>
      <c r="U655" s="189"/>
      <c r="V655" s="188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  <c r="AG655" s="166" t="s">
        <v>154</v>
      </c>
      <c r="AH655" s="166">
        <v>0</v>
      </c>
      <c r="AI655" s="166"/>
      <c r="AJ655" s="166"/>
      <c r="AK655" s="166"/>
      <c r="AL655" s="166"/>
      <c r="AM655" s="166"/>
      <c r="AN655" s="166"/>
      <c r="AO655" s="166"/>
      <c r="AP655" s="166"/>
      <c r="AQ655" s="166"/>
      <c r="AR655" s="166"/>
      <c r="AS655" s="166"/>
      <c r="AT655" s="166"/>
      <c r="AU655" s="166"/>
      <c r="AV655" s="166"/>
      <c r="AW655" s="166"/>
      <c r="AX655" s="166"/>
      <c r="AY655" s="166"/>
      <c r="AZ655" s="166"/>
      <c r="BA655" s="166"/>
      <c r="BB655" s="166"/>
      <c r="BC655" s="166"/>
      <c r="BD655" s="166"/>
      <c r="BE655" s="166"/>
      <c r="BF655" s="166"/>
      <c r="BG655" s="166"/>
      <c r="BH655" s="166"/>
    </row>
    <row r="656" spans="1:60" outlineLevel="1">
      <c r="A656" s="167"/>
      <c r="B656" s="177"/>
      <c r="C656" s="195" t="s">
        <v>479</v>
      </c>
      <c r="D656" s="180"/>
      <c r="E656" s="184">
        <v>27.03</v>
      </c>
      <c r="F656" s="188"/>
      <c r="G656" s="188"/>
      <c r="H656" s="188"/>
      <c r="I656" s="188"/>
      <c r="J656" s="188"/>
      <c r="K656" s="188"/>
      <c r="L656" s="188"/>
      <c r="M656" s="188"/>
      <c r="N656" s="188"/>
      <c r="O656" s="188"/>
      <c r="P656" s="188"/>
      <c r="Q656" s="188"/>
      <c r="R656" s="188"/>
      <c r="S656" s="188"/>
      <c r="T656" s="188"/>
      <c r="U656" s="189"/>
      <c r="V656" s="188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  <c r="AG656" s="166" t="s">
        <v>154</v>
      </c>
      <c r="AH656" s="166">
        <v>0</v>
      </c>
      <c r="AI656" s="166"/>
      <c r="AJ656" s="166"/>
      <c r="AK656" s="166"/>
      <c r="AL656" s="166"/>
      <c r="AM656" s="166"/>
      <c r="AN656" s="166"/>
      <c r="AO656" s="166"/>
      <c r="AP656" s="166"/>
      <c r="AQ656" s="166"/>
      <c r="AR656" s="166"/>
      <c r="AS656" s="166"/>
      <c r="AT656" s="166"/>
      <c r="AU656" s="166"/>
      <c r="AV656" s="166"/>
      <c r="AW656" s="166"/>
      <c r="AX656" s="166"/>
      <c r="AY656" s="166"/>
      <c r="AZ656" s="166"/>
      <c r="BA656" s="166"/>
      <c r="BB656" s="166"/>
      <c r="BC656" s="166"/>
      <c r="BD656" s="166"/>
      <c r="BE656" s="166"/>
      <c r="BF656" s="166"/>
      <c r="BG656" s="166"/>
      <c r="BH656" s="166"/>
    </row>
    <row r="657" spans="1:60" ht="22.5" outlineLevel="1">
      <c r="A657" s="167">
        <v>113</v>
      </c>
      <c r="B657" s="177" t="s">
        <v>555</v>
      </c>
      <c r="C657" s="194" t="s">
        <v>672</v>
      </c>
      <c r="D657" s="179" t="s">
        <v>159</v>
      </c>
      <c r="E657" s="183">
        <v>416.47372999999999</v>
      </c>
      <c r="F657" s="188"/>
      <c r="G657" s="188"/>
      <c r="H657" s="188">
        <v>56.14</v>
      </c>
      <c r="I657" s="188">
        <f>ROUND(E657*H657,2)</f>
        <v>23380.84</v>
      </c>
      <c r="J657" s="188">
        <v>32.659999999999997</v>
      </c>
      <c r="K657" s="188">
        <f>ROUND(E657*J657,2)</f>
        <v>13602.03</v>
      </c>
      <c r="L657" s="188">
        <v>15</v>
      </c>
      <c r="M657" s="188">
        <f>G657*(1+L657/100)</f>
        <v>0</v>
      </c>
      <c r="N657" s="188">
        <v>1.8000000000000001E-4</v>
      </c>
      <c r="O657" s="188">
        <f>ROUND(E657*N657,2)</f>
        <v>7.0000000000000007E-2</v>
      </c>
      <c r="P657" s="188">
        <v>0</v>
      </c>
      <c r="Q657" s="188">
        <f>ROUND(E657*P657,2)</f>
        <v>0</v>
      </c>
      <c r="R657" s="188"/>
      <c r="S657" s="188" t="s">
        <v>157</v>
      </c>
      <c r="T657" s="188">
        <v>0</v>
      </c>
      <c r="U657" s="189">
        <f>ROUND(E657*T657,2)</f>
        <v>0</v>
      </c>
      <c r="V657" s="188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  <c r="AG657" s="166" t="s">
        <v>152</v>
      </c>
      <c r="AH657" s="166"/>
      <c r="AI657" s="166"/>
      <c r="AJ657" s="166"/>
      <c r="AK657" s="166"/>
      <c r="AL657" s="166"/>
      <c r="AM657" s="166"/>
      <c r="AN657" s="166"/>
      <c r="AO657" s="166"/>
      <c r="AP657" s="166"/>
      <c r="AQ657" s="166"/>
      <c r="AR657" s="166"/>
      <c r="AS657" s="166"/>
      <c r="AT657" s="166"/>
      <c r="AU657" s="166"/>
      <c r="AV657" s="166"/>
      <c r="AW657" s="166"/>
      <c r="AX657" s="166"/>
      <c r="AY657" s="166"/>
      <c r="AZ657" s="166"/>
      <c r="BA657" s="166"/>
      <c r="BB657" s="166"/>
      <c r="BC657" s="166"/>
      <c r="BD657" s="166"/>
      <c r="BE657" s="166"/>
      <c r="BF657" s="166"/>
      <c r="BG657" s="166"/>
      <c r="BH657" s="166"/>
    </row>
    <row r="658" spans="1:60" ht="22.5" outlineLevel="1">
      <c r="A658" s="167"/>
      <c r="B658" s="177"/>
      <c r="C658" s="195" t="s">
        <v>411</v>
      </c>
      <c r="D658" s="180"/>
      <c r="E658" s="184">
        <v>346.27249999999998</v>
      </c>
      <c r="F658" s="188"/>
      <c r="G658" s="188"/>
      <c r="H658" s="188"/>
      <c r="I658" s="188"/>
      <c r="J658" s="188"/>
      <c r="K658" s="188"/>
      <c r="L658" s="188"/>
      <c r="M658" s="188"/>
      <c r="N658" s="188"/>
      <c r="O658" s="188"/>
      <c r="P658" s="188"/>
      <c r="Q658" s="188"/>
      <c r="R658" s="188"/>
      <c r="S658" s="188"/>
      <c r="T658" s="188"/>
      <c r="U658" s="189"/>
      <c r="V658" s="188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  <c r="AG658" s="166" t="s">
        <v>154</v>
      </c>
      <c r="AH658" s="166">
        <v>0</v>
      </c>
      <c r="AI658" s="166"/>
      <c r="AJ658" s="166"/>
      <c r="AK658" s="166"/>
      <c r="AL658" s="166"/>
      <c r="AM658" s="166"/>
      <c r="AN658" s="166"/>
      <c r="AO658" s="166"/>
      <c r="AP658" s="166"/>
      <c r="AQ658" s="166"/>
      <c r="AR658" s="166"/>
      <c r="AS658" s="166"/>
      <c r="AT658" s="166"/>
      <c r="AU658" s="166"/>
      <c r="AV658" s="166"/>
      <c r="AW658" s="166"/>
      <c r="AX658" s="166"/>
      <c r="AY658" s="166"/>
      <c r="AZ658" s="166"/>
      <c r="BA658" s="166"/>
      <c r="BB658" s="166"/>
      <c r="BC658" s="166"/>
      <c r="BD658" s="166"/>
      <c r="BE658" s="166"/>
      <c r="BF658" s="166"/>
      <c r="BG658" s="166"/>
      <c r="BH658" s="166"/>
    </row>
    <row r="659" spans="1:60" outlineLevel="1">
      <c r="A659" s="167"/>
      <c r="B659" s="177"/>
      <c r="C659" s="195" t="s">
        <v>409</v>
      </c>
      <c r="D659" s="180"/>
      <c r="E659" s="184">
        <v>34.573309999999999</v>
      </c>
      <c r="F659" s="188"/>
      <c r="G659" s="188"/>
      <c r="H659" s="188"/>
      <c r="I659" s="188"/>
      <c r="J659" s="188"/>
      <c r="K659" s="188"/>
      <c r="L659" s="188"/>
      <c r="M659" s="188"/>
      <c r="N659" s="188"/>
      <c r="O659" s="188"/>
      <c r="P659" s="188"/>
      <c r="Q659" s="188"/>
      <c r="R659" s="188"/>
      <c r="S659" s="188"/>
      <c r="T659" s="188"/>
      <c r="U659" s="189"/>
      <c r="V659" s="188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  <c r="AG659" s="166" t="s">
        <v>154</v>
      </c>
      <c r="AH659" s="166">
        <v>0</v>
      </c>
      <c r="AI659" s="166"/>
      <c r="AJ659" s="166"/>
      <c r="AK659" s="166"/>
      <c r="AL659" s="166"/>
      <c r="AM659" s="166"/>
      <c r="AN659" s="166"/>
      <c r="AO659" s="166"/>
      <c r="AP659" s="166"/>
      <c r="AQ659" s="166"/>
      <c r="AR659" s="166"/>
      <c r="AS659" s="166"/>
      <c r="AT659" s="166"/>
      <c r="AU659" s="166"/>
      <c r="AV659" s="166"/>
      <c r="AW659" s="166"/>
      <c r="AX659" s="166"/>
      <c r="AY659" s="166"/>
      <c r="AZ659" s="166"/>
      <c r="BA659" s="166"/>
      <c r="BB659" s="166"/>
      <c r="BC659" s="166"/>
      <c r="BD659" s="166"/>
      <c r="BE659" s="166"/>
      <c r="BF659" s="166"/>
      <c r="BG659" s="166"/>
      <c r="BH659" s="166"/>
    </row>
    <row r="660" spans="1:60" outlineLevel="1">
      <c r="A660" s="167"/>
      <c r="B660" s="177"/>
      <c r="C660" s="195" t="s">
        <v>249</v>
      </c>
      <c r="D660" s="180"/>
      <c r="E660" s="184">
        <v>35.627920000000003</v>
      </c>
      <c r="F660" s="188"/>
      <c r="G660" s="188"/>
      <c r="H660" s="188"/>
      <c r="I660" s="188"/>
      <c r="J660" s="188"/>
      <c r="K660" s="188"/>
      <c r="L660" s="188"/>
      <c r="M660" s="188"/>
      <c r="N660" s="188"/>
      <c r="O660" s="188"/>
      <c r="P660" s="188"/>
      <c r="Q660" s="188"/>
      <c r="R660" s="188"/>
      <c r="S660" s="188"/>
      <c r="T660" s="188"/>
      <c r="U660" s="189"/>
      <c r="V660" s="188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166" t="s">
        <v>154</v>
      </c>
      <c r="AH660" s="166">
        <v>0</v>
      </c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166"/>
      <c r="AZ660" s="166"/>
      <c r="BA660" s="166"/>
      <c r="BB660" s="166"/>
      <c r="BC660" s="166"/>
      <c r="BD660" s="166"/>
      <c r="BE660" s="166"/>
      <c r="BF660" s="166"/>
      <c r="BG660" s="166"/>
      <c r="BH660" s="166"/>
    </row>
    <row r="661" spans="1:60" outlineLevel="1">
      <c r="A661" s="167">
        <v>114</v>
      </c>
      <c r="B661" s="177" t="s">
        <v>556</v>
      </c>
      <c r="C661" s="194" t="s">
        <v>557</v>
      </c>
      <c r="D661" s="179" t="s">
        <v>0</v>
      </c>
      <c r="E661" s="183">
        <v>510.8005</v>
      </c>
      <c r="F661" s="188"/>
      <c r="G661" s="188"/>
      <c r="H661" s="188">
        <v>0</v>
      </c>
      <c r="I661" s="188">
        <f>ROUND(E661*H661,2)</f>
        <v>0</v>
      </c>
      <c r="J661" s="188">
        <v>7.7</v>
      </c>
      <c r="K661" s="188">
        <f>ROUND(E661*J661,2)</f>
        <v>3933.16</v>
      </c>
      <c r="L661" s="188">
        <v>15</v>
      </c>
      <c r="M661" s="188">
        <f>G661*(1+L661/100)</f>
        <v>0</v>
      </c>
      <c r="N661" s="188">
        <v>0</v>
      </c>
      <c r="O661" s="188">
        <f>ROUND(E661*N661,2)</f>
        <v>0</v>
      </c>
      <c r="P661" s="188">
        <v>0</v>
      </c>
      <c r="Q661" s="188">
        <f>ROUND(E661*P661,2)</f>
        <v>0</v>
      </c>
      <c r="R661" s="188"/>
      <c r="S661" s="188" t="s">
        <v>157</v>
      </c>
      <c r="T661" s="188">
        <v>0</v>
      </c>
      <c r="U661" s="189">
        <f>ROUND(E661*T661,2)</f>
        <v>0</v>
      </c>
      <c r="V661" s="188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166" t="s">
        <v>375</v>
      </c>
      <c r="AH661" s="166"/>
      <c r="AI661" s="166"/>
      <c r="AJ661" s="166"/>
      <c r="AK661" s="166"/>
      <c r="AL661" s="166"/>
      <c r="AM661" s="166"/>
      <c r="AN661" s="166"/>
      <c r="AO661" s="166"/>
      <c r="AP661" s="166"/>
      <c r="AQ661" s="166"/>
      <c r="AR661" s="166"/>
      <c r="AS661" s="166"/>
      <c r="AT661" s="166"/>
      <c r="AU661" s="166"/>
      <c r="AV661" s="166"/>
      <c r="AW661" s="166"/>
      <c r="AX661" s="166"/>
      <c r="AY661" s="166"/>
      <c r="AZ661" s="166"/>
      <c r="BA661" s="166"/>
      <c r="BB661" s="166"/>
      <c r="BC661" s="166"/>
      <c r="BD661" s="166"/>
      <c r="BE661" s="166"/>
      <c r="BF661" s="166"/>
      <c r="BG661" s="166"/>
      <c r="BH661" s="166"/>
    </row>
    <row r="662" spans="1:60">
      <c r="A662" s="173" t="s">
        <v>146</v>
      </c>
      <c r="B662" s="178" t="s">
        <v>100</v>
      </c>
      <c r="C662" s="196" t="s">
        <v>101</v>
      </c>
      <c r="D662" s="181"/>
      <c r="E662" s="185"/>
      <c r="F662" s="190"/>
      <c r="G662" s="190"/>
      <c r="H662" s="190"/>
      <c r="I662" s="190">
        <f>SUM(I663:I667)</f>
        <v>0</v>
      </c>
      <c r="J662" s="190"/>
      <c r="K662" s="190">
        <f>SUM(K663:K667)</f>
        <v>541919.82999999996</v>
      </c>
      <c r="L662" s="190"/>
      <c r="M662" s="190">
        <f>SUM(M663:M667)</f>
        <v>0</v>
      </c>
      <c r="N662" s="190"/>
      <c r="O662" s="190">
        <f>SUM(O663:O667)</f>
        <v>0</v>
      </c>
      <c r="P662" s="190"/>
      <c r="Q662" s="190">
        <f>SUM(Q663:Q667)</f>
        <v>0</v>
      </c>
      <c r="R662" s="190"/>
      <c r="S662" s="190"/>
      <c r="T662" s="190"/>
      <c r="U662" s="191">
        <f>SUM(U663:U667)</f>
        <v>0</v>
      </c>
      <c r="V662" s="190"/>
      <c r="AG662" t="s">
        <v>147</v>
      </c>
    </row>
    <row r="663" spans="1:60" ht="33.75" outlineLevel="1">
      <c r="A663" s="167">
        <v>115</v>
      </c>
      <c r="B663" s="177" t="s">
        <v>558</v>
      </c>
      <c r="C663" s="194" t="s">
        <v>559</v>
      </c>
      <c r="D663" s="179" t="s">
        <v>364</v>
      </c>
      <c r="E663" s="183">
        <v>8</v>
      </c>
      <c r="F663" s="188"/>
      <c r="G663" s="188"/>
      <c r="H663" s="188">
        <v>0</v>
      </c>
      <c r="I663" s="188">
        <f>ROUND(E663*H663,2)</f>
        <v>0</v>
      </c>
      <c r="J663" s="188">
        <v>15229</v>
      </c>
      <c r="K663" s="188">
        <f>ROUND(E663*J663,2)</f>
        <v>121832</v>
      </c>
      <c r="L663" s="188">
        <v>15</v>
      </c>
      <c r="M663" s="188">
        <f>G663*(1+L663/100)</f>
        <v>0</v>
      </c>
      <c r="N663" s="188">
        <v>0</v>
      </c>
      <c r="O663" s="188">
        <f>ROUND(E663*N663,2)</f>
        <v>0</v>
      </c>
      <c r="P663" s="188">
        <v>0</v>
      </c>
      <c r="Q663" s="188">
        <f>ROUND(E663*P663,2)</f>
        <v>0</v>
      </c>
      <c r="R663" s="188"/>
      <c r="S663" s="188" t="s">
        <v>157</v>
      </c>
      <c r="T663" s="188">
        <v>0</v>
      </c>
      <c r="U663" s="189">
        <f>ROUND(E663*T663,2)</f>
        <v>0</v>
      </c>
      <c r="V663" s="188"/>
      <c r="W663" s="166"/>
      <c r="X663" s="166"/>
      <c r="Y663" s="166"/>
      <c r="Z663" s="166"/>
      <c r="AA663" s="166"/>
      <c r="AB663" s="166"/>
      <c r="AC663" s="166"/>
      <c r="AD663" s="166"/>
      <c r="AE663" s="166"/>
      <c r="AF663" s="166"/>
      <c r="AG663" s="166" t="s">
        <v>152</v>
      </c>
      <c r="AH663" s="166"/>
      <c r="AI663" s="166"/>
      <c r="AJ663" s="166"/>
      <c r="AK663" s="166"/>
      <c r="AL663" s="166"/>
      <c r="AM663" s="166"/>
      <c r="AN663" s="166"/>
      <c r="AO663" s="166"/>
      <c r="AP663" s="166"/>
      <c r="AQ663" s="166"/>
      <c r="AR663" s="166"/>
      <c r="AS663" s="166"/>
      <c r="AT663" s="166"/>
      <c r="AU663" s="166"/>
      <c r="AV663" s="166"/>
      <c r="AW663" s="166"/>
      <c r="AX663" s="166"/>
      <c r="AY663" s="166"/>
      <c r="AZ663" s="166"/>
      <c r="BA663" s="166"/>
      <c r="BB663" s="166"/>
      <c r="BC663" s="166"/>
      <c r="BD663" s="166"/>
      <c r="BE663" s="166"/>
      <c r="BF663" s="166"/>
      <c r="BG663" s="166"/>
      <c r="BH663" s="166"/>
    </row>
    <row r="664" spans="1:60" ht="22.5" outlineLevel="1">
      <c r="A664" s="167">
        <v>116</v>
      </c>
      <c r="B664" s="177" t="s">
        <v>560</v>
      </c>
      <c r="C664" s="194" t="s">
        <v>561</v>
      </c>
      <c r="D664" s="179" t="s">
        <v>364</v>
      </c>
      <c r="E664" s="183">
        <v>8</v>
      </c>
      <c r="F664" s="188"/>
      <c r="G664" s="188"/>
      <c r="H664" s="188">
        <v>0</v>
      </c>
      <c r="I664" s="188">
        <f>ROUND(E664*H664,2)</f>
        <v>0</v>
      </c>
      <c r="J664" s="188">
        <v>4568.7</v>
      </c>
      <c r="K664" s="188">
        <f>ROUND(E664*J664,2)</f>
        <v>36549.599999999999</v>
      </c>
      <c r="L664" s="188">
        <v>15</v>
      </c>
      <c r="M664" s="188">
        <f>G664*(1+L664/100)</f>
        <v>0</v>
      </c>
      <c r="N664" s="188">
        <v>0</v>
      </c>
      <c r="O664" s="188">
        <f>ROUND(E664*N664,2)</f>
        <v>0</v>
      </c>
      <c r="P664" s="188">
        <v>0</v>
      </c>
      <c r="Q664" s="188">
        <f>ROUND(E664*P664,2)</f>
        <v>0</v>
      </c>
      <c r="R664" s="188"/>
      <c r="S664" s="188" t="s">
        <v>157</v>
      </c>
      <c r="T664" s="188">
        <v>0</v>
      </c>
      <c r="U664" s="189">
        <f>ROUND(E664*T664,2)</f>
        <v>0</v>
      </c>
      <c r="V664" s="188"/>
      <c r="W664" s="166"/>
      <c r="X664" s="166"/>
      <c r="Y664" s="166"/>
      <c r="Z664" s="166"/>
      <c r="AA664" s="166"/>
      <c r="AB664" s="166"/>
      <c r="AC664" s="166"/>
      <c r="AD664" s="166"/>
      <c r="AE664" s="166"/>
      <c r="AF664" s="166"/>
      <c r="AG664" s="166" t="s">
        <v>152</v>
      </c>
      <c r="AH664" s="166"/>
      <c r="AI664" s="166"/>
      <c r="AJ664" s="166"/>
      <c r="AK664" s="166"/>
      <c r="AL664" s="166"/>
      <c r="AM664" s="166"/>
      <c r="AN664" s="166"/>
      <c r="AO664" s="166"/>
      <c r="AP664" s="166"/>
      <c r="AQ664" s="166"/>
      <c r="AR664" s="166"/>
      <c r="AS664" s="166"/>
      <c r="AT664" s="166"/>
      <c r="AU664" s="166"/>
      <c r="AV664" s="166"/>
      <c r="AW664" s="166"/>
      <c r="AX664" s="166"/>
      <c r="AY664" s="166"/>
      <c r="AZ664" s="166"/>
      <c r="BA664" s="166"/>
      <c r="BB664" s="166"/>
      <c r="BC664" s="166"/>
      <c r="BD664" s="166"/>
      <c r="BE664" s="166"/>
      <c r="BF664" s="166"/>
      <c r="BG664" s="166"/>
      <c r="BH664" s="166"/>
    </row>
    <row r="665" spans="1:60" ht="22.5" outlineLevel="1">
      <c r="A665" s="167">
        <v>117</v>
      </c>
      <c r="B665" s="177" t="s">
        <v>562</v>
      </c>
      <c r="C665" s="194" t="s">
        <v>563</v>
      </c>
      <c r="D665" s="179" t="s">
        <v>364</v>
      </c>
      <c r="E665" s="183">
        <v>13</v>
      </c>
      <c r="F665" s="188"/>
      <c r="G665" s="188"/>
      <c r="H665" s="188">
        <v>0</v>
      </c>
      <c r="I665" s="188">
        <f>ROUND(E665*H665,2)</f>
        <v>0</v>
      </c>
      <c r="J665" s="188">
        <v>4873.3</v>
      </c>
      <c r="K665" s="188">
        <f>ROUND(E665*J665,2)</f>
        <v>63352.9</v>
      </c>
      <c r="L665" s="188">
        <v>15</v>
      </c>
      <c r="M665" s="188">
        <f>G665*(1+L665/100)</f>
        <v>0</v>
      </c>
      <c r="N665" s="188">
        <v>0</v>
      </c>
      <c r="O665" s="188">
        <f>ROUND(E665*N665,2)</f>
        <v>0</v>
      </c>
      <c r="P665" s="188">
        <v>0</v>
      </c>
      <c r="Q665" s="188">
        <f>ROUND(E665*P665,2)</f>
        <v>0</v>
      </c>
      <c r="R665" s="188"/>
      <c r="S665" s="188" t="s">
        <v>157</v>
      </c>
      <c r="T665" s="188">
        <v>0</v>
      </c>
      <c r="U665" s="189">
        <f>ROUND(E665*T665,2)</f>
        <v>0</v>
      </c>
      <c r="V665" s="188"/>
      <c r="W665" s="166"/>
      <c r="X665" s="166"/>
      <c r="Y665" s="166"/>
      <c r="Z665" s="166"/>
      <c r="AA665" s="166"/>
      <c r="AB665" s="166"/>
      <c r="AC665" s="166"/>
      <c r="AD665" s="166"/>
      <c r="AE665" s="166"/>
      <c r="AF665" s="166"/>
      <c r="AG665" s="166" t="s">
        <v>152</v>
      </c>
      <c r="AH665" s="166"/>
      <c r="AI665" s="166"/>
      <c r="AJ665" s="166"/>
      <c r="AK665" s="166"/>
      <c r="AL665" s="166"/>
      <c r="AM665" s="166"/>
      <c r="AN665" s="166"/>
      <c r="AO665" s="166"/>
      <c r="AP665" s="166"/>
      <c r="AQ665" s="166"/>
      <c r="AR665" s="166"/>
      <c r="AS665" s="166"/>
      <c r="AT665" s="166"/>
      <c r="AU665" s="166"/>
      <c r="AV665" s="166"/>
      <c r="AW665" s="166"/>
      <c r="AX665" s="166"/>
      <c r="AY665" s="166"/>
      <c r="AZ665" s="166"/>
      <c r="BA665" s="166"/>
      <c r="BB665" s="166"/>
      <c r="BC665" s="166"/>
      <c r="BD665" s="166"/>
      <c r="BE665" s="166"/>
      <c r="BF665" s="166"/>
      <c r="BG665" s="166"/>
      <c r="BH665" s="166"/>
    </row>
    <row r="666" spans="1:60" outlineLevel="1">
      <c r="A666" s="167">
        <v>118</v>
      </c>
      <c r="B666" s="177" t="s">
        <v>564</v>
      </c>
      <c r="C666" s="194" t="s">
        <v>565</v>
      </c>
      <c r="D666" s="179" t="s">
        <v>364</v>
      </c>
      <c r="E666" s="183">
        <v>8</v>
      </c>
      <c r="F666" s="188"/>
      <c r="G666" s="188"/>
      <c r="H666" s="188">
        <v>0</v>
      </c>
      <c r="I666" s="188">
        <f>ROUND(E666*H666,2)</f>
        <v>0</v>
      </c>
      <c r="J666" s="188">
        <v>39087.9</v>
      </c>
      <c r="K666" s="188">
        <f>ROUND(E666*J666,2)</f>
        <v>312703.2</v>
      </c>
      <c r="L666" s="188">
        <v>15</v>
      </c>
      <c r="M666" s="188">
        <f>G666*(1+L666/100)</f>
        <v>0</v>
      </c>
      <c r="N666" s="188">
        <v>0</v>
      </c>
      <c r="O666" s="188">
        <f>ROUND(E666*N666,2)</f>
        <v>0</v>
      </c>
      <c r="P666" s="188">
        <v>0</v>
      </c>
      <c r="Q666" s="188">
        <f>ROUND(E666*P666,2)</f>
        <v>0</v>
      </c>
      <c r="R666" s="188"/>
      <c r="S666" s="188" t="s">
        <v>157</v>
      </c>
      <c r="T666" s="188">
        <v>0</v>
      </c>
      <c r="U666" s="189">
        <f>ROUND(E666*T666,2)</f>
        <v>0</v>
      </c>
      <c r="V666" s="188"/>
      <c r="W666" s="166"/>
      <c r="X666" s="166"/>
      <c r="Y666" s="166"/>
      <c r="Z666" s="166"/>
      <c r="AA666" s="166"/>
      <c r="AB666" s="166"/>
      <c r="AC666" s="166"/>
      <c r="AD666" s="166"/>
      <c r="AE666" s="166"/>
      <c r="AF666" s="166"/>
      <c r="AG666" s="166" t="s">
        <v>152</v>
      </c>
      <c r="AH666" s="166"/>
      <c r="AI666" s="166"/>
      <c r="AJ666" s="166"/>
      <c r="AK666" s="166"/>
      <c r="AL666" s="166"/>
      <c r="AM666" s="166"/>
      <c r="AN666" s="166"/>
      <c r="AO666" s="166"/>
      <c r="AP666" s="166"/>
      <c r="AQ666" s="166"/>
      <c r="AR666" s="166"/>
      <c r="AS666" s="166"/>
      <c r="AT666" s="166"/>
      <c r="AU666" s="166"/>
      <c r="AV666" s="166"/>
      <c r="AW666" s="166"/>
      <c r="AX666" s="166"/>
      <c r="AY666" s="166"/>
      <c r="AZ666" s="166"/>
      <c r="BA666" s="166"/>
      <c r="BB666" s="166"/>
      <c r="BC666" s="166"/>
      <c r="BD666" s="166"/>
      <c r="BE666" s="166"/>
      <c r="BF666" s="166"/>
      <c r="BG666" s="166"/>
      <c r="BH666" s="166"/>
    </row>
    <row r="667" spans="1:60" outlineLevel="1">
      <c r="A667" s="167">
        <v>119</v>
      </c>
      <c r="B667" s="177" t="s">
        <v>566</v>
      </c>
      <c r="C667" s="194" t="s">
        <v>567</v>
      </c>
      <c r="D667" s="179" t="s">
        <v>0</v>
      </c>
      <c r="E667" s="183">
        <v>5344.3770000000004</v>
      </c>
      <c r="F667" s="188"/>
      <c r="G667" s="188"/>
      <c r="H667" s="188">
        <v>0</v>
      </c>
      <c r="I667" s="188">
        <f>ROUND(E667*H667,2)</f>
        <v>0</v>
      </c>
      <c r="J667" s="188">
        <v>1.4</v>
      </c>
      <c r="K667" s="188">
        <f>ROUND(E667*J667,2)</f>
        <v>7482.13</v>
      </c>
      <c r="L667" s="188">
        <v>15</v>
      </c>
      <c r="M667" s="188">
        <f>G667*(1+L667/100)</f>
        <v>0</v>
      </c>
      <c r="N667" s="188">
        <v>0</v>
      </c>
      <c r="O667" s="188">
        <f>ROUND(E667*N667,2)</f>
        <v>0</v>
      </c>
      <c r="P667" s="188">
        <v>0</v>
      </c>
      <c r="Q667" s="188">
        <f>ROUND(E667*P667,2)</f>
        <v>0</v>
      </c>
      <c r="R667" s="188"/>
      <c r="S667" s="188" t="s">
        <v>157</v>
      </c>
      <c r="T667" s="188">
        <v>0</v>
      </c>
      <c r="U667" s="189">
        <f>ROUND(E667*T667,2)</f>
        <v>0</v>
      </c>
      <c r="V667" s="188"/>
      <c r="W667" s="166"/>
      <c r="X667" s="166"/>
      <c r="Y667" s="166"/>
      <c r="Z667" s="166"/>
      <c r="AA667" s="166"/>
      <c r="AB667" s="166"/>
      <c r="AC667" s="166"/>
      <c r="AD667" s="166"/>
      <c r="AE667" s="166"/>
      <c r="AF667" s="166"/>
      <c r="AG667" s="166" t="s">
        <v>375</v>
      </c>
      <c r="AH667" s="166"/>
      <c r="AI667" s="166"/>
      <c r="AJ667" s="166"/>
      <c r="AK667" s="166"/>
      <c r="AL667" s="166"/>
      <c r="AM667" s="166"/>
      <c r="AN667" s="166"/>
      <c r="AO667" s="166"/>
      <c r="AP667" s="166"/>
      <c r="AQ667" s="166"/>
      <c r="AR667" s="166"/>
      <c r="AS667" s="166"/>
      <c r="AT667" s="166"/>
      <c r="AU667" s="166"/>
      <c r="AV667" s="166"/>
      <c r="AW667" s="166"/>
      <c r="AX667" s="166"/>
      <c r="AY667" s="166"/>
      <c r="AZ667" s="166"/>
      <c r="BA667" s="166"/>
      <c r="BB667" s="166"/>
      <c r="BC667" s="166"/>
      <c r="BD667" s="166"/>
      <c r="BE667" s="166"/>
      <c r="BF667" s="166"/>
      <c r="BG667" s="166"/>
      <c r="BH667" s="166"/>
    </row>
    <row r="668" spans="1:60">
      <c r="A668" s="173" t="s">
        <v>146</v>
      </c>
      <c r="B668" s="178" t="s">
        <v>102</v>
      </c>
      <c r="C668" s="196" t="s">
        <v>103</v>
      </c>
      <c r="D668" s="181"/>
      <c r="E668" s="185"/>
      <c r="F668" s="190"/>
      <c r="G668" s="190"/>
      <c r="H668" s="190"/>
      <c r="I668" s="190">
        <f>SUM(I669:I670)</f>
        <v>0</v>
      </c>
      <c r="J668" s="190"/>
      <c r="K668" s="190">
        <f>SUM(K669:K670)</f>
        <v>33043.61</v>
      </c>
      <c r="L668" s="190"/>
      <c r="M668" s="190">
        <f>SUM(M669:M670)</f>
        <v>0</v>
      </c>
      <c r="N668" s="190"/>
      <c r="O668" s="190">
        <f>SUM(O669:O670)</f>
        <v>0</v>
      </c>
      <c r="P668" s="190"/>
      <c r="Q668" s="190">
        <f>SUM(Q669:Q670)</f>
        <v>0</v>
      </c>
      <c r="R668" s="190"/>
      <c r="S668" s="190"/>
      <c r="T668" s="190"/>
      <c r="U668" s="191">
        <f>SUM(U669:U670)</f>
        <v>0</v>
      </c>
      <c r="V668" s="190"/>
      <c r="AG668" t="s">
        <v>147</v>
      </c>
    </row>
    <row r="669" spans="1:60" ht="22.5" outlineLevel="1">
      <c r="A669" s="167">
        <v>120</v>
      </c>
      <c r="B669" s="177" t="s">
        <v>568</v>
      </c>
      <c r="C669" s="194" t="s">
        <v>569</v>
      </c>
      <c r="D669" s="179" t="s">
        <v>364</v>
      </c>
      <c r="E669" s="183">
        <v>1</v>
      </c>
      <c r="F669" s="188"/>
      <c r="G669" s="188"/>
      <c r="H669" s="188">
        <v>0</v>
      </c>
      <c r="I669" s="188">
        <f>ROUND(E669*H669,2)</f>
        <v>0</v>
      </c>
      <c r="J669" s="188">
        <v>17259.61</v>
      </c>
      <c r="K669" s="188">
        <f>ROUND(E669*J669,2)</f>
        <v>17259.61</v>
      </c>
      <c r="L669" s="188">
        <v>15</v>
      </c>
      <c r="M669" s="188">
        <f>G669*(1+L669/100)</f>
        <v>0</v>
      </c>
      <c r="N669" s="188">
        <v>0</v>
      </c>
      <c r="O669" s="188">
        <f>ROUND(E669*N669,2)</f>
        <v>0</v>
      </c>
      <c r="P669" s="188">
        <v>0</v>
      </c>
      <c r="Q669" s="188">
        <f>ROUND(E669*P669,2)</f>
        <v>0</v>
      </c>
      <c r="R669" s="188"/>
      <c r="S669" s="188" t="s">
        <v>157</v>
      </c>
      <c r="T669" s="188">
        <v>0</v>
      </c>
      <c r="U669" s="189">
        <f>ROUND(E669*T669,2)</f>
        <v>0</v>
      </c>
      <c r="V669" s="188"/>
      <c r="W669" s="166"/>
      <c r="X669" s="166"/>
      <c r="Y669" s="166"/>
      <c r="Z669" s="166"/>
      <c r="AA669" s="166"/>
      <c r="AB669" s="166"/>
      <c r="AC669" s="166"/>
      <c r="AD669" s="166"/>
      <c r="AE669" s="166"/>
      <c r="AF669" s="166"/>
      <c r="AG669" s="166" t="s">
        <v>152</v>
      </c>
      <c r="AH669" s="166"/>
      <c r="AI669" s="166"/>
      <c r="AJ669" s="166"/>
      <c r="AK669" s="166"/>
      <c r="AL669" s="166"/>
      <c r="AM669" s="166"/>
      <c r="AN669" s="166"/>
      <c r="AO669" s="166"/>
      <c r="AP669" s="166"/>
      <c r="AQ669" s="166"/>
      <c r="AR669" s="166"/>
      <c r="AS669" s="166"/>
      <c r="AT669" s="166"/>
      <c r="AU669" s="166"/>
      <c r="AV669" s="166"/>
      <c r="AW669" s="166"/>
      <c r="AX669" s="166"/>
      <c r="AY669" s="166"/>
      <c r="AZ669" s="166"/>
      <c r="BA669" s="166"/>
      <c r="BB669" s="166"/>
      <c r="BC669" s="166"/>
      <c r="BD669" s="166"/>
      <c r="BE669" s="166"/>
      <c r="BF669" s="166"/>
      <c r="BG669" s="166"/>
      <c r="BH669" s="166"/>
    </row>
    <row r="670" spans="1:60" ht="22.5" outlineLevel="1">
      <c r="A670" s="167">
        <v>121</v>
      </c>
      <c r="B670" s="177" t="s">
        <v>570</v>
      </c>
      <c r="C670" s="194" t="s">
        <v>571</v>
      </c>
      <c r="D670" s="179" t="s">
        <v>364</v>
      </c>
      <c r="E670" s="183">
        <v>1</v>
      </c>
      <c r="F670" s="188"/>
      <c r="G670" s="188"/>
      <c r="H670" s="188">
        <v>0</v>
      </c>
      <c r="I670" s="188">
        <f>ROUND(E670*H670,2)</f>
        <v>0</v>
      </c>
      <c r="J670" s="188">
        <v>15784</v>
      </c>
      <c r="K670" s="188">
        <f>ROUND(E670*J670,2)</f>
        <v>15784</v>
      </c>
      <c r="L670" s="188">
        <v>15</v>
      </c>
      <c r="M670" s="188">
        <f>G670*(1+L670/100)</f>
        <v>0</v>
      </c>
      <c r="N670" s="188">
        <v>0</v>
      </c>
      <c r="O670" s="188">
        <f>ROUND(E670*N670,2)</f>
        <v>0</v>
      </c>
      <c r="P670" s="188">
        <v>0</v>
      </c>
      <c r="Q670" s="188">
        <f>ROUND(E670*P670,2)</f>
        <v>0</v>
      </c>
      <c r="R670" s="188"/>
      <c r="S670" s="188" t="s">
        <v>157</v>
      </c>
      <c r="T670" s="188">
        <v>0</v>
      </c>
      <c r="U670" s="189">
        <f>ROUND(E670*T670,2)</f>
        <v>0</v>
      </c>
      <c r="V670" s="188"/>
      <c r="W670" s="166"/>
      <c r="X670" s="166"/>
      <c r="Y670" s="166"/>
      <c r="Z670" s="166"/>
      <c r="AA670" s="166"/>
      <c r="AB670" s="166"/>
      <c r="AC670" s="166"/>
      <c r="AD670" s="166"/>
      <c r="AE670" s="166"/>
      <c r="AF670" s="166"/>
      <c r="AG670" s="166" t="s">
        <v>152</v>
      </c>
      <c r="AH670" s="166"/>
      <c r="AI670" s="166"/>
      <c r="AJ670" s="166"/>
      <c r="AK670" s="166"/>
      <c r="AL670" s="166"/>
      <c r="AM670" s="166"/>
      <c r="AN670" s="166"/>
      <c r="AO670" s="166"/>
      <c r="AP670" s="166"/>
      <c r="AQ670" s="166"/>
      <c r="AR670" s="166"/>
      <c r="AS670" s="166"/>
      <c r="AT670" s="166"/>
      <c r="AU670" s="166"/>
      <c r="AV670" s="166"/>
      <c r="AW670" s="166"/>
      <c r="AX670" s="166"/>
      <c r="AY670" s="166"/>
      <c r="AZ670" s="166"/>
      <c r="BA670" s="166"/>
      <c r="BB670" s="166"/>
      <c r="BC670" s="166"/>
      <c r="BD670" s="166"/>
      <c r="BE670" s="166"/>
      <c r="BF670" s="166"/>
      <c r="BG670" s="166"/>
      <c r="BH670" s="166"/>
    </row>
    <row r="671" spans="1:60">
      <c r="A671" s="173" t="s">
        <v>146</v>
      </c>
      <c r="B671" s="178" t="s">
        <v>104</v>
      </c>
      <c r="C671" s="196" t="s">
        <v>105</v>
      </c>
      <c r="D671" s="181"/>
      <c r="E671" s="185"/>
      <c r="F671" s="190"/>
      <c r="G671" s="190"/>
      <c r="H671" s="190"/>
      <c r="I671" s="190">
        <f>SUM(I672:I677)</f>
        <v>0</v>
      </c>
      <c r="J671" s="190"/>
      <c r="K671" s="190">
        <f>SUM(K672:K677)</f>
        <v>389045.19</v>
      </c>
      <c r="L671" s="190"/>
      <c r="M671" s="190">
        <f>SUM(M672:M677)</f>
        <v>0</v>
      </c>
      <c r="N671" s="190"/>
      <c r="O671" s="190">
        <f>SUM(O672:O677)</f>
        <v>0</v>
      </c>
      <c r="P671" s="190"/>
      <c r="Q671" s="190">
        <f>SUM(Q672:Q677)</f>
        <v>0</v>
      </c>
      <c r="R671" s="190"/>
      <c r="S671" s="190"/>
      <c r="T671" s="190"/>
      <c r="U671" s="191">
        <f>SUM(U672:U677)</f>
        <v>0</v>
      </c>
      <c r="V671" s="190"/>
      <c r="AG671" t="s">
        <v>147</v>
      </c>
    </row>
    <row r="672" spans="1:60" ht="33.75" outlineLevel="1">
      <c r="A672" s="167">
        <v>122</v>
      </c>
      <c r="B672" s="177" t="s">
        <v>572</v>
      </c>
      <c r="C672" s="194" t="s">
        <v>573</v>
      </c>
      <c r="D672" s="179" t="s">
        <v>159</v>
      </c>
      <c r="E672" s="183">
        <v>45.081600000000002</v>
      </c>
      <c r="F672" s="188"/>
      <c r="G672" s="188"/>
      <c r="H672" s="188">
        <v>0</v>
      </c>
      <c r="I672" s="188">
        <f>ROUND(E672*H672,2)</f>
        <v>0</v>
      </c>
      <c r="J672" s="188">
        <v>8629.7999999999993</v>
      </c>
      <c r="K672" s="188">
        <f>ROUND(E672*J672,2)</f>
        <v>389045.19</v>
      </c>
      <c r="L672" s="188">
        <v>15</v>
      </c>
      <c r="M672" s="188">
        <f>G672*(1+L672/100)</f>
        <v>0</v>
      </c>
      <c r="N672" s="188">
        <v>0</v>
      </c>
      <c r="O672" s="188">
        <f>ROUND(E672*N672,2)</f>
        <v>0</v>
      </c>
      <c r="P672" s="188">
        <v>0</v>
      </c>
      <c r="Q672" s="188">
        <f>ROUND(E672*P672,2)</f>
        <v>0</v>
      </c>
      <c r="R672" s="188"/>
      <c r="S672" s="188" t="s">
        <v>157</v>
      </c>
      <c r="T672" s="188">
        <v>0</v>
      </c>
      <c r="U672" s="189">
        <f>ROUND(E672*T672,2)</f>
        <v>0</v>
      </c>
      <c r="V672" s="188"/>
      <c r="W672" s="166"/>
      <c r="X672" s="166"/>
      <c r="Y672" s="166"/>
      <c r="Z672" s="166"/>
      <c r="AA672" s="166"/>
      <c r="AB672" s="166"/>
      <c r="AC672" s="166"/>
      <c r="AD672" s="166"/>
      <c r="AE672" s="166"/>
      <c r="AF672" s="166"/>
      <c r="AG672" s="166" t="s">
        <v>152</v>
      </c>
      <c r="AH672" s="166"/>
      <c r="AI672" s="166"/>
      <c r="AJ672" s="166"/>
      <c r="AK672" s="166"/>
      <c r="AL672" s="166"/>
      <c r="AM672" s="166"/>
      <c r="AN672" s="166"/>
      <c r="AO672" s="166"/>
      <c r="AP672" s="166"/>
      <c r="AQ672" s="166"/>
      <c r="AR672" s="166"/>
      <c r="AS672" s="166"/>
      <c r="AT672" s="166"/>
      <c r="AU672" s="166"/>
      <c r="AV672" s="166"/>
      <c r="AW672" s="166"/>
      <c r="AX672" s="166"/>
      <c r="AY672" s="166"/>
      <c r="AZ672" s="166"/>
      <c r="BA672" s="166"/>
      <c r="BB672" s="166"/>
      <c r="BC672" s="166"/>
      <c r="BD672" s="166"/>
      <c r="BE672" s="166"/>
      <c r="BF672" s="166"/>
      <c r="BG672" s="166"/>
      <c r="BH672" s="166"/>
    </row>
    <row r="673" spans="1:60" outlineLevel="1">
      <c r="A673" s="167"/>
      <c r="B673" s="177"/>
      <c r="C673" s="195" t="s">
        <v>279</v>
      </c>
      <c r="D673" s="180"/>
      <c r="E673" s="184">
        <v>13.363200000000001</v>
      </c>
      <c r="F673" s="188"/>
      <c r="G673" s="188"/>
      <c r="H673" s="188"/>
      <c r="I673" s="188"/>
      <c r="J673" s="188"/>
      <c r="K673" s="188"/>
      <c r="L673" s="188"/>
      <c r="M673" s="188"/>
      <c r="N673" s="188"/>
      <c r="O673" s="188"/>
      <c r="P673" s="188"/>
      <c r="Q673" s="188"/>
      <c r="R673" s="188"/>
      <c r="S673" s="188"/>
      <c r="T673" s="188"/>
      <c r="U673" s="189"/>
      <c r="V673" s="188"/>
      <c r="W673" s="166"/>
      <c r="X673" s="166"/>
      <c r="Y673" s="166"/>
      <c r="Z673" s="166"/>
      <c r="AA673" s="166"/>
      <c r="AB673" s="166"/>
      <c r="AC673" s="166"/>
      <c r="AD673" s="166"/>
      <c r="AE673" s="166"/>
      <c r="AF673" s="166"/>
      <c r="AG673" s="166" t="s">
        <v>154</v>
      </c>
      <c r="AH673" s="166">
        <v>0</v>
      </c>
      <c r="AI673" s="166"/>
      <c r="AJ673" s="166"/>
      <c r="AK673" s="166"/>
      <c r="AL673" s="166"/>
      <c r="AM673" s="166"/>
      <c r="AN673" s="166"/>
      <c r="AO673" s="166"/>
      <c r="AP673" s="166"/>
      <c r="AQ673" s="166"/>
      <c r="AR673" s="166"/>
      <c r="AS673" s="166"/>
      <c r="AT673" s="166"/>
      <c r="AU673" s="166"/>
      <c r="AV673" s="166"/>
      <c r="AW673" s="166"/>
      <c r="AX673" s="166"/>
      <c r="AY673" s="166"/>
      <c r="AZ673" s="166"/>
      <c r="BA673" s="166"/>
      <c r="BB673" s="166"/>
      <c r="BC673" s="166"/>
      <c r="BD673" s="166"/>
      <c r="BE673" s="166"/>
      <c r="BF673" s="166"/>
      <c r="BG673" s="166"/>
      <c r="BH673" s="166"/>
    </row>
    <row r="674" spans="1:60" outlineLevel="1">
      <c r="A674" s="167"/>
      <c r="B674" s="177"/>
      <c r="C674" s="195" t="s">
        <v>280</v>
      </c>
      <c r="D674" s="180"/>
      <c r="E674" s="184">
        <v>13.824</v>
      </c>
      <c r="F674" s="188"/>
      <c r="G674" s="188"/>
      <c r="H674" s="188"/>
      <c r="I674" s="188"/>
      <c r="J674" s="188"/>
      <c r="K674" s="188"/>
      <c r="L674" s="188"/>
      <c r="M674" s="188"/>
      <c r="N674" s="188"/>
      <c r="O674" s="188"/>
      <c r="P674" s="188"/>
      <c r="Q674" s="188"/>
      <c r="R674" s="188"/>
      <c r="S674" s="188"/>
      <c r="T674" s="188"/>
      <c r="U674" s="189"/>
      <c r="V674" s="188"/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6"/>
      <c r="AG674" s="166" t="s">
        <v>154</v>
      </c>
      <c r="AH674" s="166">
        <v>0</v>
      </c>
      <c r="AI674" s="166"/>
      <c r="AJ674" s="166"/>
      <c r="AK674" s="166"/>
      <c r="AL674" s="166"/>
      <c r="AM674" s="166"/>
      <c r="AN674" s="166"/>
      <c r="AO674" s="166"/>
      <c r="AP674" s="166"/>
      <c r="AQ674" s="166"/>
      <c r="AR674" s="166"/>
      <c r="AS674" s="166"/>
      <c r="AT674" s="166"/>
      <c r="AU674" s="166"/>
      <c r="AV674" s="166"/>
      <c r="AW674" s="166"/>
      <c r="AX674" s="166"/>
      <c r="AY674" s="166"/>
      <c r="AZ674" s="166"/>
      <c r="BA674" s="166"/>
      <c r="BB674" s="166"/>
      <c r="BC674" s="166"/>
      <c r="BD674" s="166"/>
      <c r="BE674" s="166"/>
      <c r="BF674" s="166"/>
      <c r="BG674" s="166"/>
      <c r="BH674" s="166"/>
    </row>
    <row r="675" spans="1:60" outlineLevel="1">
      <c r="A675" s="167"/>
      <c r="B675" s="177"/>
      <c r="C675" s="195" t="s">
        <v>281</v>
      </c>
      <c r="D675" s="180"/>
      <c r="E675" s="184">
        <v>1.3248</v>
      </c>
      <c r="F675" s="188"/>
      <c r="G675" s="188"/>
      <c r="H675" s="188"/>
      <c r="I675" s="188"/>
      <c r="J675" s="188"/>
      <c r="K675" s="188"/>
      <c r="L675" s="188"/>
      <c r="M675" s="188"/>
      <c r="N675" s="188"/>
      <c r="O675" s="188"/>
      <c r="P675" s="188"/>
      <c r="Q675" s="188"/>
      <c r="R675" s="188"/>
      <c r="S675" s="188"/>
      <c r="T675" s="188"/>
      <c r="U675" s="189"/>
      <c r="V675" s="188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6"/>
      <c r="AG675" s="166" t="s">
        <v>154</v>
      </c>
      <c r="AH675" s="166">
        <v>0</v>
      </c>
      <c r="AI675" s="166"/>
      <c r="AJ675" s="166"/>
      <c r="AK675" s="166"/>
      <c r="AL675" s="166"/>
      <c r="AM675" s="166"/>
      <c r="AN675" s="166"/>
      <c r="AO675" s="166"/>
      <c r="AP675" s="166"/>
      <c r="AQ675" s="166"/>
      <c r="AR675" s="166"/>
      <c r="AS675" s="166"/>
      <c r="AT675" s="166"/>
      <c r="AU675" s="166"/>
      <c r="AV675" s="166"/>
      <c r="AW675" s="166"/>
      <c r="AX675" s="166"/>
      <c r="AY675" s="166"/>
      <c r="AZ675" s="166"/>
      <c r="BA675" s="166"/>
      <c r="BB675" s="166"/>
      <c r="BC675" s="166"/>
      <c r="BD675" s="166"/>
      <c r="BE675" s="166"/>
      <c r="BF675" s="166"/>
      <c r="BG675" s="166"/>
      <c r="BH675" s="166"/>
    </row>
    <row r="676" spans="1:60" outlineLevel="1">
      <c r="A676" s="167"/>
      <c r="B676" s="177"/>
      <c r="C676" s="195" t="s">
        <v>574</v>
      </c>
      <c r="D676" s="180"/>
      <c r="E676" s="184">
        <v>13.92</v>
      </c>
      <c r="F676" s="188"/>
      <c r="G676" s="188"/>
      <c r="H676" s="188"/>
      <c r="I676" s="188"/>
      <c r="J676" s="188"/>
      <c r="K676" s="188"/>
      <c r="L676" s="188"/>
      <c r="M676" s="188"/>
      <c r="N676" s="188"/>
      <c r="O676" s="188"/>
      <c r="P676" s="188"/>
      <c r="Q676" s="188"/>
      <c r="R676" s="188"/>
      <c r="S676" s="188"/>
      <c r="T676" s="188"/>
      <c r="U676" s="189"/>
      <c r="V676" s="188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  <c r="AG676" s="166" t="s">
        <v>154</v>
      </c>
      <c r="AH676" s="166">
        <v>0</v>
      </c>
      <c r="AI676" s="166"/>
      <c r="AJ676" s="166"/>
      <c r="AK676" s="166"/>
      <c r="AL676" s="166"/>
      <c r="AM676" s="166"/>
      <c r="AN676" s="166"/>
      <c r="AO676" s="166"/>
      <c r="AP676" s="166"/>
      <c r="AQ676" s="166"/>
      <c r="AR676" s="166"/>
      <c r="AS676" s="166"/>
      <c r="AT676" s="166"/>
      <c r="AU676" s="166"/>
      <c r="AV676" s="166"/>
      <c r="AW676" s="166"/>
      <c r="AX676" s="166"/>
      <c r="AY676" s="166"/>
      <c r="AZ676" s="166"/>
      <c r="BA676" s="166"/>
      <c r="BB676" s="166"/>
      <c r="BC676" s="166"/>
      <c r="BD676" s="166"/>
      <c r="BE676" s="166"/>
      <c r="BF676" s="166"/>
      <c r="BG676" s="166"/>
      <c r="BH676" s="166"/>
    </row>
    <row r="677" spans="1:60" outlineLevel="1">
      <c r="A677" s="167"/>
      <c r="B677" s="177"/>
      <c r="C677" s="195" t="s">
        <v>282</v>
      </c>
      <c r="D677" s="180"/>
      <c r="E677" s="184">
        <v>2.6496</v>
      </c>
      <c r="F677" s="188"/>
      <c r="G677" s="188"/>
      <c r="H677" s="188"/>
      <c r="I677" s="188"/>
      <c r="J677" s="188"/>
      <c r="K677" s="188"/>
      <c r="L677" s="188"/>
      <c r="M677" s="188"/>
      <c r="N677" s="188"/>
      <c r="O677" s="188"/>
      <c r="P677" s="188"/>
      <c r="Q677" s="188"/>
      <c r="R677" s="188"/>
      <c r="S677" s="188"/>
      <c r="T677" s="188"/>
      <c r="U677" s="189"/>
      <c r="V677" s="188"/>
      <c r="W677" s="166"/>
      <c r="X677" s="166"/>
      <c r="Y677" s="166"/>
      <c r="Z677" s="166"/>
      <c r="AA677" s="166"/>
      <c r="AB677" s="166"/>
      <c r="AC677" s="166"/>
      <c r="AD677" s="166"/>
      <c r="AE677" s="166"/>
      <c r="AF677" s="166"/>
      <c r="AG677" s="166" t="s">
        <v>154</v>
      </c>
      <c r="AH677" s="166">
        <v>0</v>
      </c>
      <c r="AI677" s="166"/>
      <c r="AJ677" s="166"/>
      <c r="AK677" s="166"/>
      <c r="AL677" s="166"/>
      <c r="AM677" s="166"/>
      <c r="AN677" s="166"/>
      <c r="AO677" s="166"/>
      <c r="AP677" s="166"/>
      <c r="AQ677" s="166"/>
      <c r="AR677" s="166"/>
      <c r="AS677" s="166"/>
      <c r="AT677" s="166"/>
      <c r="AU677" s="166"/>
      <c r="AV677" s="166"/>
      <c r="AW677" s="166"/>
      <c r="AX677" s="166"/>
      <c r="AY677" s="166"/>
      <c r="AZ677" s="166"/>
      <c r="BA677" s="166"/>
      <c r="BB677" s="166"/>
      <c r="BC677" s="166"/>
      <c r="BD677" s="166"/>
      <c r="BE677" s="166"/>
      <c r="BF677" s="166"/>
      <c r="BG677" s="166"/>
      <c r="BH677" s="166"/>
    </row>
    <row r="678" spans="1:60">
      <c r="A678" s="173" t="s">
        <v>146</v>
      </c>
      <c r="B678" s="178" t="s">
        <v>106</v>
      </c>
      <c r="C678" s="196" t="s">
        <v>107</v>
      </c>
      <c r="D678" s="181"/>
      <c r="E678" s="185"/>
      <c r="F678" s="190"/>
      <c r="G678" s="190"/>
      <c r="H678" s="190"/>
      <c r="I678" s="190">
        <f>SUM(I679:I760)</f>
        <v>56443.82</v>
      </c>
      <c r="J678" s="190"/>
      <c r="K678" s="190">
        <f>SUM(K679:K760)</f>
        <v>51280.41</v>
      </c>
      <c r="L678" s="190"/>
      <c r="M678" s="190">
        <f>SUM(M679:M760)</f>
        <v>0</v>
      </c>
      <c r="N678" s="190"/>
      <c r="O678" s="190">
        <f>SUM(O679:O760)</f>
        <v>0.36</v>
      </c>
      <c r="P678" s="190"/>
      <c r="Q678" s="190">
        <f>SUM(Q679:Q760)</f>
        <v>0</v>
      </c>
      <c r="R678" s="190"/>
      <c r="S678" s="190"/>
      <c r="T678" s="190"/>
      <c r="U678" s="191">
        <f>SUM(U679:U760)</f>
        <v>0</v>
      </c>
      <c r="V678" s="190"/>
      <c r="AG678" t="s">
        <v>147</v>
      </c>
    </row>
    <row r="679" spans="1:60" ht="22.5" outlineLevel="1">
      <c r="A679" s="167">
        <v>123</v>
      </c>
      <c r="B679" s="177" t="s">
        <v>575</v>
      </c>
      <c r="C679" s="194" t="s">
        <v>576</v>
      </c>
      <c r="D679" s="179" t="s">
        <v>159</v>
      </c>
      <c r="E679" s="183">
        <v>93</v>
      </c>
      <c r="F679" s="188"/>
      <c r="G679" s="188"/>
      <c r="H679" s="188">
        <v>0</v>
      </c>
      <c r="I679" s="188">
        <f>ROUND(E679*H679,2)</f>
        <v>0</v>
      </c>
      <c r="J679" s="188">
        <v>400</v>
      </c>
      <c r="K679" s="188">
        <f>ROUND(E679*J679,2)</f>
        <v>37200</v>
      </c>
      <c r="L679" s="188">
        <v>15</v>
      </c>
      <c r="M679" s="188">
        <f>G679*(1+L679/100)</f>
        <v>0</v>
      </c>
      <c r="N679" s="188">
        <v>0</v>
      </c>
      <c r="O679" s="188">
        <f>ROUND(E679*N679,2)</f>
        <v>0</v>
      </c>
      <c r="P679" s="188">
        <v>0</v>
      </c>
      <c r="Q679" s="188">
        <f>ROUND(E679*P679,2)</f>
        <v>0</v>
      </c>
      <c r="R679" s="188"/>
      <c r="S679" s="188" t="s">
        <v>151</v>
      </c>
      <c r="T679" s="188">
        <v>0</v>
      </c>
      <c r="U679" s="189">
        <f>ROUND(E679*T679,2)</f>
        <v>0</v>
      </c>
      <c r="V679" s="188"/>
      <c r="W679" s="166"/>
      <c r="X679" s="166"/>
      <c r="Y679" s="166"/>
      <c r="Z679" s="166"/>
      <c r="AA679" s="166"/>
      <c r="AB679" s="166"/>
      <c r="AC679" s="166"/>
      <c r="AD679" s="166"/>
      <c r="AE679" s="166"/>
      <c r="AF679" s="166"/>
      <c r="AG679" s="166" t="s">
        <v>152</v>
      </c>
      <c r="AH679" s="166"/>
      <c r="AI679" s="166"/>
      <c r="AJ679" s="166"/>
      <c r="AK679" s="166"/>
      <c r="AL679" s="166"/>
      <c r="AM679" s="166"/>
      <c r="AN679" s="166"/>
      <c r="AO679" s="166"/>
      <c r="AP679" s="166"/>
      <c r="AQ679" s="166"/>
      <c r="AR679" s="166"/>
      <c r="AS679" s="166"/>
      <c r="AT679" s="166"/>
      <c r="AU679" s="166"/>
      <c r="AV679" s="166"/>
      <c r="AW679" s="166"/>
      <c r="AX679" s="166"/>
      <c r="AY679" s="166"/>
      <c r="AZ679" s="166"/>
      <c r="BA679" s="166"/>
      <c r="BB679" s="166"/>
      <c r="BC679" s="166"/>
      <c r="BD679" s="166"/>
      <c r="BE679" s="166"/>
      <c r="BF679" s="166"/>
      <c r="BG679" s="166"/>
      <c r="BH679" s="166"/>
    </row>
    <row r="680" spans="1:60" outlineLevel="1">
      <c r="A680" s="167"/>
      <c r="B680" s="177"/>
      <c r="C680" s="195" t="s">
        <v>384</v>
      </c>
      <c r="D680" s="180"/>
      <c r="E680" s="184"/>
      <c r="F680" s="188"/>
      <c r="G680" s="188"/>
      <c r="H680" s="188"/>
      <c r="I680" s="188"/>
      <c r="J680" s="188"/>
      <c r="K680" s="188"/>
      <c r="L680" s="188"/>
      <c r="M680" s="188"/>
      <c r="N680" s="188"/>
      <c r="O680" s="188"/>
      <c r="P680" s="188"/>
      <c r="Q680" s="188"/>
      <c r="R680" s="188"/>
      <c r="S680" s="188"/>
      <c r="T680" s="188"/>
      <c r="U680" s="189"/>
      <c r="V680" s="188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  <c r="AG680" s="166" t="s">
        <v>154</v>
      </c>
      <c r="AH680" s="166">
        <v>0</v>
      </c>
      <c r="AI680" s="166"/>
      <c r="AJ680" s="166"/>
      <c r="AK680" s="166"/>
      <c r="AL680" s="166"/>
      <c r="AM680" s="166"/>
      <c r="AN680" s="166"/>
      <c r="AO680" s="166"/>
      <c r="AP680" s="166"/>
      <c r="AQ680" s="166"/>
      <c r="AR680" s="166"/>
      <c r="AS680" s="166"/>
      <c r="AT680" s="166"/>
      <c r="AU680" s="166"/>
      <c r="AV680" s="166"/>
      <c r="AW680" s="166"/>
      <c r="AX680" s="166"/>
      <c r="AY680" s="166"/>
      <c r="AZ680" s="166"/>
      <c r="BA680" s="166"/>
      <c r="BB680" s="166"/>
      <c r="BC680" s="166"/>
      <c r="BD680" s="166"/>
      <c r="BE680" s="166"/>
      <c r="BF680" s="166"/>
      <c r="BG680" s="166"/>
      <c r="BH680" s="166"/>
    </row>
    <row r="681" spans="1:60" outlineLevel="1">
      <c r="A681" s="167"/>
      <c r="B681" s="177"/>
      <c r="C681" s="195" t="s">
        <v>385</v>
      </c>
      <c r="D681" s="180"/>
      <c r="E681" s="184">
        <v>3.9</v>
      </c>
      <c r="F681" s="188"/>
      <c r="G681" s="188"/>
      <c r="H681" s="188"/>
      <c r="I681" s="188"/>
      <c r="J681" s="188"/>
      <c r="K681" s="188"/>
      <c r="L681" s="188"/>
      <c r="M681" s="188"/>
      <c r="N681" s="188"/>
      <c r="O681" s="188"/>
      <c r="P681" s="188"/>
      <c r="Q681" s="188"/>
      <c r="R681" s="188"/>
      <c r="S681" s="188"/>
      <c r="T681" s="188"/>
      <c r="U681" s="189"/>
      <c r="V681" s="188"/>
      <c r="W681" s="166"/>
      <c r="X681" s="166"/>
      <c r="Y681" s="166"/>
      <c r="Z681" s="166"/>
      <c r="AA681" s="166"/>
      <c r="AB681" s="166"/>
      <c r="AC681" s="166"/>
      <c r="AD681" s="166"/>
      <c r="AE681" s="166"/>
      <c r="AF681" s="166"/>
      <c r="AG681" s="166" t="s">
        <v>154</v>
      </c>
      <c r="AH681" s="166">
        <v>0</v>
      </c>
      <c r="AI681" s="166"/>
      <c r="AJ681" s="166"/>
      <c r="AK681" s="166"/>
      <c r="AL681" s="166"/>
      <c r="AM681" s="166"/>
      <c r="AN681" s="166"/>
      <c r="AO681" s="166"/>
      <c r="AP681" s="166"/>
      <c r="AQ681" s="166"/>
      <c r="AR681" s="166"/>
      <c r="AS681" s="166"/>
      <c r="AT681" s="166"/>
      <c r="AU681" s="166"/>
      <c r="AV681" s="166"/>
      <c r="AW681" s="166"/>
      <c r="AX681" s="166"/>
      <c r="AY681" s="166"/>
      <c r="AZ681" s="166"/>
      <c r="BA681" s="166"/>
      <c r="BB681" s="166"/>
      <c r="BC681" s="166"/>
      <c r="BD681" s="166"/>
      <c r="BE681" s="166"/>
      <c r="BF681" s="166"/>
      <c r="BG681" s="166"/>
      <c r="BH681" s="166"/>
    </row>
    <row r="682" spans="1:60" outlineLevel="1">
      <c r="A682" s="167"/>
      <c r="B682" s="177"/>
      <c r="C682" s="195" t="s">
        <v>386</v>
      </c>
      <c r="D682" s="180"/>
      <c r="E682" s="184">
        <v>3.4</v>
      </c>
      <c r="F682" s="188"/>
      <c r="G682" s="188"/>
      <c r="H682" s="188"/>
      <c r="I682" s="188"/>
      <c r="J682" s="188"/>
      <c r="K682" s="188"/>
      <c r="L682" s="188"/>
      <c r="M682" s="188"/>
      <c r="N682" s="188"/>
      <c r="O682" s="188"/>
      <c r="P682" s="188"/>
      <c r="Q682" s="188"/>
      <c r="R682" s="188"/>
      <c r="S682" s="188"/>
      <c r="T682" s="188"/>
      <c r="U682" s="189"/>
      <c r="V682" s="188"/>
      <c r="W682" s="166"/>
      <c r="X682" s="166"/>
      <c r="Y682" s="166"/>
      <c r="Z682" s="166"/>
      <c r="AA682" s="166"/>
      <c r="AB682" s="166"/>
      <c r="AC682" s="166"/>
      <c r="AD682" s="166"/>
      <c r="AE682" s="166"/>
      <c r="AF682" s="166"/>
      <c r="AG682" s="166" t="s">
        <v>154</v>
      </c>
      <c r="AH682" s="166">
        <v>0</v>
      </c>
      <c r="AI682" s="166"/>
      <c r="AJ682" s="166"/>
      <c r="AK682" s="166"/>
      <c r="AL682" s="166"/>
      <c r="AM682" s="166"/>
      <c r="AN682" s="166"/>
      <c r="AO682" s="166"/>
      <c r="AP682" s="166"/>
      <c r="AQ682" s="166"/>
      <c r="AR682" s="166"/>
      <c r="AS682" s="166"/>
      <c r="AT682" s="166"/>
      <c r="AU682" s="166"/>
      <c r="AV682" s="166"/>
      <c r="AW682" s="166"/>
      <c r="AX682" s="166"/>
      <c r="AY682" s="166"/>
      <c r="AZ682" s="166"/>
      <c r="BA682" s="166"/>
      <c r="BB682" s="166"/>
      <c r="BC682" s="166"/>
      <c r="BD682" s="166"/>
      <c r="BE682" s="166"/>
      <c r="BF682" s="166"/>
      <c r="BG682" s="166"/>
      <c r="BH682" s="166"/>
    </row>
    <row r="683" spans="1:60" outlineLevel="1">
      <c r="A683" s="167"/>
      <c r="B683" s="177"/>
      <c r="C683" s="195" t="s">
        <v>387</v>
      </c>
      <c r="D683" s="180"/>
      <c r="E683" s="184"/>
      <c r="F683" s="188"/>
      <c r="G683" s="188"/>
      <c r="H683" s="188"/>
      <c r="I683" s="188"/>
      <c r="J683" s="188"/>
      <c r="K683" s="188"/>
      <c r="L683" s="188"/>
      <c r="M683" s="188"/>
      <c r="N683" s="188"/>
      <c r="O683" s="188"/>
      <c r="P683" s="188"/>
      <c r="Q683" s="188"/>
      <c r="R683" s="188"/>
      <c r="S683" s="188"/>
      <c r="T683" s="188"/>
      <c r="U683" s="189"/>
      <c r="V683" s="188"/>
      <c r="W683" s="166"/>
      <c r="X683" s="166"/>
      <c r="Y683" s="166"/>
      <c r="Z683" s="166"/>
      <c r="AA683" s="166"/>
      <c r="AB683" s="166"/>
      <c r="AC683" s="166"/>
      <c r="AD683" s="166"/>
      <c r="AE683" s="166"/>
      <c r="AF683" s="166"/>
      <c r="AG683" s="166" t="s">
        <v>154</v>
      </c>
      <c r="AH683" s="166">
        <v>0</v>
      </c>
      <c r="AI683" s="166"/>
      <c r="AJ683" s="166"/>
      <c r="AK683" s="166"/>
      <c r="AL683" s="166"/>
      <c r="AM683" s="166"/>
      <c r="AN683" s="166"/>
      <c r="AO683" s="166"/>
      <c r="AP683" s="166"/>
      <c r="AQ683" s="166"/>
      <c r="AR683" s="166"/>
      <c r="AS683" s="166"/>
      <c r="AT683" s="166"/>
      <c r="AU683" s="166"/>
      <c r="AV683" s="166"/>
      <c r="AW683" s="166"/>
      <c r="AX683" s="166"/>
      <c r="AY683" s="166"/>
      <c r="AZ683" s="166"/>
      <c r="BA683" s="166"/>
      <c r="BB683" s="166"/>
      <c r="BC683" s="166"/>
      <c r="BD683" s="166"/>
      <c r="BE683" s="166"/>
      <c r="BF683" s="166"/>
      <c r="BG683" s="166"/>
      <c r="BH683" s="166"/>
    </row>
    <row r="684" spans="1:60" outlineLevel="1">
      <c r="A684" s="167"/>
      <c r="B684" s="177"/>
      <c r="C684" s="195" t="s">
        <v>388</v>
      </c>
      <c r="D684" s="180"/>
      <c r="E684" s="184">
        <v>3.1</v>
      </c>
      <c r="F684" s="188"/>
      <c r="G684" s="188"/>
      <c r="H684" s="188"/>
      <c r="I684" s="188"/>
      <c r="J684" s="188"/>
      <c r="K684" s="188"/>
      <c r="L684" s="188"/>
      <c r="M684" s="188"/>
      <c r="N684" s="188"/>
      <c r="O684" s="188"/>
      <c r="P684" s="188"/>
      <c r="Q684" s="188"/>
      <c r="R684" s="188"/>
      <c r="S684" s="188"/>
      <c r="T684" s="188"/>
      <c r="U684" s="189"/>
      <c r="V684" s="188"/>
      <c r="W684" s="166"/>
      <c r="X684" s="166"/>
      <c r="Y684" s="166"/>
      <c r="Z684" s="166"/>
      <c r="AA684" s="166"/>
      <c r="AB684" s="166"/>
      <c r="AC684" s="166"/>
      <c r="AD684" s="166"/>
      <c r="AE684" s="166"/>
      <c r="AF684" s="166"/>
      <c r="AG684" s="166" t="s">
        <v>154</v>
      </c>
      <c r="AH684" s="166">
        <v>0</v>
      </c>
      <c r="AI684" s="166"/>
      <c r="AJ684" s="166"/>
      <c r="AK684" s="166"/>
      <c r="AL684" s="166"/>
      <c r="AM684" s="166"/>
      <c r="AN684" s="166"/>
      <c r="AO684" s="166"/>
      <c r="AP684" s="166"/>
      <c r="AQ684" s="166"/>
      <c r="AR684" s="166"/>
      <c r="AS684" s="166"/>
      <c r="AT684" s="166"/>
      <c r="AU684" s="166"/>
      <c r="AV684" s="166"/>
      <c r="AW684" s="166"/>
      <c r="AX684" s="166"/>
      <c r="AY684" s="166"/>
      <c r="AZ684" s="166"/>
      <c r="BA684" s="166"/>
      <c r="BB684" s="166"/>
      <c r="BC684" s="166"/>
      <c r="BD684" s="166"/>
      <c r="BE684" s="166"/>
      <c r="BF684" s="166"/>
      <c r="BG684" s="166"/>
      <c r="BH684" s="166"/>
    </row>
    <row r="685" spans="1:60" outlineLevel="1">
      <c r="A685" s="167"/>
      <c r="B685" s="177"/>
      <c r="C685" s="195" t="s">
        <v>389</v>
      </c>
      <c r="D685" s="180"/>
      <c r="E685" s="184">
        <v>3.3</v>
      </c>
      <c r="F685" s="188"/>
      <c r="G685" s="188"/>
      <c r="H685" s="188"/>
      <c r="I685" s="188"/>
      <c r="J685" s="188"/>
      <c r="K685" s="188"/>
      <c r="L685" s="188"/>
      <c r="M685" s="188"/>
      <c r="N685" s="188"/>
      <c r="O685" s="188"/>
      <c r="P685" s="188"/>
      <c r="Q685" s="188"/>
      <c r="R685" s="188"/>
      <c r="S685" s="188"/>
      <c r="T685" s="188"/>
      <c r="U685" s="189"/>
      <c r="V685" s="188"/>
      <c r="W685" s="166"/>
      <c r="X685" s="166"/>
      <c r="Y685" s="166"/>
      <c r="Z685" s="166"/>
      <c r="AA685" s="166"/>
      <c r="AB685" s="166"/>
      <c r="AC685" s="166"/>
      <c r="AD685" s="166"/>
      <c r="AE685" s="166"/>
      <c r="AF685" s="166"/>
      <c r="AG685" s="166" t="s">
        <v>154</v>
      </c>
      <c r="AH685" s="166">
        <v>0</v>
      </c>
      <c r="AI685" s="166"/>
      <c r="AJ685" s="166"/>
      <c r="AK685" s="166"/>
      <c r="AL685" s="166"/>
      <c r="AM685" s="166"/>
      <c r="AN685" s="166"/>
      <c r="AO685" s="166"/>
      <c r="AP685" s="166"/>
      <c r="AQ685" s="166"/>
      <c r="AR685" s="166"/>
      <c r="AS685" s="166"/>
      <c r="AT685" s="166"/>
      <c r="AU685" s="166"/>
      <c r="AV685" s="166"/>
      <c r="AW685" s="166"/>
      <c r="AX685" s="166"/>
      <c r="AY685" s="166"/>
      <c r="AZ685" s="166"/>
      <c r="BA685" s="166"/>
      <c r="BB685" s="166"/>
      <c r="BC685" s="166"/>
      <c r="BD685" s="166"/>
      <c r="BE685" s="166"/>
      <c r="BF685" s="166"/>
      <c r="BG685" s="166"/>
      <c r="BH685" s="166"/>
    </row>
    <row r="686" spans="1:60" outlineLevel="1">
      <c r="A686" s="167"/>
      <c r="B686" s="177"/>
      <c r="C686" s="195" t="s">
        <v>390</v>
      </c>
      <c r="D686" s="180"/>
      <c r="E686" s="184"/>
      <c r="F686" s="188"/>
      <c r="G686" s="188"/>
      <c r="H686" s="188"/>
      <c r="I686" s="188"/>
      <c r="J686" s="188"/>
      <c r="K686" s="188"/>
      <c r="L686" s="188"/>
      <c r="M686" s="188"/>
      <c r="N686" s="188"/>
      <c r="O686" s="188"/>
      <c r="P686" s="188"/>
      <c r="Q686" s="188"/>
      <c r="R686" s="188"/>
      <c r="S686" s="188"/>
      <c r="T686" s="188"/>
      <c r="U686" s="189"/>
      <c r="V686" s="188"/>
      <c r="W686" s="166"/>
      <c r="X686" s="166"/>
      <c r="Y686" s="166"/>
      <c r="Z686" s="166"/>
      <c r="AA686" s="166"/>
      <c r="AB686" s="166"/>
      <c r="AC686" s="166"/>
      <c r="AD686" s="166"/>
      <c r="AE686" s="166"/>
      <c r="AF686" s="166"/>
      <c r="AG686" s="166" t="s">
        <v>154</v>
      </c>
      <c r="AH686" s="166">
        <v>0</v>
      </c>
      <c r="AI686" s="166"/>
      <c r="AJ686" s="166"/>
      <c r="AK686" s="166"/>
      <c r="AL686" s="166"/>
      <c r="AM686" s="166"/>
      <c r="AN686" s="166"/>
      <c r="AO686" s="166"/>
      <c r="AP686" s="166"/>
      <c r="AQ686" s="166"/>
      <c r="AR686" s="166"/>
      <c r="AS686" s="166"/>
      <c r="AT686" s="166"/>
      <c r="AU686" s="166"/>
      <c r="AV686" s="166"/>
      <c r="AW686" s="166"/>
      <c r="AX686" s="166"/>
      <c r="AY686" s="166"/>
      <c r="AZ686" s="166"/>
      <c r="BA686" s="166"/>
      <c r="BB686" s="166"/>
      <c r="BC686" s="166"/>
      <c r="BD686" s="166"/>
      <c r="BE686" s="166"/>
      <c r="BF686" s="166"/>
      <c r="BG686" s="166"/>
      <c r="BH686" s="166"/>
    </row>
    <row r="687" spans="1:60" outlineLevel="1">
      <c r="A687" s="167"/>
      <c r="B687" s="177"/>
      <c r="C687" s="195" t="s">
        <v>386</v>
      </c>
      <c r="D687" s="180"/>
      <c r="E687" s="184">
        <v>3.4</v>
      </c>
      <c r="F687" s="188"/>
      <c r="G687" s="188"/>
      <c r="H687" s="188"/>
      <c r="I687" s="188"/>
      <c r="J687" s="188"/>
      <c r="K687" s="188"/>
      <c r="L687" s="188"/>
      <c r="M687" s="188"/>
      <c r="N687" s="188"/>
      <c r="O687" s="188"/>
      <c r="P687" s="188"/>
      <c r="Q687" s="188"/>
      <c r="R687" s="188"/>
      <c r="S687" s="188"/>
      <c r="T687" s="188"/>
      <c r="U687" s="189"/>
      <c r="V687" s="188"/>
      <c r="W687" s="166"/>
      <c r="X687" s="166"/>
      <c r="Y687" s="166"/>
      <c r="Z687" s="166"/>
      <c r="AA687" s="166"/>
      <c r="AB687" s="166"/>
      <c r="AC687" s="166"/>
      <c r="AD687" s="166"/>
      <c r="AE687" s="166"/>
      <c r="AF687" s="166"/>
      <c r="AG687" s="166" t="s">
        <v>154</v>
      </c>
      <c r="AH687" s="166">
        <v>0</v>
      </c>
      <c r="AI687" s="166"/>
      <c r="AJ687" s="166"/>
      <c r="AK687" s="166"/>
      <c r="AL687" s="166"/>
      <c r="AM687" s="166"/>
      <c r="AN687" s="166"/>
      <c r="AO687" s="166"/>
      <c r="AP687" s="166"/>
      <c r="AQ687" s="166"/>
      <c r="AR687" s="166"/>
      <c r="AS687" s="166"/>
      <c r="AT687" s="166"/>
      <c r="AU687" s="166"/>
      <c r="AV687" s="166"/>
      <c r="AW687" s="166"/>
      <c r="AX687" s="166"/>
      <c r="AY687" s="166"/>
      <c r="AZ687" s="166"/>
      <c r="BA687" s="166"/>
      <c r="BB687" s="166"/>
      <c r="BC687" s="166"/>
      <c r="BD687" s="166"/>
      <c r="BE687" s="166"/>
      <c r="BF687" s="166"/>
      <c r="BG687" s="166"/>
      <c r="BH687" s="166"/>
    </row>
    <row r="688" spans="1:60" outlineLevel="1">
      <c r="A688" s="167"/>
      <c r="B688" s="177"/>
      <c r="C688" s="195" t="s">
        <v>391</v>
      </c>
      <c r="D688" s="180"/>
      <c r="E688" s="184">
        <v>3.7</v>
      </c>
      <c r="F688" s="188"/>
      <c r="G688" s="188"/>
      <c r="H688" s="188"/>
      <c r="I688" s="188"/>
      <c r="J688" s="188"/>
      <c r="K688" s="188"/>
      <c r="L688" s="188"/>
      <c r="M688" s="188"/>
      <c r="N688" s="188"/>
      <c r="O688" s="188"/>
      <c r="P688" s="188"/>
      <c r="Q688" s="188"/>
      <c r="R688" s="188"/>
      <c r="S688" s="188"/>
      <c r="T688" s="188"/>
      <c r="U688" s="189"/>
      <c r="V688" s="188"/>
      <c r="W688" s="166"/>
      <c r="X688" s="166"/>
      <c r="Y688" s="166"/>
      <c r="Z688" s="166"/>
      <c r="AA688" s="166"/>
      <c r="AB688" s="166"/>
      <c r="AC688" s="166"/>
      <c r="AD688" s="166"/>
      <c r="AE688" s="166"/>
      <c r="AF688" s="166"/>
      <c r="AG688" s="166" t="s">
        <v>154</v>
      </c>
      <c r="AH688" s="166">
        <v>0</v>
      </c>
      <c r="AI688" s="166"/>
      <c r="AJ688" s="166"/>
      <c r="AK688" s="166"/>
      <c r="AL688" s="166"/>
      <c r="AM688" s="166"/>
      <c r="AN688" s="166"/>
      <c r="AO688" s="166"/>
      <c r="AP688" s="166"/>
      <c r="AQ688" s="166"/>
      <c r="AR688" s="166"/>
      <c r="AS688" s="166"/>
      <c r="AT688" s="166"/>
      <c r="AU688" s="166"/>
      <c r="AV688" s="166"/>
      <c r="AW688" s="166"/>
      <c r="AX688" s="166"/>
      <c r="AY688" s="166"/>
      <c r="AZ688" s="166"/>
      <c r="BA688" s="166"/>
      <c r="BB688" s="166"/>
      <c r="BC688" s="166"/>
      <c r="BD688" s="166"/>
      <c r="BE688" s="166"/>
      <c r="BF688" s="166"/>
      <c r="BG688" s="166"/>
      <c r="BH688" s="166"/>
    </row>
    <row r="689" spans="1:60" outlineLevel="1">
      <c r="A689" s="167"/>
      <c r="B689" s="177"/>
      <c r="C689" s="195" t="s">
        <v>392</v>
      </c>
      <c r="D689" s="180"/>
      <c r="E689" s="184"/>
      <c r="F689" s="188"/>
      <c r="G689" s="188"/>
      <c r="H689" s="188"/>
      <c r="I689" s="188"/>
      <c r="J689" s="188"/>
      <c r="K689" s="188"/>
      <c r="L689" s="188"/>
      <c r="M689" s="188"/>
      <c r="N689" s="188"/>
      <c r="O689" s="188"/>
      <c r="P689" s="188"/>
      <c r="Q689" s="188"/>
      <c r="R689" s="188"/>
      <c r="S689" s="188"/>
      <c r="T689" s="188"/>
      <c r="U689" s="189"/>
      <c r="V689" s="188"/>
      <c r="W689" s="166"/>
      <c r="X689" s="166"/>
      <c r="Y689" s="166"/>
      <c r="Z689" s="166"/>
      <c r="AA689" s="166"/>
      <c r="AB689" s="166"/>
      <c r="AC689" s="166"/>
      <c r="AD689" s="166"/>
      <c r="AE689" s="166"/>
      <c r="AF689" s="166"/>
      <c r="AG689" s="166" t="s">
        <v>154</v>
      </c>
      <c r="AH689" s="166">
        <v>0</v>
      </c>
      <c r="AI689" s="166"/>
      <c r="AJ689" s="166"/>
      <c r="AK689" s="166"/>
      <c r="AL689" s="166"/>
      <c r="AM689" s="166"/>
      <c r="AN689" s="166"/>
      <c r="AO689" s="166"/>
      <c r="AP689" s="166"/>
      <c r="AQ689" s="166"/>
      <c r="AR689" s="166"/>
      <c r="AS689" s="166"/>
      <c r="AT689" s="166"/>
      <c r="AU689" s="166"/>
      <c r="AV689" s="166"/>
      <c r="AW689" s="166"/>
      <c r="AX689" s="166"/>
      <c r="AY689" s="166"/>
      <c r="AZ689" s="166"/>
      <c r="BA689" s="166"/>
      <c r="BB689" s="166"/>
      <c r="BC689" s="166"/>
      <c r="BD689" s="166"/>
      <c r="BE689" s="166"/>
      <c r="BF689" s="166"/>
      <c r="BG689" s="166"/>
      <c r="BH689" s="166"/>
    </row>
    <row r="690" spans="1:60" outlineLevel="1">
      <c r="A690" s="167"/>
      <c r="B690" s="177"/>
      <c r="C690" s="195" t="s">
        <v>393</v>
      </c>
      <c r="D690" s="180"/>
      <c r="E690" s="184">
        <v>3.7</v>
      </c>
      <c r="F690" s="188"/>
      <c r="G690" s="188"/>
      <c r="H690" s="188"/>
      <c r="I690" s="188"/>
      <c r="J690" s="188"/>
      <c r="K690" s="188"/>
      <c r="L690" s="188"/>
      <c r="M690" s="188"/>
      <c r="N690" s="188"/>
      <c r="O690" s="188"/>
      <c r="P690" s="188"/>
      <c r="Q690" s="188"/>
      <c r="R690" s="188"/>
      <c r="S690" s="188"/>
      <c r="T690" s="188"/>
      <c r="U690" s="189"/>
      <c r="V690" s="188"/>
      <c r="W690" s="166"/>
      <c r="X690" s="166"/>
      <c r="Y690" s="166"/>
      <c r="Z690" s="166"/>
      <c r="AA690" s="166"/>
      <c r="AB690" s="166"/>
      <c r="AC690" s="166"/>
      <c r="AD690" s="166"/>
      <c r="AE690" s="166"/>
      <c r="AF690" s="166"/>
      <c r="AG690" s="166" t="s">
        <v>154</v>
      </c>
      <c r="AH690" s="166">
        <v>0</v>
      </c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166"/>
      <c r="AZ690" s="166"/>
      <c r="BA690" s="166"/>
      <c r="BB690" s="166"/>
      <c r="BC690" s="166"/>
      <c r="BD690" s="166"/>
      <c r="BE690" s="166"/>
      <c r="BF690" s="166"/>
      <c r="BG690" s="166"/>
      <c r="BH690" s="166"/>
    </row>
    <row r="691" spans="1:60" outlineLevel="1">
      <c r="A691" s="167"/>
      <c r="B691" s="177"/>
      <c r="C691" s="195" t="s">
        <v>394</v>
      </c>
      <c r="D691" s="180"/>
      <c r="E691" s="184">
        <v>4.3</v>
      </c>
      <c r="F691" s="188"/>
      <c r="G691" s="188"/>
      <c r="H691" s="188"/>
      <c r="I691" s="188"/>
      <c r="J691" s="188"/>
      <c r="K691" s="188"/>
      <c r="L691" s="188"/>
      <c r="M691" s="188"/>
      <c r="N691" s="188"/>
      <c r="O691" s="188"/>
      <c r="P691" s="188"/>
      <c r="Q691" s="188"/>
      <c r="R691" s="188"/>
      <c r="S691" s="188"/>
      <c r="T691" s="188"/>
      <c r="U691" s="189"/>
      <c r="V691" s="188"/>
      <c r="W691" s="166"/>
      <c r="X691" s="166"/>
      <c r="Y691" s="166"/>
      <c r="Z691" s="166"/>
      <c r="AA691" s="166"/>
      <c r="AB691" s="166"/>
      <c r="AC691" s="166"/>
      <c r="AD691" s="166"/>
      <c r="AE691" s="166"/>
      <c r="AF691" s="166"/>
      <c r="AG691" s="166" t="s">
        <v>154</v>
      </c>
      <c r="AH691" s="166">
        <v>0</v>
      </c>
      <c r="AI691" s="166"/>
      <c r="AJ691" s="166"/>
      <c r="AK691" s="166"/>
      <c r="AL691" s="166"/>
      <c r="AM691" s="166"/>
      <c r="AN691" s="166"/>
      <c r="AO691" s="166"/>
      <c r="AP691" s="166"/>
      <c r="AQ691" s="166"/>
      <c r="AR691" s="166"/>
      <c r="AS691" s="166"/>
      <c r="AT691" s="166"/>
      <c r="AU691" s="166"/>
      <c r="AV691" s="166"/>
      <c r="AW691" s="166"/>
      <c r="AX691" s="166"/>
      <c r="AY691" s="166"/>
      <c r="AZ691" s="166"/>
      <c r="BA691" s="166"/>
      <c r="BB691" s="166"/>
      <c r="BC691" s="166"/>
      <c r="BD691" s="166"/>
      <c r="BE691" s="166"/>
      <c r="BF691" s="166"/>
      <c r="BG691" s="166"/>
      <c r="BH691" s="166"/>
    </row>
    <row r="692" spans="1:60" outlineLevel="1">
      <c r="A692" s="167"/>
      <c r="B692" s="177"/>
      <c r="C692" s="195" t="s">
        <v>421</v>
      </c>
      <c r="D692" s="180"/>
      <c r="E692" s="184"/>
      <c r="F692" s="188"/>
      <c r="G692" s="188"/>
      <c r="H692" s="188"/>
      <c r="I692" s="188"/>
      <c r="J692" s="188"/>
      <c r="K692" s="188"/>
      <c r="L692" s="188"/>
      <c r="M692" s="188"/>
      <c r="N692" s="188"/>
      <c r="O692" s="188"/>
      <c r="P692" s="188"/>
      <c r="Q692" s="188"/>
      <c r="R692" s="188"/>
      <c r="S692" s="188"/>
      <c r="T692" s="188"/>
      <c r="U692" s="189"/>
      <c r="V692" s="188"/>
      <c r="W692" s="166"/>
      <c r="X692" s="166"/>
      <c r="Y692" s="166"/>
      <c r="Z692" s="166"/>
      <c r="AA692" s="166"/>
      <c r="AB692" s="166"/>
      <c r="AC692" s="166"/>
      <c r="AD692" s="166"/>
      <c r="AE692" s="166"/>
      <c r="AF692" s="166"/>
      <c r="AG692" s="166" t="s">
        <v>154</v>
      </c>
      <c r="AH692" s="166">
        <v>0</v>
      </c>
      <c r="AI692" s="166"/>
      <c r="AJ692" s="166"/>
      <c r="AK692" s="166"/>
      <c r="AL692" s="166"/>
      <c r="AM692" s="166"/>
      <c r="AN692" s="166"/>
      <c r="AO692" s="166"/>
      <c r="AP692" s="166"/>
      <c r="AQ692" s="166"/>
      <c r="AR692" s="166"/>
      <c r="AS692" s="166"/>
      <c r="AT692" s="166"/>
      <c r="AU692" s="166"/>
      <c r="AV692" s="166"/>
      <c r="AW692" s="166"/>
      <c r="AX692" s="166"/>
      <c r="AY692" s="166"/>
      <c r="AZ692" s="166"/>
      <c r="BA692" s="166"/>
      <c r="BB692" s="166"/>
      <c r="BC692" s="166"/>
      <c r="BD692" s="166"/>
      <c r="BE692" s="166"/>
      <c r="BF692" s="166"/>
      <c r="BG692" s="166"/>
      <c r="BH692" s="166"/>
    </row>
    <row r="693" spans="1:60" outlineLevel="1">
      <c r="A693" s="167"/>
      <c r="B693" s="177"/>
      <c r="C693" s="195" t="s">
        <v>422</v>
      </c>
      <c r="D693" s="180"/>
      <c r="E693" s="184">
        <v>4.9000000000000004</v>
      </c>
      <c r="F693" s="188"/>
      <c r="G693" s="188"/>
      <c r="H693" s="188"/>
      <c r="I693" s="188"/>
      <c r="J693" s="188"/>
      <c r="K693" s="188"/>
      <c r="L693" s="188"/>
      <c r="M693" s="188"/>
      <c r="N693" s="188"/>
      <c r="O693" s="188"/>
      <c r="P693" s="188"/>
      <c r="Q693" s="188"/>
      <c r="R693" s="188"/>
      <c r="S693" s="188"/>
      <c r="T693" s="188"/>
      <c r="U693" s="189"/>
      <c r="V693" s="188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  <c r="AG693" s="166" t="s">
        <v>154</v>
      </c>
      <c r="AH693" s="166">
        <v>0</v>
      </c>
      <c r="AI693" s="166"/>
      <c r="AJ693" s="166"/>
      <c r="AK693" s="166"/>
      <c r="AL693" s="166"/>
      <c r="AM693" s="166"/>
      <c r="AN693" s="166"/>
      <c r="AO693" s="166"/>
      <c r="AP693" s="166"/>
      <c r="AQ693" s="166"/>
      <c r="AR693" s="166"/>
      <c r="AS693" s="166"/>
      <c r="AT693" s="166"/>
      <c r="AU693" s="166"/>
      <c r="AV693" s="166"/>
      <c r="AW693" s="166"/>
      <c r="AX693" s="166"/>
      <c r="AY693" s="166"/>
      <c r="AZ693" s="166"/>
      <c r="BA693" s="166"/>
      <c r="BB693" s="166"/>
      <c r="BC693" s="166"/>
      <c r="BD693" s="166"/>
      <c r="BE693" s="166"/>
      <c r="BF693" s="166"/>
      <c r="BG693" s="166"/>
      <c r="BH693" s="166"/>
    </row>
    <row r="694" spans="1:60" outlineLevel="1">
      <c r="A694" s="167"/>
      <c r="B694" s="177"/>
      <c r="C694" s="195" t="s">
        <v>190</v>
      </c>
      <c r="D694" s="180"/>
      <c r="E694" s="184"/>
      <c r="F694" s="188"/>
      <c r="G694" s="188"/>
      <c r="H694" s="188"/>
      <c r="I694" s="188"/>
      <c r="J694" s="188"/>
      <c r="K694" s="188"/>
      <c r="L694" s="188"/>
      <c r="M694" s="188"/>
      <c r="N694" s="188"/>
      <c r="O694" s="188"/>
      <c r="P694" s="188"/>
      <c r="Q694" s="188"/>
      <c r="R694" s="188"/>
      <c r="S694" s="188"/>
      <c r="T694" s="188"/>
      <c r="U694" s="189"/>
      <c r="V694" s="188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  <c r="AG694" s="166" t="s">
        <v>154</v>
      </c>
      <c r="AH694" s="166">
        <v>0</v>
      </c>
      <c r="AI694" s="166"/>
      <c r="AJ694" s="166"/>
      <c r="AK694" s="166"/>
      <c r="AL694" s="166"/>
      <c r="AM694" s="166"/>
      <c r="AN694" s="166"/>
      <c r="AO694" s="166"/>
      <c r="AP694" s="166"/>
      <c r="AQ694" s="166"/>
      <c r="AR694" s="166"/>
      <c r="AS694" s="166"/>
      <c r="AT694" s="166"/>
      <c r="AU694" s="166"/>
      <c r="AV694" s="166"/>
      <c r="AW694" s="166"/>
      <c r="AX694" s="166"/>
      <c r="AY694" s="166"/>
      <c r="AZ694" s="166"/>
      <c r="BA694" s="166"/>
      <c r="BB694" s="166"/>
      <c r="BC694" s="166"/>
      <c r="BD694" s="166"/>
      <c r="BE694" s="166"/>
      <c r="BF694" s="166"/>
      <c r="BG694" s="166"/>
      <c r="BH694" s="166"/>
    </row>
    <row r="695" spans="1:60" outlineLevel="1">
      <c r="A695" s="167"/>
      <c r="B695" s="177"/>
      <c r="C695" s="195" t="s">
        <v>191</v>
      </c>
      <c r="D695" s="180"/>
      <c r="E695" s="184">
        <v>2.6</v>
      </c>
      <c r="F695" s="188"/>
      <c r="G695" s="188"/>
      <c r="H695" s="188"/>
      <c r="I695" s="188"/>
      <c r="J695" s="188"/>
      <c r="K695" s="188"/>
      <c r="L695" s="188"/>
      <c r="M695" s="188"/>
      <c r="N695" s="188"/>
      <c r="O695" s="188"/>
      <c r="P695" s="188"/>
      <c r="Q695" s="188"/>
      <c r="R695" s="188"/>
      <c r="S695" s="188"/>
      <c r="T695" s="188"/>
      <c r="U695" s="189"/>
      <c r="V695" s="188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  <c r="AG695" s="166" t="s">
        <v>154</v>
      </c>
      <c r="AH695" s="166">
        <v>0</v>
      </c>
      <c r="AI695" s="166"/>
      <c r="AJ695" s="166"/>
      <c r="AK695" s="166"/>
      <c r="AL695" s="166"/>
      <c r="AM695" s="166"/>
      <c r="AN695" s="166"/>
      <c r="AO695" s="166"/>
      <c r="AP695" s="166"/>
      <c r="AQ695" s="166"/>
      <c r="AR695" s="166"/>
      <c r="AS695" s="166"/>
      <c r="AT695" s="166"/>
      <c r="AU695" s="166"/>
      <c r="AV695" s="166"/>
      <c r="AW695" s="166"/>
      <c r="AX695" s="166"/>
      <c r="AY695" s="166"/>
      <c r="AZ695" s="166"/>
      <c r="BA695" s="166"/>
      <c r="BB695" s="166"/>
      <c r="BC695" s="166"/>
      <c r="BD695" s="166"/>
      <c r="BE695" s="166"/>
      <c r="BF695" s="166"/>
      <c r="BG695" s="166"/>
      <c r="BH695" s="166"/>
    </row>
    <row r="696" spans="1:60" outlineLevel="1">
      <c r="A696" s="167"/>
      <c r="B696" s="177"/>
      <c r="C696" s="195" t="s">
        <v>205</v>
      </c>
      <c r="D696" s="180"/>
      <c r="E696" s="184">
        <v>3.6</v>
      </c>
      <c r="F696" s="188"/>
      <c r="G696" s="188"/>
      <c r="H696" s="188"/>
      <c r="I696" s="188"/>
      <c r="J696" s="188"/>
      <c r="K696" s="188"/>
      <c r="L696" s="188"/>
      <c r="M696" s="188"/>
      <c r="N696" s="188"/>
      <c r="O696" s="188"/>
      <c r="P696" s="188"/>
      <c r="Q696" s="188"/>
      <c r="R696" s="188"/>
      <c r="S696" s="188"/>
      <c r="T696" s="188"/>
      <c r="U696" s="189"/>
      <c r="V696" s="188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  <c r="AG696" s="166" t="s">
        <v>154</v>
      </c>
      <c r="AH696" s="166">
        <v>0</v>
      </c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166"/>
      <c r="AZ696" s="166"/>
      <c r="BA696" s="166"/>
      <c r="BB696" s="166"/>
      <c r="BC696" s="166"/>
      <c r="BD696" s="166"/>
      <c r="BE696" s="166"/>
      <c r="BF696" s="166"/>
      <c r="BG696" s="166"/>
      <c r="BH696" s="166"/>
    </row>
    <row r="697" spans="1:60" outlineLevel="1">
      <c r="A697" s="167"/>
      <c r="B697" s="177"/>
      <c r="C697" s="195" t="s">
        <v>193</v>
      </c>
      <c r="D697" s="180"/>
      <c r="E697" s="184"/>
      <c r="F697" s="188"/>
      <c r="G697" s="188"/>
      <c r="H697" s="188"/>
      <c r="I697" s="188"/>
      <c r="J697" s="188"/>
      <c r="K697" s="188"/>
      <c r="L697" s="188"/>
      <c r="M697" s="188"/>
      <c r="N697" s="188"/>
      <c r="O697" s="188"/>
      <c r="P697" s="188"/>
      <c r="Q697" s="188"/>
      <c r="R697" s="188"/>
      <c r="S697" s="188"/>
      <c r="T697" s="188"/>
      <c r="U697" s="189"/>
      <c r="V697" s="188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  <c r="AG697" s="166" t="s">
        <v>154</v>
      </c>
      <c r="AH697" s="166">
        <v>0</v>
      </c>
      <c r="AI697" s="166"/>
      <c r="AJ697" s="166"/>
      <c r="AK697" s="166"/>
      <c r="AL697" s="166"/>
      <c r="AM697" s="166"/>
      <c r="AN697" s="166"/>
      <c r="AO697" s="166"/>
      <c r="AP697" s="166"/>
      <c r="AQ697" s="166"/>
      <c r="AR697" s="166"/>
      <c r="AS697" s="166"/>
      <c r="AT697" s="166"/>
      <c r="AU697" s="166"/>
      <c r="AV697" s="166"/>
      <c r="AW697" s="166"/>
      <c r="AX697" s="166"/>
      <c r="AY697" s="166"/>
      <c r="AZ697" s="166"/>
      <c r="BA697" s="166"/>
      <c r="BB697" s="166"/>
      <c r="BC697" s="166"/>
      <c r="BD697" s="166"/>
      <c r="BE697" s="166"/>
      <c r="BF697" s="166"/>
      <c r="BG697" s="166"/>
      <c r="BH697" s="166"/>
    </row>
    <row r="698" spans="1:60" outlineLevel="1">
      <c r="A698" s="167"/>
      <c r="B698" s="177"/>
      <c r="C698" s="195" t="s">
        <v>194</v>
      </c>
      <c r="D698" s="180"/>
      <c r="E698" s="184">
        <v>5</v>
      </c>
      <c r="F698" s="188"/>
      <c r="G698" s="188"/>
      <c r="H698" s="188"/>
      <c r="I698" s="188"/>
      <c r="J698" s="188"/>
      <c r="K698" s="188"/>
      <c r="L698" s="188"/>
      <c r="M698" s="188"/>
      <c r="N698" s="188"/>
      <c r="O698" s="188"/>
      <c r="P698" s="188"/>
      <c r="Q698" s="188"/>
      <c r="R698" s="188"/>
      <c r="S698" s="188"/>
      <c r="T698" s="188"/>
      <c r="U698" s="189"/>
      <c r="V698" s="188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  <c r="AG698" s="166" t="s">
        <v>154</v>
      </c>
      <c r="AH698" s="166">
        <v>0</v>
      </c>
      <c r="AI698" s="166"/>
      <c r="AJ698" s="166"/>
      <c r="AK698" s="166"/>
      <c r="AL698" s="166"/>
      <c r="AM698" s="166"/>
      <c r="AN698" s="166"/>
      <c r="AO698" s="166"/>
      <c r="AP698" s="166"/>
      <c r="AQ698" s="166"/>
      <c r="AR698" s="166"/>
      <c r="AS698" s="166"/>
      <c r="AT698" s="166"/>
      <c r="AU698" s="166"/>
      <c r="AV698" s="166"/>
      <c r="AW698" s="166"/>
      <c r="AX698" s="166"/>
      <c r="AY698" s="166"/>
      <c r="AZ698" s="166"/>
      <c r="BA698" s="166"/>
      <c r="BB698" s="166"/>
      <c r="BC698" s="166"/>
      <c r="BD698" s="166"/>
      <c r="BE698" s="166"/>
      <c r="BF698" s="166"/>
      <c r="BG698" s="166"/>
      <c r="BH698" s="166"/>
    </row>
    <row r="699" spans="1:60" outlineLevel="1">
      <c r="A699" s="167"/>
      <c r="B699" s="177"/>
      <c r="C699" s="195" t="s">
        <v>206</v>
      </c>
      <c r="D699" s="180"/>
      <c r="E699" s="184">
        <v>4.9000000000000004</v>
      </c>
      <c r="F699" s="188"/>
      <c r="G699" s="188"/>
      <c r="H699" s="188"/>
      <c r="I699" s="188"/>
      <c r="J699" s="188"/>
      <c r="K699" s="188"/>
      <c r="L699" s="188"/>
      <c r="M699" s="188"/>
      <c r="N699" s="188"/>
      <c r="O699" s="188"/>
      <c r="P699" s="188"/>
      <c r="Q699" s="188"/>
      <c r="R699" s="188"/>
      <c r="S699" s="188"/>
      <c r="T699" s="188"/>
      <c r="U699" s="189"/>
      <c r="V699" s="188"/>
      <c r="W699" s="166"/>
      <c r="X699" s="166"/>
      <c r="Y699" s="166"/>
      <c r="Z699" s="166"/>
      <c r="AA699" s="166"/>
      <c r="AB699" s="166"/>
      <c r="AC699" s="166"/>
      <c r="AD699" s="166"/>
      <c r="AE699" s="166"/>
      <c r="AF699" s="166"/>
      <c r="AG699" s="166" t="s">
        <v>154</v>
      </c>
      <c r="AH699" s="166">
        <v>0</v>
      </c>
      <c r="AI699" s="166"/>
      <c r="AJ699" s="166"/>
      <c r="AK699" s="166"/>
      <c r="AL699" s="166"/>
      <c r="AM699" s="166"/>
      <c r="AN699" s="166"/>
      <c r="AO699" s="166"/>
      <c r="AP699" s="166"/>
      <c r="AQ699" s="166"/>
      <c r="AR699" s="166"/>
      <c r="AS699" s="166"/>
      <c r="AT699" s="166"/>
      <c r="AU699" s="166"/>
      <c r="AV699" s="166"/>
      <c r="AW699" s="166"/>
      <c r="AX699" s="166"/>
      <c r="AY699" s="166"/>
      <c r="AZ699" s="166"/>
      <c r="BA699" s="166"/>
      <c r="BB699" s="166"/>
      <c r="BC699" s="166"/>
      <c r="BD699" s="166"/>
      <c r="BE699" s="166"/>
      <c r="BF699" s="166"/>
      <c r="BG699" s="166"/>
      <c r="BH699" s="166"/>
    </row>
    <row r="700" spans="1:60" outlineLevel="1">
      <c r="A700" s="167"/>
      <c r="B700" s="177"/>
      <c r="C700" s="195" t="s">
        <v>197</v>
      </c>
      <c r="D700" s="180"/>
      <c r="E700" s="184"/>
      <c r="F700" s="188"/>
      <c r="G700" s="188"/>
      <c r="H700" s="188"/>
      <c r="I700" s="188"/>
      <c r="J700" s="188"/>
      <c r="K700" s="188"/>
      <c r="L700" s="188"/>
      <c r="M700" s="188"/>
      <c r="N700" s="188"/>
      <c r="O700" s="188"/>
      <c r="P700" s="188"/>
      <c r="Q700" s="188"/>
      <c r="R700" s="188"/>
      <c r="S700" s="188"/>
      <c r="T700" s="188"/>
      <c r="U700" s="189"/>
      <c r="V700" s="188"/>
      <c r="W700" s="166"/>
      <c r="X700" s="166"/>
      <c r="Y700" s="166"/>
      <c r="Z700" s="166"/>
      <c r="AA700" s="166"/>
      <c r="AB700" s="166"/>
      <c r="AC700" s="166"/>
      <c r="AD700" s="166"/>
      <c r="AE700" s="166"/>
      <c r="AF700" s="166"/>
      <c r="AG700" s="166" t="s">
        <v>154</v>
      </c>
      <c r="AH700" s="166">
        <v>0</v>
      </c>
      <c r="AI700" s="166"/>
      <c r="AJ700" s="166"/>
      <c r="AK700" s="166"/>
      <c r="AL700" s="166"/>
      <c r="AM700" s="166"/>
      <c r="AN700" s="166"/>
      <c r="AO700" s="166"/>
      <c r="AP700" s="166"/>
      <c r="AQ700" s="166"/>
      <c r="AR700" s="166"/>
      <c r="AS700" s="166"/>
      <c r="AT700" s="166"/>
      <c r="AU700" s="166"/>
      <c r="AV700" s="166"/>
      <c r="AW700" s="166"/>
      <c r="AX700" s="166"/>
      <c r="AY700" s="166"/>
      <c r="AZ700" s="166"/>
      <c r="BA700" s="166"/>
      <c r="BB700" s="166"/>
      <c r="BC700" s="166"/>
      <c r="BD700" s="166"/>
      <c r="BE700" s="166"/>
      <c r="BF700" s="166"/>
      <c r="BG700" s="166"/>
      <c r="BH700" s="166"/>
    </row>
    <row r="701" spans="1:60" outlineLevel="1">
      <c r="A701" s="167"/>
      <c r="B701" s="177"/>
      <c r="C701" s="195" t="s">
        <v>198</v>
      </c>
      <c r="D701" s="180"/>
      <c r="E701" s="184">
        <v>4.7</v>
      </c>
      <c r="F701" s="188"/>
      <c r="G701" s="188"/>
      <c r="H701" s="188"/>
      <c r="I701" s="188"/>
      <c r="J701" s="188"/>
      <c r="K701" s="188"/>
      <c r="L701" s="188"/>
      <c r="M701" s="188"/>
      <c r="N701" s="188"/>
      <c r="O701" s="188"/>
      <c r="P701" s="188"/>
      <c r="Q701" s="188"/>
      <c r="R701" s="188"/>
      <c r="S701" s="188"/>
      <c r="T701" s="188"/>
      <c r="U701" s="189"/>
      <c r="V701" s="188"/>
      <c r="W701" s="166"/>
      <c r="X701" s="166"/>
      <c r="Y701" s="166"/>
      <c r="Z701" s="166"/>
      <c r="AA701" s="166"/>
      <c r="AB701" s="166"/>
      <c r="AC701" s="166"/>
      <c r="AD701" s="166"/>
      <c r="AE701" s="166"/>
      <c r="AF701" s="166"/>
      <c r="AG701" s="166" t="s">
        <v>154</v>
      </c>
      <c r="AH701" s="166">
        <v>0</v>
      </c>
      <c r="AI701" s="166"/>
      <c r="AJ701" s="166"/>
      <c r="AK701" s="166"/>
      <c r="AL701" s="166"/>
      <c r="AM701" s="166"/>
      <c r="AN701" s="166"/>
      <c r="AO701" s="166"/>
      <c r="AP701" s="166"/>
      <c r="AQ701" s="166"/>
      <c r="AR701" s="166"/>
      <c r="AS701" s="166"/>
      <c r="AT701" s="166"/>
      <c r="AU701" s="166"/>
      <c r="AV701" s="166"/>
      <c r="AW701" s="166"/>
      <c r="AX701" s="166"/>
      <c r="AY701" s="166"/>
      <c r="AZ701" s="166"/>
      <c r="BA701" s="166"/>
      <c r="BB701" s="166"/>
      <c r="BC701" s="166"/>
      <c r="BD701" s="166"/>
      <c r="BE701" s="166"/>
      <c r="BF701" s="166"/>
      <c r="BG701" s="166"/>
      <c r="BH701" s="166"/>
    </row>
    <row r="702" spans="1:60" outlineLevel="1">
      <c r="A702" s="167"/>
      <c r="B702" s="177"/>
      <c r="C702" s="195" t="s">
        <v>207</v>
      </c>
      <c r="D702" s="180"/>
      <c r="E702" s="184">
        <v>4.7</v>
      </c>
      <c r="F702" s="188"/>
      <c r="G702" s="188"/>
      <c r="H702" s="188"/>
      <c r="I702" s="188"/>
      <c r="J702" s="188"/>
      <c r="K702" s="188"/>
      <c r="L702" s="188"/>
      <c r="M702" s="188"/>
      <c r="N702" s="188"/>
      <c r="O702" s="188"/>
      <c r="P702" s="188"/>
      <c r="Q702" s="188"/>
      <c r="R702" s="188"/>
      <c r="S702" s="188"/>
      <c r="T702" s="188"/>
      <c r="U702" s="189"/>
      <c r="V702" s="188"/>
      <c r="W702" s="166"/>
      <c r="X702" s="166"/>
      <c r="Y702" s="166"/>
      <c r="Z702" s="166"/>
      <c r="AA702" s="166"/>
      <c r="AB702" s="166"/>
      <c r="AC702" s="166"/>
      <c r="AD702" s="166"/>
      <c r="AE702" s="166"/>
      <c r="AF702" s="166"/>
      <c r="AG702" s="166" t="s">
        <v>154</v>
      </c>
      <c r="AH702" s="166">
        <v>0</v>
      </c>
      <c r="AI702" s="166"/>
      <c r="AJ702" s="166"/>
      <c r="AK702" s="166"/>
      <c r="AL702" s="166"/>
      <c r="AM702" s="166"/>
      <c r="AN702" s="166"/>
      <c r="AO702" s="166"/>
      <c r="AP702" s="166"/>
      <c r="AQ702" s="166"/>
      <c r="AR702" s="166"/>
      <c r="AS702" s="166"/>
      <c r="AT702" s="166"/>
      <c r="AU702" s="166"/>
      <c r="AV702" s="166"/>
      <c r="AW702" s="166"/>
      <c r="AX702" s="166"/>
      <c r="AY702" s="166"/>
      <c r="AZ702" s="166"/>
      <c r="BA702" s="166"/>
      <c r="BB702" s="166"/>
      <c r="BC702" s="166"/>
      <c r="BD702" s="166"/>
      <c r="BE702" s="166"/>
      <c r="BF702" s="166"/>
      <c r="BG702" s="166"/>
      <c r="BH702" s="166"/>
    </row>
    <row r="703" spans="1:60" outlineLevel="1">
      <c r="A703" s="167"/>
      <c r="B703" s="177"/>
      <c r="C703" s="195" t="s">
        <v>200</v>
      </c>
      <c r="D703" s="180"/>
      <c r="E703" s="184"/>
      <c r="F703" s="188"/>
      <c r="G703" s="188"/>
      <c r="H703" s="188"/>
      <c r="I703" s="188"/>
      <c r="J703" s="188"/>
      <c r="K703" s="188"/>
      <c r="L703" s="188"/>
      <c r="M703" s="188"/>
      <c r="N703" s="188"/>
      <c r="O703" s="188"/>
      <c r="P703" s="188"/>
      <c r="Q703" s="188"/>
      <c r="R703" s="188"/>
      <c r="S703" s="188"/>
      <c r="T703" s="188"/>
      <c r="U703" s="189"/>
      <c r="V703" s="188"/>
      <c r="W703" s="166"/>
      <c r="X703" s="166"/>
      <c r="Y703" s="166"/>
      <c r="Z703" s="166"/>
      <c r="AA703" s="166"/>
      <c r="AB703" s="166"/>
      <c r="AC703" s="166"/>
      <c r="AD703" s="166"/>
      <c r="AE703" s="166"/>
      <c r="AF703" s="166"/>
      <c r="AG703" s="166" t="s">
        <v>154</v>
      </c>
      <c r="AH703" s="166">
        <v>0</v>
      </c>
      <c r="AI703" s="166"/>
      <c r="AJ703" s="166"/>
      <c r="AK703" s="166"/>
      <c r="AL703" s="166"/>
      <c r="AM703" s="166"/>
      <c r="AN703" s="166"/>
      <c r="AO703" s="166"/>
      <c r="AP703" s="166"/>
      <c r="AQ703" s="166"/>
      <c r="AR703" s="166"/>
      <c r="AS703" s="166"/>
      <c r="AT703" s="166"/>
      <c r="AU703" s="166"/>
      <c r="AV703" s="166"/>
      <c r="AW703" s="166"/>
      <c r="AX703" s="166"/>
      <c r="AY703" s="166"/>
      <c r="AZ703" s="166"/>
      <c r="BA703" s="166"/>
      <c r="BB703" s="166"/>
      <c r="BC703" s="166"/>
      <c r="BD703" s="166"/>
      <c r="BE703" s="166"/>
      <c r="BF703" s="166"/>
      <c r="BG703" s="166"/>
      <c r="BH703" s="166"/>
    </row>
    <row r="704" spans="1:60" outlineLevel="1">
      <c r="A704" s="167"/>
      <c r="B704" s="177"/>
      <c r="C704" s="195" t="s">
        <v>201</v>
      </c>
      <c r="D704" s="180"/>
      <c r="E704" s="184">
        <v>1.7</v>
      </c>
      <c r="F704" s="188"/>
      <c r="G704" s="188"/>
      <c r="H704" s="188"/>
      <c r="I704" s="188"/>
      <c r="J704" s="188"/>
      <c r="K704" s="188"/>
      <c r="L704" s="188"/>
      <c r="M704" s="188"/>
      <c r="N704" s="188"/>
      <c r="O704" s="188"/>
      <c r="P704" s="188"/>
      <c r="Q704" s="188"/>
      <c r="R704" s="188"/>
      <c r="S704" s="188"/>
      <c r="T704" s="188"/>
      <c r="U704" s="189"/>
      <c r="V704" s="188"/>
      <c r="W704" s="166"/>
      <c r="X704" s="166"/>
      <c r="Y704" s="166"/>
      <c r="Z704" s="166"/>
      <c r="AA704" s="166"/>
      <c r="AB704" s="166"/>
      <c r="AC704" s="166"/>
      <c r="AD704" s="166"/>
      <c r="AE704" s="166"/>
      <c r="AF704" s="166"/>
      <c r="AG704" s="166" t="s">
        <v>154</v>
      </c>
      <c r="AH704" s="166">
        <v>0</v>
      </c>
      <c r="AI704" s="166"/>
      <c r="AJ704" s="166"/>
      <c r="AK704" s="166"/>
      <c r="AL704" s="166"/>
      <c r="AM704" s="166"/>
      <c r="AN704" s="166"/>
      <c r="AO704" s="166"/>
      <c r="AP704" s="166"/>
      <c r="AQ704" s="166"/>
      <c r="AR704" s="166"/>
      <c r="AS704" s="166"/>
      <c r="AT704" s="166"/>
      <c r="AU704" s="166"/>
      <c r="AV704" s="166"/>
      <c r="AW704" s="166"/>
      <c r="AX704" s="166"/>
      <c r="AY704" s="166"/>
      <c r="AZ704" s="166"/>
      <c r="BA704" s="166"/>
      <c r="BB704" s="166"/>
      <c r="BC704" s="166"/>
      <c r="BD704" s="166"/>
      <c r="BE704" s="166"/>
      <c r="BF704" s="166"/>
      <c r="BG704" s="166"/>
      <c r="BH704" s="166"/>
    </row>
    <row r="705" spans="1:60" outlineLevel="1">
      <c r="A705" s="167"/>
      <c r="B705" s="177"/>
      <c r="C705" s="195" t="s">
        <v>208</v>
      </c>
      <c r="D705" s="180"/>
      <c r="E705" s="184">
        <v>4.4000000000000004</v>
      </c>
      <c r="F705" s="188"/>
      <c r="G705" s="188"/>
      <c r="H705" s="188"/>
      <c r="I705" s="188"/>
      <c r="J705" s="188"/>
      <c r="K705" s="188"/>
      <c r="L705" s="188"/>
      <c r="M705" s="188"/>
      <c r="N705" s="188"/>
      <c r="O705" s="188"/>
      <c r="P705" s="188"/>
      <c r="Q705" s="188"/>
      <c r="R705" s="188"/>
      <c r="S705" s="188"/>
      <c r="T705" s="188"/>
      <c r="U705" s="189"/>
      <c r="V705" s="188"/>
      <c r="W705" s="166"/>
      <c r="X705" s="166"/>
      <c r="Y705" s="166"/>
      <c r="Z705" s="166"/>
      <c r="AA705" s="166"/>
      <c r="AB705" s="166"/>
      <c r="AC705" s="166"/>
      <c r="AD705" s="166"/>
      <c r="AE705" s="166"/>
      <c r="AF705" s="166"/>
      <c r="AG705" s="166" t="s">
        <v>154</v>
      </c>
      <c r="AH705" s="166">
        <v>0</v>
      </c>
      <c r="AI705" s="166"/>
      <c r="AJ705" s="166"/>
      <c r="AK705" s="166"/>
      <c r="AL705" s="166"/>
      <c r="AM705" s="166"/>
      <c r="AN705" s="166"/>
      <c r="AO705" s="166"/>
      <c r="AP705" s="166"/>
      <c r="AQ705" s="166"/>
      <c r="AR705" s="166"/>
      <c r="AS705" s="166"/>
      <c r="AT705" s="166"/>
      <c r="AU705" s="166"/>
      <c r="AV705" s="166"/>
      <c r="AW705" s="166"/>
      <c r="AX705" s="166"/>
      <c r="AY705" s="166"/>
      <c r="AZ705" s="166"/>
      <c r="BA705" s="166"/>
      <c r="BB705" s="166"/>
      <c r="BC705" s="166"/>
      <c r="BD705" s="166"/>
      <c r="BE705" s="166"/>
      <c r="BF705" s="166"/>
      <c r="BG705" s="166"/>
      <c r="BH705" s="166"/>
    </row>
    <row r="706" spans="1:60" outlineLevel="1">
      <c r="A706" s="167"/>
      <c r="B706" s="177"/>
      <c r="C706" s="195" t="s">
        <v>577</v>
      </c>
      <c r="D706" s="180"/>
      <c r="E706" s="184">
        <v>7.7</v>
      </c>
      <c r="F706" s="188"/>
      <c r="G706" s="188"/>
      <c r="H706" s="188"/>
      <c r="I706" s="188"/>
      <c r="J706" s="188"/>
      <c r="K706" s="188"/>
      <c r="L706" s="188"/>
      <c r="M706" s="188"/>
      <c r="N706" s="188"/>
      <c r="O706" s="188"/>
      <c r="P706" s="188"/>
      <c r="Q706" s="188"/>
      <c r="R706" s="188"/>
      <c r="S706" s="188"/>
      <c r="T706" s="188"/>
      <c r="U706" s="189"/>
      <c r="V706" s="188"/>
      <c r="W706" s="166"/>
      <c r="X706" s="166"/>
      <c r="Y706" s="166"/>
      <c r="Z706" s="166"/>
      <c r="AA706" s="166"/>
      <c r="AB706" s="166"/>
      <c r="AC706" s="166"/>
      <c r="AD706" s="166"/>
      <c r="AE706" s="166"/>
      <c r="AF706" s="166"/>
      <c r="AG706" s="166" t="s">
        <v>154</v>
      </c>
      <c r="AH706" s="166">
        <v>0</v>
      </c>
      <c r="AI706" s="166"/>
      <c r="AJ706" s="166"/>
      <c r="AK706" s="166"/>
      <c r="AL706" s="166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166"/>
      <c r="AW706" s="166"/>
      <c r="AX706" s="166"/>
      <c r="AY706" s="166"/>
      <c r="AZ706" s="166"/>
      <c r="BA706" s="166"/>
      <c r="BB706" s="166"/>
      <c r="BC706" s="166"/>
      <c r="BD706" s="166"/>
      <c r="BE706" s="166"/>
      <c r="BF706" s="166"/>
      <c r="BG706" s="166"/>
      <c r="BH706" s="166"/>
    </row>
    <row r="707" spans="1:60" outlineLevel="1">
      <c r="A707" s="167"/>
      <c r="B707" s="177"/>
      <c r="C707" s="195" t="s">
        <v>357</v>
      </c>
      <c r="D707" s="180"/>
      <c r="E707" s="184">
        <v>20</v>
      </c>
      <c r="F707" s="188"/>
      <c r="G707" s="188"/>
      <c r="H707" s="188"/>
      <c r="I707" s="188"/>
      <c r="J707" s="188"/>
      <c r="K707" s="188"/>
      <c r="L707" s="188"/>
      <c r="M707" s="188"/>
      <c r="N707" s="188"/>
      <c r="O707" s="188"/>
      <c r="P707" s="188"/>
      <c r="Q707" s="188"/>
      <c r="R707" s="188"/>
      <c r="S707" s="188"/>
      <c r="T707" s="188"/>
      <c r="U707" s="189"/>
      <c r="V707" s="188"/>
      <c r="W707" s="166"/>
      <c r="X707" s="166"/>
      <c r="Y707" s="166"/>
      <c r="Z707" s="166"/>
      <c r="AA707" s="166"/>
      <c r="AB707" s="166"/>
      <c r="AC707" s="166"/>
      <c r="AD707" s="166"/>
      <c r="AE707" s="166"/>
      <c r="AF707" s="166"/>
      <c r="AG707" s="166" t="s">
        <v>154</v>
      </c>
      <c r="AH707" s="166">
        <v>0</v>
      </c>
      <c r="AI707" s="166"/>
      <c r="AJ707" s="166"/>
      <c r="AK707" s="166"/>
      <c r="AL707" s="166"/>
      <c r="AM707" s="166"/>
      <c r="AN707" s="166"/>
      <c r="AO707" s="166"/>
      <c r="AP707" s="166"/>
      <c r="AQ707" s="166"/>
      <c r="AR707" s="166"/>
      <c r="AS707" s="166"/>
      <c r="AT707" s="166"/>
      <c r="AU707" s="166"/>
      <c r="AV707" s="166"/>
      <c r="AW707" s="166"/>
      <c r="AX707" s="166"/>
      <c r="AY707" s="166"/>
      <c r="AZ707" s="166"/>
      <c r="BA707" s="166"/>
      <c r="BB707" s="166"/>
      <c r="BC707" s="166"/>
      <c r="BD707" s="166"/>
      <c r="BE707" s="166"/>
      <c r="BF707" s="166"/>
      <c r="BG707" s="166"/>
      <c r="BH707" s="166"/>
    </row>
    <row r="708" spans="1:60" outlineLevel="1">
      <c r="A708" s="167">
        <v>124</v>
      </c>
      <c r="B708" s="177" t="s">
        <v>578</v>
      </c>
      <c r="C708" s="194" t="s">
        <v>579</v>
      </c>
      <c r="D708" s="179" t="s">
        <v>167</v>
      </c>
      <c r="E708" s="183">
        <v>69.42</v>
      </c>
      <c r="F708" s="188"/>
      <c r="G708" s="188"/>
      <c r="H708" s="188">
        <v>4.08</v>
      </c>
      <c r="I708" s="188">
        <f>ROUND(E708*H708,2)</f>
        <v>283.23</v>
      </c>
      <c r="J708" s="188">
        <v>108.12</v>
      </c>
      <c r="K708" s="188">
        <f>ROUND(E708*J708,2)</f>
        <v>7505.69</v>
      </c>
      <c r="L708" s="188">
        <v>15</v>
      </c>
      <c r="M708" s="188">
        <f>G708*(1+L708/100)</f>
        <v>0</v>
      </c>
      <c r="N708" s="188">
        <v>5.1799999999999997E-3</v>
      </c>
      <c r="O708" s="188">
        <f>ROUND(E708*N708,2)</f>
        <v>0.36</v>
      </c>
      <c r="P708" s="188">
        <v>0</v>
      </c>
      <c r="Q708" s="188">
        <f>ROUND(E708*P708,2)</f>
        <v>0</v>
      </c>
      <c r="R708" s="188"/>
      <c r="S708" s="188" t="s">
        <v>151</v>
      </c>
      <c r="T708" s="188">
        <v>0</v>
      </c>
      <c r="U708" s="189">
        <f>ROUND(E708*T708,2)</f>
        <v>0</v>
      </c>
      <c r="V708" s="188"/>
      <c r="W708" s="166"/>
      <c r="X708" s="166"/>
      <c r="Y708" s="166"/>
      <c r="Z708" s="166"/>
      <c r="AA708" s="166"/>
      <c r="AB708" s="166"/>
      <c r="AC708" s="166"/>
      <c r="AD708" s="166"/>
      <c r="AE708" s="166"/>
      <c r="AF708" s="166"/>
      <c r="AG708" s="166" t="s">
        <v>152</v>
      </c>
      <c r="AH708" s="166"/>
      <c r="AI708" s="166"/>
      <c r="AJ708" s="166"/>
      <c r="AK708" s="166"/>
      <c r="AL708" s="166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166"/>
      <c r="AW708" s="166"/>
      <c r="AX708" s="166"/>
      <c r="AY708" s="166"/>
      <c r="AZ708" s="166"/>
      <c r="BA708" s="166"/>
      <c r="BB708" s="166"/>
      <c r="BC708" s="166"/>
      <c r="BD708" s="166"/>
      <c r="BE708" s="166"/>
      <c r="BF708" s="166"/>
      <c r="BG708" s="166"/>
      <c r="BH708" s="166"/>
    </row>
    <row r="709" spans="1:60" outlineLevel="1">
      <c r="A709" s="167"/>
      <c r="B709" s="177"/>
      <c r="C709" s="195" t="s">
        <v>384</v>
      </c>
      <c r="D709" s="180"/>
      <c r="E709" s="184"/>
      <c r="F709" s="188"/>
      <c r="G709" s="188"/>
      <c r="H709" s="188"/>
      <c r="I709" s="188"/>
      <c r="J709" s="188"/>
      <c r="K709" s="188"/>
      <c r="L709" s="188"/>
      <c r="M709" s="188"/>
      <c r="N709" s="188"/>
      <c r="O709" s="188"/>
      <c r="P709" s="188"/>
      <c r="Q709" s="188"/>
      <c r="R709" s="188"/>
      <c r="S709" s="188"/>
      <c r="T709" s="188"/>
      <c r="U709" s="189"/>
      <c r="V709" s="188"/>
      <c r="W709" s="166"/>
      <c r="X709" s="166"/>
      <c r="Y709" s="166"/>
      <c r="Z709" s="166"/>
      <c r="AA709" s="166"/>
      <c r="AB709" s="166"/>
      <c r="AC709" s="166"/>
      <c r="AD709" s="166"/>
      <c r="AE709" s="166"/>
      <c r="AF709" s="166"/>
      <c r="AG709" s="166" t="s">
        <v>154</v>
      </c>
      <c r="AH709" s="166">
        <v>0</v>
      </c>
      <c r="AI709" s="166"/>
      <c r="AJ709" s="166"/>
      <c r="AK709" s="166"/>
      <c r="AL709" s="166"/>
      <c r="AM709" s="166"/>
      <c r="AN709" s="166"/>
      <c r="AO709" s="166"/>
      <c r="AP709" s="166"/>
      <c r="AQ709" s="166"/>
      <c r="AR709" s="166"/>
      <c r="AS709" s="166"/>
      <c r="AT709" s="166"/>
      <c r="AU709" s="166"/>
      <c r="AV709" s="166"/>
      <c r="AW709" s="166"/>
      <c r="AX709" s="166"/>
      <c r="AY709" s="166"/>
      <c r="AZ709" s="166"/>
      <c r="BA709" s="166"/>
      <c r="BB709" s="166"/>
      <c r="BC709" s="166"/>
      <c r="BD709" s="166"/>
      <c r="BE709" s="166"/>
      <c r="BF709" s="166"/>
      <c r="BG709" s="166"/>
      <c r="BH709" s="166"/>
    </row>
    <row r="710" spans="1:60" outlineLevel="1">
      <c r="A710" s="167"/>
      <c r="B710" s="177"/>
      <c r="C710" s="195" t="s">
        <v>580</v>
      </c>
      <c r="D710" s="180"/>
      <c r="E710" s="184">
        <v>5.15</v>
      </c>
      <c r="F710" s="188"/>
      <c r="G710" s="188"/>
      <c r="H710" s="188"/>
      <c r="I710" s="188"/>
      <c r="J710" s="188"/>
      <c r="K710" s="188"/>
      <c r="L710" s="188"/>
      <c r="M710" s="188"/>
      <c r="N710" s="188"/>
      <c r="O710" s="188"/>
      <c r="P710" s="188"/>
      <c r="Q710" s="188"/>
      <c r="R710" s="188"/>
      <c r="S710" s="188"/>
      <c r="T710" s="188"/>
      <c r="U710" s="189"/>
      <c r="V710" s="188"/>
      <c r="W710" s="166"/>
      <c r="X710" s="166"/>
      <c r="Y710" s="166"/>
      <c r="Z710" s="166"/>
      <c r="AA710" s="166"/>
      <c r="AB710" s="166"/>
      <c r="AC710" s="166"/>
      <c r="AD710" s="166"/>
      <c r="AE710" s="166"/>
      <c r="AF710" s="166"/>
      <c r="AG710" s="166" t="s">
        <v>154</v>
      </c>
      <c r="AH710" s="166">
        <v>0</v>
      </c>
      <c r="AI710" s="166"/>
      <c r="AJ710" s="166"/>
      <c r="AK710" s="166"/>
      <c r="AL710" s="166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166"/>
      <c r="AW710" s="166"/>
      <c r="AX710" s="166"/>
      <c r="AY710" s="166"/>
      <c r="AZ710" s="166"/>
      <c r="BA710" s="166"/>
      <c r="BB710" s="166"/>
      <c r="BC710" s="166"/>
      <c r="BD710" s="166"/>
      <c r="BE710" s="166"/>
      <c r="BF710" s="166"/>
      <c r="BG710" s="166"/>
      <c r="BH710" s="166"/>
    </row>
    <row r="711" spans="1:60" outlineLevel="1">
      <c r="A711" s="167"/>
      <c r="B711" s="177"/>
      <c r="C711" s="195" t="s">
        <v>387</v>
      </c>
      <c r="D711" s="180"/>
      <c r="E711" s="184"/>
      <c r="F711" s="188"/>
      <c r="G711" s="188"/>
      <c r="H711" s="188"/>
      <c r="I711" s="188"/>
      <c r="J711" s="188"/>
      <c r="K711" s="188"/>
      <c r="L711" s="188"/>
      <c r="M711" s="188"/>
      <c r="N711" s="188"/>
      <c r="O711" s="188"/>
      <c r="P711" s="188"/>
      <c r="Q711" s="188"/>
      <c r="R711" s="188"/>
      <c r="S711" s="188"/>
      <c r="T711" s="188"/>
      <c r="U711" s="189"/>
      <c r="V711" s="188"/>
      <c r="W711" s="166"/>
      <c r="X711" s="166"/>
      <c r="Y711" s="166"/>
      <c r="Z711" s="166"/>
      <c r="AA711" s="166"/>
      <c r="AB711" s="166"/>
      <c r="AC711" s="166"/>
      <c r="AD711" s="166"/>
      <c r="AE711" s="166"/>
      <c r="AF711" s="166"/>
      <c r="AG711" s="166" t="s">
        <v>154</v>
      </c>
      <c r="AH711" s="166">
        <v>0</v>
      </c>
      <c r="AI711" s="166"/>
      <c r="AJ711" s="166"/>
      <c r="AK711" s="166"/>
      <c r="AL711" s="166"/>
      <c r="AM711" s="166"/>
      <c r="AN711" s="166"/>
      <c r="AO711" s="166"/>
      <c r="AP711" s="166"/>
      <c r="AQ711" s="166"/>
      <c r="AR711" s="166"/>
      <c r="AS711" s="166"/>
      <c r="AT711" s="166"/>
      <c r="AU711" s="166"/>
      <c r="AV711" s="166"/>
      <c r="AW711" s="166"/>
      <c r="AX711" s="166"/>
      <c r="AY711" s="166"/>
      <c r="AZ711" s="166"/>
      <c r="BA711" s="166"/>
      <c r="BB711" s="166"/>
      <c r="BC711" s="166"/>
      <c r="BD711" s="166"/>
      <c r="BE711" s="166"/>
      <c r="BF711" s="166"/>
      <c r="BG711" s="166"/>
      <c r="BH711" s="166"/>
    </row>
    <row r="712" spans="1:60" outlineLevel="1">
      <c r="A712" s="167"/>
      <c r="B712" s="177"/>
      <c r="C712" s="195" t="s">
        <v>581</v>
      </c>
      <c r="D712" s="180"/>
      <c r="E712" s="184">
        <v>5.45</v>
      </c>
      <c r="F712" s="188"/>
      <c r="G712" s="188"/>
      <c r="H712" s="188"/>
      <c r="I712" s="188"/>
      <c r="J712" s="188"/>
      <c r="K712" s="188"/>
      <c r="L712" s="188"/>
      <c r="M712" s="188"/>
      <c r="N712" s="188"/>
      <c r="O712" s="188"/>
      <c r="P712" s="188"/>
      <c r="Q712" s="188"/>
      <c r="R712" s="188"/>
      <c r="S712" s="188"/>
      <c r="T712" s="188"/>
      <c r="U712" s="189"/>
      <c r="V712" s="188"/>
      <c r="W712" s="166"/>
      <c r="X712" s="166"/>
      <c r="Y712" s="166"/>
      <c r="Z712" s="166"/>
      <c r="AA712" s="166"/>
      <c r="AB712" s="166"/>
      <c r="AC712" s="166"/>
      <c r="AD712" s="166"/>
      <c r="AE712" s="166"/>
      <c r="AF712" s="166"/>
      <c r="AG712" s="166" t="s">
        <v>154</v>
      </c>
      <c r="AH712" s="166">
        <v>0</v>
      </c>
      <c r="AI712" s="166"/>
      <c r="AJ712" s="166"/>
      <c r="AK712" s="166"/>
      <c r="AL712" s="166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166"/>
      <c r="AW712" s="166"/>
      <c r="AX712" s="166"/>
      <c r="AY712" s="166"/>
      <c r="AZ712" s="166"/>
      <c r="BA712" s="166"/>
      <c r="BB712" s="166"/>
      <c r="BC712" s="166"/>
      <c r="BD712" s="166"/>
      <c r="BE712" s="166"/>
      <c r="BF712" s="166"/>
      <c r="BG712" s="166"/>
      <c r="BH712" s="166"/>
    </row>
    <row r="713" spans="1:60" outlineLevel="1">
      <c r="A713" s="167"/>
      <c r="B713" s="177"/>
      <c r="C713" s="195" t="s">
        <v>390</v>
      </c>
      <c r="D713" s="180"/>
      <c r="E713" s="184"/>
      <c r="F713" s="188"/>
      <c r="G713" s="188"/>
      <c r="H713" s="188"/>
      <c r="I713" s="188"/>
      <c r="J713" s="188"/>
      <c r="K713" s="188"/>
      <c r="L713" s="188"/>
      <c r="M713" s="188"/>
      <c r="N713" s="188"/>
      <c r="O713" s="188"/>
      <c r="P713" s="188"/>
      <c r="Q713" s="188"/>
      <c r="R713" s="188"/>
      <c r="S713" s="188"/>
      <c r="T713" s="188"/>
      <c r="U713" s="189"/>
      <c r="V713" s="188"/>
      <c r="W713" s="166"/>
      <c r="X713" s="166"/>
      <c r="Y713" s="166"/>
      <c r="Z713" s="166"/>
      <c r="AA713" s="166"/>
      <c r="AB713" s="166"/>
      <c r="AC713" s="166"/>
      <c r="AD713" s="166"/>
      <c r="AE713" s="166"/>
      <c r="AF713" s="166"/>
      <c r="AG713" s="166" t="s">
        <v>154</v>
      </c>
      <c r="AH713" s="166">
        <v>0</v>
      </c>
      <c r="AI713" s="166"/>
      <c r="AJ713" s="166"/>
      <c r="AK713" s="166"/>
      <c r="AL713" s="166"/>
      <c r="AM713" s="166"/>
      <c r="AN713" s="166"/>
      <c r="AO713" s="166"/>
      <c r="AP713" s="166"/>
      <c r="AQ713" s="166"/>
      <c r="AR713" s="166"/>
      <c r="AS713" s="166"/>
      <c r="AT713" s="166"/>
      <c r="AU713" s="166"/>
      <c r="AV713" s="166"/>
      <c r="AW713" s="166"/>
      <c r="AX713" s="166"/>
      <c r="AY713" s="166"/>
      <c r="AZ713" s="166"/>
      <c r="BA713" s="166"/>
      <c r="BB713" s="166"/>
      <c r="BC713" s="166"/>
      <c r="BD713" s="166"/>
      <c r="BE713" s="166"/>
      <c r="BF713" s="166"/>
      <c r="BG713" s="166"/>
      <c r="BH713" s="166"/>
    </row>
    <row r="714" spans="1:60" outlineLevel="1">
      <c r="A714" s="167"/>
      <c r="B714" s="177"/>
      <c r="C714" s="195" t="s">
        <v>582</v>
      </c>
      <c r="D714" s="180"/>
      <c r="E714" s="184">
        <v>6.23</v>
      </c>
      <c r="F714" s="188"/>
      <c r="G714" s="188"/>
      <c r="H714" s="188"/>
      <c r="I714" s="188"/>
      <c r="J714" s="188"/>
      <c r="K714" s="188"/>
      <c r="L714" s="188"/>
      <c r="M714" s="188"/>
      <c r="N714" s="188"/>
      <c r="O714" s="188"/>
      <c r="P714" s="188"/>
      <c r="Q714" s="188"/>
      <c r="R714" s="188"/>
      <c r="S714" s="188"/>
      <c r="T714" s="188"/>
      <c r="U714" s="189"/>
      <c r="V714" s="188"/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6"/>
      <c r="AG714" s="166" t="s">
        <v>154</v>
      </c>
      <c r="AH714" s="166">
        <v>0</v>
      </c>
      <c r="AI714" s="166"/>
      <c r="AJ714" s="166"/>
      <c r="AK714" s="166"/>
      <c r="AL714" s="166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166"/>
      <c r="AW714" s="166"/>
      <c r="AX714" s="166"/>
      <c r="AY714" s="166"/>
      <c r="AZ714" s="166"/>
      <c r="BA714" s="166"/>
      <c r="BB714" s="166"/>
      <c r="BC714" s="166"/>
      <c r="BD714" s="166"/>
      <c r="BE714" s="166"/>
      <c r="BF714" s="166"/>
      <c r="BG714" s="166"/>
      <c r="BH714" s="166"/>
    </row>
    <row r="715" spans="1:60" outlineLevel="1">
      <c r="A715" s="167"/>
      <c r="B715" s="177"/>
      <c r="C715" s="195" t="s">
        <v>392</v>
      </c>
      <c r="D715" s="180"/>
      <c r="E715" s="184"/>
      <c r="F715" s="188"/>
      <c r="G715" s="188"/>
      <c r="H715" s="188"/>
      <c r="I715" s="188"/>
      <c r="J715" s="188"/>
      <c r="K715" s="188"/>
      <c r="L715" s="188"/>
      <c r="M715" s="188"/>
      <c r="N715" s="188"/>
      <c r="O715" s="188"/>
      <c r="P715" s="188"/>
      <c r="Q715" s="188"/>
      <c r="R715" s="188"/>
      <c r="S715" s="188"/>
      <c r="T715" s="188"/>
      <c r="U715" s="189"/>
      <c r="V715" s="188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6"/>
      <c r="AG715" s="166" t="s">
        <v>154</v>
      </c>
      <c r="AH715" s="166">
        <v>0</v>
      </c>
      <c r="AI715" s="166"/>
      <c r="AJ715" s="166"/>
      <c r="AK715" s="166"/>
      <c r="AL715" s="166"/>
      <c r="AM715" s="166"/>
      <c r="AN715" s="166"/>
      <c r="AO715" s="166"/>
      <c r="AP715" s="166"/>
      <c r="AQ715" s="166"/>
      <c r="AR715" s="166"/>
      <c r="AS715" s="166"/>
      <c r="AT715" s="166"/>
      <c r="AU715" s="166"/>
      <c r="AV715" s="166"/>
      <c r="AW715" s="166"/>
      <c r="AX715" s="166"/>
      <c r="AY715" s="166"/>
      <c r="AZ715" s="166"/>
      <c r="BA715" s="166"/>
      <c r="BB715" s="166"/>
      <c r="BC715" s="166"/>
      <c r="BD715" s="166"/>
      <c r="BE715" s="166"/>
      <c r="BF715" s="166"/>
      <c r="BG715" s="166"/>
      <c r="BH715" s="166"/>
    </row>
    <row r="716" spans="1:60" outlineLevel="1">
      <c r="A716" s="167"/>
      <c r="B716" s="177"/>
      <c r="C716" s="195" t="s">
        <v>583</v>
      </c>
      <c r="D716" s="180"/>
      <c r="E716" s="184">
        <v>5.49</v>
      </c>
      <c r="F716" s="188"/>
      <c r="G716" s="188"/>
      <c r="H716" s="188"/>
      <c r="I716" s="188"/>
      <c r="J716" s="188"/>
      <c r="K716" s="188"/>
      <c r="L716" s="188"/>
      <c r="M716" s="188"/>
      <c r="N716" s="188"/>
      <c r="O716" s="188"/>
      <c r="P716" s="188"/>
      <c r="Q716" s="188"/>
      <c r="R716" s="188"/>
      <c r="S716" s="188"/>
      <c r="T716" s="188"/>
      <c r="U716" s="189"/>
      <c r="V716" s="188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6"/>
      <c r="AG716" s="166" t="s">
        <v>154</v>
      </c>
      <c r="AH716" s="166">
        <v>0</v>
      </c>
      <c r="AI716" s="166"/>
      <c r="AJ716" s="166"/>
      <c r="AK716" s="166"/>
      <c r="AL716" s="166"/>
      <c r="AM716" s="166"/>
      <c r="AN716" s="166"/>
      <c r="AO716" s="166"/>
      <c r="AP716" s="166"/>
      <c r="AQ716" s="166"/>
      <c r="AR716" s="166"/>
      <c r="AS716" s="166"/>
      <c r="AT716" s="166"/>
      <c r="AU716" s="166"/>
      <c r="AV716" s="166"/>
      <c r="AW716" s="166"/>
      <c r="AX716" s="166"/>
      <c r="AY716" s="166"/>
      <c r="AZ716" s="166"/>
      <c r="BA716" s="166"/>
      <c r="BB716" s="166"/>
      <c r="BC716" s="166"/>
      <c r="BD716" s="166"/>
      <c r="BE716" s="166"/>
      <c r="BF716" s="166"/>
      <c r="BG716" s="166"/>
      <c r="BH716" s="166"/>
    </row>
    <row r="717" spans="1:60" outlineLevel="1">
      <c r="A717" s="167"/>
      <c r="B717" s="177"/>
      <c r="C717" s="195" t="s">
        <v>421</v>
      </c>
      <c r="D717" s="180"/>
      <c r="E717" s="184"/>
      <c r="F717" s="188"/>
      <c r="G717" s="188"/>
      <c r="H717" s="188"/>
      <c r="I717" s="188"/>
      <c r="J717" s="188"/>
      <c r="K717" s="188"/>
      <c r="L717" s="188"/>
      <c r="M717" s="188"/>
      <c r="N717" s="188"/>
      <c r="O717" s="188"/>
      <c r="P717" s="188"/>
      <c r="Q717" s="188"/>
      <c r="R717" s="188"/>
      <c r="S717" s="188"/>
      <c r="T717" s="188"/>
      <c r="U717" s="189"/>
      <c r="V717" s="188"/>
      <c r="W717" s="166"/>
      <c r="X717" s="166"/>
      <c r="Y717" s="166"/>
      <c r="Z717" s="166"/>
      <c r="AA717" s="166"/>
      <c r="AB717" s="166"/>
      <c r="AC717" s="166"/>
      <c r="AD717" s="166"/>
      <c r="AE717" s="166"/>
      <c r="AF717" s="166"/>
      <c r="AG717" s="166" t="s">
        <v>154</v>
      </c>
      <c r="AH717" s="166">
        <v>0</v>
      </c>
      <c r="AI717" s="166"/>
      <c r="AJ717" s="166"/>
      <c r="AK717" s="166"/>
      <c r="AL717" s="166"/>
      <c r="AM717" s="166"/>
      <c r="AN717" s="166"/>
      <c r="AO717" s="166"/>
      <c r="AP717" s="166"/>
      <c r="AQ717" s="166"/>
      <c r="AR717" s="166"/>
      <c r="AS717" s="166"/>
      <c r="AT717" s="166"/>
      <c r="AU717" s="166"/>
      <c r="AV717" s="166"/>
      <c r="AW717" s="166"/>
      <c r="AX717" s="166"/>
      <c r="AY717" s="166"/>
      <c r="AZ717" s="166"/>
      <c r="BA717" s="166"/>
      <c r="BB717" s="166"/>
      <c r="BC717" s="166"/>
      <c r="BD717" s="166"/>
      <c r="BE717" s="166"/>
      <c r="BF717" s="166"/>
      <c r="BG717" s="166"/>
      <c r="BH717" s="166"/>
    </row>
    <row r="718" spans="1:60" outlineLevel="1">
      <c r="A718" s="167"/>
      <c r="B718" s="177"/>
      <c r="C718" s="195" t="s">
        <v>584</v>
      </c>
      <c r="D718" s="180"/>
      <c r="E718" s="184">
        <v>3.06</v>
      </c>
      <c r="F718" s="188"/>
      <c r="G718" s="188"/>
      <c r="H718" s="188"/>
      <c r="I718" s="188"/>
      <c r="J718" s="188"/>
      <c r="K718" s="188"/>
      <c r="L718" s="188"/>
      <c r="M718" s="188"/>
      <c r="N718" s="188"/>
      <c r="O718" s="188"/>
      <c r="P718" s="188"/>
      <c r="Q718" s="188"/>
      <c r="R718" s="188"/>
      <c r="S718" s="188"/>
      <c r="T718" s="188"/>
      <c r="U718" s="189"/>
      <c r="V718" s="188"/>
      <c r="W718" s="166"/>
      <c r="X718" s="166"/>
      <c r="Y718" s="166"/>
      <c r="Z718" s="166"/>
      <c r="AA718" s="166"/>
      <c r="AB718" s="166"/>
      <c r="AC718" s="166"/>
      <c r="AD718" s="166"/>
      <c r="AE718" s="166"/>
      <c r="AF718" s="166"/>
      <c r="AG718" s="166" t="s">
        <v>154</v>
      </c>
      <c r="AH718" s="166">
        <v>0</v>
      </c>
      <c r="AI718" s="166"/>
      <c r="AJ718" s="166"/>
      <c r="AK718" s="166"/>
      <c r="AL718" s="166"/>
      <c r="AM718" s="166"/>
      <c r="AN718" s="166"/>
      <c r="AO718" s="166"/>
      <c r="AP718" s="166"/>
      <c r="AQ718" s="166"/>
      <c r="AR718" s="166"/>
      <c r="AS718" s="166"/>
      <c r="AT718" s="166"/>
      <c r="AU718" s="166"/>
      <c r="AV718" s="166"/>
      <c r="AW718" s="166"/>
      <c r="AX718" s="166"/>
      <c r="AY718" s="166"/>
      <c r="AZ718" s="166"/>
      <c r="BA718" s="166"/>
      <c r="BB718" s="166"/>
      <c r="BC718" s="166"/>
      <c r="BD718" s="166"/>
      <c r="BE718" s="166"/>
      <c r="BF718" s="166"/>
      <c r="BG718" s="166"/>
      <c r="BH718" s="166"/>
    </row>
    <row r="719" spans="1:60" outlineLevel="1">
      <c r="A719" s="167"/>
      <c r="B719" s="177"/>
      <c r="C719" s="195" t="s">
        <v>190</v>
      </c>
      <c r="D719" s="180"/>
      <c r="E719" s="184"/>
      <c r="F719" s="188"/>
      <c r="G719" s="188"/>
      <c r="H719" s="188"/>
      <c r="I719" s="188"/>
      <c r="J719" s="188"/>
      <c r="K719" s="188"/>
      <c r="L719" s="188"/>
      <c r="M719" s="188"/>
      <c r="N719" s="188"/>
      <c r="O719" s="188"/>
      <c r="P719" s="188"/>
      <c r="Q719" s="188"/>
      <c r="R719" s="188"/>
      <c r="S719" s="188"/>
      <c r="T719" s="188"/>
      <c r="U719" s="189"/>
      <c r="V719" s="188"/>
      <c r="W719" s="166"/>
      <c r="X719" s="166"/>
      <c r="Y719" s="166"/>
      <c r="Z719" s="166"/>
      <c r="AA719" s="166"/>
      <c r="AB719" s="166"/>
      <c r="AC719" s="166"/>
      <c r="AD719" s="166"/>
      <c r="AE719" s="166"/>
      <c r="AF719" s="166"/>
      <c r="AG719" s="166" t="s">
        <v>154</v>
      </c>
      <c r="AH719" s="166">
        <v>0</v>
      </c>
      <c r="AI719" s="166"/>
      <c r="AJ719" s="166"/>
      <c r="AK719" s="166"/>
      <c r="AL719" s="166"/>
      <c r="AM719" s="166"/>
      <c r="AN719" s="166"/>
      <c r="AO719" s="166"/>
      <c r="AP719" s="166"/>
      <c r="AQ719" s="166"/>
      <c r="AR719" s="166"/>
      <c r="AS719" s="166"/>
      <c r="AT719" s="166"/>
      <c r="AU719" s="166"/>
      <c r="AV719" s="166"/>
      <c r="AW719" s="166"/>
      <c r="AX719" s="166"/>
      <c r="AY719" s="166"/>
      <c r="AZ719" s="166"/>
      <c r="BA719" s="166"/>
      <c r="BB719" s="166"/>
      <c r="BC719" s="166"/>
      <c r="BD719" s="166"/>
      <c r="BE719" s="166"/>
      <c r="BF719" s="166"/>
      <c r="BG719" s="166"/>
      <c r="BH719" s="166"/>
    </row>
    <row r="720" spans="1:60" outlineLevel="1">
      <c r="A720" s="167"/>
      <c r="B720" s="177"/>
      <c r="C720" s="195" t="s">
        <v>585</v>
      </c>
      <c r="D720" s="180"/>
      <c r="E720" s="184">
        <v>4.24</v>
      </c>
      <c r="F720" s="188"/>
      <c r="G720" s="188"/>
      <c r="H720" s="188"/>
      <c r="I720" s="188"/>
      <c r="J720" s="188"/>
      <c r="K720" s="188"/>
      <c r="L720" s="188"/>
      <c r="M720" s="188"/>
      <c r="N720" s="188"/>
      <c r="O720" s="188"/>
      <c r="P720" s="188"/>
      <c r="Q720" s="188"/>
      <c r="R720" s="188"/>
      <c r="S720" s="188"/>
      <c r="T720" s="188"/>
      <c r="U720" s="189"/>
      <c r="V720" s="188"/>
      <c r="W720" s="166"/>
      <c r="X720" s="166"/>
      <c r="Y720" s="166"/>
      <c r="Z720" s="166"/>
      <c r="AA720" s="166"/>
      <c r="AB720" s="166"/>
      <c r="AC720" s="166"/>
      <c r="AD720" s="166"/>
      <c r="AE720" s="166"/>
      <c r="AF720" s="166"/>
      <c r="AG720" s="166" t="s">
        <v>154</v>
      </c>
      <c r="AH720" s="166">
        <v>0</v>
      </c>
      <c r="AI720" s="166"/>
      <c r="AJ720" s="166"/>
      <c r="AK720" s="166"/>
      <c r="AL720" s="166"/>
      <c r="AM720" s="166"/>
      <c r="AN720" s="166"/>
      <c r="AO720" s="166"/>
      <c r="AP720" s="166"/>
      <c r="AQ720" s="166"/>
      <c r="AR720" s="166"/>
      <c r="AS720" s="166"/>
      <c r="AT720" s="166"/>
      <c r="AU720" s="166"/>
      <c r="AV720" s="166"/>
      <c r="AW720" s="166"/>
      <c r="AX720" s="166"/>
      <c r="AY720" s="166"/>
      <c r="AZ720" s="166"/>
      <c r="BA720" s="166"/>
      <c r="BB720" s="166"/>
      <c r="BC720" s="166"/>
      <c r="BD720" s="166"/>
      <c r="BE720" s="166"/>
      <c r="BF720" s="166"/>
      <c r="BG720" s="166"/>
      <c r="BH720" s="166"/>
    </row>
    <row r="721" spans="1:60" outlineLevel="1">
      <c r="A721" s="167"/>
      <c r="B721" s="177"/>
      <c r="C721" s="195" t="s">
        <v>193</v>
      </c>
      <c r="D721" s="180"/>
      <c r="E721" s="184"/>
      <c r="F721" s="188"/>
      <c r="G721" s="188"/>
      <c r="H721" s="188"/>
      <c r="I721" s="188"/>
      <c r="J721" s="188"/>
      <c r="K721" s="188"/>
      <c r="L721" s="188"/>
      <c r="M721" s="188"/>
      <c r="N721" s="188"/>
      <c r="O721" s="188"/>
      <c r="P721" s="188"/>
      <c r="Q721" s="188"/>
      <c r="R721" s="188"/>
      <c r="S721" s="188"/>
      <c r="T721" s="188"/>
      <c r="U721" s="189"/>
      <c r="V721" s="188"/>
      <c r="W721" s="166"/>
      <c r="X721" s="166"/>
      <c r="Y721" s="166"/>
      <c r="Z721" s="166"/>
      <c r="AA721" s="166"/>
      <c r="AB721" s="166"/>
      <c r="AC721" s="166"/>
      <c r="AD721" s="166"/>
      <c r="AE721" s="166"/>
      <c r="AF721" s="166"/>
      <c r="AG721" s="166" t="s">
        <v>154</v>
      </c>
      <c r="AH721" s="166">
        <v>0</v>
      </c>
      <c r="AI721" s="166"/>
      <c r="AJ721" s="166"/>
      <c r="AK721" s="166"/>
      <c r="AL721" s="166"/>
      <c r="AM721" s="166"/>
      <c r="AN721" s="166"/>
      <c r="AO721" s="166"/>
      <c r="AP721" s="166"/>
      <c r="AQ721" s="166"/>
      <c r="AR721" s="166"/>
      <c r="AS721" s="166"/>
      <c r="AT721" s="166"/>
      <c r="AU721" s="166"/>
      <c r="AV721" s="166"/>
      <c r="AW721" s="166"/>
      <c r="AX721" s="166"/>
      <c r="AY721" s="166"/>
      <c r="AZ721" s="166"/>
      <c r="BA721" s="166"/>
      <c r="BB721" s="166"/>
      <c r="BC721" s="166"/>
      <c r="BD721" s="166"/>
      <c r="BE721" s="166"/>
      <c r="BF721" s="166"/>
      <c r="BG721" s="166"/>
      <c r="BH721" s="166"/>
    </row>
    <row r="722" spans="1:60" outlineLevel="1">
      <c r="A722" s="167"/>
      <c r="B722" s="177"/>
      <c r="C722" s="195" t="s">
        <v>586</v>
      </c>
      <c r="D722" s="180"/>
      <c r="E722" s="184">
        <v>6.92</v>
      </c>
      <c r="F722" s="188"/>
      <c r="G722" s="188"/>
      <c r="H722" s="188"/>
      <c r="I722" s="188"/>
      <c r="J722" s="188"/>
      <c r="K722" s="188"/>
      <c r="L722" s="188"/>
      <c r="M722" s="188"/>
      <c r="N722" s="188"/>
      <c r="O722" s="188"/>
      <c r="P722" s="188"/>
      <c r="Q722" s="188"/>
      <c r="R722" s="188"/>
      <c r="S722" s="188"/>
      <c r="T722" s="188"/>
      <c r="U722" s="189"/>
      <c r="V722" s="188"/>
      <c r="W722" s="166"/>
      <c r="X722" s="166"/>
      <c r="Y722" s="166"/>
      <c r="Z722" s="166"/>
      <c r="AA722" s="166"/>
      <c r="AB722" s="166"/>
      <c r="AC722" s="166"/>
      <c r="AD722" s="166"/>
      <c r="AE722" s="166"/>
      <c r="AF722" s="166"/>
      <c r="AG722" s="166" t="s">
        <v>154</v>
      </c>
      <c r="AH722" s="166">
        <v>0</v>
      </c>
      <c r="AI722" s="166"/>
      <c r="AJ722" s="166"/>
      <c r="AK722" s="166"/>
      <c r="AL722" s="166"/>
      <c r="AM722" s="166"/>
      <c r="AN722" s="166"/>
      <c r="AO722" s="166"/>
      <c r="AP722" s="166"/>
      <c r="AQ722" s="166"/>
      <c r="AR722" s="166"/>
      <c r="AS722" s="166"/>
      <c r="AT722" s="166"/>
      <c r="AU722" s="166"/>
      <c r="AV722" s="166"/>
      <c r="AW722" s="166"/>
      <c r="AX722" s="166"/>
      <c r="AY722" s="166"/>
      <c r="AZ722" s="166"/>
      <c r="BA722" s="166"/>
      <c r="BB722" s="166"/>
      <c r="BC722" s="166"/>
      <c r="BD722" s="166"/>
      <c r="BE722" s="166"/>
      <c r="BF722" s="166"/>
      <c r="BG722" s="166"/>
      <c r="BH722" s="166"/>
    </row>
    <row r="723" spans="1:60" outlineLevel="1">
      <c r="A723" s="167"/>
      <c r="B723" s="177"/>
      <c r="C723" s="195" t="s">
        <v>197</v>
      </c>
      <c r="D723" s="180"/>
      <c r="E723" s="184"/>
      <c r="F723" s="188"/>
      <c r="G723" s="188"/>
      <c r="H723" s="188"/>
      <c r="I723" s="188"/>
      <c r="J723" s="188"/>
      <c r="K723" s="188"/>
      <c r="L723" s="188"/>
      <c r="M723" s="188"/>
      <c r="N723" s="188"/>
      <c r="O723" s="188"/>
      <c r="P723" s="188"/>
      <c r="Q723" s="188"/>
      <c r="R723" s="188"/>
      <c r="S723" s="188"/>
      <c r="T723" s="188"/>
      <c r="U723" s="189"/>
      <c r="V723" s="188"/>
      <c r="W723" s="166"/>
      <c r="X723" s="166"/>
      <c r="Y723" s="166"/>
      <c r="Z723" s="166"/>
      <c r="AA723" s="166"/>
      <c r="AB723" s="166"/>
      <c r="AC723" s="166"/>
      <c r="AD723" s="166"/>
      <c r="AE723" s="166"/>
      <c r="AF723" s="166"/>
      <c r="AG723" s="166" t="s">
        <v>154</v>
      </c>
      <c r="AH723" s="166">
        <v>0</v>
      </c>
      <c r="AI723" s="166"/>
      <c r="AJ723" s="166"/>
      <c r="AK723" s="166"/>
      <c r="AL723" s="166"/>
      <c r="AM723" s="166"/>
      <c r="AN723" s="166"/>
      <c r="AO723" s="166"/>
      <c r="AP723" s="166"/>
      <c r="AQ723" s="166"/>
      <c r="AR723" s="166"/>
      <c r="AS723" s="166"/>
      <c r="AT723" s="166"/>
      <c r="AU723" s="166"/>
      <c r="AV723" s="166"/>
      <c r="AW723" s="166"/>
      <c r="AX723" s="166"/>
      <c r="AY723" s="166"/>
      <c r="AZ723" s="166"/>
      <c r="BA723" s="166"/>
      <c r="BB723" s="166"/>
      <c r="BC723" s="166"/>
      <c r="BD723" s="166"/>
      <c r="BE723" s="166"/>
      <c r="BF723" s="166"/>
      <c r="BG723" s="166"/>
      <c r="BH723" s="166"/>
    </row>
    <row r="724" spans="1:60" outlineLevel="1">
      <c r="A724" s="167"/>
      <c r="B724" s="177"/>
      <c r="C724" s="195" t="s">
        <v>586</v>
      </c>
      <c r="D724" s="180"/>
      <c r="E724" s="184">
        <v>6.92</v>
      </c>
      <c r="F724" s="188"/>
      <c r="G724" s="188"/>
      <c r="H724" s="188"/>
      <c r="I724" s="188"/>
      <c r="J724" s="188"/>
      <c r="K724" s="188"/>
      <c r="L724" s="188"/>
      <c r="M724" s="188"/>
      <c r="N724" s="188"/>
      <c r="O724" s="188"/>
      <c r="P724" s="188"/>
      <c r="Q724" s="188"/>
      <c r="R724" s="188"/>
      <c r="S724" s="188"/>
      <c r="T724" s="188"/>
      <c r="U724" s="189"/>
      <c r="V724" s="188"/>
      <c r="W724" s="166"/>
      <c r="X724" s="166"/>
      <c r="Y724" s="166"/>
      <c r="Z724" s="166"/>
      <c r="AA724" s="166"/>
      <c r="AB724" s="166"/>
      <c r="AC724" s="166"/>
      <c r="AD724" s="166"/>
      <c r="AE724" s="166"/>
      <c r="AF724" s="166"/>
      <c r="AG724" s="166" t="s">
        <v>154</v>
      </c>
      <c r="AH724" s="166">
        <v>0</v>
      </c>
      <c r="AI724" s="166"/>
      <c r="AJ724" s="166"/>
      <c r="AK724" s="166"/>
      <c r="AL724" s="166"/>
      <c r="AM724" s="166"/>
      <c r="AN724" s="166"/>
      <c r="AO724" s="166"/>
      <c r="AP724" s="166"/>
      <c r="AQ724" s="166"/>
      <c r="AR724" s="166"/>
      <c r="AS724" s="166"/>
      <c r="AT724" s="166"/>
      <c r="AU724" s="166"/>
      <c r="AV724" s="166"/>
      <c r="AW724" s="166"/>
      <c r="AX724" s="166"/>
      <c r="AY724" s="166"/>
      <c r="AZ724" s="166"/>
      <c r="BA724" s="166"/>
      <c r="BB724" s="166"/>
      <c r="BC724" s="166"/>
      <c r="BD724" s="166"/>
      <c r="BE724" s="166"/>
      <c r="BF724" s="166"/>
      <c r="BG724" s="166"/>
      <c r="BH724" s="166"/>
    </row>
    <row r="725" spans="1:60" outlineLevel="1">
      <c r="A725" s="167"/>
      <c r="B725" s="177"/>
      <c r="C725" s="195" t="s">
        <v>200</v>
      </c>
      <c r="D725" s="180"/>
      <c r="E725" s="184"/>
      <c r="F725" s="188"/>
      <c r="G725" s="188"/>
      <c r="H725" s="188"/>
      <c r="I725" s="188"/>
      <c r="J725" s="188"/>
      <c r="K725" s="188"/>
      <c r="L725" s="188"/>
      <c r="M725" s="188"/>
      <c r="N725" s="188"/>
      <c r="O725" s="188"/>
      <c r="P725" s="188"/>
      <c r="Q725" s="188"/>
      <c r="R725" s="188"/>
      <c r="S725" s="188"/>
      <c r="T725" s="188"/>
      <c r="U725" s="189"/>
      <c r="V725" s="188"/>
      <c r="W725" s="166"/>
      <c r="X725" s="166"/>
      <c r="Y725" s="166"/>
      <c r="Z725" s="166"/>
      <c r="AA725" s="166"/>
      <c r="AB725" s="166"/>
      <c r="AC725" s="166"/>
      <c r="AD725" s="166"/>
      <c r="AE725" s="166"/>
      <c r="AF725" s="166"/>
      <c r="AG725" s="166" t="s">
        <v>154</v>
      </c>
      <c r="AH725" s="166">
        <v>0</v>
      </c>
      <c r="AI725" s="166"/>
      <c r="AJ725" s="166"/>
      <c r="AK725" s="166"/>
      <c r="AL725" s="166"/>
      <c r="AM725" s="166"/>
      <c r="AN725" s="166"/>
      <c r="AO725" s="166"/>
      <c r="AP725" s="166"/>
      <c r="AQ725" s="166"/>
      <c r="AR725" s="166"/>
      <c r="AS725" s="166"/>
      <c r="AT725" s="166"/>
      <c r="AU725" s="166"/>
      <c r="AV725" s="166"/>
      <c r="AW725" s="166"/>
      <c r="AX725" s="166"/>
      <c r="AY725" s="166"/>
      <c r="AZ725" s="166"/>
      <c r="BA725" s="166"/>
      <c r="BB725" s="166"/>
      <c r="BC725" s="166"/>
      <c r="BD725" s="166"/>
      <c r="BE725" s="166"/>
      <c r="BF725" s="166"/>
      <c r="BG725" s="166"/>
      <c r="BH725" s="166"/>
    </row>
    <row r="726" spans="1:60" outlineLevel="1">
      <c r="A726" s="167"/>
      <c r="B726" s="177"/>
      <c r="C726" s="195" t="s">
        <v>587</v>
      </c>
      <c r="D726" s="180"/>
      <c r="E726" s="184">
        <v>3.31</v>
      </c>
      <c r="F726" s="188"/>
      <c r="G726" s="188"/>
      <c r="H726" s="188"/>
      <c r="I726" s="188"/>
      <c r="J726" s="188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  <c r="U726" s="189"/>
      <c r="V726" s="188"/>
      <c r="W726" s="166"/>
      <c r="X726" s="166"/>
      <c r="Y726" s="166"/>
      <c r="Z726" s="166"/>
      <c r="AA726" s="166"/>
      <c r="AB726" s="166"/>
      <c r="AC726" s="166"/>
      <c r="AD726" s="166"/>
      <c r="AE726" s="166"/>
      <c r="AF726" s="166"/>
      <c r="AG726" s="166" t="s">
        <v>154</v>
      </c>
      <c r="AH726" s="166">
        <v>0</v>
      </c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166"/>
      <c r="AZ726" s="166"/>
      <c r="BA726" s="166"/>
      <c r="BB726" s="166"/>
      <c r="BC726" s="166"/>
      <c r="BD726" s="166"/>
      <c r="BE726" s="166"/>
      <c r="BF726" s="166"/>
      <c r="BG726" s="166"/>
      <c r="BH726" s="166"/>
    </row>
    <row r="727" spans="1:60" outlineLevel="1">
      <c r="A727" s="167"/>
      <c r="B727" s="177"/>
      <c r="C727" s="195" t="s">
        <v>588</v>
      </c>
      <c r="D727" s="180"/>
      <c r="E727" s="184">
        <v>5.79</v>
      </c>
      <c r="F727" s="188"/>
      <c r="G727" s="188"/>
      <c r="H727" s="188"/>
      <c r="I727" s="188"/>
      <c r="J727" s="188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9"/>
      <c r="V727" s="188"/>
      <c r="W727" s="166"/>
      <c r="X727" s="166"/>
      <c r="Y727" s="166"/>
      <c r="Z727" s="166"/>
      <c r="AA727" s="166"/>
      <c r="AB727" s="166"/>
      <c r="AC727" s="166"/>
      <c r="AD727" s="166"/>
      <c r="AE727" s="166"/>
      <c r="AF727" s="166"/>
      <c r="AG727" s="166" t="s">
        <v>154</v>
      </c>
      <c r="AH727" s="166">
        <v>0</v>
      </c>
      <c r="AI727" s="166"/>
      <c r="AJ727" s="166"/>
      <c r="AK727" s="166"/>
      <c r="AL727" s="166"/>
      <c r="AM727" s="166"/>
      <c r="AN727" s="166"/>
      <c r="AO727" s="166"/>
      <c r="AP727" s="166"/>
      <c r="AQ727" s="166"/>
      <c r="AR727" s="166"/>
      <c r="AS727" s="166"/>
      <c r="AT727" s="166"/>
      <c r="AU727" s="166"/>
      <c r="AV727" s="166"/>
      <c r="AW727" s="166"/>
      <c r="AX727" s="166"/>
      <c r="AY727" s="166"/>
      <c r="AZ727" s="166"/>
      <c r="BA727" s="166"/>
      <c r="BB727" s="166"/>
      <c r="BC727" s="166"/>
      <c r="BD727" s="166"/>
      <c r="BE727" s="166"/>
      <c r="BF727" s="166"/>
      <c r="BG727" s="166"/>
      <c r="BH727" s="166"/>
    </row>
    <row r="728" spans="1:60" outlineLevel="1">
      <c r="A728" s="167"/>
      <c r="B728" s="177"/>
      <c r="C728" s="195" t="s">
        <v>589</v>
      </c>
      <c r="D728" s="180"/>
      <c r="E728" s="184">
        <v>16.86</v>
      </c>
      <c r="F728" s="188"/>
      <c r="G728" s="188"/>
      <c r="H728" s="188"/>
      <c r="I728" s="188"/>
      <c r="J728" s="188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  <c r="U728" s="189"/>
      <c r="V728" s="188"/>
      <c r="W728" s="166"/>
      <c r="X728" s="166"/>
      <c r="Y728" s="166"/>
      <c r="Z728" s="166"/>
      <c r="AA728" s="166"/>
      <c r="AB728" s="166"/>
      <c r="AC728" s="166"/>
      <c r="AD728" s="166"/>
      <c r="AE728" s="166"/>
      <c r="AF728" s="166"/>
      <c r="AG728" s="166" t="s">
        <v>154</v>
      </c>
      <c r="AH728" s="166">
        <v>0</v>
      </c>
      <c r="AI728" s="166"/>
      <c r="AJ728" s="166"/>
      <c r="AK728" s="166"/>
      <c r="AL728" s="166"/>
      <c r="AM728" s="166"/>
      <c r="AN728" s="166"/>
      <c r="AO728" s="166"/>
      <c r="AP728" s="166"/>
      <c r="AQ728" s="166"/>
      <c r="AR728" s="166"/>
      <c r="AS728" s="166"/>
      <c r="AT728" s="166"/>
      <c r="AU728" s="166"/>
      <c r="AV728" s="166"/>
      <c r="AW728" s="166"/>
      <c r="AX728" s="166"/>
      <c r="AY728" s="166"/>
      <c r="AZ728" s="166"/>
      <c r="BA728" s="166"/>
      <c r="BB728" s="166"/>
      <c r="BC728" s="166"/>
      <c r="BD728" s="166"/>
      <c r="BE728" s="166"/>
      <c r="BF728" s="166"/>
      <c r="BG728" s="166"/>
      <c r="BH728" s="166"/>
    </row>
    <row r="729" spans="1:60" outlineLevel="1">
      <c r="A729" s="167">
        <v>125</v>
      </c>
      <c r="B729" s="177" t="s">
        <v>590</v>
      </c>
      <c r="C729" s="194" t="s">
        <v>591</v>
      </c>
      <c r="D729" s="179" t="s">
        <v>159</v>
      </c>
      <c r="E729" s="183">
        <v>122.9166</v>
      </c>
      <c r="F729" s="188"/>
      <c r="G729" s="188"/>
      <c r="H729" s="188">
        <v>456.9</v>
      </c>
      <c r="I729" s="188">
        <f>ROUND(E729*H729,2)</f>
        <v>56160.59</v>
      </c>
      <c r="J729" s="188">
        <v>0</v>
      </c>
      <c r="K729" s="188">
        <f>ROUND(E729*J729,2)</f>
        <v>0</v>
      </c>
      <c r="L729" s="188">
        <v>15</v>
      </c>
      <c r="M729" s="188">
        <f>G729*(1+L729/100)</f>
        <v>0</v>
      </c>
      <c r="N729" s="188">
        <v>0</v>
      </c>
      <c r="O729" s="188">
        <f>ROUND(E729*N729,2)</f>
        <v>0</v>
      </c>
      <c r="P729" s="188">
        <v>0</v>
      </c>
      <c r="Q729" s="188">
        <f>ROUND(E729*P729,2)</f>
        <v>0</v>
      </c>
      <c r="R729" s="188"/>
      <c r="S729" s="188" t="s">
        <v>157</v>
      </c>
      <c r="T729" s="188">
        <v>0</v>
      </c>
      <c r="U729" s="189">
        <f>ROUND(E729*T729,2)</f>
        <v>0</v>
      </c>
      <c r="V729" s="188"/>
      <c r="W729" s="166"/>
      <c r="X729" s="166"/>
      <c r="Y729" s="166"/>
      <c r="Z729" s="166"/>
      <c r="AA729" s="166"/>
      <c r="AB729" s="166"/>
      <c r="AC729" s="166"/>
      <c r="AD729" s="166"/>
      <c r="AE729" s="166"/>
      <c r="AF729" s="166"/>
      <c r="AG729" s="166" t="s">
        <v>253</v>
      </c>
      <c r="AH729" s="166"/>
      <c r="AI729" s="166"/>
      <c r="AJ729" s="166"/>
      <c r="AK729" s="166"/>
      <c r="AL729" s="166"/>
      <c r="AM729" s="166"/>
      <c r="AN729" s="166"/>
      <c r="AO729" s="166"/>
      <c r="AP729" s="166"/>
      <c r="AQ729" s="166"/>
      <c r="AR729" s="166"/>
      <c r="AS729" s="166"/>
      <c r="AT729" s="166"/>
      <c r="AU729" s="166"/>
      <c r="AV729" s="166"/>
      <c r="AW729" s="166"/>
      <c r="AX729" s="166"/>
      <c r="AY729" s="166"/>
      <c r="AZ729" s="166"/>
      <c r="BA729" s="166"/>
      <c r="BB729" s="166"/>
      <c r="BC729" s="166"/>
      <c r="BD729" s="166"/>
      <c r="BE729" s="166"/>
      <c r="BF729" s="166"/>
      <c r="BG729" s="166"/>
      <c r="BH729" s="166"/>
    </row>
    <row r="730" spans="1:60" outlineLevel="1">
      <c r="A730" s="167"/>
      <c r="B730" s="177"/>
      <c r="C730" s="195" t="s">
        <v>384</v>
      </c>
      <c r="D730" s="180"/>
      <c r="E730" s="184"/>
      <c r="F730" s="188"/>
      <c r="G730" s="188"/>
      <c r="H730" s="188"/>
      <c r="I730" s="188"/>
      <c r="J730" s="188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  <c r="U730" s="189"/>
      <c r="V730" s="188"/>
      <c r="W730" s="166"/>
      <c r="X730" s="166"/>
      <c r="Y730" s="166"/>
      <c r="Z730" s="166"/>
      <c r="AA730" s="166"/>
      <c r="AB730" s="166"/>
      <c r="AC730" s="166"/>
      <c r="AD730" s="166"/>
      <c r="AE730" s="166"/>
      <c r="AF730" s="166"/>
      <c r="AG730" s="166" t="s">
        <v>154</v>
      </c>
      <c r="AH730" s="166">
        <v>0</v>
      </c>
      <c r="AI730" s="166"/>
      <c r="AJ730" s="166"/>
      <c r="AK730" s="166"/>
      <c r="AL730" s="166"/>
      <c r="AM730" s="166"/>
      <c r="AN730" s="166"/>
      <c r="AO730" s="166"/>
      <c r="AP730" s="166"/>
      <c r="AQ730" s="166"/>
      <c r="AR730" s="166"/>
      <c r="AS730" s="166"/>
      <c r="AT730" s="166"/>
      <c r="AU730" s="166"/>
      <c r="AV730" s="166"/>
      <c r="AW730" s="166"/>
      <c r="AX730" s="166"/>
      <c r="AY730" s="166"/>
      <c r="AZ730" s="166"/>
      <c r="BA730" s="166"/>
      <c r="BB730" s="166"/>
      <c r="BC730" s="166"/>
      <c r="BD730" s="166"/>
      <c r="BE730" s="166"/>
      <c r="BF730" s="166"/>
      <c r="BG730" s="166"/>
      <c r="BH730" s="166"/>
    </row>
    <row r="731" spans="1:60" outlineLevel="1">
      <c r="A731" s="167"/>
      <c r="B731" s="177"/>
      <c r="C731" s="195" t="s">
        <v>385</v>
      </c>
      <c r="D731" s="180"/>
      <c r="E731" s="184">
        <v>3.9</v>
      </c>
      <c r="F731" s="188"/>
      <c r="G731" s="188"/>
      <c r="H731" s="188"/>
      <c r="I731" s="188"/>
      <c r="J731" s="188"/>
      <c r="K731" s="188"/>
      <c r="L731" s="188"/>
      <c r="M731" s="188"/>
      <c r="N731" s="188"/>
      <c r="O731" s="188"/>
      <c r="P731" s="188"/>
      <c r="Q731" s="188"/>
      <c r="R731" s="188"/>
      <c r="S731" s="188"/>
      <c r="T731" s="188"/>
      <c r="U731" s="189"/>
      <c r="V731" s="188"/>
      <c r="W731" s="166"/>
      <c r="X731" s="166"/>
      <c r="Y731" s="166"/>
      <c r="Z731" s="166"/>
      <c r="AA731" s="166"/>
      <c r="AB731" s="166"/>
      <c r="AC731" s="166"/>
      <c r="AD731" s="166"/>
      <c r="AE731" s="166"/>
      <c r="AF731" s="166"/>
      <c r="AG731" s="166" t="s">
        <v>154</v>
      </c>
      <c r="AH731" s="166">
        <v>0</v>
      </c>
      <c r="AI731" s="166"/>
      <c r="AJ731" s="166"/>
      <c r="AK731" s="166"/>
      <c r="AL731" s="166"/>
      <c r="AM731" s="166"/>
      <c r="AN731" s="166"/>
      <c r="AO731" s="166"/>
      <c r="AP731" s="166"/>
      <c r="AQ731" s="166"/>
      <c r="AR731" s="166"/>
      <c r="AS731" s="166"/>
      <c r="AT731" s="166"/>
      <c r="AU731" s="166"/>
      <c r="AV731" s="166"/>
      <c r="AW731" s="166"/>
      <c r="AX731" s="166"/>
      <c r="AY731" s="166"/>
      <c r="AZ731" s="166"/>
      <c r="BA731" s="166"/>
      <c r="BB731" s="166"/>
      <c r="BC731" s="166"/>
      <c r="BD731" s="166"/>
      <c r="BE731" s="166"/>
      <c r="BF731" s="166"/>
      <c r="BG731" s="166"/>
      <c r="BH731" s="166"/>
    </row>
    <row r="732" spans="1:60" outlineLevel="1">
      <c r="A732" s="167"/>
      <c r="B732" s="177"/>
      <c r="C732" s="195" t="s">
        <v>386</v>
      </c>
      <c r="D732" s="180"/>
      <c r="E732" s="184">
        <v>3.4</v>
      </c>
      <c r="F732" s="188"/>
      <c r="G732" s="188"/>
      <c r="H732" s="188"/>
      <c r="I732" s="188"/>
      <c r="J732" s="188"/>
      <c r="K732" s="188"/>
      <c r="L732" s="188"/>
      <c r="M732" s="188"/>
      <c r="N732" s="188"/>
      <c r="O732" s="188"/>
      <c r="P732" s="188"/>
      <c r="Q732" s="188"/>
      <c r="R732" s="188"/>
      <c r="S732" s="188"/>
      <c r="T732" s="188"/>
      <c r="U732" s="189"/>
      <c r="V732" s="188"/>
      <c r="W732" s="166"/>
      <c r="X732" s="166"/>
      <c r="Y732" s="166"/>
      <c r="Z732" s="166"/>
      <c r="AA732" s="166"/>
      <c r="AB732" s="166"/>
      <c r="AC732" s="166"/>
      <c r="AD732" s="166"/>
      <c r="AE732" s="166"/>
      <c r="AF732" s="166"/>
      <c r="AG732" s="166" t="s">
        <v>154</v>
      </c>
      <c r="AH732" s="166">
        <v>0</v>
      </c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166"/>
      <c r="AZ732" s="166"/>
      <c r="BA732" s="166"/>
      <c r="BB732" s="166"/>
      <c r="BC732" s="166"/>
      <c r="BD732" s="166"/>
      <c r="BE732" s="166"/>
      <c r="BF732" s="166"/>
      <c r="BG732" s="166"/>
      <c r="BH732" s="166"/>
    </row>
    <row r="733" spans="1:60" outlineLevel="1">
      <c r="A733" s="167"/>
      <c r="B733" s="177"/>
      <c r="C733" s="195" t="s">
        <v>387</v>
      </c>
      <c r="D733" s="180"/>
      <c r="E733" s="184"/>
      <c r="F733" s="188"/>
      <c r="G733" s="188"/>
      <c r="H733" s="188"/>
      <c r="I733" s="188"/>
      <c r="J733" s="188"/>
      <c r="K733" s="188"/>
      <c r="L733" s="188"/>
      <c r="M733" s="188"/>
      <c r="N733" s="188"/>
      <c r="O733" s="188"/>
      <c r="P733" s="188"/>
      <c r="Q733" s="188"/>
      <c r="R733" s="188"/>
      <c r="S733" s="188"/>
      <c r="T733" s="188"/>
      <c r="U733" s="189"/>
      <c r="V733" s="188"/>
      <c r="W733" s="166"/>
      <c r="X733" s="166"/>
      <c r="Y733" s="166"/>
      <c r="Z733" s="166"/>
      <c r="AA733" s="166"/>
      <c r="AB733" s="166"/>
      <c r="AC733" s="166"/>
      <c r="AD733" s="166"/>
      <c r="AE733" s="166"/>
      <c r="AF733" s="166"/>
      <c r="AG733" s="166" t="s">
        <v>154</v>
      </c>
      <c r="AH733" s="166">
        <v>0</v>
      </c>
      <c r="AI733" s="166"/>
      <c r="AJ733" s="166"/>
      <c r="AK733" s="166"/>
      <c r="AL733" s="166"/>
      <c r="AM733" s="166"/>
      <c r="AN733" s="166"/>
      <c r="AO733" s="166"/>
      <c r="AP733" s="166"/>
      <c r="AQ733" s="166"/>
      <c r="AR733" s="166"/>
      <c r="AS733" s="166"/>
      <c r="AT733" s="166"/>
      <c r="AU733" s="166"/>
      <c r="AV733" s="166"/>
      <c r="AW733" s="166"/>
      <c r="AX733" s="166"/>
      <c r="AY733" s="166"/>
      <c r="AZ733" s="166"/>
      <c r="BA733" s="166"/>
      <c r="BB733" s="166"/>
      <c r="BC733" s="166"/>
      <c r="BD733" s="166"/>
      <c r="BE733" s="166"/>
      <c r="BF733" s="166"/>
      <c r="BG733" s="166"/>
      <c r="BH733" s="166"/>
    </row>
    <row r="734" spans="1:60" outlineLevel="1">
      <c r="A734" s="167"/>
      <c r="B734" s="177"/>
      <c r="C734" s="195" t="s">
        <v>388</v>
      </c>
      <c r="D734" s="180"/>
      <c r="E734" s="184">
        <v>3.1</v>
      </c>
      <c r="F734" s="188"/>
      <c r="G734" s="188"/>
      <c r="H734" s="188"/>
      <c r="I734" s="188"/>
      <c r="J734" s="188"/>
      <c r="K734" s="188"/>
      <c r="L734" s="188"/>
      <c r="M734" s="188"/>
      <c r="N734" s="188"/>
      <c r="O734" s="188"/>
      <c r="P734" s="188"/>
      <c r="Q734" s="188"/>
      <c r="R734" s="188"/>
      <c r="S734" s="188"/>
      <c r="T734" s="188"/>
      <c r="U734" s="189"/>
      <c r="V734" s="188"/>
      <c r="W734" s="166"/>
      <c r="X734" s="166"/>
      <c r="Y734" s="166"/>
      <c r="Z734" s="166"/>
      <c r="AA734" s="166"/>
      <c r="AB734" s="166"/>
      <c r="AC734" s="166"/>
      <c r="AD734" s="166"/>
      <c r="AE734" s="166"/>
      <c r="AF734" s="166"/>
      <c r="AG734" s="166" t="s">
        <v>154</v>
      </c>
      <c r="AH734" s="166">
        <v>0</v>
      </c>
      <c r="AI734" s="166"/>
      <c r="AJ734" s="166"/>
      <c r="AK734" s="166"/>
      <c r="AL734" s="166"/>
      <c r="AM734" s="166"/>
      <c r="AN734" s="166"/>
      <c r="AO734" s="166"/>
      <c r="AP734" s="166"/>
      <c r="AQ734" s="166"/>
      <c r="AR734" s="166"/>
      <c r="AS734" s="166"/>
      <c r="AT734" s="166"/>
      <c r="AU734" s="166"/>
      <c r="AV734" s="166"/>
      <c r="AW734" s="166"/>
      <c r="AX734" s="166"/>
      <c r="AY734" s="166"/>
      <c r="AZ734" s="166"/>
      <c r="BA734" s="166"/>
      <c r="BB734" s="166"/>
      <c r="BC734" s="166"/>
      <c r="BD734" s="166"/>
      <c r="BE734" s="166"/>
      <c r="BF734" s="166"/>
      <c r="BG734" s="166"/>
      <c r="BH734" s="166"/>
    </row>
    <row r="735" spans="1:60" outlineLevel="1">
      <c r="A735" s="167"/>
      <c r="B735" s="177"/>
      <c r="C735" s="195" t="s">
        <v>389</v>
      </c>
      <c r="D735" s="180"/>
      <c r="E735" s="184">
        <v>3.3</v>
      </c>
      <c r="F735" s="188"/>
      <c r="G735" s="188"/>
      <c r="H735" s="188"/>
      <c r="I735" s="188"/>
      <c r="J735" s="188"/>
      <c r="K735" s="188"/>
      <c r="L735" s="188"/>
      <c r="M735" s="188"/>
      <c r="N735" s="188"/>
      <c r="O735" s="188"/>
      <c r="P735" s="188"/>
      <c r="Q735" s="188"/>
      <c r="R735" s="188"/>
      <c r="S735" s="188"/>
      <c r="T735" s="188"/>
      <c r="U735" s="189"/>
      <c r="V735" s="188"/>
      <c r="W735" s="166"/>
      <c r="X735" s="166"/>
      <c r="Y735" s="166"/>
      <c r="Z735" s="166"/>
      <c r="AA735" s="166"/>
      <c r="AB735" s="166"/>
      <c r="AC735" s="166"/>
      <c r="AD735" s="166"/>
      <c r="AE735" s="166"/>
      <c r="AF735" s="166"/>
      <c r="AG735" s="166" t="s">
        <v>154</v>
      </c>
      <c r="AH735" s="166">
        <v>0</v>
      </c>
      <c r="AI735" s="166"/>
      <c r="AJ735" s="166"/>
      <c r="AK735" s="166"/>
      <c r="AL735" s="166"/>
      <c r="AM735" s="166"/>
      <c r="AN735" s="166"/>
      <c r="AO735" s="166"/>
      <c r="AP735" s="166"/>
      <c r="AQ735" s="166"/>
      <c r="AR735" s="166"/>
      <c r="AS735" s="166"/>
      <c r="AT735" s="166"/>
      <c r="AU735" s="166"/>
      <c r="AV735" s="166"/>
      <c r="AW735" s="166"/>
      <c r="AX735" s="166"/>
      <c r="AY735" s="166"/>
      <c r="AZ735" s="166"/>
      <c r="BA735" s="166"/>
      <c r="BB735" s="166"/>
      <c r="BC735" s="166"/>
      <c r="BD735" s="166"/>
      <c r="BE735" s="166"/>
      <c r="BF735" s="166"/>
      <c r="BG735" s="166"/>
      <c r="BH735" s="166"/>
    </row>
    <row r="736" spans="1:60" outlineLevel="1">
      <c r="A736" s="167"/>
      <c r="B736" s="177"/>
      <c r="C736" s="195" t="s">
        <v>390</v>
      </c>
      <c r="D736" s="180"/>
      <c r="E736" s="184"/>
      <c r="F736" s="188"/>
      <c r="G736" s="188"/>
      <c r="H736" s="188"/>
      <c r="I736" s="188"/>
      <c r="J736" s="188"/>
      <c r="K736" s="188"/>
      <c r="L736" s="188"/>
      <c r="M736" s="188"/>
      <c r="N736" s="188"/>
      <c r="O736" s="188"/>
      <c r="P736" s="188"/>
      <c r="Q736" s="188"/>
      <c r="R736" s="188"/>
      <c r="S736" s="188"/>
      <c r="T736" s="188"/>
      <c r="U736" s="189"/>
      <c r="V736" s="188"/>
      <c r="W736" s="166"/>
      <c r="X736" s="166"/>
      <c r="Y736" s="166"/>
      <c r="Z736" s="166"/>
      <c r="AA736" s="166"/>
      <c r="AB736" s="166"/>
      <c r="AC736" s="166"/>
      <c r="AD736" s="166"/>
      <c r="AE736" s="166"/>
      <c r="AF736" s="166"/>
      <c r="AG736" s="166" t="s">
        <v>154</v>
      </c>
      <c r="AH736" s="166">
        <v>0</v>
      </c>
      <c r="AI736" s="166"/>
      <c r="AJ736" s="166"/>
      <c r="AK736" s="166"/>
      <c r="AL736" s="166"/>
      <c r="AM736" s="166"/>
      <c r="AN736" s="166"/>
      <c r="AO736" s="166"/>
      <c r="AP736" s="166"/>
      <c r="AQ736" s="166"/>
      <c r="AR736" s="166"/>
      <c r="AS736" s="166"/>
      <c r="AT736" s="166"/>
      <c r="AU736" s="166"/>
      <c r="AV736" s="166"/>
      <c r="AW736" s="166"/>
      <c r="AX736" s="166"/>
      <c r="AY736" s="166"/>
      <c r="AZ736" s="166"/>
      <c r="BA736" s="166"/>
      <c r="BB736" s="166"/>
      <c r="BC736" s="166"/>
      <c r="BD736" s="166"/>
      <c r="BE736" s="166"/>
      <c r="BF736" s="166"/>
      <c r="BG736" s="166"/>
      <c r="BH736" s="166"/>
    </row>
    <row r="737" spans="1:60" outlineLevel="1">
      <c r="A737" s="167"/>
      <c r="B737" s="177"/>
      <c r="C737" s="195" t="s">
        <v>386</v>
      </c>
      <c r="D737" s="180"/>
      <c r="E737" s="184">
        <v>3.4</v>
      </c>
      <c r="F737" s="188"/>
      <c r="G737" s="188"/>
      <c r="H737" s="188"/>
      <c r="I737" s="188"/>
      <c r="J737" s="188"/>
      <c r="K737" s="188"/>
      <c r="L737" s="188"/>
      <c r="M737" s="188"/>
      <c r="N737" s="188"/>
      <c r="O737" s="188"/>
      <c r="P737" s="188"/>
      <c r="Q737" s="188"/>
      <c r="R737" s="188"/>
      <c r="S737" s="188"/>
      <c r="T737" s="188"/>
      <c r="U737" s="189"/>
      <c r="V737" s="188"/>
      <c r="W737" s="166"/>
      <c r="X737" s="166"/>
      <c r="Y737" s="166"/>
      <c r="Z737" s="166"/>
      <c r="AA737" s="166"/>
      <c r="AB737" s="166"/>
      <c r="AC737" s="166"/>
      <c r="AD737" s="166"/>
      <c r="AE737" s="166"/>
      <c r="AF737" s="166"/>
      <c r="AG737" s="166" t="s">
        <v>154</v>
      </c>
      <c r="AH737" s="166">
        <v>0</v>
      </c>
      <c r="AI737" s="166"/>
      <c r="AJ737" s="166"/>
      <c r="AK737" s="166"/>
      <c r="AL737" s="166"/>
      <c r="AM737" s="166"/>
      <c r="AN737" s="166"/>
      <c r="AO737" s="166"/>
      <c r="AP737" s="166"/>
      <c r="AQ737" s="166"/>
      <c r="AR737" s="166"/>
      <c r="AS737" s="166"/>
      <c r="AT737" s="166"/>
      <c r="AU737" s="166"/>
      <c r="AV737" s="166"/>
      <c r="AW737" s="166"/>
      <c r="AX737" s="166"/>
      <c r="AY737" s="166"/>
      <c r="AZ737" s="166"/>
      <c r="BA737" s="166"/>
      <c r="BB737" s="166"/>
      <c r="BC737" s="166"/>
      <c r="BD737" s="166"/>
      <c r="BE737" s="166"/>
      <c r="BF737" s="166"/>
      <c r="BG737" s="166"/>
      <c r="BH737" s="166"/>
    </row>
    <row r="738" spans="1:60" outlineLevel="1">
      <c r="A738" s="167"/>
      <c r="B738" s="177"/>
      <c r="C738" s="195" t="s">
        <v>391</v>
      </c>
      <c r="D738" s="180"/>
      <c r="E738" s="184">
        <v>3.7</v>
      </c>
      <c r="F738" s="188"/>
      <c r="G738" s="188"/>
      <c r="H738" s="188"/>
      <c r="I738" s="188"/>
      <c r="J738" s="188"/>
      <c r="K738" s="188"/>
      <c r="L738" s="188"/>
      <c r="M738" s="188"/>
      <c r="N738" s="188"/>
      <c r="O738" s="188"/>
      <c r="P738" s="188"/>
      <c r="Q738" s="188"/>
      <c r="R738" s="188"/>
      <c r="S738" s="188"/>
      <c r="T738" s="188"/>
      <c r="U738" s="189"/>
      <c r="V738" s="188"/>
      <c r="W738" s="166"/>
      <c r="X738" s="166"/>
      <c r="Y738" s="166"/>
      <c r="Z738" s="166"/>
      <c r="AA738" s="166"/>
      <c r="AB738" s="166"/>
      <c r="AC738" s="166"/>
      <c r="AD738" s="166"/>
      <c r="AE738" s="166"/>
      <c r="AF738" s="166"/>
      <c r="AG738" s="166" t="s">
        <v>154</v>
      </c>
      <c r="AH738" s="166">
        <v>0</v>
      </c>
      <c r="AI738" s="166"/>
      <c r="AJ738" s="166"/>
      <c r="AK738" s="166"/>
      <c r="AL738" s="166"/>
      <c r="AM738" s="166"/>
      <c r="AN738" s="166"/>
      <c r="AO738" s="166"/>
      <c r="AP738" s="166"/>
      <c r="AQ738" s="166"/>
      <c r="AR738" s="166"/>
      <c r="AS738" s="166"/>
      <c r="AT738" s="166"/>
      <c r="AU738" s="166"/>
      <c r="AV738" s="166"/>
      <c r="AW738" s="166"/>
      <c r="AX738" s="166"/>
      <c r="AY738" s="166"/>
      <c r="AZ738" s="166"/>
      <c r="BA738" s="166"/>
      <c r="BB738" s="166"/>
      <c r="BC738" s="166"/>
      <c r="BD738" s="166"/>
      <c r="BE738" s="166"/>
      <c r="BF738" s="166"/>
      <c r="BG738" s="166"/>
      <c r="BH738" s="166"/>
    </row>
    <row r="739" spans="1:60" outlineLevel="1">
      <c r="A739" s="167"/>
      <c r="B739" s="177"/>
      <c r="C739" s="195" t="s">
        <v>392</v>
      </c>
      <c r="D739" s="180"/>
      <c r="E739" s="184"/>
      <c r="F739" s="188"/>
      <c r="G739" s="188"/>
      <c r="H739" s="188"/>
      <c r="I739" s="188"/>
      <c r="J739" s="188"/>
      <c r="K739" s="188"/>
      <c r="L739" s="188"/>
      <c r="M739" s="188"/>
      <c r="N739" s="188"/>
      <c r="O739" s="188"/>
      <c r="P739" s="188"/>
      <c r="Q739" s="188"/>
      <c r="R739" s="188"/>
      <c r="S739" s="188"/>
      <c r="T739" s="188"/>
      <c r="U739" s="189"/>
      <c r="V739" s="188"/>
      <c r="W739" s="166"/>
      <c r="X739" s="166"/>
      <c r="Y739" s="166"/>
      <c r="Z739" s="166"/>
      <c r="AA739" s="166"/>
      <c r="AB739" s="166"/>
      <c r="AC739" s="166"/>
      <c r="AD739" s="166"/>
      <c r="AE739" s="166"/>
      <c r="AF739" s="166"/>
      <c r="AG739" s="166" t="s">
        <v>154</v>
      </c>
      <c r="AH739" s="166">
        <v>0</v>
      </c>
      <c r="AI739" s="166"/>
      <c r="AJ739" s="166"/>
      <c r="AK739" s="166"/>
      <c r="AL739" s="166"/>
      <c r="AM739" s="166"/>
      <c r="AN739" s="166"/>
      <c r="AO739" s="166"/>
      <c r="AP739" s="166"/>
      <c r="AQ739" s="166"/>
      <c r="AR739" s="166"/>
      <c r="AS739" s="166"/>
      <c r="AT739" s="166"/>
      <c r="AU739" s="166"/>
      <c r="AV739" s="166"/>
      <c r="AW739" s="166"/>
      <c r="AX739" s="166"/>
      <c r="AY739" s="166"/>
      <c r="AZ739" s="166"/>
      <c r="BA739" s="166"/>
      <c r="BB739" s="166"/>
      <c r="BC739" s="166"/>
      <c r="BD739" s="166"/>
      <c r="BE739" s="166"/>
      <c r="BF739" s="166"/>
      <c r="BG739" s="166"/>
      <c r="BH739" s="166"/>
    </row>
    <row r="740" spans="1:60" outlineLevel="1">
      <c r="A740" s="167"/>
      <c r="B740" s="177"/>
      <c r="C740" s="195" t="s">
        <v>393</v>
      </c>
      <c r="D740" s="180"/>
      <c r="E740" s="184">
        <v>3.7</v>
      </c>
      <c r="F740" s="188"/>
      <c r="G740" s="188"/>
      <c r="H740" s="188"/>
      <c r="I740" s="188"/>
      <c r="J740" s="188"/>
      <c r="K740" s="188"/>
      <c r="L740" s="188"/>
      <c r="M740" s="188"/>
      <c r="N740" s="188"/>
      <c r="O740" s="188"/>
      <c r="P740" s="188"/>
      <c r="Q740" s="188"/>
      <c r="R740" s="188"/>
      <c r="S740" s="188"/>
      <c r="T740" s="188"/>
      <c r="U740" s="189"/>
      <c r="V740" s="188"/>
      <c r="W740" s="166"/>
      <c r="X740" s="166"/>
      <c r="Y740" s="166"/>
      <c r="Z740" s="166"/>
      <c r="AA740" s="166"/>
      <c r="AB740" s="166"/>
      <c r="AC740" s="166"/>
      <c r="AD740" s="166"/>
      <c r="AE740" s="166"/>
      <c r="AF740" s="166"/>
      <c r="AG740" s="166" t="s">
        <v>154</v>
      </c>
      <c r="AH740" s="166">
        <v>0</v>
      </c>
      <c r="AI740" s="166"/>
      <c r="AJ740" s="166"/>
      <c r="AK740" s="166"/>
      <c r="AL740" s="166"/>
      <c r="AM740" s="166"/>
      <c r="AN740" s="166"/>
      <c r="AO740" s="166"/>
      <c r="AP740" s="166"/>
      <c r="AQ740" s="166"/>
      <c r="AR740" s="166"/>
      <c r="AS740" s="166"/>
      <c r="AT740" s="166"/>
      <c r="AU740" s="166"/>
      <c r="AV740" s="166"/>
      <c r="AW740" s="166"/>
      <c r="AX740" s="166"/>
      <c r="AY740" s="166"/>
      <c r="AZ740" s="166"/>
      <c r="BA740" s="166"/>
      <c r="BB740" s="166"/>
      <c r="BC740" s="166"/>
      <c r="BD740" s="166"/>
      <c r="BE740" s="166"/>
      <c r="BF740" s="166"/>
      <c r="BG740" s="166"/>
      <c r="BH740" s="166"/>
    </row>
    <row r="741" spans="1:60" outlineLevel="1">
      <c r="A741" s="167"/>
      <c r="B741" s="177"/>
      <c r="C741" s="195" t="s">
        <v>394</v>
      </c>
      <c r="D741" s="180"/>
      <c r="E741" s="184">
        <v>4.3</v>
      </c>
      <c r="F741" s="188"/>
      <c r="G741" s="188"/>
      <c r="H741" s="188"/>
      <c r="I741" s="188"/>
      <c r="J741" s="188"/>
      <c r="K741" s="188"/>
      <c r="L741" s="188"/>
      <c r="M741" s="188"/>
      <c r="N741" s="188"/>
      <c r="O741" s="188"/>
      <c r="P741" s="188"/>
      <c r="Q741" s="188"/>
      <c r="R741" s="188"/>
      <c r="S741" s="188"/>
      <c r="T741" s="188"/>
      <c r="U741" s="189"/>
      <c r="V741" s="188"/>
      <c r="W741" s="166"/>
      <c r="X741" s="166"/>
      <c r="Y741" s="166"/>
      <c r="Z741" s="166"/>
      <c r="AA741" s="166"/>
      <c r="AB741" s="166"/>
      <c r="AC741" s="166"/>
      <c r="AD741" s="166"/>
      <c r="AE741" s="166"/>
      <c r="AF741" s="166"/>
      <c r="AG741" s="166" t="s">
        <v>154</v>
      </c>
      <c r="AH741" s="166">
        <v>0</v>
      </c>
      <c r="AI741" s="166"/>
      <c r="AJ741" s="166"/>
      <c r="AK741" s="166"/>
      <c r="AL741" s="166"/>
      <c r="AM741" s="166"/>
      <c r="AN741" s="166"/>
      <c r="AO741" s="166"/>
      <c r="AP741" s="166"/>
      <c r="AQ741" s="166"/>
      <c r="AR741" s="166"/>
      <c r="AS741" s="166"/>
      <c r="AT741" s="166"/>
      <c r="AU741" s="166"/>
      <c r="AV741" s="166"/>
      <c r="AW741" s="166"/>
      <c r="AX741" s="166"/>
      <c r="AY741" s="166"/>
      <c r="AZ741" s="166"/>
      <c r="BA741" s="166"/>
      <c r="BB741" s="166"/>
      <c r="BC741" s="166"/>
      <c r="BD741" s="166"/>
      <c r="BE741" s="166"/>
      <c r="BF741" s="166"/>
      <c r="BG741" s="166"/>
      <c r="BH741" s="166"/>
    </row>
    <row r="742" spans="1:60" outlineLevel="1">
      <c r="A742" s="167"/>
      <c r="B742" s="177"/>
      <c r="C742" s="195" t="s">
        <v>421</v>
      </c>
      <c r="D742" s="180"/>
      <c r="E742" s="184"/>
      <c r="F742" s="188"/>
      <c r="G742" s="188"/>
      <c r="H742" s="188"/>
      <c r="I742" s="188"/>
      <c r="J742" s="188"/>
      <c r="K742" s="188"/>
      <c r="L742" s="188"/>
      <c r="M742" s="188"/>
      <c r="N742" s="188"/>
      <c r="O742" s="188"/>
      <c r="P742" s="188"/>
      <c r="Q742" s="188"/>
      <c r="R742" s="188"/>
      <c r="S742" s="188"/>
      <c r="T742" s="188"/>
      <c r="U742" s="189"/>
      <c r="V742" s="188"/>
      <c r="W742" s="166"/>
      <c r="X742" s="166"/>
      <c r="Y742" s="166"/>
      <c r="Z742" s="166"/>
      <c r="AA742" s="166"/>
      <c r="AB742" s="166"/>
      <c r="AC742" s="166"/>
      <c r="AD742" s="166"/>
      <c r="AE742" s="166"/>
      <c r="AF742" s="166"/>
      <c r="AG742" s="166" t="s">
        <v>154</v>
      </c>
      <c r="AH742" s="166">
        <v>0</v>
      </c>
      <c r="AI742" s="166"/>
      <c r="AJ742" s="166"/>
      <c r="AK742" s="166"/>
      <c r="AL742" s="166"/>
      <c r="AM742" s="166"/>
      <c r="AN742" s="166"/>
      <c r="AO742" s="166"/>
      <c r="AP742" s="166"/>
      <c r="AQ742" s="166"/>
      <c r="AR742" s="166"/>
      <c r="AS742" s="166"/>
      <c r="AT742" s="166"/>
      <c r="AU742" s="166"/>
      <c r="AV742" s="166"/>
      <c r="AW742" s="166"/>
      <c r="AX742" s="166"/>
      <c r="AY742" s="166"/>
      <c r="AZ742" s="166"/>
      <c r="BA742" s="166"/>
      <c r="BB742" s="166"/>
      <c r="BC742" s="166"/>
      <c r="BD742" s="166"/>
      <c r="BE742" s="166"/>
      <c r="BF742" s="166"/>
      <c r="BG742" s="166"/>
      <c r="BH742" s="166"/>
    </row>
    <row r="743" spans="1:60" outlineLevel="1">
      <c r="A743" s="167"/>
      <c r="B743" s="177"/>
      <c r="C743" s="195" t="s">
        <v>422</v>
      </c>
      <c r="D743" s="180"/>
      <c r="E743" s="184">
        <v>4.9000000000000004</v>
      </c>
      <c r="F743" s="188"/>
      <c r="G743" s="188"/>
      <c r="H743" s="188"/>
      <c r="I743" s="188"/>
      <c r="J743" s="188"/>
      <c r="K743" s="188"/>
      <c r="L743" s="188"/>
      <c r="M743" s="188"/>
      <c r="N743" s="188"/>
      <c r="O743" s="188"/>
      <c r="P743" s="188"/>
      <c r="Q743" s="188"/>
      <c r="R743" s="188"/>
      <c r="S743" s="188"/>
      <c r="T743" s="188"/>
      <c r="U743" s="189"/>
      <c r="V743" s="188"/>
      <c r="W743" s="166"/>
      <c r="X743" s="166"/>
      <c r="Y743" s="166"/>
      <c r="Z743" s="166"/>
      <c r="AA743" s="166"/>
      <c r="AB743" s="166"/>
      <c r="AC743" s="166"/>
      <c r="AD743" s="166"/>
      <c r="AE743" s="166"/>
      <c r="AF743" s="166"/>
      <c r="AG743" s="166" t="s">
        <v>154</v>
      </c>
      <c r="AH743" s="166">
        <v>0</v>
      </c>
      <c r="AI743" s="166"/>
      <c r="AJ743" s="166"/>
      <c r="AK743" s="166"/>
      <c r="AL743" s="166"/>
      <c r="AM743" s="166"/>
      <c r="AN743" s="166"/>
      <c r="AO743" s="166"/>
      <c r="AP743" s="166"/>
      <c r="AQ743" s="166"/>
      <c r="AR743" s="166"/>
      <c r="AS743" s="166"/>
      <c r="AT743" s="166"/>
      <c r="AU743" s="166"/>
      <c r="AV743" s="166"/>
      <c r="AW743" s="166"/>
      <c r="AX743" s="166"/>
      <c r="AY743" s="166"/>
      <c r="AZ743" s="166"/>
      <c r="BA743" s="166"/>
      <c r="BB743" s="166"/>
      <c r="BC743" s="166"/>
      <c r="BD743" s="166"/>
      <c r="BE743" s="166"/>
      <c r="BF743" s="166"/>
      <c r="BG743" s="166"/>
      <c r="BH743" s="166"/>
    </row>
    <row r="744" spans="1:60" outlineLevel="1">
      <c r="A744" s="167"/>
      <c r="B744" s="177"/>
      <c r="C744" s="195" t="s">
        <v>190</v>
      </c>
      <c r="D744" s="180"/>
      <c r="E744" s="184"/>
      <c r="F744" s="188"/>
      <c r="G744" s="188"/>
      <c r="H744" s="188"/>
      <c r="I744" s="188"/>
      <c r="J744" s="188"/>
      <c r="K744" s="188"/>
      <c r="L744" s="188"/>
      <c r="M744" s="188"/>
      <c r="N744" s="188"/>
      <c r="O744" s="188"/>
      <c r="P744" s="188"/>
      <c r="Q744" s="188"/>
      <c r="R744" s="188"/>
      <c r="S744" s="188"/>
      <c r="T744" s="188"/>
      <c r="U744" s="189"/>
      <c r="V744" s="188"/>
      <c r="W744" s="166"/>
      <c r="X744" s="166"/>
      <c r="Y744" s="166"/>
      <c r="Z744" s="166"/>
      <c r="AA744" s="166"/>
      <c r="AB744" s="166"/>
      <c r="AC744" s="166"/>
      <c r="AD744" s="166"/>
      <c r="AE744" s="166"/>
      <c r="AF744" s="166"/>
      <c r="AG744" s="166" t="s">
        <v>154</v>
      </c>
      <c r="AH744" s="166">
        <v>0</v>
      </c>
      <c r="AI744" s="166"/>
      <c r="AJ744" s="166"/>
      <c r="AK744" s="166"/>
      <c r="AL744" s="166"/>
      <c r="AM744" s="166"/>
      <c r="AN744" s="166"/>
      <c r="AO744" s="166"/>
      <c r="AP744" s="166"/>
      <c r="AQ744" s="166"/>
      <c r="AR744" s="166"/>
      <c r="AS744" s="166"/>
      <c r="AT744" s="166"/>
      <c r="AU744" s="166"/>
      <c r="AV744" s="166"/>
      <c r="AW744" s="166"/>
      <c r="AX744" s="166"/>
      <c r="AY744" s="166"/>
      <c r="AZ744" s="166"/>
      <c r="BA744" s="166"/>
      <c r="BB744" s="166"/>
      <c r="BC744" s="166"/>
      <c r="BD744" s="166"/>
      <c r="BE744" s="166"/>
      <c r="BF744" s="166"/>
      <c r="BG744" s="166"/>
      <c r="BH744" s="166"/>
    </row>
    <row r="745" spans="1:60" outlineLevel="1">
      <c r="A745" s="167"/>
      <c r="B745" s="177"/>
      <c r="C745" s="195" t="s">
        <v>191</v>
      </c>
      <c r="D745" s="180"/>
      <c r="E745" s="184">
        <v>2.6</v>
      </c>
      <c r="F745" s="188"/>
      <c r="G745" s="188"/>
      <c r="H745" s="188"/>
      <c r="I745" s="188"/>
      <c r="J745" s="188"/>
      <c r="K745" s="188"/>
      <c r="L745" s="188"/>
      <c r="M745" s="188"/>
      <c r="N745" s="188"/>
      <c r="O745" s="188"/>
      <c r="P745" s="188"/>
      <c r="Q745" s="188"/>
      <c r="R745" s="188"/>
      <c r="S745" s="188"/>
      <c r="T745" s="188"/>
      <c r="U745" s="189"/>
      <c r="V745" s="188"/>
      <c r="W745" s="166"/>
      <c r="X745" s="166"/>
      <c r="Y745" s="166"/>
      <c r="Z745" s="166"/>
      <c r="AA745" s="166"/>
      <c r="AB745" s="166"/>
      <c r="AC745" s="166"/>
      <c r="AD745" s="166"/>
      <c r="AE745" s="166"/>
      <c r="AF745" s="166"/>
      <c r="AG745" s="166" t="s">
        <v>154</v>
      </c>
      <c r="AH745" s="166">
        <v>0</v>
      </c>
      <c r="AI745" s="166"/>
      <c r="AJ745" s="166"/>
      <c r="AK745" s="166"/>
      <c r="AL745" s="166"/>
      <c r="AM745" s="166"/>
      <c r="AN745" s="166"/>
      <c r="AO745" s="166"/>
      <c r="AP745" s="166"/>
      <c r="AQ745" s="166"/>
      <c r="AR745" s="166"/>
      <c r="AS745" s="166"/>
      <c r="AT745" s="166"/>
      <c r="AU745" s="166"/>
      <c r="AV745" s="166"/>
      <c r="AW745" s="166"/>
      <c r="AX745" s="166"/>
      <c r="AY745" s="166"/>
      <c r="AZ745" s="166"/>
      <c r="BA745" s="166"/>
      <c r="BB745" s="166"/>
      <c r="BC745" s="166"/>
      <c r="BD745" s="166"/>
      <c r="BE745" s="166"/>
      <c r="BF745" s="166"/>
      <c r="BG745" s="166"/>
      <c r="BH745" s="166"/>
    </row>
    <row r="746" spans="1:60" outlineLevel="1">
      <c r="A746" s="167"/>
      <c r="B746" s="177"/>
      <c r="C746" s="195" t="s">
        <v>205</v>
      </c>
      <c r="D746" s="180"/>
      <c r="E746" s="184">
        <v>3.6</v>
      </c>
      <c r="F746" s="188"/>
      <c r="G746" s="188"/>
      <c r="H746" s="188"/>
      <c r="I746" s="188"/>
      <c r="J746" s="188"/>
      <c r="K746" s="188"/>
      <c r="L746" s="188"/>
      <c r="M746" s="188"/>
      <c r="N746" s="188"/>
      <c r="O746" s="188"/>
      <c r="P746" s="188"/>
      <c r="Q746" s="188"/>
      <c r="R746" s="188"/>
      <c r="S746" s="188"/>
      <c r="T746" s="188"/>
      <c r="U746" s="189"/>
      <c r="V746" s="188"/>
      <c r="W746" s="166"/>
      <c r="X746" s="166"/>
      <c r="Y746" s="166"/>
      <c r="Z746" s="166"/>
      <c r="AA746" s="166"/>
      <c r="AB746" s="166"/>
      <c r="AC746" s="166"/>
      <c r="AD746" s="166"/>
      <c r="AE746" s="166"/>
      <c r="AF746" s="166"/>
      <c r="AG746" s="166" t="s">
        <v>154</v>
      </c>
      <c r="AH746" s="166">
        <v>0</v>
      </c>
      <c r="AI746" s="166"/>
      <c r="AJ746" s="166"/>
      <c r="AK746" s="166"/>
      <c r="AL746" s="166"/>
      <c r="AM746" s="166"/>
      <c r="AN746" s="166"/>
      <c r="AO746" s="166"/>
      <c r="AP746" s="166"/>
      <c r="AQ746" s="166"/>
      <c r="AR746" s="166"/>
      <c r="AS746" s="166"/>
      <c r="AT746" s="166"/>
      <c r="AU746" s="166"/>
      <c r="AV746" s="166"/>
      <c r="AW746" s="166"/>
      <c r="AX746" s="166"/>
      <c r="AY746" s="166"/>
      <c r="AZ746" s="166"/>
      <c r="BA746" s="166"/>
      <c r="BB746" s="166"/>
      <c r="BC746" s="166"/>
      <c r="BD746" s="166"/>
      <c r="BE746" s="166"/>
      <c r="BF746" s="166"/>
      <c r="BG746" s="166"/>
      <c r="BH746" s="166"/>
    </row>
    <row r="747" spans="1:60" outlineLevel="1">
      <c r="A747" s="167"/>
      <c r="B747" s="177"/>
      <c r="C747" s="195" t="s">
        <v>193</v>
      </c>
      <c r="D747" s="180"/>
      <c r="E747" s="184"/>
      <c r="F747" s="188"/>
      <c r="G747" s="188"/>
      <c r="H747" s="188"/>
      <c r="I747" s="188"/>
      <c r="J747" s="188"/>
      <c r="K747" s="188"/>
      <c r="L747" s="188"/>
      <c r="M747" s="188"/>
      <c r="N747" s="188"/>
      <c r="O747" s="188"/>
      <c r="P747" s="188"/>
      <c r="Q747" s="188"/>
      <c r="R747" s="188"/>
      <c r="S747" s="188"/>
      <c r="T747" s="188"/>
      <c r="U747" s="189"/>
      <c r="V747" s="188"/>
      <c r="W747" s="166"/>
      <c r="X747" s="166"/>
      <c r="Y747" s="166"/>
      <c r="Z747" s="166"/>
      <c r="AA747" s="166"/>
      <c r="AB747" s="166"/>
      <c r="AC747" s="166"/>
      <c r="AD747" s="166"/>
      <c r="AE747" s="166"/>
      <c r="AF747" s="166"/>
      <c r="AG747" s="166" t="s">
        <v>154</v>
      </c>
      <c r="AH747" s="166">
        <v>0</v>
      </c>
      <c r="AI747" s="166"/>
      <c r="AJ747" s="166"/>
      <c r="AK747" s="166"/>
      <c r="AL747" s="166"/>
      <c r="AM747" s="166"/>
      <c r="AN747" s="166"/>
      <c r="AO747" s="166"/>
      <c r="AP747" s="166"/>
      <c r="AQ747" s="166"/>
      <c r="AR747" s="166"/>
      <c r="AS747" s="166"/>
      <c r="AT747" s="166"/>
      <c r="AU747" s="166"/>
      <c r="AV747" s="166"/>
      <c r="AW747" s="166"/>
      <c r="AX747" s="166"/>
      <c r="AY747" s="166"/>
      <c r="AZ747" s="166"/>
      <c r="BA747" s="166"/>
      <c r="BB747" s="166"/>
      <c r="BC747" s="166"/>
      <c r="BD747" s="166"/>
      <c r="BE747" s="166"/>
      <c r="BF747" s="166"/>
      <c r="BG747" s="166"/>
      <c r="BH747" s="166"/>
    </row>
    <row r="748" spans="1:60" outlineLevel="1">
      <c r="A748" s="167"/>
      <c r="B748" s="177"/>
      <c r="C748" s="195" t="s">
        <v>194</v>
      </c>
      <c r="D748" s="180"/>
      <c r="E748" s="184">
        <v>5</v>
      </c>
      <c r="F748" s="188"/>
      <c r="G748" s="188"/>
      <c r="H748" s="188"/>
      <c r="I748" s="188"/>
      <c r="J748" s="188"/>
      <c r="K748" s="188"/>
      <c r="L748" s="188"/>
      <c r="M748" s="188"/>
      <c r="N748" s="188"/>
      <c r="O748" s="188"/>
      <c r="P748" s="188"/>
      <c r="Q748" s="188"/>
      <c r="R748" s="188"/>
      <c r="S748" s="188"/>
      <c r="T748" s="188"/>
      <c r="U748" s="189"/>
      <c r="V748" s="188"/>
      <c r="W748" s="166"/>
      <c r="X748" s="166"/>
      <c r="Y748" s="166"/>
      <c r="Z748" s="166"/>
      <c r="AA748" s="166"/>
      <c r="AB748" s="166"/>
      <c r="AC748" s="166"/>
      <c r="AD748" s="166"/>
      <c r="AE748" s="166"/>
      <c r="AF748" s="166"/>
      <c r="AG748" s="166" t="s">
        <v>154</v>
      </c>
      <c r="AH748" s="166">
        <v>0</v>
      </c>
      <c r="AI748" s="166"/>
      <c r="AJ748" s="166"/>
      <c r="AK748" s="166"/>
      <c r="AL748" s="166"/>
      <c r="AM748" s="166"/>
      <c r="AN748" s="166"/>
      <c r="AO748" s="166"/>
      <c r="AP748" s="166"/>
      <c r="AQ748" s="166"/>
      <c r="AR748" s="166"/>
      <c r="AS748" s="166"/>
      <c r="AT748" s="166"/>
      <c r="AU748" s="166"/>
      <c r="AV748" s="166"/>
      <c r="AW748" s="166"/>
      <c r="AX748" s="166"/>
      <c r="AY748" s="166"/>
      <c r="AZ748" s="166"/>
      <c r="BA748" s="166"/>
      <c r="BB748" s="166"/>
      <c r="BC748" s="166"/>
      <c r="BD748" s="166"/>
      <c r="BE748" s="166"/>
      <c r="BF748" s="166"/>
      <c r="BG748" s="166"/>
      <c r="BH748" s="166"/>
    </row>
    <row r="749" spans="1:60" outlineLevel="1">
      <c r="A749" s="167"/>
      <c r="B749" s="177"/>
      <c r="C749" s="195" t="s">
        <v>206</v>
      </c>
      <c r="D749" s="180"/>
      <c r="E749" s="184">
        <v>4.9000000000000004</v>
      </c>
      <c r="F749" s="188"/>
      <c r="G749" s="188"/>
      <c r="H749" s="188"/>
      <c r="I749" s="188"/>
      <c r="J749" s="188"/>
      <c r="K749" s="188"/>
      <c r="L749" s="188"/>
      <c r="M749" s="188"/>
      <c r="N749" s="188"/>
      <c r="O749" s="188"/>
      <c r="P749" s="188"/>
      <c r="Q749" s="188"/>
      <c r="R749" s="188"/>
      <c r="S749" s="188"/>
      <c r="T749" s="188"/>
      <c r="U749" s="189"/>
      <c r="V749" s="188"/>
      <c r="W749" s="166"/>
      <c r="X749" s="166"/>
      <c r="Y749" s="166"/>
      <c r="Z749" s="166"/>
      <c r="AA749" s="166"/>
      <c r="AB749" s="166"/>
      <c r="AC749" s="166"/>
      <c r="AD749" s="166"/>
      <c r="AE749" s="166"/>
      <c r="AF749" s="166"/>
      <c r="AG749" s="166" t="s">
        <v>154</v>
      </c>
      <c r="AH749" s="166">
        <v>0</v>
      </c>
      <c r="AI749" s="166"/>
      <c r="AJ749" s="166"/>
      <c r="AK749" s="166"/>
      <c r="AL749" s="166"/>
      <c r="AM749" s="166"/>
      <c r="AN749" s="166"/>
      <c r="AO749" s="166"/>
      <c r="AP749" s="166"/>
      <c r="AQ749" s="166"/>
      <c r="AR749" s="166"/>
      <c r="AS749" s="166"/>
      <c r="AT749" s="166"/>
      <c r="AU749" s="166"/>
      <c r="AV749" s="166"/>
      <c r="AW749" s="166"/>
      <c r="AX749" s="166"/>
      <c r="AY749" s="166"/>
      <c r="AZ749" s="166"/>
      <c r="BA749" s="166"/>
      <c r="BB749" s="166"/>
      <c r="BC749" s="166"/>
      <c r="BD749" s="166"/>
      <c r="BE749" s="166"/>
      <c r="BF749" s="166"/>
      <c r="BG749" s="166"/>
      <c r="BH749" s="166"/>
    </row>
    <row r="750" spans="1:60" outlineLevel="1">
      <c r="A750" s="167"/>
      <c r="B750" s="177"/>
      <c r="C750" s="195" t="s">
        <v>197</v>
      </c>
      <c r="D750" s="180"/>
      <c r="E750" s="184"/>
      <c r="F750" s="188"/>
      <c r="G750" s="188"/>
      <c r="H750" s="188"/>
      <c r="I750" s="188"/>
      <c r="J750" s="188"/>
      <c r="K750" s="188"/>
      <c r="L750" s="188"/>
      <c r="M750" s="188"/>
      <c r="N750" s="188"/>
      <c r="O750" s="188"/>
      <c r="P750" s="188"/>
      <c r="Q750" s="188"/>
      <c r="R750" s="188"/>
      <c r="S750" s="188"/>
      <c r="T750" s="188"/>
      <c r="U750" s="189"/>
      <c r="V750" s="188"/>
      <c r="W750" s="166"/>
      <c r="X750" s="166"/>
      <c r="Y750" s="166"/>
      <c r="Z750" s="166"/>
      <c r="AA750" s="166"/>
      <c r="AB750" s="166"/>
      <c r="AC750" s="166"/>
      <c r="AD750" s="166"/>
      <c r="AE750" s="166"/>
      <c r="AF750" s="166"/>
      <c r="AG750" s="166" t="s">
        <v>154</v>
      </c>
      <c r="AH750" s="166">
        <v>0</v>
      </c>
      <c r="AI750" s="166"/>
      <c r="AJ750" s="166"/>
      <c r="AK750" s="166"/>
      <c r="AL750" s="166"/>
      <c r="AM750" s="166"/>
      <c r="AN750" s="166"/>
      <c r="AO750" s="166"/>
      <c r="AP750" s="166"/>
      <c r="AQ750" s="166"/>
      <c r="AR750" s="166"/>
      <c r="AS750" s="166"/>
      <c r="AT750" s="166"/>
      <c r="AU750" s="166"/>
      <c r="AV750" s="166"/>
      <c r="AW750" s="166"/>
      <c r="AX750" s="166"/>
      <c r="AY750" s="166"/>
      <c r="AZ750" s="166"/>
      <c r="BA750" s="166"/>
      <c r="BB750" s="166"/>
      <c r="BC750" s="166"/>
      <c r="BD750" s="166"/>
      <c r="BE750" s="166"/>
      <c r="BF750" s="166"/>
      <c r="BG750" s="166"/>
      <c r="BH750" s="166"/>
    </row>
    <row r="751" spans="1:60" outlineLevel="1">
      <c r="A751" s="167"/>
      <c r="B751" s="177"/>
      <c r="C751" s="195" t="s">
        <v>198</v>
      </c>
      <c r="D751" s="180"/>
      <c r="E751" s="184">
        <v>4.7</v>
      </c>
      <c r="F751" s="188"/>
      <c r="G751" s="188"/>
      <c r="H751" s="188"/>
      <c r="I751" s="188"/>
      <c r="J751" s="188"/>
      <c r="K751" s="188"/>
      <c r="L751" s="188"/>
      <c r="M751" s="188"/>
      <c r="N751" s="188"/>
      <c r="O751" s="188"/>
      <c r="P751" s="188"/>
      <c r="Q751" s="188"/>
      <c r="R751" s="188"/>
      <c r="S751" s="188"/>
      <c r="T751" s="188"/>
      <c r="U751" s="189"/>
      <c r="V751" s="188"/>
      <c r="W751" s="166"/>
      <c r="X751" s="166"/>
      <c r="Y751" s="166"/>
      <c r="Z751" s="166"/>
      <c r="AA751" s="166"/>
      <c r="AB751" s="166"/>
      <c r="AC751" s="166"/>
      <c r="AD751" s="166"/>
      <c r="AE751" s="166"/>
      <c r="AF751" s="166"/>
      <c r="AG751" s="166" t="s">
        <v>154</v>
      </c>
      <c r="AH751" s="166">
        <v>0</v>
      </c>
      <c r="AI751" s="166"/>
      <c r="AJ751" s="166"/>
      <c r="AK751" s="166"/>
      <c r="AL751" s="166"/>
      <c r="AM751" s="166"/>
      <c r="AN751" s="166"/>
      <c r="AO751" s="166"/>
      <c r="AP751" s="166"/>
      <c r="AQ751" s="166"/>
      <c r="AR751" s="166"/>
      <c r="AS751" s="166"/>
      <c r="AT751" s="166"/>
      <c r="AU751" s="166"/>
      <c r="AV751" s="166"/>
      <c r="AW751" s="166"/>
      <c r="AX751" s="166"/>
      <c r="AY751" s="166"/>
      <c r="AZ751" s="166"/>
      <c r="BA751" s="166"/>
      <c r="BB751" s="166"/>
      <c r="BC751" s="166"/>
      <c r="BD751" s="166"/>
      <c r="BE751" s="166"/>
      <c r="BF751" s="166"/>
      <c r="BG751" s="166"/>
      <c r="BH751" s="166"/>
    </row>
    <row r="752" spans="1:60" outlineLevel="1">
      <c r="A752" s="167"/>
      <c r="B752" s="177"/>
      <c r="C752" s="195" t="s">
        <v>207</v>
      </c>
      <c r="D752" s="180"/>
      <c r="E752" s="184">
        <v>4.7</v>
      </c>
      <c r="F752" s="188"/>
      <c r="G752" s="188"/>
      <c r="H752" s="188"/>
      <c r="I752" s="188"/>
      <c r="J752" s="188"/>
      <c r="K752" s="188"/>
      <c r="L752" s="188"/>
      <c r="M752" s="188"/>
      <c r="N752" s="188"/>
      <c r="O752" s="188"/>
      <c r="P752" s="188"/>
      <c r="Q752" s="188"/>
      <c r="R752" s="188"/>
      <c r="S752" s="188"/>
      <c r="T752" s="188"/>
      <c r="U752" s="189"/>
      <c r="V752" s="188"/>
      <c r="W752" s="166"/>
      <c r="X752" s="166"/>
      <c r="Y752" s="166"/>
      <c r="Z752" s="166"/>
      <c r="AA752" s="166"/>
      <c r="AB752" s="166"/>
      <c r="AC752" s="166"/>
      <c r="AD752" s="166"/>
      <c r="AE752" s="166"/>
      <c r="AF752" s="166"/>
      <c r="AG752" s="166" t="s">
        <v>154</v>
      </c>
      <c r="AH752" s="166">
        <v>0</v>
      </c>
      <c r="AI752" s="166"/>
      <c r="AJ752" s="166"/>
      <c r="AK752" s="166"/>
      <c r="AL752" s="166"/>
      <c r="AM752" s="166"/>
      <c r="AN752" s="166"/>
      <c r="AO752" s="166"/>
      <c r="AP752" s="166"/>
      <c r="AQ752" s="166"/>
      <c r="AR752" s="166"/>
      <c r="AS752" s="166"/>
      <c r="AT752" s="166"/>
      <c r="AU752" s="166"/>
      <c r="AV752" s="166"/>
      <c r="AW752" s="166"/>
      <c r="AX752" s="166"/>
      <c r="AY752" s="166"/>
      <c r="AZ752" s="166"/>
      <c r="BA752" s="166"/>
      <c r="BB752" s="166"/>
      <c r="BC752" s="166"/>
      <c r="BD752" s="166"/>
      <c r="BE752" s="166"/>
      <c r="BF752" s="166"/>
      <c r="BG752" s="166"/>
      <c r="BH752" s="166"/>
    </row>
    <row r="753" spans="1:60" outlineLevel="1">
      <c r="A753" s="167"/>
      <c r="B753" s="177"/>
      <c r="C753" s="195" t="s">
        <v>200</v>
      </c>
      <c r="D753" s="180"/>
      <c r="E753" s="184"/>
      <c r="F753" s="188"/>
      <c r="G753" s="188"/>
      <c r="H753" s="188"/>
      <c r="I753" s="188"/>
      <c r="J753" s="188"/>
      <c r="K753" s="188"/>
      <c r="L753" s="188"/>
      <c r="M753" s="188"/>
      <c r="N753" s="188"/>
      <c r="O753" s="188"/>
      <c r="P753" s="188"/>
      <c r="Q753" s="188"/>
      <c r="R753" s="188"/>
      <c r="S753" s="188"/>
      <c r="T753" s="188"/>
      <c r="U753" s="189"/>
      <c r="V753" s="188"/>
      <c r="W753" s="166"/>
      <c r="X753" s="166"/>
      <c r="Y753" s="166"/>
      <c r="Z753" s="166"/>
      <c r="AA753" s="166"/>
      <c r="AB753" s="166"/>
      <c r="AC753" s="166"/>
      <c r="AD753" s="166"/>
      <c r="AE753" s="166"/>
      <c r="AF753" s="166"/>
      <c r="AG753" s="166" t="s">
        <v>154</v>
      </c>
      <c r="AH753" s="166">
        <v>0</v>
      </c>
      <c r="AI753" s="166"/>
      <c r="AJ753" s="166"/>
      <c r="AK753" s="166"/>
      <c r="AL753" s="166"/>
      <c r="AM753" s="166"/>
      <c r="AN753" s="166"/>
      <c r="AO753" s="166"/>
      <c r="AP753" s="166"/>
      <c r="AQ753" s="166"/>
      <c r="AR753" s="166"/>
      <c r="AS753" s="166"/>
      <c r="AT753" s="166"/>
      <c r="AU753" s="166"/>
      <c r="AV753" s="166"/>
      <c r="AW753" s="166"/>
      <c r="AX753" s="166"/>
      <c r="AY753" s="166"/>
      <c r="AZ753" s="166"/>
      <c r="BA753" s="166"/>
      <c r="BB753" s="166"/>
      <c r="BC753" s="166"/>
      <c r="BD753" s="166"/>
      <c r="BE753" s="166"/>
      <c r="BF753" s="166"/>
      <c r="BG753" s="166"/>
      <c r="BH753" s="166"/>
    </row>
    <row r="754" spans="1:60" outlineLevel="1">
      <c r="A754" s="167"/>
      <c r="B754" s="177"/>
      <c r="C754" s="195" t="s">
        <v>201</v>
      </c>
      <c r="D754" s="180"/>
      <c r="E754" s="184">
        <v>1.7</v>
      </c>
      <c r="F754" s="188"/>
      <c r="G754" s="188"/>
      <c r="H754" s="188"/>
      <c r="I754" s="188"/>
      <c r="J754" s="188"/>
      <c r="K754" s="188"/>
      <c r="L754" s="188"/>
      <c r="M754" s="188"/>
      <c r="N754" s="188"/>
      <c r="O754" s="188"/>
      <c r="P754" s="188"/>
      <c r="Q754" s="188"/>
      <c r="R754" s="188"/>
      <c r="S754" s="188"/>
      <c r="T754" s="188"/>
      <c r="U754" s="189"/>
      <c r="V754" s="188"/>
      <c r="W754" s="166"/>
      <c r="X754" s="166"/>
      <c r="Y754" s="166"/>
      <c r="Z754" s="166"/>
      <c r="AA754" s="166"/>
      <c r="AB754" s="166"/>
      <c r="AC754" s="166"/>
      <c r="AD754" s="166"/>
      <c r="AE754" s="166"/>
      <c r="AF754" s="166"/>
      <c r="AG754" s="166" t="s">
        <v>154</v>
      </c>
      <c r="AH754" s="166">
        <v>0</v>
      </c>
      <c r="AI754" s="166"/>
      <c r="AJ754" s="166"/>
      <c r="AK754" s="166"/>
      <c r="AL754" s="166"/>
      <c r="AM754" s="166"/>
      <c r="AN754" s="166"/>
      <c r="AO754" s="166"/>
      <c r="AP754" s="166"/>
      <c r="AQ754" s="166"/>
      <c r="AR754" s="166"/>
      <c r="AS754" s="166"/>
      <c r="AT754" s="166"/>
      <c r="AU754" s="166"/>
      <c r="AV754" s="166"/>
      <c r="AW754" s="166"/>
      <c r="AX754" s="166"/>
      <c r="AY754" s="166"/>
      <c r="AZ754" s="166"/>
      <c r="BA754" s="166"/>
      <c r="BB754" s="166"/>
      <c r="BC754" s="166"/>
      <c r="BD754" s="166"/>
      <c r="BE754" s="166"/>
      <c r="BF754" s="166"/>
      <c r="BG754" s="166"/>
      <c r="BH754" s="166"/>
    </row>
    <row r="755" spans="1:60" outlineLevel="1">
      <c r="A755" s="167"/>
      <c r="B755" s="177"/>
      <c r="C755" s="195" t="s">
        <v>208</v>
      </c>
      <c r="D755" s="180"/>
      <c r="E755" s="184">
        <v>4.4000000000000004</v>
      </c>
      <c r="F755" s="188"/>
      <c r="G755" s="188"/>
      <c r="H755" s="188"/>
      <c r="I755" s="188"/>
      <c r="J755" s="188"/>
      <c r="K755" s="188"/>
      <c r="L755" s="188"/>
      <c r="M755" s="188"/>
      <c r="N755" s="188"/>
      <c r="O755" s="188"/>
      <c r="P755" s="188"/>
      <c r="Q755" s="188"/>
      <c r="R755" s="188"/>
      <c r="S755" s="188"/>
      <c r="T755" s="188"/>
      <c r="U755" s="189"/>
      <c r="V755" s="188"/>
      <c r="W755" s="166"/>
      <c r="X755" s="166"/>
      <c r="Y755" s="166"/>
      <c r="Z755" s="166"/>
      <c r="AA755" s="166"/>
      <c r="AB755" s="166"/>
      <c r="AC755" s="166"/>
      <c r="AD755" s="166"/>
      <c r="AE755" s="166"/>
      <c r="AF755" s="166"/>
      <c r="AG755" s="166" t="s">
        <v>154</v>
      </c>
      <c r="AH755" s="166">
        <v>0</v>
      </c>
      <c r="AI755" s="166"/>
      <c r="AJ755" s="166"/>
      <c r="AK755" s="166"/>
      <c r="AL755" s="166"/>
      <c r="AM755" s="166"/>
      <c r="AN755" s="166"/>
      <c r="AO755" s="166"/>
      <c r="AP755" s="166"/>
      <c r="AQ755" s="166"/>
      <c r="AR755" s="166"/>
      <c r="AS755" s="166"/>
      <c r="AT755" s="166"/>
      <c r="AU755" s="166"/>
      <c r="AV755" s="166"/>
      <c r="AW755" s="166"/>
      <c r="AX755" s="166"/>
      <c r="AY755" s="166"/>
      <c r="AZ755" s="166"/>
      <c r="BA755" s="166"/>
      <c r="BB755" s="166"/>
      <c r="BC755" s="166"/>
      <c r="BD755" s="166"/>
      <c r="BE755" s="166"/>
      <c r="BF755" s="166"/>
      <c r="BG755" s="166"/>
      <c r="BH755" s="166"/>
    </row>
    <row r="756" spans="1:60" outlineLevel="1">
      <c r="A756" s="167"/>
      <c r="B756" s="177"/>
      <c r="C756" s="195" t="s">
        <v>577</v>
      </c>
      <c r="D756" s="180"/>
      <c r="E756" s="184">
        <v>7.7</v>
      </c>
      <c r="F756" s="188"/>
      <c r="G756" s="188"/>
      <c r="H756" s="188"/>
      <c r="I756" s="188"/>
      <c r="J756" s="188"/>
      <c r="K756" s="188"/>
      <c r="L756" s="188"/>
      <c r="M756" s="188"/>
      <c r="N756" s="188"/>
      <c r="O756" s="188"/>
      <c r="P756" s="188"/>
      <c r="Q756" s="188"/>
      <c r="R756" s="188"/>
      <c r="S756" s="188"/>
      <c r="T756" s="188"/>
      <c r="U756" s="189"/>
      <c r="V756" s="188"/>
      <c r="W756" s="166"/>
      <c r="X756" s="166"/>
      <c r="Y756" s="166"/>
      <c r="Z756" s="166"/>
      <c r="AA756" s="166"/>
      <c r="AB756" s="166"/>
      <c r="AC756" s="166"/>
      <c r="AD756" s="166"/>
      <c r="AE756" s="166"/>
      <c r="AF756" s="166"/>
      <c r="AG756" s="166" t="s">
        <v>154</v>
      </c>
      <c r="AH756" s="166">
        <v>0</v>
      </c>
      <c r="AI756" s="166"/>
      <c r="AJ756" s="166"/>
      <c r="AK756" s="166"/>
      <c r="AL756" s="166"/>
      <c r="AM756" s="166"/>
      <c r="AN756" s="166"/>
      <c r="AO756" s="166"/>
      <c r="AP756" s="166"/>
      <c r="AQ756" s="166"/>
      <c r="AR756" s="166"/>
      <c r="AS756" s="166"/>
      <c r="AT756" s="166"/>
      <c r="AU756" s="166"/>
      <c r="AV756" s="166"/>
      <c r="AW756" s="166"/>
      <c r="AX756" s="166"/>
      <c r="AY756" s="166"/>
      <c r="AZ756" s="166"/>
      <c r="BA756" s="166"/>
      <c r="BB756" s="166"/>
      <c r="BC756" s="166"/>
      <c r="BD756" s="166"/>
      <c r="BE756" s="166"/>
      <c r="BF756" s="166"/>
      <c r="BG756" s="166"/>
      <c r="BH756" s="166"/>
    </row>
    <row r="757" spans="1:60" outlineLevel="1">
      <c r="A757" s="167"/>
      <c r="B757" s="177"/>
      <c r="C757" s="195" t="s">
        <v>357</v>
      </c>
      <c r="D757" s="180"/>
      <c r="E757" s="184">
        <v>20</v>
      </c>
      <c r="F757" s="188"/>
      <c r="G757" s="188"/>
      <c r="H757" s="188"/>
      <c r="I757" s="188"/>
      <c r="J757" s="188"/>
      <c r="K757" s="188"/>
      <c r="L757" s="188"/>
      <c r="M757" s="188"/>
      <c r="N757" s="188"/>
      <c r="O757" s="188"/>
      <c r="P757" s="188"/>
      <c r="Q757" s="188"/>
      <c r="R757" s="188"/>
      <c r="S757" s="188"/>
      <c r="T757" s="188"/>
      <c r="U757" s="189"/>
      <c r="V757" s="188"/>
      <c r="W757" s="166"/>
      <c r="X757" s="166"/>
      <c r="Y757" s="166"/>
      <c r="Z757" s="166"/>
      <c r="AA757" s="166"/>
      <c r="AB757" s="166"/>
      <c r="AC757" s="166"/>
      <c r="AD757" s="166"/>
      <c r="AE757" s="166"/>
      <c r="AF757" s="166"/>
      <c r="AG757" s="166" t="s">
        <v>154</v>
      </c>
      <c r="AH757" s="166">
        <v>0</v>
      </c>
      <c r="AI757" s="166"/>
      <c r="AJ757" s="166"/>
      <c r="AK757" s="166"/>
      <c r="AL757" s="166"/>
      <c r="AM757" s="166"/>
      <c r="AN757" s="166"/>
      <c r="AO757" s="166"/>
      <c r="AP757" s="166"/>
      <c r="AQ757" s="166"/>
      <c r="AR757" s="166"/>
      <c r="AS757" s="166"/>
      <c r="AT757" s="166"/>
      <c r="AU757" s="166"/>
      <c r="AV757" s="166"/>
      <c r="AW757" s="166"/>
      <c r="AX757" s="166"/>
      <c r="AY757" s="166"/>
      <c r="AZ757" s="166"/>
      <c r="BA757" s="166"/>
      <c r="BB757" s="166"/>
      <c r="BC757" s="166"/>
      <c r="BD757" s="166"/>
      <c r="BE757" s="166"/>
      <c r="BF757" s="166"/>
      <c r="BG757" s="166"/>
      <c r="BH757" s="166"/>
    </row>
    <row r="758" spans="1:60" outlineLevel="1">
      <c r="A758" s="167"/>
      <c r="B758" s="177"/>
      <c r="C758" s="195" t="s">
        <v>592</v>
      </c>
      <c r="D758" s="180"/>
      <c r="E758" s="184">
        <v>13.884</v>
      </c>
      <c r="F758" s="188"/>
      <c r="G758" s="188"/>
      <c r="H758" s="188"/>
      <c r="I758" s="188"/>
      <c r="J758" s="188"/>
      <c r="K758" s="188"/>
      <c r="L758" s="188"/>
      <c r="M758" s="188"/>
      <c r="N758" s="188"/>
      <c r="O758" s="188"/>
      <c r="P758" s="188"/>
      <c r="Q758" s="188"/>
      <c r="R758" s="188"/>
      <c r="S758" s="188"/>
      <c r="T758" s="188"/>
      <c r="U758" s="189"/>
      <c r="V758" s="188"/>
      <c r="W758" s="166"/>
      <c r="X758" s="166"/>
      <c r="Y758" s="166"/>
      <c r="Z758" s="166"/>
      <c r="AA758" s="166"/>
      <c r="AB758" s="166"/>
      <c r="AC758" s="166"/>
      <c r="AD758" s="166"/>
      <c r="AE758" s="166"/>
      <c r="AF758" s="166"/>
      <c r="AG758" s="166" t="s">
        <v>154</v>
      </c>
      <c r="AH758" s="166">
        <v>0</v>
      </c>
      <c r="AI758" s="166"/>
      <c r="AJ758" s="166"/>
      <c r="AK758" s="166"/>
      <c r="AL758" s="166"/>
      <c r="AM758" s="166"/>
      <c r="AN758" s="166"/>
      <c r="AO758" s="166"/>
      <c r="AP758" s="166"/>
      <c r="AQ758" s="166"/>
      <c r="AR758" s="166"/>
      <c r="AS758" s="166"/>
      <c r="AT758" s="166"/>
      <c r="AU758" s="166"/>
      <c r="AV758" s="166"/>
      <c r="AW758" s="166"/>
      <c r="AX758" s="166"/>
      <c r="AY758" s="166"/>
      <c r="AZ758" s="166"/>
      <c r="BA758" s="166"/>
      <c r="BB758" s="166"/>
      <c r="BC758" s="166"/>
      <c r="BD758" s="166"/>
      <c r="BE758" s="166"/>
      <c r="BF758" s="166"/>
      <c r="BG758" s="166"/>
      <c r="BH758" s="166"/>
    </row>
    <row r="759" spans="1:60" outlineLevel="1">
      <c r="A759" s="167"/>
      <c r="B759" s="177"/>
      <c r="C759" s="195" t="s">
        <v>593</v>
      </c>
      <c r="D759" s="180"/>
      <c r="E759" s="184">
        <v>16.032599999999999</v>
      </c>
      <c r="F759" s="188"/>
      <c r="G759" s="188"/>
      <c r="H759" s="188"/>
      <c r="I759" s="188"/>
      <c r="J759" s="188"/>
      <c r="K759" s="188"/>
      <c r="L759" s="188"/>
      <c r="M759" s="188"/>
      <c r="N759" s="188"/>
      <c r="O759" s="188"/>
      <c r="P759" s="188"/>
      <c r="Q759" s="188"/>
      <c r="R759" s="188"/>
      <c r="S759" s="188"/>
      <c r="T759" s="188"/>
      <c r="U759" s="189"/>
      <c r="V759" s="188"/>
      <c r="W759" s="166"/>
      <c r="X759" s="166"/>
      <c r="Y759" s="166"/>
      <c r="Z759" s="166"/>
      <c r="AA759" s="166"/>
      <c r="AB759" s="166"/>
      <c r="AC759" s="166"/>
      <c r="AD759" s="166"/>
      <c r="AE759" s="166"/>
      <c r="AF759" s="166"/>
      <c r="AG759" s="166" t="s">
        <v>154</v>
      </c>
      <c r="AH759" s="166">
        <v>0</v>
      </c>
      <c r="AI759" s="166"/>
      <c r="AJ759" s="166"/>
      <c r="AK759" s="166"/>
      <c r="AL759" s="166"/>
      <c r="AM759" s="166"/>
      <c r="AN759" s="166"/>
      <c r="AO759" s="166"/>
      <c r="AP759" s="166"/>
      <c r="AQ759" s="166"/>
      <c r="AR759" s="166"/>
      <c r="AS759" s="166"/>
      <c r="AT759" s="166"/>
      <c r="AU759" s="166"/>
      <c r="AV759" s="166"/>
      <c r="AW759" s="166"/>
      <c r="AX759" s="166"/>
      <c r="AY759" s="166"/>
      <c r="AZ759" s="166"/>
      <c r="BA759" s="166"/>
      <c r="BB759" s="166"/>
      <c r="BC759" s="166"/>
      <c r="BD759" s="166"/>
      <c r="BE759" s="166"/>
      <c r="BF759" s="166"/>
      <c r="BG759" s="166"/>
      <c r="BH759" s="166"/>
    </row>
    <row r="760" spans="1:60" outlineLevel="1">
      <c r="A760" s="167">
        <v>126</v>
      </c>
      <c r="B760" s="177" t="s">
        <v>594</v>
      </c>
      <c r="C760" s="194" t="s">
        <v>595</v>
      </c>
      <c r="D760" s="179" t="s">
        <v>0</v>
      </c>
      <c r="E760" s="183">
        <v>1011.4951</v>
      </c>
      <c r="F760" s="188"/>
      <c r="G760" s="188"/>
      <c r="H760" s="188">
        <v>0</v>
      </c>
      <c r="I760" s="188">
        <f>ROUND(E760*H760,2)</f>
        <v>0</v>
      </c>
      <c r="J760" s="188">
        <v>6.5</v>
      </c>
      <c r="K760" s="188">
        <f>ROUND(E760*J760,2)</f>
        <v>6574.72</v>
      </c>
      <c r="L760" s="188">
        <v>15</v>
      </c>
      <c r="M760" s="188">
        <f>G760*(1+L760/100)</f>
        <v>0</v>
      </c>
      <c r="N760" s="188">
        <v>0</v>
      </c>
      <c r="O760" s="188">
        <f>ROUND(E760*N760,2)</f>
        <v>0</v>
      </c>
      <c r="P760" s="188">
        <v>0</v>
      </c>
      <c r="Q760" s="188">
        <f>ROUND(E760*P760,2)</f>
        <v>0</v>
      </c>
      <c r="R760" s="188"/>
      <c r="S760" s="188" t="s">
        <v>157</v>
      </c>
      <c r="T760" s="188">
        <v>0</v>
      </c>
      <c r="U760" s="189">
        <f>ROUND(E760*T760,2)</f>
        <v>0</v>
      </c>
      <c r="V760" s="188"/>
      <c r="W760" s="166"/>
      <c r="X760" s="166"/>
      <c r="Y760" s="166"/>
      <c r="Z760" s="166"/>
      <c r="AA760" s="166"/>
      <c r="AB760" s="166"/>
      <c r="AC760" s="166"/>
      <c r="AD760" s="166"/>
      <c r="AE760" s="166"/>
      <c r="AF760" s="166"/>
      <c r="AG760" s="166" t="s">
        <v>375</v>
      </c>
      <c r="AH760" s="166"/>
      <c r="AI760" s="166"/>
      <c r="AJ760" s="166"/>
      <c r="AK760" s="166"/>
      <c r="AL760" s="166"/>
      <c r="AM760" s="166"/>
      <c r="AN760" s="166"/>
      <c r="AO760" s="166"/>
      <c r="AP760" s="166"/>
      <c r="AQ760" s="166"/>
      <c r="AR760" s="166"/>
      <c r="AS760" s="166"/>
      <c r="AT760" s="166"/>
      <c r="AU760" s="166"/>
      <c r="AV760" s="166"/>
      <c r="AW760" s="166"/>
      <c r="AX760" s="166"/>
      <c r="AY760" s="166"/>
      <c r="AZ760" s="166"/>
      <c r="BA760" s="166"/>
      <c r="BB760" s="166"/>
      <c r="BC760" s="166"/>
      <c r="BD760" s="166"/>
      <c r="BE760" s="166"/>
      <c r="BF760" s="166"/>
      <c r="BG760" s="166"/>
      <c r="BH760" s="166"/>
    </row>
    <row r="761" spans="1:60">
      <c r="A761" s="173" t="s">
        <v>146</v>
      </c>
      <c r="B761" s="178" t="s">
        <v>108</v>
      </c>
      <c r="C761" s="196" t="s">
        <v>109</v>
      </c>
      <c r="D761" s="181"/>
      <c r="E761" s="185"/>
      <c r="F761" s="190"/>
      <c r="G761" s="190"/>
      <c r="H761" s="190"/>
      <c r="I761" s="190">
        <f>SUM(I762:I783)</f>
        <v>0</v>
      </c>
      <c r="J761" s="190"/>
      <c r="K761" s="190">
        <f>SUM(K762:K783)</f>
        <v>159167.88</v>
      </c>
      <c r="L761" s="190"/>
      <c r="M761" s="190">
        <f>SUM(M762:M783)</f>
        <v>0</v>
      </c>
      <c r="N761" s="190"/>
      <c r="O761" s="190">
        <f>SUM(O762:O783)</f>
        <v>0</v>
      </c>
      <c r="P761" s="190"/>
      <c r="Q761" s="190">
        <f>SUM(Q762:Q783)</f>
        <v>0</v>
      </c>
      <c r="R761" s="190"/>
      <c r="S761" s="190"/>
      <c r="T761" s="190"/>
      <c r="U761" s="191">
        <f>SUM(U762:U783)</f>
        <v>0</v>
      </c>
      <c r="V761" s="190"/>
      <c r="AG761" t="s">
        <v>147</v>
      </c>
    </row>
    <row r="762" spans="1:60" outlineLevel="1">
      <c r="A762" s="167">
        <v>127</v>
      </c>
      <c r="B762" s="177" t="s">
        <v>596</v>
      </c>
      <c r="C762" s="194" t="s">
        <v>597</v>
      </c>
      <c r="D762" s="179" t="s">
        <v>159</v>
      </c>
      <c r="E762" s="183">
        <v>241.2</v>
      </c>
      <c r="F762" s="188"/>
      <c r="G762" s="188"/>
      <c r="H762" s="188">
        <v>0</v>
      </c>
      <c r="I762" s="188">
        <f>ROUND(E762*H762,2)</f>
        <v>0</v>
      </c>
      <c r="J762" s="188">
        <v>659.9</v>
      </c>
      <c r="K762" s="188">
        <f>ROUND(E762*J762,2)</f>
        <v>159167.88</v>
      </c>
      <c r="L762" s="188">
        <v>15</v>
      </c>
      <c r="M762" s="188">
        <f>G762*(1+L762/100)</f>
        <v>0</v>
      </c>
      <c r="N762" s="188">
        <v>0</v>
      </c>
      <c r="O762" s="188">
        <f>ROUND(E762*N762,2)</f>
        <v>0</v>
      </c>
      <c r="P762" s="188">
        <v>0</v>
      </c>
      <c r="Q762" s="188">
        <f>ROUND(E762*P762,2)</f>
        <v>0</v>
      </c>
      <c r="R762" s="188"/>
      <c r="S762" s="188" t="s">
        <v>157</v>
      </c>
      <c r="T762" s="188">
        <v>0</v>
      </c>
      <c r="U762" s="189">
        <f>ROUND(E762*T762,2)</f>
        <v>0</v>
      </c>
      <c r="V762" s="188"/>
      <c r="W762" s="166"/>
      <c r="X762" s="166"/>
      <c r="Y762" s="166"/>
      <c r="Z762" s="166"/>
      <c r="AA762" s="166"/>
      <c r="AB762" s="166"/>
      <c r="AC762" s="166"/>
      <c r="AD762" s="166"/>
      <c r="AE762" s="166"/>
      <c r="AF762" s="166"/>
      <c r="AG762" s="166" t="s">
        <v>152</v>
      </c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166"/>
      <c r="AZ762" s="166"/>
      <c r="BA762" s="166"/>
      <c r="BB762" s="166"/>
      <c r="BC762" s="166"/>
      <c r="BD762" s="166"/>
      <c r="BE762" s="166"/>
      <c r="BF762" s="166"/>
      <c r="BG762" s="166"/>
      <c r="BH762" s="166"/>
    </row>
    <row r="763" spans="1:60" outlineLevel="1">
      <c r="A763" s="167"/>
      <c r="B763" s="177"/>
      <c r="C763" s="195" t="s">
        <v>384</v>
      </c>
      <c r="D763" s="180"/>
      <c r="E763" s="184"/>
      <c r="F763" s="188"/>
      <c r="G763" s="188"/>
      <c r="H763" s="188"/>
      <c r="I763" s="188"/>
      <c r="J763" s="188"/>
      <c r="K763" s="188"/>
      <c r="L763" s="188"/>
      <c r="M763" s="188"/>
      <c r="N763" s="188"/>
      <c r="O763" s="188"/>
      <c r="P763" s="188"/>
      <c r="Q763" s="188"/>
      <c r="R763" s="188"/>
      <c r="S763" s="188"/>
      <c r="T763" s="188"/>
      <c r="U763" s="189"/>
      <c r="V763" s="188"/>
      <c r="W763" s="166"/>
      <c r="X763" s="166"/>
      <c r="Y763" s="166"/>
      <c r="Z763" s="166"/>
      <c r="AA763" s="166"/>
      <c r="AB763" s="166"/>
      <c r="AC763" s="166"/>
      <c r="AD763" s="166"/>
      <c r="AE763" s="166"/>
      <c r="AF763" s="166"/>
      <c r="AG763" s="166" t="s">
        <v>154</v>
      </c>
      <c r="AH763" s="166">
        <v>0</v>
      </c>
      <c r="AI763" s="166"/>
      <c r="AJ763" s="166"/>
      <c r="AK763" s="166"/>
      <c r="AL763" s="166"/>
      <c r="AM763" s="166"/>
      <c r="AN763" s="166"/>
      <c r="AO763" s="166"/>
      <c r="AP763" s="166"/>
      <c r="AQ763" s="166"/>
      <c r="AR763" s="166"/>
      <c r="AS763" s="166"/>
      <c r="AT763" s="166"/>
      <c r="AU763" s="166"/>
      <c r="AV763" s="166"/>
      <c r="AW763" s="166"/>
      <c r="AX763" s="166"/>
      <c r="AY763" s="166"/>
      <c r="AZ763" s="166"/>
      <c r="BA763" s="166"/>
      <c r="BB763" s="166"/>
      <c r="BC763" s="166"/>
      <c r="BD763" s="166"/>
      <c r="BE763" s="166"/>
      <c r="BF763" s="166"/>
      <c r="BG763" s="166"/>
      <c r="BH763" s="166"/>
    </row>
    <row r="764" spans="1:60" outlineLevel="1">
      <c r="A764" s="167"/>
      <c r="B764" s="177"/>
      <c r="C764" s="195" t="s">
        <v>415</v>
      </c>
      <c r="D764" s="180"/>
      <c r="E764" s="184">
        <v>13.6</v>
      </c>
      <c r="F764" s="188"/>
      <c r="G764" s="188"/>
      <c r="H764" s="188"/>
      <c r="I764" s="188"/>
      <c r="J764" s="188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  <c r="U764" s="189"/>
      <c r="V764" s="188"/>
      <c r="W764" s="166"/>
      <c r="X764" s="166"/>
      <c r="Y764" s="166"/>
      <c r="Z764" s="166"/>
      <c r="AA764" s="166"/>
      <c r="AB764" s="166"/>
      <c r="AC764" s="166"/>
      <c r="AD764" s="166"/>
      <c r="AE764" s="166"/>
      <c r="AF764" s="166"/>
      <c r="AG764" s="166" t="s">
        <v>154</v>
      </c>
      <c r="AH764" s="166">
        <v>0</v>
      </c>
      <c r="AI764" s="166"/>
      <c r="AJ764" s="166"/>
      <c r="AK764" s="166"/>
      <c r="AL764" s="166"/>
      <c r="AM764" s="166"/>
      <c r="AN764" s="166"/>
      <c r="AO764" s="166"/>
      <c r="AP764" s="166"/>
      <c r="AQ764" s="166"/>
      <c r="AR764" s="166"/>
      <c r="AS764" s="166"/>
      <c r="AT764" s="166"/>
      <c r="AU764" s="166"/>
      <c r="AV764" s="166"/>
      <c r="AW764" s="166"/>
      <c r="AX764" s="166"/>
      <c r="AY764" s="166"/>
      <c r="AZ764" s="166"/>
      <c r="BA764" s="166"/>
      <c r="BB764" s="166"/>
      <c r="BC764" s="166"/>
      <c r="BD764" s="166"/>
      <c r="BE764" s="166"/>
      <c r="BF764" s="166"/>
      <c r="BG764" s="166"/>
      <c r="BH764" s="166"/>
    </row>
    <row r="765" spans="1:60" outlineLevel="1">
      <c r="A765" s="167"/>
      <c r="B765" s="177"/>
      <c r="C765" s="195" t="s">
        <v>416</v>
      </c>
      <c r="D765" s="180"/>
      <c r="E765" s="184">
        <v>14.1</v>
      </c>
      <c r="F765" s="188"/>
      <c r="G765" s="188"/>
      <c r="H765" s="188"/>
      <c r="I765" s="188"/>
      <c r="J765" s="188"/>
      <c r="K765" s="188"/>
      <c r="L765" s="188"/>
      <c r="M765" s="188"/>
      <c r="N765" s="188"/>
      <c r="O765" s="188"/>
      <c r="P765" s="188"/>
      <c r="Q765" s="188"/>
      <c r="R765" s="188"/>
      <c r="S765" s="188"/>
      <c r="T765" s="188"/>
      <c r="U765" s="189"/>
      <c r="V765" s="188"/>
      <c r="W765" s="166"/>
      <c r="X765" s="166"/>
      <c r="Y765" s="166"/>
      <c r="Z765" s="166"/>
      <c r="AA765" s="166"/>
      <c r="AB765" s="166"/>
      <c r="AC765" s="166"/>
      <c r="AD765" s="166"/>
      <c r="AE765" s="166"/>
      <c r="AF765" s="166"/>
      <c r="AG765" s="166" t="s">
        <v>154</v>
      </c>
      <c r="AH765" s="166">
        <v>0</v>
      </c>
      <c r="AI765" s="166"/>
      <c r="AJ765" s="166"/>
      <c r="AK765" s="166"/>
      <c r="AL765" s="166"/>
      <c r="AM765" s="166"/>
      <c r="AN765" s="166"/>
      <c r="AO765" s="166"/>
      <c r="AP765" s="166"/>
      <c r="AQ765" s="166"/>
      <c r="AR765" s="166"/>
      <c r="AS765" s="166"/>
      <c r="AT765" s="166"/>
      <c r="AU765" s="166"/>
      <c r="AV765" s="166"/>
      <c r="AW765" s="166"/>
      <c r="AX765" s="166"/>
      <c r="AY765" s="166"/>
      <c r="AZ765" s="166"/>
      <c r="BA765" s="166"/>
      <c r="BB765" s="166"/>
      <c r="BC765" s="166"/>
      <c r="BD765" s="166"/>
      <c r="BE765" s="166"/>
      <c r="BF765" s="166"/>
      <c r="BG765" s="166"/>
      <c r="BH765" s="166"/>
    </row>
    <row r="766" spans="1:60" outlineLevel="1">
      <c r="A766" s="167"/>
      <c r="B766" s="177"/>
      <c r="C766" s="195" t="s">
        <v>387</v>
      </c>
      <c r="D766" s="180"/>
      <c r="E766" s="184"/>
      <c r="F766" s="188"/>
      <c r="G766" s="188"/>
      <c r="H766" s="188"/>
      <c r="I766" s="188"/>
      <c r="J766" s="188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  <c r="U766" s="189"/>
      <c r="V766" s="188"/>
      <c r="W766" s="166"/>
      <c r="X766" s="166"/>
      <c r="Y766" s="166"/>
      <c r="Z766" s="166"/>
      <c r="AA766" s="166"/>
      <c r="AB766" s="166"/>
      <c r="AC766" s="166"/>
      <c r="AD766" s="166"/>
      <c r="AE766" s="166"/>
      <c r="AF766" s="166"/>
      <c r="AG766" s="166" t="s">
        <v>154</v>
      </c>
      <c r="AH766" s="166">
        <v>0</v>
      </c>
      <c r="AI766" s="166"/>
      <c r="AJ766" s="166"/>
      <c r="AK766" s="166"/>
      <c r="AL766" s="166"/>
      <c r="AM766" s="166"/>
      <c r="AN766" s="166"/>
      <c r="AO766" s="166"/>
      <c r="AP766" s="166"/>
      <c r="AQ766" s="166"/>
      <c r="AR766" s="166"/>
      <c r="AS766" s="166"/>
      <c r="AT766" s="166"/>
      <c r="AU766" s="166"/>
      <c r="AV766" s="166"/>
      <c r="AW766" s="166"/>
      <c r="AX766" s="166"/>
      <c r="AY766" s="166"/>
      <c r="AZ766" s="166"/>
      <c r="BA766" s="166"/>
      <c r="BB766" s="166"/>
      <c r="BC766" s="166"/>
      <c r="BD766" s="166"/>
      <c r="BE766" s="166"/>
      <c r="BF766" s="166"/>
      <c r="BG766" s="166"/>
      <c r="BH766" s="166"/>
    </row>
    <row r="767" spans="1:60" outlineLevel="1">
      <c r="A767" s="167"/>
      <c r="B767" s="177"/>
      <c r="C767" s="195" t="s">
        <v>417</v>
      </c>
      <c r="D767" s="180"/>
      <c r="E767" s="184">
        <v>22.8</v>
      </c>
      <c r="F767" s="188"/>
      <c r="G767" s="188"/>
      <c r="H767" s="188"/>
      <c r="I767" s="188"/>
      <c r="J767" s="188"/>
      <c r="K767" s="188"/>
      <c r="L767" s="188"/>
      <c r="M767" s="188"/>
      <c r="N767" s="188"/>
      <c r="O767" s="188"/>
      <c r="P767" s="188"/>
      <c r="Q767" s="188"/>
      <c r="R767" s="188"/>
      <c r="S767" s="188"/>
      <c r="T767" s="188"/>
      <c r="U767" s="189"/>
      <c r="V767" s="188"/>
      <c r="W767" s="166"/>
      <c r="X767" s="166"/>
      <c r="Y767" s="166"/>
      <c r="Z767" s="166"/>
      <c r="AA767" s="166"/>
      <c r="AB767" s="166"/>
      <c r="AC767" s="166"/>
      <c r="AD767" s="166"/>
      <c r="AE767" s="166"/>
      <c r="AF767" s="166"/>
      <c r="AG767" s="166" t="s">
        <v>154</v>
      </c>
      <c r="AH767" s="166">
        <v>0</v>
      </c>
      <c r="AI767" s="166"/>
      <c r="AJ767" s="166"/>
      <c r="AK767" s="166"/>
      <c r="AL767" s="166"/>
      <c r="AM767" s="166"/>
      <c r="AN767" s="166"/>
      <c r="AO767" s="166"/>
      <c r="AP767" s="166"/>
      <c r="AQ767" s="166"/>
      <c r="AR767" s="166"/>
      <c r="AS767" s="166"/>
      <c r="AT767" s="166"/>
      <c r="AU767" s="166"/>
      <c r="AV767" s="166"/>
      <c r="AW767" s="166"/>
      <c r="AX767" s="166"/>
      <c r="AY767" s="166"/>
      <c r="AZ767" s="166"/>
      <c r="BA767" s="166"/>
      <c r="BB767" s="166"/>
      <c r="BC767" s="166"/>
      <c r="BD767" s="166"/>
      <c r="BE767" s="166"/>
      <c r="BF767" s="166"/>
      <c r="BG767" s="166"/>
      <c r="BH767" s="166"/>
    </row>
    <row r="768" spans="1:60" outlineLevel="1">
      <c r="A768" s="167"/>
      <c r="B768" s="177"/>
      <c r="C768" s="195" t="s">
        <v>196</v>
      </c>
      <c r="D768" s="180"/>
      <c r="E768" s="184">
        <v>13.5</v>
      </c>
      <c r="F768" s="188"/>
      <c r="G768" s="188"/>
      <c r="H768" s="188"/>
      <c r="I768" s="188"/>
      <c r="J768" s="188"/>
      <c r="K768" s="188"/>
      <c r="L768" s="188"/>
      <c r="M768" s="188"/>
      <c r="N768" s="188"/>
      <c r="O768" s="188"/>
      <c r="P768" s="188"/>
      <c r="Q768" s="188"/>
      <c r="R768" s="188"/>
      <c r="S768" s="188"/>
      <c r="T768" s="188"/>
      <c r="U768" s="189"/>
      <c r="V768" s="188"/>
      <c r="W768" s="166"/>
      <c r="X768" s="166"/>
      <c r="Y768" s="166"/>
      <c r="Z768" s="166"/>
      <c r="AA768" s="166"/>
      <c r="AB768" s="166"/>
      <c r="AC768" s="166"/>
      <c r="AD768" s="166"/>
      <c r="AE768" s="166"/>
      <c r="AF768" s="166"/>
      <c r="AG768" s="166" t="s">
        <v>154</v>
      </c>
      <c r="AH768" s="166">
        <v>0</v>
      </c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166"/>
      <c r="AZ768" s="166"/>
      <c r="BA768" s="166"/>
      <c r="BB768" s="166"/>
      <c r="BC768" s="166"/>
      <c r="BD768" s="166"/>
      <c r="BE768" s="166"/>
      <c r="BF768" s="166"/>
      <c r="BG768" s="166"/>
      <c r="BH768" s="166"/>
    </row>
    <row r="769" spans="1:60" outlineLevel="1">
      <c r="A769" s="167"/>
      <c r="B769" s="177"/>
      <c r="C769" s="195" t="s">
        <v>390</v>
      </c>
      <c r="D769" s="180"/>
      <c r="E769" s="184"/>
      <c r="F769" s="188"/>
      <c r="G769" s="188"/>
      <c r="H769" s="188"/>
      <c r="I769" s="188"/>
      <c r="J769" s="188"/>
      <c r="K769" s="188"/>
      <c r="L769" s="188"/>
      <c r="M769" s="188"/>
      <c r="N769" s="188"/>
      <c r="O769" s="188"/>
      <c r="P769" s="188"/>
      <c r="Q769" s="188"/>
      <c r="R769" s="188"/>
      <c r="S769" s="188"/>
      <c r="T769" s="188"/>
      <c r="U769" s="189"/>
      <c r="V769" s="188"/>
      <c r="W769" s="166"/>
      <c r="X769" s="166"/>
      <c r="Y769" s="166"/>
      <c r="Z769" s="166"/>
      <c r="AA769" s="166"/>
      <c r="AB769" s="166"/>
      <c r="AC769" s="166"/>
      <c r="AD769" s="166"/>
      <c r="AE769" s="166"/>
      <c r="AF769" s="166"/>
      <c r="AG769" s="166" t="s">
        <v>154</v>
      </c>
      <c r="AH769" s="166">
        <v>0</v>
      </c>
      <c r="AI769" s="166"/>
      <c r="AJ769" s="166"/>
      <c r="AK769" s="166"/>
      <c r="AL769" s="166"/>
      <c r="AM769" s="166"/>
      <c r="AN769" s="166"/>
      <c r="AO769" s="166"/>
      <c r="AP769" s="166"/>
      <c r="AQ769" s="166"/>
      <c r="AR769" s="166"/>
      <c r="AS769" s="166"/>
      <c r="AT769" s="166"/>
      <c r="AU769" s="166"/>
      <c r="AV769" s="166"/>
      <c r="AW769" s="166"/>
      <c r="AX769" s="166"/>
      <c r="AY769" s="166"/>
      <c r="AZ769" s="166"/>
      <c r="BA769" s="166"/>
      <c r="BB769" s="166"/>
      <c r="BC769" s="166"/>
      <c r="BD769" s="166"/>
      <c r="BE769" s="166"/>
      <c r="BF769" s="166"/>
      <c r="BG769" s="166"/>
      <c r="BH769" s="166"/>
    </row>
    <row r="770" spans="1:60" outlineLevel="1">
      <c r="A770" s="167"/>
      <c r="B770" s="177"/>
      <c r="C770" s="195" t="s">
        <v>418</v>
      </c>
      <c r="D770" s="180"/>
      <c r="E770" s="184">
        <v>24.1</v>
      </c>
      <c r="F770" s="188"/>
      <c r="G770" s="188"/>
      <c r="H770" s="188"/>
      <c r="I770" s="188"/>
      <c r="J770" s="188"/>
      <c r="K770" s="188"/>
      <c r="L770" s="188"/>
      <c r="M770" s="188"/>
      <c r="N770" s="188"/>
      <c r="O770" s="188"/>
      <c r="P770" s="188"/>
      <c r="Q770" s="188"/>
      <c r="R770" s="188"/>
      <c r="S770" s="188"/>
      <c r="T770" s="188"/>
      <c r="U770" s="189"/>
      <c r="V770" s="188"/>
      <c r="W770" s="166"/>
      <c r="X770" s="166"/>
      <c r="Y770" s="166"/>
      <c r="Z770" s="166"/>
      <c r="AA770" s="166"/>
      <c r="AB770" s="166"/>
      <c r="AC770" s="166"/>
      <c r="AD770" s="166"/>
      <c r="AE770" s="166"/>
      <c r="AF770" s="166"/>
      <c r="AG770" s="166" t="s">
        <v>154</v>
      </c>
      <c r="AH770" s="166">
        <v>0</v>
      </c>
      <c r="AI770" s="166"/>
      <c r="AJ770" s="166"/>
      <c r="AK770" s="166"/>
      <c r="AL770" s="166"/>
      <c r="AM770" s="166"/>
      <c r="AN770" s="166"/>
      <c r="AO770" s="166"/>
      <c r="AP770" s="166"/>
      <c r="AQ770" s="166"/>
      <c r="AR770" s="166"/>
      <c r="AS770" s="166"/>
      <c r="AT770" s="166"/>
      <c r="AU770" s="166"/>
      <c r="AV770" s="166"/>
      <c r="AW770" s="166"/>
      <c r="AX770" s="166"/>
      <c r="AY770" s="166"/>
      <c r="AZ770" s="166"/>
      <c r="BA770" s="166"/>
      <c r="BB770" s="166"/>
      <c r="BC770" s="166"/>
      <c r="BD770" s="166"/>
      <c r="BE770" s="166"/>
      <c r="BF770" s="166"/>
      <c r="BG770" s="166"/>
      <c r="BH770" s="166"/>
    </row>
    <row r="771" spans="1:60" outlineLevel="1">
      <c r="A771" s="167"/>
      <c r="B771" s="177"/>
      <c r="C771" s="195" t="s">
        <v>419</v>
      </c>
      <c r="D771" s="180"/>
      <c r="E771" s="184">
        <v>11.5</v>
      </c>
      <c r="F771" s="188"/>
      <c r="G771" s="188"/>
      <c r="H771" s="188"/>
      <c r="I771" s="188"/>
      <c r="J771" s="188"/>
      <c r="K771" s="188"/>
      <c r="L771" s="188"/>
      <c r="M771" s="188"/>
      <c r="N771" s="188"/>
      <c r="O771" s="188"/>
      <c r="P771" s="188"/>
      <c r="Q771" s="188"/>
      <c r="R771" s="188"/>
      <c r="S771" s="188"/>
      <c r="T771" s="188"/>
      <c r="U771" s="189"/>
      <c r="V771" s="188"/>
      <c r="W771" s="166"/>
      <c r="X771" s="166"/>
      <c r="Y771" s="166"/>
      <c r="Z771" s="166"/>
      <c r="AA771" s="166"/>
      <c r="AB771" s="166"/>
      <c r="AC771" s="166"/>
      <c r="AD771" s="166"/>
      <c r="AE771" s="166"/>
      <c r="AF771" s="166"/>
      <c r="AG771" s="166" t="s">
        <v>154</v>
      </c>
      <c r="AH771" s="166">
        <v>0</v>
      </c>
      <c r="AI771" s="166"/>
      <c r="AJ771" s="166"/>
      <c r="AK771" s="166"/>
      <c r="AL771" s="166"/>
      <c r="AM771" s="166"/>
      <c r="AN771" s="166"/>
      <c r="AO771" s="166"/>
      <c r="AP771" s="166"/>
      <c r="AQ771" s="166"/>
      <c r="AR771" s="166"/>
      <c r="AS771" s="166"/>
      <c r="AT771" s="166"/>
      <c r="AU771" s="166"/>
      <c r="AV771" s="166"/>
      <c r="AW771" s="166"/>
      <c r="AX771" s="166"/>
      <c r="AY771" s="166"/>
      <c r="AZ771" s="166"/>
      <c r="BA771" s="166"/>
      <c r="BB771" s="166"/>
      <c r="BC771" s="166"/>
      <c r="BD771" s="166"/>
      <c r="BE771" s="166"/>
      <c r="BF771" s="166"/>
      <c r="BG771" s="166"/>
      <c r="BH771" s="166"/>
    </row>
    <row r="772" spans="1:60" outlineLevel="1">
      <c r="A772" s="167"/>
      <c r="B772" s="177"/>
      <c r="C772" s="195" t="s">
        <v>392</v>
      </c>
      <c r="D772" s="180"/>
      <c r="E772" s="184"/>
      <c r="F772" s="188"/>
      <c r="G772" s="188"/>
      <c r="H772" s="188"/>
      <c r="I772" s="188"/>
      <c r="J772" s="188"/>
      <c r="K772" s="188"/>
      <c r="L772" s="188"/>
      <c r="M772" s="188"/>
      <c r="N772" s="188"/>
      <c r="O772" s="188"/>
      <c r="P772" s="188"/>
      <c r="Q772" s="188"/>
      <c r="R772" s="188"/>
      <c r="S772" s="188"/>
      <c r="T772" s="188"/>
      <c r="U772" s="189"/>
      <c r="V772" s="188"/>
      <c r="W772" s="166"/>
      <c r="X772" s="166"/>
      <c r="Y772" s="166"/>
      <c r="Z772" s="166"/>
      <c r="AA772" s="166"/>
      <c r="AB772" s="166"/>
      <c r="AC772" s="166"/>
      <c r="AD772" s="166"/>
      <c r="AE772" s="166"/>
      <c r="AF772" s="166"/>
      <c r="AG772" s="166" t="s">
        <v>154</v>
      </c>
      <c r="AH772" s="166">
        <v>0</v>
      </c>
      <c r="AI772" s="166"/>
      <c r="AJ772" s="166"/>
      <c r="AK772" s="166"/>
      <c r="AL772" s="166"/>
      <c r="AM772" s="166"/>
      <c r="AN772" s="166"/>
      <c r="AO772" s="166"/>
      <c r="AP772" s="166"/>
      <c r="AQ772" s="166"/>
      <c r="AR772" s="166"/>
      <c r="AS772" s="166"/>
      <c r="AT772" s="166"/>
      <c r="AU772" s="166"/>
      <c r="AV772" s="166"/>
      <c r="AW772" s="166"/>
      <c r="AX772" s="166"/>
      <c r="AY772" s="166"/>
      <c r="AZ772" s="166"/>
      <c r="BA772" s="166"/>
      <c r="BB772" s="166"/>
      <c r="BC772" s="166"/>
      <c r="BD772" s="166"/>
      <c r="BE772" s="166"/>
      <c r="BF772" s="166"/>
      <c r="BG772" s="166"/>
      <c r="BH772" s="166"/>
    </row>
    <row r="773" spans="1:60" outlineLevel="1">
      <c r="A773" s="167"/>
      <c r="B773" s="177"/>
      <c r="C773" s="195" t="s">
        <v>420</v>
      </c>
      <c r="D773" s="180"/>
      <c r="E773" s="184">
        <v>25.2</v>
      </c>
      <c r="F773" s="188"/>
      <c r="G773" s="188"/>
      <c r="H773" s="188"/>
      <c r="I773" s="188"/>
      <c r="J773" s="188"/>
      <c r="K773" s="188"/>
      <c r="L773" s="188"/>
      <c r="M773" s="188"/>
      <c r="N773" s="188"/>
      <c r="O773" s="188"/>
      <c r="P773" s="188"/>
      <c r="Q773" s="188"/>
      <c r="R773" s="188"/>
      <c r="S773" s="188"/>
      <c r="T773" s="188"/>
      <c r="U773" s="189"/>
      <c r="V773" s="188"/>
      <c r="W773" s="166"/>
      <c r="X773" s="166"/>
      <c r="Y773" s="166"/>
      <c r="Z773" s="166"/>
      <c r="AA773" s="166"/>
      <c r="AB773" s="166"/>
      <c r="AC773" s="166"/>
      <c r="AD773" s="166"/>
      <c r="AE773" s="166"/>
      <c r="AF773" s="166"/>
      <c r="AG773" s="166" t="s">
        <v>154</v>
      </c>
      <c r="AH773" s="166">
        <v>0</v>
      </c>
      <c r="AI773" s="166"/>
      <c r="AJ773" s="166"/>
      <c r="AK773" s="166"/>
      <c r="AL773" s="166"/>
      <c r="AM773" s="166"/>
      <c r="AN773" s="166"/>
      <c r="AO773" s="166"/>
      <c r="AP773" s="166"/>
      <c r="AQ773" s="166"/>
      <c r="AR773" s="166"/>
      <c r="AS773" s="166"/>
      <c r="AT773" s="166"/>
      <c r="AU773" s="166"/>
      <c r="AV773" s="166"/>
      <c r="AW773" s="166"/>
      <c r="AX773" s="166"/>
      <c r="AY773" s="166"/>
      <c r="AZ773" s="166"/>
      <c r="BA773" s="166"/>
      <c r="BB773" s="166"/>
      <c r="BC773" s="166"/>
      <c r="BD773" s="166"/>
      <c r="BE773" s="166"/>
      <c r="BF773" s="166"/>
      <c r="BG773" s="166"/>
      <c r="BH773" s="166"/>
    </row>
    <row r="774" spans="1:60" outlineLevel="1">
      <c r="A774" s="167"/>
      <c r="B774" s="177"/>
      <c r="C774" s="195" t="s">
        <v>190</v>
      </c>
      <c r="D774" s="180"/>
      <c r="E774" s="184"/>
      <c r="F774" s="188"/>
      <c r="G774" s="188"/>
      <c r="H774" s="188"/>
      <c r="I774" s="188"/>
      <c r="J774" s="188"/>
      <c r="K774" s="188"/>
      <c r="L774" s="188"/>
      <c r="M774" s="188"/>
      <c r="N774" s="188"/>
      <c r="O774" s="188"/>
      <c r="P774" s="188"/>
      <c r="Q774" s="188"/>
      <c r="R774" s="188"/>
      <c r="S774" s="188"/>
      <c r="T774" s="188"/>
      <c r="U774" s="189"/>
      <c r="V774" s="188"/>
      <c r="W774" s="166"/>
      <c r="X774" s="166"/>
      <c r="Y774" s="166"/>
      <c r="Z774" s="166"/>
      <c r="AA774" s="166"/>
      <c r="AB774" s="166"/>
      <c r="AC774" s="166"/>
      <c r="AD774" s="166"/>
      <c r="AE774" s="166"/>
      <c r="AF774" s="166"/>
      <c r="AG774" s="166" t="s">
        <v>154</v>
      </c>
      <c r="AH774" s="166">
        <v>0</v>
      </c>
      <c r="AI774" s="166"/>
      <c r="AJ774" s="166"/>
      <c r="AK774" s="166"/>
      <c r="AL774" s="166"/>
      <c r="AM774" s="166"/>
      <c r="AN774" s="166"/>
      <c r="AO774" s="166"/>
      <c r="AP774" s="166"/>
      <c r="AQ774" s="166"/>
      <c r="AR774" s="166"/>
      <c r="AS774" s="166"/>
      <c r="AT774" s="166"/>
      <c r="AU774" s="166"/>
      <c r="AV774" s="166"/>
      <c r="AW774" s="166"/>
      <c r="AX774" s="166"/>
      <c r="AY774" s="166"/>
      <c r="AZ774" s="166"/>
      <c r="BA774" s="166"/>
      <c r="BB774" s="166"/>
      <c r="BC774" s="166"/>
      <c r="BD774" s="166"/>
      <c r="BE774" s="166"/>
      <c r="BF774" s="166"/>
      <c r="BG774" s="166"/>
      <c r="BH774" s="166"/>
    </row>
    <row r="775" spans="1:60" outlineLevel="1">
      <c r="A775" s="167"/>
      <c r="B775" s="177"/>
      <c r="C775" s="195" t="s">
        <v>192</v>
      </c>
      <c r="D775" s="180"/>
      <c r="E775" s="184">
        <v>22.4</v>
      </c>
      <c r="F775" s="188"/>
      <c r="G775" s="188"/>
      <c r="H775" s="188"/>
      <c r="I775" s="188"/>
      <c r="J775" s="188"/>
      <c r="K775" s="188"/>
      <c r="L775" s="188"/>
      <c r="M775" s="188"/>
      <c r="N775" s="188"/>
      <c r="O775" s="188"/>
      <c r="P775" s="188"/>
      <c r="Q775" s="188"/>
      <c r="R775" s="188"/>
      <c r="S775" s="188"/>
      <c r="T775" s="188"/>
      <c r="U775" s="189"/>
      <c r="V775" s="188"/>
      <c r="W775" s="166"/>
      <c r="X775" s="166"/>
      <c r="Y775" s="166"/>
      <c r="Z775" s="166"/>
      <c r="AA775" s="166"/>
      <c r="AB775" s="166"/>
      <c r="AC775" s="166"/>
      <c r="AD775" s="166"/>
      <c r="AE775" s="166"/>
      <c r="AF775" s="166"/>
      <c r="AG775" s="166" t="s">
        <v>154</v>
      </c>
      <c r="AH775" s="166">
        <v>0</v>
      </c>
      <c r="AI775" s="166"/>
      <c r="AJ775" s="166"/>
      <c r="AK775" s="166"/>
      <c r="AL775" s="166"/>
      <c r="AM775" s="166"/>
      <c r="AN775" s="166"/>
      <c r="AO775" s="166"/>
      <c r="AP775" s="166"/>
      <c r="AQ775" s="166"/>
      <c r="AR775" s="166"/>
      <c r="AS775" s="166"/>
      <c r="AT775" s="166"/>
      <c r="AU775" s="166"/>
      <c r="AV775" s="166"/>
      <c r="AW775" s="166"/>
      <c r="AX775" s="166"/>
      <c r="AY775" s="166"/>
      <c r="AZ775" s="166"/>
      <c r="BA775" s="166"/>
      <c r="BB775" s="166"/>
      <c r="BC775" s="166"/>
      <c r="BD775" s="166"/>
      <c r="BE775" s="166"/>
      <c r="BF775" s="166"/>
      <c r="BG775" s="166"/>
      <c r="BH775" s="166"/>
    </row>
    <row r="776" spans="1:60" outlineLevel="1">
      <c r="A776" s="167"/>
      <c r="B776" s="177"/>
      <c r="C776" s="195" t="s">
        <v>193</v>
      </c>
      <c r="D776" s="180"/>
      <c r="E776" s="184"/>
      <c r="F776" s="188"/>
      <c r="G776" s="188"/>
      <c r="H776" s="188"/>
      <c r="I776" s="188"/>
      <c r="J776" s="188"/>
      <c r="K776" s="188"/>
      <c r="L776" s="188"/>
      <c r="M776" s="188"/>
      <c r="N776" s="188"/>
      <c r="O776" s="188"/>
      <c r="P776" s="188"/>
      <c r="Q776" s="188"/>
      <c r="R776" s="188"/>
      <c r="S776" s="188"/>
      <c r="T776" s="188"/>
      <c r="U776" s="189"/>
      <c r="V776" s="188"/>
      <c r="W776" s="166"/>
      <c r="X776" s="166"/>
      <c r="Y776" s="166"/>
      <c r="Z776" s="166"/>
      <c r="AA776" s="166"/>
      <c r="AB776" s="166"/>
      <c r="AC776" s="166"/>
      <c r="AD776" s="166"/>
      <c r="AE776" s="166"/>
      <c r="AF776" s="166"/>
      <c r="AG776" s="166" t="s">
        <v>154</v>
      </c>
      <c r="AH776" s="166">
        <v>0</v>
      </c>
      <c r="AI776" s="166"/>
      <c r="AJ776" s="166"/>
      <c r="AK776" s="166"/>
      <c r="AL776" s="166"/>
      <c r="AM776" s="166"/>
      <c r="AN776" s="166"/>
      <c r="AO776" s="166"/>
      <c r="AP776" s="166"/>
      <c r="AQ776" s="166"/>
      <c r="AR776" s="166"/>
      <c r="AS776" s="166"/>
      <c r="AT776" s="166"/>
      <c r="AU776" s="166"/>
      <c r="AV776" s="166"/>
      <c r="AW776" s="166"/>
      <c r="AX776" s="166"/>
      <c r="AY776" s="166"/>
      <c r="AZ776" s="166"/>
      <c r="BA776" s="166"/>
      <c r="BB776" s="166"/>
      <c r="BC776" s="166"/>
      <c r="BD776" s="166"/>
      <c r="BE776" s="166"/>
      <c r="BF776" s="166"/>
      <c r="BG776" s="166"/>
      <c r="BH776" s="166"/>
    </row>
    <row r="777" spans="1:60" outlineLevel="1">
      <c r="A777" s="167"/>
      <c r="B777" s="177"/>
      <c r="C777" s="195" t="s">
        <v>195</v>
      </c>
      <c r="D777" s="180"/>
      <c r="E777" s="184">
        <v>28.1</v>
      </c>
      <c r="F777" s="188"/>
      <c r="G777" s="188"/>
      <c r="H777" s="188"/>
      <c r="I777" s="188"/>
      <c r="J777" s="188"/>
      <c r="K777" s="188"/>
      <c r="L777" s="188"/>
      <c r="M777" s="188"/>
      <c r="N777" s="188"/>
      <c r="O777" s="188"/>
      <c r="P777" s="188"/>
      <c r="Q777" s="188"/>
      <c r="R777" s="188"/>
      <c r="S777" s="188"/>
      <c r="T777" s="188"/>
      <c r="U777" s="189"/>
      <c r="V777" s="188"/>
      <c r="W777" s="166"/>
      <c r="X777" s="166"/>
      <c r="Y777" s="166"/>
      <c r="Z777" s="166"/>
      <c r="AA777" s="166"/>
      <c r="AB777" s="166"/>
      <c r="AC777" s="166"/>
      <c r="AD777" s="166"/>
      <c r="AE777" s="166"/>
      <c r="AF777" s="166"/>
      <c r="AG777" s="166" t="s">
        <v>154</v>
      </c>
      <c r="AH777" s="166">
        <v>0</v>
      </c>
      <c r="AI777" s="166"/>
      <c r="AJ777" s="166"/>
      <c r="AK777" s="166"/>
      <c r="AL777" s="166"/>
      <c r="AM777" s="166"/>
      <c r="AN777" s="166"/>
      <c r="AO777" s="166"/>
      <c r="AP777" s="166"/>
      <c r="AQ777" s="166"/>
      <c r="AR777" s="166"/>
      <c r="AS777" s="166"/>
      <c r="AT777" s="166"/>
      <c r="AU777" s="166"/>
      <c r="AV777" s="166"/>
      <c r="AW777" s="166"/>
      <c r="AX777" s="166"/>
      <c r="AY777" s="166"/>
      <c r="AZ777" s="166"/>
      <c r="BA777" s="166"/>
      <c r="BB777" s="166"/>
      <c r="BC777" s="166"/>
      <c r="BD777" s="166"/>
      <c r="BE777" s="166"/>
      <c r="BF777" s="166"/>
      <c r="BG777" s="166"/>
      <c r="BH777" s="166"/>
    </row>
    <row r="778" spans="1:60" outlineLevel="1">
      <c r="A778" s="167"/>
      <c r="B778" s="177"/>
      <c r="C778" s="195" t="s">
        <v>196</v>
      </c>
      <c r="D778" s="180"/>
      <c r="E778" s="184">
        <v>13.5</v>
      </c>
      <c r="F778" s="188"/>
      <c r="G778" s="188"/>
      <c r="H778" s="188"/>
      <c r="I778" s="188"/>
      <c r="J778" s="188"/>
      <c r="K778" s="188"/>
      <c r="L778" s="188"/>
      <c r="M778" s="188"/>
      <c r="N778" s="188"/>
      <c r="O778" s="188"/>
      <c r="P778" s="188"/>
      <c r="Q778" s="188"/>
      <c r="R778" s="188"/>
      <c r="S778" s="188"/>
      <c r="T778" s="188"/>
      <c r="U778" s="189"/>
      <c r="V778" s="188"/>
      <c r="W778" s="166"/>
      <c r="X778" s="166"/>
      <c r="Y778" s="166"/>
      <c r="Z778" s="166"/>
      <c r="AA778" s="166"/>
      <c r="AB778" s="166"/>
      <c r="AC778" s="166"/>
      <c r="AD778" s="166"/>
      <c r="AE778" s="166"/>
      <c r="AF778" s="166"/>
      <c r="AG778" s="166" t="s">
        <v>154</v>
      </c>
      <c r="AH778" s="166">
        <v>0</v>
      </c>
      <c r="AI778" s="166"/>
      <c r="AJ778" s="166"/>
      <c r="AK778" s="166"/>
      <c r="AL778" s="166"/>
      <c r="AM778" s="166"/>
      <c r="AN778" s="166"/>
      <c r="AO778" s="166"/>
      <c r="AP778" s="166"/>
      <c r="AQ778" s="166"/>
      <c r="AR778" s="166"/>
      <c r="AS778" s="166"/>
      <c r="AT778" s="166"/>
      <c r="AU778" s="166"/>
      <c r="AV778" s="166"/>
      <c r="AW778" s="166"/>
      <c r="AX778" s="166"/>
      <c r="AY778" s="166"/>
      <c r="AZ778" s="166"/>
      <c r="BA778" s="166"/>
      <c r="BB778" s="166"/>
      <c r="BC778" s="166"/>
      <c r="BD778" s="166"/>
      <c r="BE778" s="166"/>
      <c r="BF778" s="166"/>
      <c r="BG778" s="166"/>
      <c r="BH778" s="166"/>
    </row>
    <row r="779" spans="1:60" outlineLevel="1">
      <c r="A779" s="167"/>
      <c r="B779" s="177"/>
      <c r="C779" s="195" t="s">
        <v>197</v>
      </c>
      <c r="D779" s="180"/>
      <c r="E779" s="184"/>
      <c r="F779" s="188"/>
      <c r="G779" s="188"/>
      <c r="H779" s="188"/>
      <c r="I779" s="188"/>
      <c r="J779" s="188"/>
      <c r="K779" s="188"/>
      <c r="L779" s="188"/>
      <c r="M779" s="188"/>
      <c r="N779" s="188"/>
      <c r="O779" s="188"/>
      <c r="P779" s="188"/>
      <c r="Q779" s="188"/>
      <c r="R779" s="188"/>
      <c r="S779" s="188"/>
      <c r="T779" s="188"/>
      <c r="U779" s="189"/>
      <c r="V779" s="188"/>
      <c r="W779" s="166"/>
      <c r="X779" s="166"/>
      <c r="Y779" s="166"/>
      <c r="Z779" s="166"/>
      <c r="AA779" s="166"/>
      <c r="AB779" s="166"/>
      <c r="AC779" s="166"/>
      <c r="AD779" s="166"/>
      <c r="AE779" s="166"/>
      <c r="AF779" s="166"/>
      <c r="AG779" s="166" t="s">
        <v>154</v>
      </c>
      <c r="AH779" s="166">
        <v>0</v>
      </c>
      <c r="AI779" s="166"/>
      <c r="AJ779" s="166"/>
      <c r="AK779" s="166"/>
      <c r="AL779" s="166"/>
      <c r="AM779" s="166"/>
      <c r="AN779" s="166"/>
      <c r="AO779" s="166"/>
      <c r="AP779" s="166"/>
      <c r="AQ779" s="166"/>
      <c r="AR779" s="166"/>
      <c r="AS779" s="166"/>
      <c r="AT779" s="166"/>
      <c r="AU779" s="166"/>
      <c r="AV779" s="166"/>
      <c r="AW779" s="166"/>
      <c r="AX779" s="166"/>
      <c r="AY779" s="166"/>
      <c r="AZ779" s="166"/>
      <c r="BA779" s="166"/>
      <c r="BB779" s="166"/>
      <c r="BC779" s="166"/>
      <c r="BD779" s="166"/>
      <c r="BE779" s="166"/>
      <c r="BF779" s="166"/>
      <c r="BG779" s="166"/>
      <c r="BH779" s="166"/>
    </row>
    <row r="780" spans="1:60" outlineLevel="1">
      <c r="A780" s="167"/>
      <c r="B780" s="177"/>
      <c r="C780" s="195" t="s">
        <v>199</v>
      </c>
      <c r="D780" s="180"/>
      <c r="E780" s="184">
        <v>19.100000000000001</v>
      </c>
      <c r="F780" s="188"/>
      <c r="G780" s="188"/>
      <c r="H780" s="188"/>
      <c r="I780" s="188"/>
      <c r="J780" s="188"/>
      <c r="K780" s="188"/>
      <c r="L780" s="188"/>
      <c r="M780" s="188"/>
      <c r="N780" s="188"/>
      <c r="O780" s="188"/>
      <c r="P780" s="188"/>
      <c r="Q780" s="188"/>
      <c r="R780" s="188"/>
      <c r="S780" s="188"/>
      <c r="T780" s="188"/>
      <c r="U780" s="189"/>
      <c r="V780" s="188"/>
      <c r="W780" s="166"/>
      <c r="X780" s="166"/>
      <c r="Y780" s="166"/>
      <c r="Z780" s="166"/>
      <c r="AA780" s="166"/>
      <c r="AB780" s="166"/>
      <c r="AC780" s="166"/>
      <c r="AD780" s="166"/>
      <c r="AE780" s="166"/>
      <c r="AF780" s="166"/>
      <c r="AG780" s="166" t="s">
        <v>154</v>
      </c>
      <c r="AH780" s="166">
        <v>0</v>
      </c>
      <c r="AI780" s="166"/>
      <c r="AJ780" s="166"/>
      <c r="AK780" s="166"/>
      <c r="AL780" s="166"/>
      <c r="AM780" s="166"/>
      <c r="AN780" s="166"/>
      <c r="AO780" s="166"/>
      <c r="AP780" s="166"/>
      <c r="AQ780" s="166"/>
      <c r="AR780" s="166"/>
      <c r="AS780" s="166"/>
      <c r="AT780" s="166"/>
      <c r="AU780" s="166"/>
      <c r="AV780" s="166"/>
      <c r="AW780" s="166"/>
      <c r="AX780" s="166"/>
      <c r="AY780" s="166"/>
      <c r="AZ780" s="166"/>
      <c r="BA780" s="166"/>
      <c r="BB780" s="166"/>
      <c r="BC780" s="166"/>
      <c r="BD780" s="166"/>
      <c r="BE780" s="166"/>
      <c r="BF780" s="166"/>
      <c r="BG780" s="166"/>
      <c r="BH780" s="166"/>
    </row>
    <row r="781" spans="1:60" outlineLevel="1">
      <c r="A781" s="167"/>
      <c r="B781" s="177"/>
      <c r="C781" s="195" t="s">
        <v>196</v>
      </c>
      <c r="D781" s="180"/>
      <c r="E781" s="184">
        <v>13.5</v>
      </c>
      <c r="F781" s="188"/>
      <c r="G781" s="188"/>
      <c r="H781" s="188"/>
      <c r="I781" s="188"/>
      <c r="J781" s="188"/>
      <c r="K781" s="188"/>
      <c r="L781" s="188"/>
      <c r="M781" s="188"/>
      <c r="N781" s="188"/>
      <c r="O781" s="188"/>
      <c r="P781" s="188"/>
      <c r="Q781" s="188"/>
      <c r="R781" s="188"/>
      <c r="S781" s="188"/>
      <c r="T781" s="188"/>
      <c r="U781" s="189"/>
      <c r="V781" s="188"/>
      <c r="W781" s="166"/>
      <c r="X781" s="166"/>
      <c r="Y781" s="166"/>
      <c r="Z781" s="166"/>
      <c r="AA781" s="166"/>
      <c r="AB781" s="166"/>
      <c r="AC781" s="166"/>
      <c r="AD781" s="166"/>
      <c r="AE781" s="166"/>
      <c r="AF781" s="166"/>
      <c r="AG781" s="166" t="s">
        <v>154</v>
      </c>
      <c r="AH781" s="166">
        <v>0</v>
      </c>
      <c r="AI781" s="166"/>
      <c r="AJ781" s="166"/>
      <c r="AK781" s="166"/>
      <c r="AL781" s="166"/>
      <c r="AM781" s="166"/>
      <c r="AN781" s="166"/>
      <c r="AO781" s="166"/>
      <c r="AP781" s="166"/>
      <c r="AQ781" s="166"/>
      <c r="AR781" s="166"/>
      <c r="AS781" s="166"/>
      <c r="AT781" s="166"/>
      <c r="AU781" s="166"/>
      <c r="AV781" s="166"/>
      <c r="AW781" s="166"/>
      <c r="AX781" s="166"/>
      <c r="AY781" s="166"/>
      <c r="AZ781" s="166"/>
      <c r="BA781" s="166"/>
      <c r="BB781" s="166"/>
      <c r="BC781" s="166"/>
      <c r="BD781" s="166"/>
      <c r="BE781" s="166"/>
      <c r="BF781" s="166"/>
      <c r="BG781" s="166"/>
      <c r="BH781" s="166"/>
    </row>
    <row r="782" spans="1:60" outlineLevel="1">
      <c r="A782" s="167"/>
      <c r="B782" s="177"/>
      <c r="C782" s="195" t="s">
        <v>200</v>
      </c>
      <c r="D782" s="180"/>
      <c r="E782" s="184"/>
      <c r="F782" s="188"/>
      <c r="G782" s="188"/>
      <c r="H782" s="188"/>
      <c r="I782" s="188"/>
      <c r="J782" s="188"/>
      <c r="K782" s="188"/>
      <c r="L782" s="188"/>
      <c r="M782" s="188"/>
      <c r="N782" s="188"/>
      <c r="O782" s="188"/>
      <c r="P782" s="188"/>
      <c r="Q782" s="188"/>
      <c r="R782" s="188"/>
      <c r="S782" s="188"/>
      <c r="T782" s="188"/>
      <c r="U782" s="189"/>
      <c r="V782" s="188"/>
      <c r="W782" s="166"/>
      <c r="X782" s="166"/>
      <c r="Y782" s="166"/>
      <c r="Z782" s="166"/>
      <c r="AA782" s="166"/>
      <c r="AB782" s="166"/>
      <c r="AC782" s="166"/>
      <c r="AD782" s="166"/>
      <c r="AE782" s="166"/>
      <c r="AF782" s="166"/>
      <c r="AG782" s="166" t="s">
        <v>154</v>
      </c>
      <c r="AH782" s="166">
        <v>0</v>
      </c>
      <c r="AI782" s="166"/>
      <c r="AJ782" s="166"/>
      <c r="AK782" s="166"/>
      <c r="AL782" s="166"/>
      <c r="AM782" s="166"/>
      <c r="AN782" s="166"/>
      <c r="AO782" s="166"/>
      <c r="AP782" s="166"/>
      <c r="AQ782" s="166"/>
      <c r="AR782" s="166"/>
      <c r="AS782" s="166"/>
      <c r="AT782" s="166"/>
      <c r="AU782" s="166"/>
      <c r="AV782" s="166"/>
      <c r="AW782" s="166"/>
      <c r="AX782" s="166"/>
      <c r="AY782" s="166"/>
      <c r="AZ782" s="166"/>
      <c r="BA782" s="166"/>
      <c r="BB782" s="166"/>
      <c r="BC782" s="166"/>
      <c r="BD782" s="166"/>
      <c r="BE782" s="166"/>
      <c r="BF782" s="166"/>
      <c r="BG782" s="166"/>
      <c r="BH782" s="166"/>
    </row>
    <row r="783" spans="1:60" outlineLevel="1">
      <c r="A783" s="167"/>
      <c r="B783" s="177"/>
      <c r="C783" s="195" t="s">
        <v>202</v>
      </c>
      <c r="D783" s="180"/>
      <c r="E783" s="184">
        <v>19.8</v>
      </c>
      <c r="F783" s="188"/>
      <c r="G783" s="188"/>
      <c r="H783" s="188"/>
      <c r="I783" s="188"/>
      <c r="J783" s="188"/>
      <c r="K783" s="188"/>
      <c r="L783" s="188"/>
      <c r="M783" s="188"/>
      <c r="N783" s="188"/>
      <c r="O783" s="188"/>
      <c r="P783" s="188"/>
      <c r="Q783" s="188"/>
      <c r="R783" s="188"/>
      <c r="S783" s="188"/>
      <c r="T783" s="188"/>
      <c r="U783" s="189"/>
      <c r="V783" s="188"/>
      <c r="W783" s="166"/>
      <c r="X783" s="166"/>
      <c r="Y783" s="166"/>
      <c r="Z783" s="166"/>
      <c r="AA783" s="166"/>
      <c r="AB783" s="166"/>
      <c r="AC783" s="166"/>
      <c r="AD783" s="166"/>
      <c r="AE783" s="166"/>
      <c r="AF783" s="166"/>
      <c r="AG783" s="166" t="s">
        <v>154</v>
      </c>
      <c r="AH783" s="166">
        <v>0</v>
      </c>
      <c r="AI783" s="166"/>
      <c r="AJ783" s="166"/>
      <c r="AK783" s="166"/>
      <c r="AL783" s="166"/>
      <c r="AM783" s="166"/>
      <c r="AN783" s="166"/>
      <c r="AO783" s="166"/>
      <c r="AP783" s="166"/>
      <c r="AQ783" s="166"/>
      <c r="AR783" s="166"/>
      <c r="AS783" s="166"/>
      <c r="AT783" s="166"/>
      <c r="AU783" s="166"/>
      <c r="AV783" s="166"/>
      <c r="AW783" s="166"/>
      <c r="AX783" s="166"/>
      <c r="AY783" s="166"/>
      <c r="AZ783" s="166"/>
      <c r="BA783" s="166"/>
      <c r="BB783" s="166"/>
      <c r="BC783" s="166"/>
      <c r="BD783" s="166"/>
      <c r="BE783" s="166"/>
      <c r="BF783" s="166"/>
      <c r="BG783" s="166"/>
      <c r="BH783" s="166"/>
    </row>
    <row r="784" spans="1:60">
      <c r="A784" s="173" t="s">
        <v>146</v>
      </c>
      <c r="B784" s="178" t="s">
        <v>110</v>
      </c>
      <c r="C784" s="196" t="s">
        <v>111</v>
      </c>
      <c r="D784" s="181"/>
      <c r="E784" s="185"/>
      <c r="F784" s="190"/>
      <c r="G784" s="190"/>
      <c r="H784" s="190"/>
      <c r="I784" s="190">
        <f>SUM(I785:I827)</f>
        <v>97686.939999999988</v>
      </c>
      <c r="J784" s="190"/>
      <c r="K784" s="190">
        <f>SUM(K785:K827)</f>
        <v>65414.74</v>
      </c>
      <c r="L784" s="190"/>
      <c r="M784" s="190">
        <f>SUM(M785:M827)</f>
        <v>0</v>
      </c>
      <c r="N784" s="190"/>
      <c r="O784" s="190">
        <f>SUM(O785:O827)</f>
        <v>0.76</v>
      </c>
      <c r="P784" s="190"/>
      <c r="Q784" s="190">
        <f>SUM(Q785:Q827)</f>
        <v>0</v>
      </c>
      <c r="R784" s="190"/>
      <c r="S784" s="190"/>
      <c r="T784" s="190"/>
      <c r="U784" s="191">
        <f>SUM(U785:U827)</f>
        <v>0</v>
      </c>
      <c r="V784" s="190"/>
      <c r="AG784" t="s">
        <v>147</v>
      </c>
    </row>
    <row r="785" spans="1:60" ht="22.5" outlineLevel="1">
      <c r="A785" s="167">
        <v>128</v>
      </c>
      <c r="B785" s="177" t="s">
        <v>598</v>
      </c>
      <c r="C785" s="194" t="s">
        <v>673</v>
      </c>
      <c r="D785" s="179" t="s">
        <v>159</v>
      </c>
      <c r="E785" s="183">
        <v>150.4965</v>
      </c>
      <c r="F785" s="188"/>
      <c r="G785" s="188"/>
      <c r="H785" s="188">
        <v>73.099999999999994</v>
      </c>
      <c r="I785" s="188">
        <f>ROUND(E785*H785,2)</f>
        <v>11001.29</v>
      </c>
      <c r="J785" s="188">
        <v>397</v>
      </c>
      <c r="K785" s="188">
        <f>ROUND(E785*J785,2)</f>
        <v>59747.11</v>
      </c>
      <c r="L785" s="188">
        <v>15</v>
      </c>
      <c r="M785" s="188">
        <f>G785*(1+L785/100)</f>
        <v>0</v>
      </c>
      <c r="N785" s="188">
        <v>5.0299999999999997E-3</v>
      </c>
      <c r="O785" s="188">
        <f>ROUND(E785*N785,2)</f>
        <v>0.76</v>
      </c>
      <c r="P785" s="188">
        <v>0</v>
      </c>
      <c r="Q785" s="188">
        <f>ROUND(E785*P785,2)</f>
        <v>0</v>
      </c>
      <c r="R785" s="188"/>
      <c r="S785" s="188" t="s">
        <v>151</v>
      </c>
      <c r="T785" s="188">
        <v>0</v>
      </c>
      <c r="U785" s="189">
        <f>ROUND(E785*T785,2)</f>
        <v>0</v>
      </c>
      <c r="V785" s="188"/>
      <c r="W785" s="166"/>
      <c r="X785" s="166"/>
      <c r="Y785" s="166"/>
      <c r="Z785" s="166"/>
      <c r="AA785" s="166"/>
      <c r="AB785" s="166"/>
      <c r="AC785" s="166"/>
      <c r="AD785" s="166"/>
      <c r="AE785" s="166"/>
      <c r="AF785" s="166"/>
      <c r="AG785" s="166" t="s">
        <v>152</v>
      </c>
      <c r="AH785" s="166"/>
      <c r="AI785" s="166"/>
      <c r="AJ785" s="166"/>
      <c r="AK785" s="166"/>
      <c r="AL785" s="166"/>
      <c r="AM785" s="166"/>
      <c r="AN785" s="166"/>
      <c r="AO785" s="166"/>
      <c r="AP785" s="166"/>
      <c r="AQ785" s="166"/>
      <c r="AR785" s="166"/>
      <c r="AS785" s="166"/>
      <c r="AT785" s="166"/>
      <c r="AU785" s="166"/>
      <c r="AV785" s="166"/>
      <c r="AW785" s="166"/>
      <c r="AX785" s="166"/>
      <c r="AY785" s="166"/>
      <c r="AZ785" s="166"/>
      <c r="BA785" s="166"/>
      <c r="BB785" s="166"/>
      <c r="BC785" s="166"/>
      <c r="BD785" s="166"/>
      <c r="BE785" s="166"/>
      <c r="BF785" s="166"/>
      <c r="BG785" s="166"/>
      <c r="BH785" s="166"/>
    </row>
    <row r="786" spans="1:60" outlineLevel="1">
      <c r="A786" s="167"/>
      <c r="B786" s="177"/>
      <c r="C786" s="195" t="s">
        <v>384</v>
      </c>
      <c r="D786" s="180"/>
      <c r="E786" s="184"/>
      <c r="F786" s="188"/>
      <c r="G786" s="188"/>
      <c r="H786" s="188"/>
      <c r="I786" s="188"/>
      <c r="J786" s="188"/>
      <c r="K786" s="188"/>
      <c r="L786" s="188"/>
      <c r="M786" s="188"/>
      <c r="N786" s="188"/>
      <c r="O786" s="188"/>
      <c r="P786" s="188"/>
      <c r="Q786" s="188"/>
      <c r="R786" s="188"/>
      <c r="S786" s="188"/>
      <c r="T786" s="188"/>
      <c r="U786" s="189"/>
      <c r="V786" s="188"/>
      <c r="W786" s="166"/>
      <c r="X786" s="166"/>
      <c r="Y786" s="166"/>
      <c r="Z786" s="166"/>
      <c r="AA786" s="166"/>
      <c r="AB786" s="166"/>
      <c r="AC786" s="166"/>
      <c r="AD786" s="166"/>
      <c r="AE786" s="166"/>
      <c r="AF786" s="166"/>
      <c r="AG786" s="166" t="s">
        <v>154</v>
      </c>
      <c r="AH786" s="166">
        <v>0</v>
      </c>
      <c r="AI786" s="166"/>
      <c r="AJ786" s="166"/>
      <c r="AK786" s="166"/>
      <c r="AL786" s="166"/>
      <c r="AM786" s="166"/>
      <c r="AN786" s="166"/>
      <c r="AO786" s="166"/>
      <c r="AP786" s="166"/>
      <c r="AQ786" s="166"/>
      <c r="AR786" s="166"/>
      <c r="AS786" s="166"/>
      <c r="AT786" s="166"/>
      <c r="AU786" s="166"/>
      <c r="AV786" s="166"/>
      <c r="AW786" s="166"/>
      <c r="AX786" s="166"/>
      <c r="AY786" s="166"/>
      <c r="AZ786" s="166"/>
      <c r="BA786" s="166"/>
      <c r="BB786" s="166"/>
      <c r="BC786" s="166"/>
      <c r="BD786" s="166"/>
      <c r="BE786" s="166"/>
      <c r="BF786" s="166"/>
      <c r="BG786" s="166"/>
      <c r="BH786" s="166"/>
    </row>
    <row r="787" spans="1:60" outlineLevel="1">
      <c r="A787" s="167"/>
      <c r="B787" s="177"/>
      <c r="C787" s="195" t="s">
        <v>396</v>
      </c>
      <c r="D787" s="180"/>
      <c r="E787" s="184">
        <v>15.785</v>
      </c>
      <c r="F787" s="188"/>
      <c r="G787" s="188"/>
      <c r="H787" s="188"/>
      <c r="I787" s="188"/>
      <c r="J787" s="188"/>
      <c r="K787" s="188"/>
      <c r="L787" s="188"/>
      <c r="M787" s="188"/>
      <c r="N787" s="188"/>
      <c r="O787" s="188"/>
      <c r="P787" s="188"/>
      <c r="Q787" s="188"/>
      <c r="R787" s="188"/>
      <c r="S787" s="188"/>
      <c r="T787" s="188"/>
      <c r="U787" s="189"/>
      <c r="V787" s="188"/>
      <c r="W787" s="166"/>
      <c r="X787" s="166"/>
      <c r="Y787" s="166"/>
      <c r="Z787" s="166"/>
      <c r="AA787" s="166"/>
      <c r="AB787" s="166"/>
      <c r="AC787" s="166"/>
      <c r="AD787" s="166"/>
      <c r="AE787" s="166"/>
      <c r="AF787" s="166"/>
      <c r="AG787" s="166" t="s">
        <v>154</v>
      </c>
      <c r="AH787" s="166">
        <v>0</v>
      </c>
      <c r="AI787" s="166"/>
      <c r="AJ787" s="166"/>
      <c r="AK787" s="166"/>
      <c r="AL787" s="166"/>
      <c r="AM787" s="166"/>
      <c r="AN787" s="166"/>
      <c r="AO787" s="166"/>
      <c r="AP787" s="166"/>
      <c r="AQ787" s="166"/>
      <c r="AR787" s="166"/>
      <c r="AS787" s="166"/>
      <c r="AT787" s="166"/>
      <c r="AU787" s="166"/>
      <c r="AV787" s="166"/>
      <c r="AW787" s="166"/>
      <c r="AX787" s="166"/>
      <c r="AY787" s="166"/>
      <c r="AZ787" s="166"/>
      <c r="BA787" s="166"/>
      <c r="BB787" s="166"/>
      <c r="BC787" s="166"/>
      <c r="BD787" s="166"/>
      <c r="BE787" s="166"/>
      <c r="BF787" s="166"/>
      <c r="BG787" s="166"/>
      <c r="BH787" s="166"/>
    </row>
    <row r="788" spans="1:60" outlineLevel="1">
      <c r="A788" s="167"/>
      <c r="B788" s="177"/>
      <c r="C788" s="195" t="s">
        <v>387</v>
      </c>
      <c r="D788" s="180"/>
      <c r="E788" s="184"/>
      <c r="F788" s="188"/>
      <c r="G788" s="188"/>
      <c r="H788" s="188"/>
      <c r="I788" s="188"/>
      <c r="J788" s="188"/>
      <c r="K788" s="188"/>
      <c r="L788" s="188"/>
      <c r="M788" s="188"/>
      <c r="N788" s="188"/>
      <c r="O788" s="188"/>
      <c r="P788" s="188"/>
      <c r="Q788" s="188"/>
      <c r="R788" s="188"/>
      <c r="S788" s="188"/>
      <c r="T788" s="188"/>
      <c r="U788" s="189"/>
      <c r="V788" s="188"/>
      <c r="W788" s="166"/>
      <c r="X788" s="166"/>
      <c r="Y788" s="166"/>
      <c r="Z788" s="166"/>
      <c r="AA788" s="166"/>
      <c r="AB788" s="166"/>
      <c r="AC788" s="166"/>
      <c r="AD788" s="166"/>
      <c r="AE788" s="166"/>
      <c r="AF788" s="166"/>
      <c r="AG788" s="166" t="s">
        <v>154</v>
      </c>
      <c r="AH788" s="166">
        <v>0</v>
      </c>
      <c r="AI788" s="166"/>
      <c r="AJ788" s="166"/>
      <c r="AK788" s="166"/>
      <c r="AL788" s="166"/>
      <c r="AM788" s="166"/>
      <c r="AN788" s="166"/>
      <c r="AO788" s="166"/>
      <c r="AP788" s="166"/>
      <c r="AQ788" s="166"/>
      <c r="AR788" s="166"/>
      <c r="AS788" s="166"/>
      <c r="AT788" s="166"/>
      <c r="AU788" s="166"/>
      <c r="AV788" s="166"/>
      <c r="AW788" s="166"/>
      <c r="AX788" s="166"/>
      <c r="AY788" s="166"/>
      <c r="AZ788" s="166"/>
      <c r="BA788" s="166"/>
      <c r="BB788" s="166"/>
      <c r="BC788" s="166"/>
      <c r="BD788" s="166"/>
      <c r="BE788" s="166"/>
      <c r="BF788" s="166"/>
      <c r="BG788" s="166"/>
      <c r="BH788" s="166"/>
    </row>
    <row r="789" spans="1:60" outlineLevel="1">
      <c r="A789" s="167"/>
      <c r="B789" s="177"/>
      <c r="C789" s="195" t="s">
        <v>397</v>
      </c>
      <c r="D789" s="180"/>
      <c r="E789" s="184">
        <v>13.734999999999999</v>
      </c>
      <c r="F789" s="188"/>
      <c r="G789" s="188"/>
      <c r="H789" s="188"/>
      <c r="I789" s="188"/>
      <c r="J789" s="188"/>
      <c r="K789" s="188"/>
      <c r="L789" s="188"/>
      <c r="M789" s="188"/>
      <c r="N789" s="188"/>
      <c r="O789" s="188"/>
      <c r="P789" s="188"/>
      <c r="Q789" s="188"/>
      <c r="R789" s="188"/>
      <c r="S789" s="188"/>
      <c r="T789" s="188"/>
      <c r="U789" s="189"/>
      <c r="V789" s="188"/>
      <c r="W789" s="166"/>
      <c r="X789" s="166"/>
      <c r="Y789" s="166"/>
      <c r="Z789" s="166"/>
      <c r="AA789" s="166"/>
      <c r="AB789" s="166"/>
      <c r="AC789" s="166"/>
      <c r="AD789" s="166"/>
      <c r="AE789" s="166"/>
      <c r="AF789" s="166"/>
      <c r="AG789" s="166" t="s">
        <v>154</v>
      </c>
      <c r="AH789" s="166">
        <v>0</v>
      </c>
      <c r="AI789" s="166"/>
      <c r="AJ789" s="166"/>
      <c r="AK789" s="166"/>
      <c r="AL789" s="166"/>
      <c r="AM789" s="166"/>
      <c r="AN789" s="166"/>
      <c r="AO789" s="166"/>
      <c r="AP789" s="166"/>
      <c r="AQ789" s="166"/>
      <c r="AR789" s="166"/>
      <c r="AS789" s="166"/>
      <c r="AT789" s="166"/>
      <c r="AU789" s="166"/>
      <c r="AV789" s="166"/>
      <c r="AW789" s="166"/>
      <c r="AX789" s="166"/>
      <c r="AY789" s="166"/>
      <c r="AZ789" s="166"/>
      <c r="BA789" s="166"/>
      <c r="BB789" s="166"/>
      <c r="BC789" s="166"/>
      <c r="BD789" s="166"/>
      <c r="BE789" s="166"/>
      <c r="BF789" s="166"/>
      <c r="BG789" s="166"/>
      <c r="BH789" s="166"/>
    </row>
    <row r="790" spans="1:60" outlineLevel="1">
      <c r="A790" s="167"/>
      <c r="B790" s="177"/>
      <c r="C790" s="195" t="s">
        <v>390</v>
      </c>
      <c r="D790" s="180"/>
      <c r="E790" s="184"/>
      <c r="F790" s="188"/>
      <c r="G790" s="188"/>
      <c r="H790" s="188"/>
      <c r="I790" s="188"/>
      <c r="J790" s="188"/>
      <c r="K790" s="188"/>
      <c r="L790" s="188"/>
      <c r="M790" s="188"/>
      <c r="N790" s="188"/>
      <c r="O790" s="188"/>
      <c r="P790" s="188"/>
      <c r="Q790" s="188"/>
      <c r="R790" s="188"/>
      <c r="S790" s="188"/>
      <c r="T790" s="188"/>
      <c r="U790" s="189"/>
      <c r="V790" s="188"/>
      <c r="W790" s="166"/>
      <c r="X790" s="166"/>
      <c r="Y790" s="166"/>
      <c r="Z790" s="166"/>
      <c r="AA790" s="166"/>
      <c r="AB790" s="166"/>
      <c r="AC790" s="166"/>
      <c r="AD790" s="166"/>
      <c r="AE790" s="166"/>
      <c r="AF790" s="166"/>
      <c r="AG790" s="166" t="s">
        <v>154</v>
      </c>
      <c r="AH790" s="166">
        <v>0</v>
      </c>
      <c r="AI790" s="166"/>
      <c r="AJ790" s="166"/>
      <c r="AK790" s="166"/>
      <c r="AL790" s="166"/>
      <c r="AM790" s="166"/>
      <c r="AN790" s="166"/>
      <c r="AO790" s="166"/>
      <c r="AP790" s="166"/>
      <c r="AQ790" s="166"/>
      <c r="AR790" s="166"/>
      <c r="AS790" s="166"/>
      <c r="AT790" s="166"/>
      <c r="AU790" s="166"/>
      <c r="AV790" s="166"/>
      <c r="AW790" s="166"/>
      <c r="AX790" s="166"/>
      <c r="AY790" s="166"/>
      <c r="AZ790" s="166"/>
      <c r="BA790" s="166"/>
      <c r="BB790" s="166"/>
      <c r="BC790" s="166"/>
      <c r="BD790" s="166"/>
      <c r="BE790" s="166"/>
      <c r="BF790" s="166"/>
      <c r="BG790" s="166"/>
      <c r="BH790" s="166"/>
    </row>
    <row r="791" spans="1:60" outlineLevel="1">
      <c r="A791" s="167"/>
      <c r="B791" s="177"/>
      <c r="C791" s="195" t="s">
        <v>397</v>
      </c>
      <c r="D791" s="180"/>
      <c r="E791" s="184">
        <v>13.734999999999999</v>
      </c>
      <c r="F791" s="188"/>
      <c r="G791" s="188"/>
      <c r="H791" s="188"/>
      <c r="I791" s="188"/>
      <c r="J791" s="188"/>
      <c r="K791" s="188"/>
      <c r="L791" s="188"/>
      <c r="M791" s="188"/>
      <c r="N791" s="188"/>
      <c r="O791" s="188"/>
      <c r="P791" s="188"/>
      <c r="Q791" s="188"/>
      <c r="R791" s="188"/>
      <c r="S791" s="188"/>
      <c r="T791" s="188"/>
      <c r="U791" s="189"/>
      <c r="V791" s="188"/>
      <c r="W791" s="166"/>
      <c r="X791" s="166"/>
      <c r="Y791" s="166"/>
      <c r="Z791" s="166"/>
      <c r="AA791" s="166"/>
      <c r="AB791" s="166"/>
      <c r="AC791" s="166"/>
      <c r="AD791" s="166"/>
      <c r="AE791" s="166"/>
      <c r="AF791" s="166"/>
      <c r="AG791" s="166" t="s">
        <v>154</v>
      </c>
      <c r="AH791" s="166">
        <v>0</v>
      </c>
      <c r="AI791" s="166"/>
      <c r="AJ791" s="166"/>
      <c r="AK791" s="166"/>
      <c r="AL791" s="166"/>
      <c r="AM791" s="166"/>
      <c r="AN791" s="166"/>
      <c r="AO791" s="166"/>
      <c r="AP791" s="166"/>
      <c r="AQ791" s="166"/>
      <c r="AR791" s="166"/>
      <c r="AS791" s="166"/>
      <c r="AT791" s="166"/>
      <c r="AU791" s="166"/>
      <c r="AV791" s="166"/>
      <c r="AW791" s="166"/>
      <c r="AX791" s="166"/>
      <c r="AY791" s="166"/>
      <c r="AZ791" s="166"/>
      <c r="BA791" s="166"/>
      <c r="BB791" s="166"/>
      <c r="BC791" s="166"/>
      <c r="BD791" s="166"/>
      <c r="BE791" s="166"/>
      <c r="BF791" s="166"/>
      <c r="BG791" s="166"/>
      <c r="BH791" s="166"/>
    </row>
    <row r="792" spans="1:60" outlineLevel="1">
      <c r="A792" s="167"/>
      <c r="B792" s="177"/>
      <c r="C792" s="195" t="s">
        <v>392</v>
      </c>
      <c r="D792" s="180"/>
      <c r="E792" s="184"/>
      <c r="F792" s="188"/>
      <c r="G792" s="188"/>
      <c r="H792" s="188"/>
      <c r="I792" s="188"/>
      <c r="J792" s="188"/>
      <c r="K792" s="188"/>
      <c r="L792" s="188"/>
      <c r="M792" s="188"/>
      <c r="N792" s="188"/>
      <c r="O792" s="188"/>
      <c r="P792" s="188"/>
      <c r="Q792" s="188"/>
      <c r="R792" s="188"/>
      <c r="S792" s="188"/>
      <c r="T792" s="188"/>
      <c r="U792" s="189"/>
      <c r="V792" s="188"/>
      <c r="W792" s="166"/>
      <c r="X792" s="166"/>
      <c r="Y792" s="166"/>
      <c r="Z792" s="166"/>
      <c r="AA792" s="166"/>
      <c r="AB792" s="166"/>
      <c r="AC792" s="166"/>
      <c r="AD792" s="166"/>
      <c r="AE792" s="166"/>
      <c r="AF792" s="166"/>
      <c r="AG792" s="166" t="s">
        <v>154</v>
      </c>
      <c r="AH792" s="166">
        <v>0</v>
      </c>
      <c r="AI792" s="166"/>
      <c r="AJ792" s="166"/>
      <c r="AK792" s="166"/>
      <c r="AL792" s="166"/>
      <c r="AM792" s="166"/>
      <c r="AN792" s="166"/>
      <c r="AO792" s="166"/>
      <c r="AP792" s="166"/>
      <c r="AQ792" s="166"/>
      <c r="AR792" s="166"/>
      <c r="AS792" s="166"/>
      <c r="AT792" s="166"/>
      <c r="AU792" s="166"/>
      <c r="AV792" s="166"/>
      <c r="AW792" s="166"/>
      <c r="AX792" s="166"/>
      <c r="AY792" s="166"/>
      <c r="AZ792" s="166"/>
      <c r="BA792" s="166"/>
      <c r="BB792" s="166"/>
      <c r="BC792" s="166"/>
      <c r="BD792" s="166"/>
      <c r="BE792" s="166"/>
      <c r="BF792" s="166"/>
      <c r="BG792" s="166"/>
      <c r="BH792" s="166"/>
    </row>
    <row r="793" spans="1:60" outlineLevel="1">
      <c r="A793" s="167"/>
      <c r="B793" s="177"/>
      <c r="C793" s="195" t="s">
        <v>396</v>
      </c>
      <c r="D793" s="180"/>
      <c r="E793" s="184">
        <v>15.785</v>
      </c>
      <c r="F793" s="188"/>
      <c r="G793" s="188"/>
      <c r="H793" s="188"/>
      <c r="I793" s="188"/>
      <c r="J793" s="188"/>
      <c r="K793" s="188"/>
      <c r="L793" s="188"/>
      <c r="M793" s="188"/>
      <c r="N793" s="188"/>
      <c r="O793" s="188"/>
      <c r="P793" s="188"/>
      <c r="Q793" s="188"/>
      <c r="R793" s="188"/>
      <c r="S793" s="188"/>
      <c r="T793" s="188"/>
      <c r="U793" s="189"/>
      <c r="V793" s="188"/>
      <c r="W793" s="166"/>
      <c r="X793" s="166"/>
      <c r="Y793" s="166"/>
      <c r="Z793" s="166"/>
      <c r="AA793" s="166"/>
      <c r="AB793" s="166"/>
      <c r="AC793" s="166"/>
      <c r="AD793" s="166"/>
      <c r="AE793" s="166"/>
      <c r="AF793" s="166"/>
      <c r="AG793" s="166" t="s">
        <v>154</v>
      </c>
      <c r="AH793" s="166">
        <v>0</v>
      </c>
      <c r="AI793" s="166"/>
      <c r="AJ793" s="166"/>
      <c r="AK793" s="166"/>
      <c r="AL793" s="166"/>
      <c r="AM793" s="166"/>
      <c r="AN793" s="166"/>
      <c r="AO793" s="166"/>
      <c r="AP793" s="166"/>
      <c r="AQ793" s="166"/>
      <c r="AR793" s="166"/>
      <c r="AS793" s="166"/>
      <c r="AT793" s="166"/>
      <c r="AU793" s="166"/>
      <c r="AV793" s="166"/>
      <c r="AW793" s="166"/>
      <c r="AX793" s="166"/>
      <c r="AY793" s="166"/>
      <c r="AZ793" s="166"/>
      <c r="BA793" s="166"/>
      <c r="BB793" s="166"/>
      <c r="BC793" s="166"/>
      <c r="BD793" s="166"/>
      <c r="BE793" s="166"/>
      <c r="BF793" s="166"/>
      <c r="BG793" s="166"/>
      <c r="BH793" s="166"/>
    </row>
    <row r="794" spans="1:60" ht="22.5" outlineLevel="1">
      <c r="A794" s="167"/>
      <c r="B794" s="177"/>
      <c r="C794" s="195" t="s">
        <v>599</v>
      </c>
      <c r="D794" s="180"/>
      <c r="E794" s="184">
        <v>14.651999999999999</v>
      </c>
      <c r="F794" s="188"/>
      <c r="G794" s="188"/>
      <c r="H794" s="188"/>
      <c r="I794" s="188"/>
      <c r="J794" s="188"/>
      <c r="K794" s="188"/>
      <c r="L794" s="188"/>
      <c r="M794" s="188"/>
      <c r="N794" s="188"/>
      <c r="O794" s="188"/>
      <c r="P794" s="188"/>
      <c r="Q794" s="188"/>
      <c r="R794" s="188"/>
      <c r="S794" s="188"/>
      <c r="T794" s="188"/>
      <c r="U794" s="189"/>
      <c r="V794" s="188"/>
      <c r="W794" s="166"/>
      <c r="X794" s="166"/>
      <c r="Y794" s="166"/>
      <c r="Z794" s="166"/>
      <c r="AA794" s="166"/>
      <c r="AB794" s="166"/>
      <c r="AC794" s="166"/>
      <c r="AD794" s="166"/>
      <c r="AE794" s="166"/>
      <c r="AF794" s="166"/>
      <c r="AG794" s="166" t="s">
        <v>154</v>
      </c>
      <c r="AH794" s="166">
        <v>0</v>
      </c>
      <c r="AI794" s="166"/>
      <c r="AJ794" s="166"/>
      <c r="AK794" s="166"/>
      <c r="AL794" s="166"/>
      <c r="AM794" s="166"/>
      <c r="AN794" s="166"/>
      <c r="AO794" s="166"/>
      <c r="AP794" s="166"/>
      <c r="AQ794" s="166"/>
      <c r="AR794" s="166"/>
      <c r="AS794" s="166"/>
      <c r="AT794" s="166"/>
      <c r="AU794" s="166"/>
      <c r="AV794" s="166"/>
      <c r="AW794" s="166"/>
      <c r="AX794" s="166"/>
      <c r="AY794" s="166"/>
      <c r="AZ794" s="166"/>
      <c r="BA794" s="166"/>
      <c r="BB794" s="166"/>
      <c r="BC794" s="166"/>
      <c r="BD794" s="166"/>
      <c r="BE794" s="166"/>
      <c r="BF794" s="166"/>
      <c r="BG794" s="166"/>
      <c r="BH794" s="166"/>
    </row>
    <row r="795" spans="1:60" outlineLevel="1">
      <c r="A795" s="167"/>
      <c r="B795" s="177"/>
      <c r="C795" s="195" t="s">
        <v>190</v>
      </c>
      <c r="D795" s="180"/>
      <c r="E795" s="184"/>
      <c r="F795" s="188"/>
      <c r="G795" s="188"/>
      <c r="H795" s="188"/>
      <c r="I795" s="188"/>
      <c r="J795" s="188"/>
      <c r="K795" s="188"/>
      <c r="L795" s="188"/>
      <c r="M795" s="188"/>
      <c r="N795" s="188"/>
      <c r="O795" s="188"/>
      <c r="P795" s="188"/>
      <c r="Q795" s="188"/>
      <c r="R795" s="188"/>
      <c r="S795" s="188"/>
      <c r="T795" s="188"/>
      <c r="U795" s="189"/>
      <c r="V795" s="188"/>
      <c r="W795" s="166"/>
      <c r="X795" s="166"/>
      <c r="Y795" s="166"/>
      <c r="Z795" s="166"/>
      <c r="AA795" s="166"/>
      <c r="AB795" s="166"/>
      <c r="AC795" s="166"/>
      <c r="AD795" s="166"/>
      <c r="AE795" s="166"/>
      <c r="AF795" s="166"/>
      <c r="AG795" s="166" t="s">
        <v>154</v>
      </c>
      <c r="AH795" s="166">
        <v>0</v>
      </c>
      <c r="AI795" s="166"/>
      <c r="AJ795" s="166"/>
      <c r="AK795" s="166"/>
      <c r="AL795" s="166"/>
      <c r="AM795" s="166"/>
      <c r="AN795" s="166"/>
      <c r="AO795" s="166"/>
      <c r="AP795" s="166"/>
      <c r="AQ795" s="166"/>
      <c r="AR795" s="166"/>
      <c r="AS795" s="166"/>
      <c r="AT795" s="166"/>
      <c r="AU795" s="166"/>
      <c r="AV795" s="166"/>
      <c r="AW795" s="166"/>
      <c r="AX795" s="166"/>
      <c r="AY795" s="166"/>
      <c r="AZ795" s="166"/>
      <c r="BA795" s="166"/>
      <c r="BB795" s="166"/>
      <c r="BC795" s="166"/>
      <c r="BD795" s="166"/>
      <c r="BE795" s="166"/>
      <c r="BF795" s="166"/>
      <c r="BG795" s="166"/>
      <c r="BH795" s="166"/>
    </row>
    <row r="796" spans="1:60" outlineLevel="1">
      <c r="A796" s="167"/>
      <c r="B796" s="177"/>
      <c r="C796" s="195" t="s">
        <v>398</v>
      </c>
      <c r="D796" s="180"/>
      <c r="E796" s="184">
        <v>14.513999999999999</v>
      </c>
      <c r="F796" s="188"/>
      <c r="G796" s="188"/>
      <c r="H796" s="188"/>
      <c r="I796" s="188"/>
      <c r="J796" s="188"/>
      <c r="K796" s="188"/>
      <c r="L796" s="188"/>
      <c r="M796" s="188"/>
      <c r="N796" s="188"/>
      <c r="O796" s="188"/>
      <c r="P796" s="188"/>
      <c r="Q796" s="188"/>
      <c r="R796" s="188"/>
      <c r="S796" s="188"/>
      <c r="T796" s="188"/>
      <c r="U796" s="189"/>
      <c r="V796" s="188"/>
      <c r="W796" s="166"/>
      <c r="X796" s="166"/>
      <c r="Y796" s="166"/>
      <c r="Z796" s="166"/>
      <c r="AA796" s="166"/>
      <c r="AB796" s="166"/>
      <c r="AC796" s="166"/>
      <c r="AD796" s="166"/>
      <c r="AE796" s="166"/>
      <c r="AF796" s="166"/>
      <c r="AG796" s="166" t="s">
        <v>154</v>
      </c>
      <c r="AH796" s="166">
        <v>0</v>
      </c>
      <c r="AI796" s="166"/>
      <c r="AJ796" s="166"/>
      <c r="AK796" s="166"/>
      <c r="AL796" s="166"/>
      <c r="AM796" s="166"/>
      <c r="AN796" s="166"/>
      <c r="AO796" s="166"/>
      <c r="AP796" s="166"/>
      <c r="AQ796" s="166"/>
      <c r="AR796" s="166"/>
      <c r="AS796" s="166"/>
      <c r="AT796" s="166"/>
      <c r="AU796" s="166"/>
      <c r="AV796" s="166"/>
      <c r="AW796" s="166"/>
      <c r="AX796" s="166"/>
      <c r="AY796" s="166"/>
      <c r="AZ796" s="166"/>
      <c r="BA796" s="166"/>
      <c r="BB796" s="166"/>
      <c r="BC796" s="166"/>
      <c r="BD796" s="166"/>
      <c r="BE796" s="166"/>
      <c r="BF796" s="166"/>
      <c r="BG796" s="166"/>
      <c r="BH796" s="166"/>
    </row>
    <row r="797" spans="1:60" outlineLevel="1">
      <c r="A797" s="167"/>
      <c r="B797" s="177"/>
      <c r="C797" s="195" t="s">
        <v>193</v>
      </c>
      <c r="D797" s="180"/>
      <c r="E797" s="184"/>
      <c r="F797" s="188"/>
      <c r="G797" s="188"/>
      <c r="H797" s="188"/>
      <c r="I797" s="188"/>
      <c r="J797" s="188"/>
      <c r="K797" s="188"/>
      <c r="L797" s="188"/>
      <c r="M797" s="188"/>
      <c r="N797" s="188"/>
      <c r="O797" s="188"/>
      <c r="P797" s="188"/>
      <c r="Q797" s="188"/>
      <c r="R797" s="188"/>
      <c r="S797" s="188"/>
      <c r="T797" s="188"/>
      <c r="U797" s="189"/>
      <c r="V797" s="188"/>
      <c r="W797" s="166"/>
      <c r="X797" s="166"/>
      <c r="Y797" s="166"/>
      <c r="Z797" s="166"/>
      <c r="AA797" s="166"/>
      <c r="AB797" s="166"/>
      <c r="AC797" s="166"/>
      <c r="AD797" s="166"/>
      <c r="AE797" s="166"/>
      <c r="AF797" s="166"/>
      <c r="AG797" s="166" t="s">
        <v>154</v>
      </c>
      <c r="AH797" s="166">
        <v>0</v>
      </c>
      <c r="AI797" s="166"/>
      <c r="AJ797" s="166"/>
      <c r="AK797" s="166"/>
      <c r="AL797" s="166"/>
      <c r="AM797" s="166"/>
      <c r="AN797" s="166"/>
      <c r="AO797" s="166"/>
      <c r="AP797" s="166"/>
      <c r="AQ797" s="166"/>
      <c r="AR797" s="166"/>
      <c r="AS797" s="166"/>
      <c r="AT797" s="166"/>
      <c r="AU797" s="166"/>
      <c r="AV797" s="166"/>
      <c r="AW797" s="166"/>
      <c r="AX797" s="166"/>
      <c r="AY797" s="166"/>
      <c r="AZ797" s="166"/>
      <c r="BA797" s="166"/>
      <c r="BB797" s="166"/>
      <c r="BC797" s="166"/>
      <c r="BD797" s="166"/>
      <c r="BE797" s="166"/>
      <c r="BF797" s="166"/>
      <c r="BG797" s="166"/>
      <c r="BH797" s="166"/>
    </row>
    <row r="798" spans="1:60" outlineLevel="1">
      <c r="A798" s="167"/>
      <c r="B798" s="177"/>
      <c r="C798" s="195" t="s">
        <v>399</v>
      </c>
      <c r="D798" s="180"/>
      <c r="E798" s="184">
        <v>16.891999999999999</v>
      </c>
      <c r="F798" s="188"/>
      <c r="G798" s="188"/>
      <c r="H798" s="188"/>
      <c r="I798" s="188"/>
      <c r="J798" s="188"/>
      <c r="K798" s="188"/>
      <c r="L798" s="188"/>
      <c r="M798" s="188"/>
      <c r="N798" s="188"/>
      <c r="O798" s="188"/>
      <c r="P798" s="188"/>
      <c r="Q798" s="188"/>
      <c r="R798" s="188"/>
      <c r="S798" s="188"/>
      <c r="T798" s="188"/>
      <c r="U798" s="189"/>
      <c r="V798" s="188"/>
      <c r="W798" s="166"/>
      <c r="X798" s="166"/>
      <c r="Y798" s="166"/>
      <c r="Z798" s="166"/>
      <c r="AA798" s="166"/>
      <c r="AB798" s="166"/>
      <c r="AC798" s="166"/>
      <c r="AD798" s="166"/>
      <c r="AE798" s="166"/>
      <c r="AF798" s="166"/>
      <c r="AG798" s="166" t="s">
        <v>154</v>
      </c>
      <c r="AH798" s="166">
        <v>0</v>
      </c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166"/>
      <c r="AZ798" s="166"/>
      <c r="BA798" s="166"/>
      <c r="BB798" s="166"/>
      <c r="BC798" s="166"/>
      <c r="BD798" s="166"/>
      <c r="BE798" s="166"/>
      <c r="BF798" s="166"/>
      <c r="BG798" s="166"/>
      <c r="BH798" s="166"/>
    </row>
    <row r="799" spans="1:60" outlineLevel="1">
      <c r="A799" s="167"/>
      <c r="B799" s="177"/>
      <c r="C799" s="195" t="s">
        <v>197</v>
      </c>
      <c r="D799" s="180"/>
      <c r="E799" s="184"/>
      <c r="F799" s="188"/>
      <c r="G799" s="188"/>
      <c r="H799" s="188"/>
      <c r="I799" s="188"/>
      <c r="J799" s="188"/>
      <c r="K799" s="188"/>
      <c r="L799" s="188"/>
      <c r="M799" s="188"/>
      <c r="N799" s="188"/>
      <c r="O799" s="188"/>
      <c r="P799" s="188"/>
      <c r="Q799" s="188"/>
      <c r="R799" s="188"/>
      <c r="S799" s="188"/>
      <c r="T799" s="188"/>
      <c r="U799" s="189"/>
      <c r="V799" s="188"/>
      <c r="W799" s="166"/>
      <c r="X799" s="166"/>
      <c r="Y799" s="166"/>
      <c r="Z799" s="166"/>
      <c r="AA799" s="166"/>
      <c r="AB799" s="166"/>
      <c r="AC799" s="166"/>
      <c r="AD799" s="166"/>
      <c r="AE799" s="166"/>
      <c r="AF799" s="166"/>
      <c r="AG799" s="166" t="s">
        <v>154</v>
      </c>
      <c r="AH799" s="166">
        <v>0</v>
      </c>
      <c r="AI799" s="166"/>
      <c r="AJ799" s="166"/>
      <c r="AK799" s="166"/>
      <c r="AL799" s="166"/>
      <c r="AM799" s="166"/>
      <c r="AN799" s="166"/>
      <c r="AO799" s="166"/>
      <c r="AP799" s="166"/>
      <c r="AQ799" s="166"/>
      <c r="AR799" s="166"/>
      <c r="AS799" s="166"/>
      <c r="AT799" s="166"/>
      <c r="AU799" s="166"/>
      <c r="AV799" s="166"/>
      <c r="AW799" s="166"/>
      <c r="AX799" s="166"/>
      <c r="AY799" s="166"/>
      <c r="AZ799" s="166"/>
      <c r="BA799" s="166"/>
      <c r="BB799" s="166"/>
      <c r="BC799" s="166"/>
      <c r="BD799" s="166"/>
      <c r="BE799" s="166"/>
      <c r="BF799" s="166"/>
      <c r="BG799" s="166"/>
      <c r="BH799" s="166"/>
    </row>
    <row r="800" spans="1:60" outlineLevel="1">
      <c r="A800" s="167"/>
      <c r="B800" s="177"/>
      <c r="C800" s="195" t="s">
        <v>399</v>
      </c>
      <c r="D800" s="180"/>
      <c r="E800" s="184">
        <v>16.891999999999999</v>
      </c>
      <c r="F800" s="188"/>
      <c r="G800" s="188"/>
      <c r="H800" s="188"/>
      <c r="I800" s="188"/>
      <c r="J800" s="188"/>
      <c r="K800" s="188"/>
      <c r="L800" s="188"/>
      <c r="M800" s="188"/>
      <c r="N800" s="188"/>
      <c r="O800" s="188"/>
      <c r="P800" s="188"/>
      <c r="Q800" s="188"/>
      <c r="R800" s="188"/>
      <c r="S800" s="188"/>
      <c r="T800" s="188"/>
      <c r="U800" s="189"/>
      <c r="V800" s="188"/>
      <c r="W800" s="166"/>
      <c r="X800" s="166"/>
      <c r="Y800" s="166"/>
      <c r="Z800" s="166"/>
      <c r="AA800" s="166"/>
      <c r="AB800" s="166"/>
      <c r="AC800" s="166"/>
      <c r="AD800" s="166"/>
      <c r="AE800" s="166"/>
      <c r="AF800" s="166"/>
      <c r="AG800" s="166" t="s">
        <v>154</v>
      </c>
      <c r="AH800" s="166">
        <v>0</v>
      </c>
      <c r="AI800" s="166"/>
      <c r="AJ800" s="166"/>
      <c r="AK800" s="166"/>
      <c r="AL800" s="166"/>
      <c r="AM800" s="166"/>
      <c r="AN800" s="166"/>
      <c r="AO800" s="166"/>
      <c r="AP800" s="166"/>
      <c r="AQ800" s="166"/>
      <c r="AR800" s="166"/>
      <c r="AS800" s="166"/>
      <c r="AT800" s="166"/>
      <c r="AU800" s="166"/>
      <c r="AV800" s="166"/>
      <c r="AW800" s="166"/>
      <c r="AX800" s="166"/>
      <c r="AY800" s="166"/>
      <c r="AZ800" s="166"/>
      <c r="BA800" s="166"/>
      <c r="BB800" s="166"/>
      <c r="BC800" s="166"/>
      <c r="BD800" s="166"/>
      <c r="BE800" s="166"/>
      <c r="BF800" s="166"/>
      <c r="BG800" s="166"/>
      <c r="BH800" s="166"/>
    </row>
    <row r="801" spans="1:60" outlineLevel="1">
      <c r="A801" s="167"/>
      <c r="B801" s="177"/>
      <c r="C801" s="195" t="s">
        <v>200</v>
      </c>
      <c r="D801" s="180"/>
      <c r="E801" s="184"/>
      <c r="F801" s="188"/>
      <c r="G801" s="188"/>
      <c r="H801" s="188"/>
      <c r="I801" s="188"/>
      <c r="J801" s="188"/>
      <c r="K801" s="188"/>
      <c r="L801" s="188"/>
      <c r="M801" s="188"/>
      <c r="N801" s="188"/>
      <c r="O801" s="188"/>
      <c r="P801" s="188"/>
      <c r="Q801" s="188"/>
      <c r="R801" s="188"/>
      <c r="S801" s="188"/>
      <c r="T801" s="188"/>
      <c r="U801" s="189"/>
      <c r="V801" s="188"/>
      <c r="W801" s="166"/>
      <c r="X801" s="166"/>
      <c r="Y801" s="166"/>
      <c r="Z801" s="166"/>
      <c r="AA801" s="166"/>
      <c r="AB801" s="166"/>
      <c r="AC801" s="166"/>
      <c r="AD801" s="166"/>
      <c r="AE801" s="166"/>
      <c r="AF801" s="166"/>
      <c r="AG801" s="166" t="s">
        <v>154</v>
      </c>
      <c r="AH801" s="166">
        <v>0</v>
      </c>
      <c r="AI801" s="166"/>
      <c r="AJ801" s="166"/>
      <c r="AK801" s="166"/>
      <c r="AL801" s="166"/>
      <c r="AM801" s="166"/>
      <c r="AN801" s="166"/>
      <c r="AO801" s="166"/>
      <c r="AP801" s="166"/>
      <c r="AQ801" s="166"/>
      <c r="AR801" s="166"/>
      <c r="AS801" s="166"/>
      <c r="AT801" s="166"/>
      <c r="AU801" s="166"/>
      <c r="AV801" s="166"/>
      <c r="AW801" s="166"/>
      <c r="AX801" s="166"/>
      <c r="AY801" s="166"/>
      <c r="AZ801" s="166"/>
      <c r="BA801" s="166"/>
      <c r="BB801" s="166"/>
      <c r="BC801" s="166"/>
      <c r="BD801" s="166"/>
      <c r="BE801" s="166"/>
      <c r="BF801" s="166"/>
      <c r="BG801" s="166"/>
      <c r="BH801" s="166"/>
    </row>
    <row r="802" spans="1:60" outlineLevel="1">
      <c r="A802" s="167"/>
      <c r="B802" s="177"/>
      <c r="C802" s="195" t="s">
        <v>400</v>
      </c>
      <c r="D802" s="180"/>
      <c r="E802" s="184">
        <v>17.076499999999999</v>
      </c>
      <c r="F802" s="188"/>
      <c r="G802" s="188"/>
      <c r="H802" s="188"/>
      <c r="I802" s="188"/>
      <c r="J802" s="188"/>
      <c r="K802" s="188"/>
      <c r="L802" s="188"/>
      <c r="M802" s="188"/>
      <c r="N802" s="188"/>
      <c r="O802" s="188"/>
      <c r="P802" s="188"/>
      <c r="Q802" s="188"/>
      <c r="R802" s="188"/>
      <c r="S802" s="188"/>
      <c r="T802" s="188"/>
      <c r="U802" s="189"/>
      <c r="V802" s="188"/>
      <c r="W802" s="166"/>
      <c r="X802" s="166"/>
      <c r="Y802" s="166"/>
      <c r="Z802" s="166"/>
      <c r="AA802" s="166"/>
      <c r="AB802" s="166"/>
      <c r="AC802" s="166"/>
      <c r="AD802" s="166"/>
      <c r="AE802" s="166"/>
      <c r="AF802" s="166"/>
      <c r="AG802" s="166" t="s">
        <v>154</v>
      </c>
      <c r="AH802" s="166">
        <v>0</v>
      </c>
      <c r="AI802" s="166"/>
      <c r="AJ802" s="166"/>
      <c r="AK802" s="166"/>
      <c r="AL802" s="166"/>
      <c r="AM802" s="166"/>
      <c r="AN802" s="166"/>
      <c r="AO802" s="166"/>
      <c r="AP802" s="166"/>
      <c r="AQ802" s="166"/>
      <c r="AR802" s="166"/>
      <c r="AS802" s="166"/>
      <c r="AT802" s="166"/>
      <c r="AU802" s="166"/>
      <c r="AV802" s="166"/>
      <c r="AW802" s="166"/>
      <c r="AX802" s="166"/>
      <c r="AY802" s="166"/>
      <c r="AZ802" s="166"/>
      <c r="BA802" s="166"/>
      <c r="BB802" s="166"/>
      <c r="BC802" s="166"/>
      <c r="BD802" s="166"/>
      <c r="BE802" s="166"/>
      <c r="BF802" s="166"/>
      <c r="BG802" s="166"/>
      <c r="BH802" s="166"/>
    </row>
    <row r="803" spans="1:60" outlineLevel="1">
      <c r="A803" s="167"/>
      <c r="B803" s="177"/>
      <c r="C803" s="195" t="s">
        <v>600</v>
      </c>
      <c r="D803" s="180"/>
      <c r="E803" s="184">
        <v>11.43</v>
      </c>
      <c r="F803" s="188"/>
      <c r="G803" s="188"/>
      <c r="H803" s="188"/>
      <c r="I803" s="188"/>
      <c r="J803" s="188"/>
      <c r="K803" s="188"/>
      <c r="L803" s="188"/>
      <c r="M803" s="188"/>
      <c r="N803" s="188"/>
      <c r="O803" s="188"/>
      <c r="P803" s="188"/>
      <c r="Q803" s="188"/>
      <c r="R803" s="188"/>
      <c r="S803" s="188"/>
      <c r="T803" s="188"/>
      <c r="U803" s="189"/>
      <c r="V803" s="188"/>
      <c r="W803" s="166"/>
      <c r="X803" s="166"/>
      <c r="Y803" s="166"/>
      <c r="Z803" s="166"/>
      <c r="AA803" s="166"/>
      <c r="AB803" s="166"/>
      <c r="AC803" s="166"/>
      <c r="AD803" s="166"/>
      <c r="AE803" s="166"/>
      <c r="AF803" s="166"/>
      <c r="AG803" s="166" t="s">
        <v>154</v>
      </c>
      <c r="AH803" s="166">
        <v>0</v>
      </c>
      <c r="AI803" s="166"/>
      <c r="AJ803" s="166"/>
      <c r="AK803" s="166"/>
      <c r="AL803" s="166"/>
      <c r="AM803" s="166"/>
      <c r="AN803" s="166"/>
      <c r="AO803" s="166"/>
      <c r="AP803" s="166"/>
      <c r="AQ803" s="166"/>
      <c r="AR803" s="166"/>
      <c r="AS803" s="166"/>
      <c r="AT803" s="166"/>
      <c r="AU803" s="166"/>
      <c r="AV803" s="166"/>
      <c r="AW803" s="166"/>
      <c r="AX803" s="166"/>
      <c r="AY803" s="166"/>
      <c r="AZ803" s="166"/>
      <c r="BA803" s="166"/>
      <c r="BB803" s="166"/>
      <c r="BC803" s="166"/>
      <c r="BD803" s="166"/>
      <c r="BE803" s="166"/>
      <c r="BF803" s="166"/>
      <c r="BG803" s="166"/>
      <c r="BH803" s="166"/>
    </row>
    <row r="804" spans="1:60" outlineLevel="1">
      <c r="A804" s="167">
        <v>129</v>
      </c>
      <c r="B804" s="177" t="s">
        <v>601</v>
      </c>
      <c r="C804" s="194" t="s">
        <v>602</v>
      </c>
      <c r="D804" s="179" t="s">
        <v>159</v>
      </c>
      <c r="E804" s="183">
        <v>143.07660000000001</v>
      </c>
      <c r="F804" s="188"/>
      <c r="G804" s="188"/>
      <c r="H804" s="188">
        <v>456.9</v>
      </c>
      <c r="I804" s="188">
        <f>ROUND(E804*H804,2)</f>
        <v>65371.7</v>
      </c>
      <c r="J804" s="188">
        <v>0</v>
      </c>
      <c r="K804" s="188">
        <f>ROUND(E804*J804,2)</f>
        <v>0</v>
      </c>
      <c r="L804" s="188">
        <v>15</v>
      </c>
      <c r="M804" s="188">
        <f>G804*(1+L804/100)</f>
        <v>0</v>
      </c>
      <c r="N804" s="188">
        <v>0</v>
      </c>
      <c r="O804" s="188">
        <f>ROUND(E804*N804,2)</f>
        <v>0</v>
      </c>
      <c r="P804" s="188">
        <v>0</v>
      </c>
      <c r="Q804" s="188">
        <f>ROUND(E804*P804,2)</f>
        <v>0</v>
      </c>
      <c r="R804" s="188"/>
      <c r="S804" s="188" t="s">
        <v>157</v>
      </c>
      <c r="T804" s="188">
        <v>0</v>
      </c>
      <c r="U804" s="189">
        <f>ROUND(E804*T804,2)</f>
        <v>0</v>
      </c>
      <c r="V804" s="188"/>
      <c r="W804" s="166"/>
      <c r="X804" s="166"/>
      <c r="Y804" s="166"/>
      <c r="Z804" s="166"/>
      <c r="AA804" s="166"/>
      <c r="AB804" s="166"/>
      <c r="AC804" s="166"/>
      <c r="AD804" s="166"/>
      <c r="AE804" s="166"/>
      <c r="AF804" s="166"/>
      <c r="AG804" s="166" t="s">
        <v>253</v>
      </c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166"/>
      <c r="AZ804" s="166"/>
      <c r="BA804" s="166"/>
      <c r="BB804" s="166"/>
      <c r="BC804" s="166"/>
      <c r="BD804" s="166"/>
      <c r="BE804" s="166"/>
      <c r="BF804" s="166"/>
      <c r="BG804" s="166"/>
      <c r="BH804" s="166"/>
    </row>
    <row r="805" spans="1:60" outlineLevel="1">
      <c r="A805" s="167"/>
      <c r="B805" s="177"/>
      <c r="C805" s="195" t="s">
        <v>384</v>
      </c>
      <c r="D805" s="180"/>
      <c r="E805" s="184"/>
      <c r="F805" s="188"/>
      <c r="G805" s="188"/>
      <c r="H805" s="188"/>
      <c r="I805" s="188"/>
      <c r="J805" s="188"/>
      <c r="K805" s="188"/>
      <c r="L805" s="188"/>
      <c r="M805" s="188"/>
      <c r="N805" s="188"/>
      <c r="O805" s="188"/>
      <c r="P805" s="188"/>
      <c r="Q805" s="188"/>
      <c r="R805" s="188"/>
      <c r="S805" s="188"/>
      <c r="T805" s="188"/>
      <c r="U805" s="189"/>
      <c r="V805" s="188"/>
      <c r="W805" s="166"/>
      <c r="X805" s="166"/>
      <c r="Y805" s="166"/>
      <c r="Z805" s="166"/>
      <c r="AA805" s="166"/>
      <c r="AB805" s="166"/>
      <c r="AC805" s="166"/>
      <c r="AD805" s="166"/>
      <c r="AE805" s="166"/>
      <c r="AF805" s="166"/>
      <c r="AG805" s="166" t="s">
        <v>154</v>
      </c>
      <c r="AH805" s="166">
        <v>0</v>
      </c>
      <c r="AI805" s="166"/>
      <c r="AJ805" s="166"/>
      <c r="AK805" s="166"/>
      <c r="AL805" s="166"/>
      <c r="AM805" s="166"/>
      <c r="AN805" s="166"/>
      <c r="AO805" s="166"/>
      <c r="AP805" s="166"/>
      <c r="AQ805" s="166"/>
      <c r="AR805" s="166"/>
      <c r="AS805" s="166"/>
      <c r="AT805" s="166"/>
      <c r="AU805" s="166"/>
      <c r="AV805" s="166"/>
      <c r="AW805" s="166"/>
      <c r="AX805" s="166"/>
      <c r="AY805" s="166"/>
      <c r="AZ805" s="166"/>
      <c r="BA805" s="166"/>
      <c r="BB805" s="166"/>
      <c r="BC805" s="166"/>
      <c r="BD805" s="166"/>
      <c r="BE805" s="166"/>
      <c r="BF805" s="166"/>
      <c r="BG805" s="166"/>
      <c r="BH805" s="166"/>
    </row>
    <row r="806" spans="1:60" outlineLevel="1">
      <c r="A806" s="167"/>
      <c r="B806" s="177"/>
      <c r="C806" s="195" t="s">
        <v>396</v>
      </c>
      <c r="D806" s="180"/>
      <c r="E806" s="184">
        <v>15.785</v>
      </c>
      <c r="F806" s="188"/>
      <c r="G806" s="188"/>
      <c r="H806" s="188"/>
      <c r="I806" s="188"/>
      <c r="J806" s="188"/>
      <c r="K806" s="188"/>
      <c r="L806" s="188"/>
      <c r="M806" s="188"/>
      <c r="N806" s="188"/>
      <c r="O806" s="188"/>
      <c r="P806" s="188"/>
      <c r="Q806" s="188"/>
      <c r="R806" s="188"/>
      <c r="S806" s="188"/>
      <c r="T806" s="188"/>
      <c r="U806" s="189"/>
      <c r="V806" s="188"/>
      <c r="W806" s="166"/>
      <c r="X806" s="166"/>
      <c r="Y806" s="166"/>
      <c r="Z806" s="166"/>
      <c r="AA806" s="166"/>
      <c r="AB806" s="166"/>
      <c r="AC806" s="166"/>
      <c r="AD806" s="166"/>
      <c r="AE806" s="166"/>
      <c r="AF806" s="166"/>
      <c r="AG806" s="166" t="s">
        <v>154</v>
      </c>
      <c r="AH806" s="166">
        <v>0</v>
      </c>
      <c r="AI806" s="166"/>
      <c r="AJ806" s="166"/>
      <c r="AK806" s="166"/>
      <c r="AL806" s="166"/>
      <c r="AM806" s="166"/>
      <c r="AN806" s="166"/>
      <c r="AO806" s="166"/>
      <c r="AP806" s="166"/>
      <c r="AQ806" s="166"/>
      <c r="AR806" s="166"/>
      <c r="AS806" s="166"/>
      <c r="AT806" s="166"/>
      <c r="AU806" s="166"/>
      <c r="AV806" s="166"/>
      <c r="AW806" s="166"/>
      <c r="AX806" s="166"/>
      <c r="AY806" s="166"/>
      <c r="AZ806" s="166"/>
      <c r="BA806" s="166"/>
      <c r="BB806" s="166"/>
      <c r="BC806" s="166"/>
      <c r="BD806" s="166"/>
      <c r="BE806" s="166"/>
      <c r="BF806" s="166"/>
      <c r="BG806" s="166"/>
      <c r="BH806" s="166"/>
    </row>
    <row r="807" spans="1:60" outlineLevel="1">
      <c r="A807" s="167"/>
      <c r="B807" s="177"/>
      <c r="C807" s="195" t="s">
        <v>387</v>
      </c>
      <c r="D807" s="180"/>
      <c r="E807" s="184"/>
      <c r="F807" s="188"/>
      <c r="G807" s="188"/>
      <c r="H807" s="188"/>
      <c r="I807" s="188"/>
      <c r="J807" s="188"/>
      <c r="K807" s="188"/>
      <c r="L807" s="188"/>
      <c r="M807" s="188"/>
      <c r="N807" s="188"/>
      <c r="O807" s="188"/>
      <c r="P807" s="188"/>
      <c r="Q807" s="188"/>
      <c r="R807" s="188"/>
      <c r="S807" s="188"/>
      <c r="T807" s="188"/>
      <c r="U807" s="189"/>
      <c r="V807" s="188"/>
      <c r="W807" s="166"/>
      <c r="X807" s="166"/>
      <c r="Y807" s="166"/>
      <c r="Z807" s="166"/>
      <c r="AA807" s="166"/>
      <c r="AB807" s="166"/>
      <c r="AC807" s="166"/>
      <c r="AD807" s="166"/>
      <c r="AE807" s="166"/>
      <c r="AF807" s="166"/>
      <c r="AG807" s="166" t="s">
        <v>154</v>
      </c>
      <c r="AH807" s="166">
        <v>0</v>
      </c>
      <c r="AI807" s="166"/>
      <c r="AJ807" s="166"/>
      <c r="AK807" s="166"/>
      <c r="AL807" s="166"/>
      <c r="AM807" s="166"/>
      <c r="AN807" s="166"/>
      <c r="AO807" s="166"/>
      <c r="AP807" s="166"/>
      <c r="AQ807" s="166"/>
      <c r="AR807" s="166"/>
      <c r="AS807" s="166"/>
      <c r="AT807" s="166"/>
      <c r="AU807" s="166"/>
      <c r="AV807" s="166"/>
      <c r="AW807" s="166"/>
      <c r="AX807" s="166"/>
      <c r="AY807" s="166"/>
      <c r="AZ807" s="166"/>
      <c r="BA807" s="166"/>
      <c r="BB807" s="166"/>
      <c r="BC807" s="166"/>
      <c r="BD807" s="166"/>
      <c r="BE807" s="166"/>
      <c r="BF807" s="166"/>
      <c r="BG807" s="166"/>
      <c r="BH807" s="166"/>
    </row>
    <row r="808" spans="1:60" outlineLevel="1">
      <c r="A808" s="167"/>
      <c r="B808" s="177"/>
      <c r="C808" s="195" t="s">
        <v>397</v>
      </c>
      <c r="D808" s="180"/>
      <c r="E808" s="184">
        <v>13.734999999999999</v>
      </c>
      <c r="F808" s="188"/>
      <c r="G808" s="188"/>
      <c r="H808" s="188"/>
      <c r="I808" s="188"/>
      <c r="J808" s="188"/>
      <c r="K808" s="188"/>
      <c r="L808" s="188"/>
      <c r="M808" s="188"/>
      <c r="N808" s="188"/>
      <c r="O808" s="188"/>
      <c r="P808" s="188"/>
      <c r="Q808" s="188"/>
      <c r="R808" s="188"/>
      <c r="S808" s="188"/>
      <c r="T808" s="188"/>
      <c r="U808" s="189"/>
      <c r="V808" s="188"/>
      <c r="W808" s="166"/>
      <c r="X808" s="166"/>
      <c r="Y808" s="166"/>
      <c r="Z808" s="166"/>
      <c r="AA808" s="166"/>
      <c r="AB808" s="166"/>
      <c r="AC808" s="166"/>
      <c r="AD808" s="166"/>
      <c r="AE808" s="166"/>
      <c r="AF808" s="166"/>
      <c r="AG808" s="166" t="s">
        <v>154</v>
      </c>
      <c r="AH808" s="166">
        <v>0</v>
      </c>
      <c r="AI808" s="166"/>
      <c r="AJ808" s="166"/>
      <c r="AK808" s="166"/>
      <c r="AL808" s="166"/>
      <c r="AM808" s="166"/>
      <c r="AN808" s="166"/>
      <c r="AO808" s="166"/>
      <c r="AP808" s="166"/>
      <c r="AQ808" s="166"/>
      <c r="AR808" s="166"/>
      <c r="AS808" s="166"/>
      <c r="AT808" s="166"/>
      <c r="AU808" s="166"/>
      <c r="AV808" s="166"/>
      <c r="AW808" s="166"/>
      <c r="AX808" s="166"/>
      <c r="AY808" s="166"/>
      <c r="AZ808" s="166"/>
      <c r="BA808" s="166"/>
      <c r="BB808" s="166"/>
      <c r="BC808" s="166"/>
      <c r="BD808" s="166"/>
      <c r="BE808" s="166"/>
      <c r="BF808" s="166"/>
      <c r="BG808" s="166"/>
      <c r="BH808" s="166"/>
    </row>
    <row r="809" spans="1:60" outlineLevel="1">
      <c r="A809" s="167"/>
      <c r="B809" s="177"/>
      <c r="C809" s="195" t="s">
        <v>390</v>
      </c>
      <c r="D809" s="180"/>
      <c r="E809" s="184"/>
      <c r="F809" s="188"/>
      <c r="G809" s="188"/>
      <c r="H809" s="188"/>
      <c r="I809" s="188"/>
      <c r="J809" s="188"/>
      <c r="K809" s="188"/>
      <c r="L809" s="188"/>
      <c r="M809" s="188"/>
      <c r="N809" s="188"/>
      <c r="O809" s="188"/>
      <c r="P809" s="188"/>
      <c r="Q809" s="188"/>
      <c r="R809" s="188"/>
      <c r="S809" s="188"/>
      <c r="T809" s="188"/>
      <c r="U809" s="189"/>
      <c r="V809" s="188"/>
      <c r="W809" s="166"/>
      <c r="X809" s="166"/>
      <c r="Y809" s="166"/>
      <c r="Z809" s="166"/>
      <c r="AA809" s="166"/>
      <c r="AB809" s="166"/>
      <c r="AC809" s="166"/>
      <c r="AD809" s="166"/>
      <c r="AE809" s="166"/>
      <c r="AF809" s="166"/>
      <c r="AG809" s="166" t="s">
        <v>154</v>
      </c>
      <c r="AH809" s="166">
        <v>0</v>
      </c>
      <c r="AI809" s="166"/>
      <c r="AJ809" s="166"/>
      <c r="AK809" s="166"/>
      <c r="AL809" s="166"/>
      <c r="AM809" s="166"/>
      <c r="AN809" s="166"/>
      <c r="AO809" s="166"/>
      <c r="AP809" s="166"/>
      <c r="AQ809" s="166"/>
      <c r="AR809" s="166"/>
      <c r="AS809" s="166"/>
      <c r="AT809" s="166"/>
      <c r="AU809" s="166"/>
      <c r="AV809" s="166"/>
      <c r="AW809" s="166"/>
      <c r="AX809" s="166"/>
      <c r="AY809" s="166"/>
      <c r="AZ809" s="166"/>
      <c r="BA809" s="166"/>
      <c r="BB809" s="166"/>
      <c r="BC809" s="166"/>
      <c r="BD809" s="166"/>
      <c r="BE809" s="166"/>
      <c r="BF809" s="166"/>
      <c r="BG809" s="166"/>
      <c r="BH809" s="166"/>
    </row>
    <row r="810" spans="1:60" outlineLevel="1">
      <c r="A810" s="167"/>
      <c r="B810" s="177"/>
      <c r="C810" s="195" t="s">
        <v>397</v>
      </c>
      <c r="D810" s="180"/>
      <c r="E810" s="184">
        <v>13.734999999999999</v>
      </c>
      <c r="F810" s="188"/>
      <c r="G810" s="188"/>
      <c r="H810" s="188"/>
      <c r="I810" s="188"/>
      <c r="J810" s="188"/>
      <c r="K810" s="188"/>
      <c r="L810" s="188"/>
      <c r="M810" s="188"/>
      <c r="N810" s="188"/>
      <c r="O810" s="188"/>
      <c r="P810" s="188"/>
      <c r="Q810" s="188"/>
      <c r="R810" s="188"/>
      <c r="S810" s="188"/>
      <c r="T810" s="188"/>
      <c r="U810" s="189"/>
      <c r="V810" s="188"/>
      <c r="W810" s="166"/>
      <c r="X810" s="166"/>
      <c r="Y810" s="166"/>
      <c r="Z810" s="166"/>
      <c r="AA810" s="166"/>
      <c r="AB810" s="166"/>
      <c r="AC810" s="166"/>
      <c r="AD810" s="166"/>
      <c r="AE810" s="166"/>
      <c r="AF810" s="166"/>
      <c r="AG810" s="166" t="s">
        <v>154</v>
      </c>
      <c r="AH810" s="166">
        <v>0</v>
      </c>
      <c r="AI810" s="166"/>
      <c r="AJ810" s="166"/>
      <c r="AK810" s="166"/>
      <c r="AL810" s="166"/>
      <c r="AM810" s="166"/>
      <c r="AN810" s="166"/>
      <c r="AO810" s="166"/>
      <c r="AP810" s="166"/>
      <c r="AQ810" s="166"/>
      <c r="AR810" s="166"/>
      <c r="AS810" s="166"/>
      <c r="AT810" s="166"/>
      <c r="AU810" s="166"/>
      <c r="AV810" s="166"/>
      <c r="AW810" s="166"/>
      <c r="AX810" s="166"/>
      <c r="AY810" s="166"/>
      <c r="AZ810" s="166"/>
      <c r="BA810" s="166"/>
      <c r="BB810" s="166"/>
      <c r="BC810" s="166"/>
      <c r="BD810" s="166"/>
      <c r="BE810" s="166"/>
      <c r="BF810" s="166"/>
      <c r="BG810" s="166"/>
      <c r="BH810" s="166"/>
    </row>
    <row r="811" spans="1:60" outlineLevel="1">
      <c r="A811" s="167"/>
      <c r="B811" s="177"/>
      <c r="C811" s="195" t="s">
        <v>392</v>
      </c>
      <c r="D811" s="180"/>
      <c r="E811" s="184"/>
      <c r="F811" s="188"/>
      <c r="G811" s="188"/>
      <c r="H811" s="188"/>
      <c r="I811" s="188"/>
      <c r="J811" s="188"/>
      <c r="K811" s="188"/>
      <c r="L811" s="188"/>
      <c r="M811" s="188"/>
      <c r="N811" s="188"/>
      <c r="O811" s="188"/>
      <c r="P811" s="188"/>
      <c r="Q811" s="188"/>
      <c r="R811" s="188"/>
      <c r="S811" s="188"/>
      <c r="T811" s="188"/>
      <c r="U811" s="189"/>
      <c r="V811" s="188"/>
      <c r="W811" s="166"/>
      <c r="X811" s="166"/>
      <c r="Y811" s="166"/>
      <c r="Z811" s="166"/>
      <c r="AA811" s="166"/>
      <c r="AB811" s="166"/>
      <c r="AC811" s="166"/>
      <c r="AD811" s="166"/>
      <c r="AE811" s="166"/>
      <c r="AF811" s="166"/>
      <c r="AG811" s="166" t="s">
        <v>154</v>
      </c>
      <c r="AH811" s="166">
        <v>0</v>
      </c>
      <c r="AI811" s="166"/>
      <c r="AJ811" s="166"/>
      <c r="AK811" s="166"/>
      <c r="AL811" s="166"/>
      <c r="AM811" s="166"/>
      <c r="AN811" s="166"/>
      <c r="AO811" s="166"/>
      <c r="AP811" s="166"/>
      <c r="AQ811" s="166"/>
      <c r="AR811" s="166"/>
      <c r="AS811" s="166"/>
      <c r="AT811" s="166"/>
      <c r="AU811" s="166"/>
      <c r="AV811" s="166"/>
      <c r="AW811" s="166"/>
      <c r="AX811" s="166"/>
      <c r="AY811" s="166"/>
      <c r="AZ811" s="166"/>
      <c r="BA811" s="166"/>
      <c r="BB811" s="166"/>
      <c r="BC811" s="166"/>
      <c r="BD811" s="166"/>
      <c r="BE811" s="166"/>
      <c r="BF811" s="166"/>
      <c r="BG811" s="166"/>
      <c r="BH811" s="166"/>
    </row>
    <row r="812" spans="1:60" outlineLevel="1">
      <c r="A812" s="167"/>
      <c r="B812" s="177"/>
      <c r="C812" s="195" t="s">
        <v>396</v>
      </c>
      <c r="D812" s="180"/>
      <c r="E812" s="184">
        <v>15.785</v>
      </c>
      <c r="F812" s="188"/>
      <c r="G812" s="188"/>
      <c r="H812" s="188"/>
      <c r="I812" s="188"/>
      <c r="J812" s="188"/>
      <c r="K812" s="188"/>
      <c r="L812" s="188"/>
      <c r="M812" s="188"/>
      <c r="N812" s="188"/>
      <c r="O812" s="188"/>
      <c r="P812" s="188"/>
      <c r="Q812" s="188"/>
      <c r="R812" s="188"/>
      <c r="S812" s="188"/>
      <c r="T812" s="188"/>
      <c r="U812" s="189"/>
      <c r="V812" s="188"/>
      <c r="W812" s="166"/>
      <c r="X812" s="166"/>
      <c r="Y812" s="166"/>
      <c r="Z812" s="166"/>
      <c r="AA812" s="166"/>
      <c r="AB812" s="166"/>
      <c r="AC812" s="166"/>
      <c r="AD812" s="166"/>
      <c r="AE812" s="166"/>
      <c r="AF812" s="166"/>
      <c r="AG812" s="166" t="s">
        <v>154</v>
      </c>
      <c r="AH812" s="166">
        <v>0</v>
      </c>
      <c r="AI812" s="166"/>
      <c r="AJ812" s="166"/>
      <c r="AK812" s="166"/>
      <c r="AL812" s="166"/>
      <c r="AM812" s="166"/>
      <c r="AN812" s="166"/>
      <c r="AO812" s="166"/>
      <c r="AP812" s="166"/>
      <c r="AQ812" s="166"/>
      <c r="AR812" s="166"/>
      <c r="AS812" s="166"/>
      <c r="AT812" s="166"/>
      <c r="AU812" s="166"/>
      <c r="AV812" s="166"/>
      <c r="AW812" s="166"/>
      <c r="AX812" s="166"/>
      <c r="AY812" s="166"/>
      <c r="AZ812" s="166"/>
      <c r="BA812" s="166"/>
      <c r="BB812" s="166"/>
      <c r="BC812" s="166"/>
      <c r="BD812" s="166"/>
      <c r="BE812" s="166"/>
      <c r="BF812" s="166"/>
      <c r="BG812" s="166"/>
      <c r="BH812" s="166"/>
    </row>
    <row r="813" spans="1:60" outlineLevel="1">
      <c r="A813" s="167"/>
      <c r="B813" s="177"/>
      <c r="C813" s="195" t="s">
        <v>286</v>
      </c>
      <c r="D813" s="180"/>
      <c r="E813" s="184"/>
      <c r="F813" s="188"/>
      <c r="G813" s="188"/>
      <c r="H813" s="188"/>
      <c r="I813" s="188"/>
      <c r="J813" s="188"/>
      <c r="K813" s="188"/>
      <c r="L813" s="188"/>
      <c r="M813" s="188"/>
      <c r="N813" s="188"/>
      <c r="O813" s="188"/>
      <c r="P813" s="188"/>
      <c r="Q813" s="188"/>
      <c r="R813" s="188"/>
      <c r="S813" s="188"/>
      <c r="T813" s="188"/>
      <c r="U813" s="189"/>
      <c r="V813" s="188"/>
      <c r="W813" s="166"/>
      <c r="X813" s="166"/>
      <c r="Y813" s="166"/>
      <c r="Z813" s="166"/>
      <c r="AA813" s="166"/>
      <c r="AB813" s="166"/>
      <c r="AC813" s="166"/>
      <c r="AD813" s="166"/>
      <c r="AE813" s="166"/>
      <c r="AF813" s="166"/>
      <c r="AG813" s="166" t="s">
        <v>154</v>
      </c>
      <c r="AH813" s="166">
        <v>0</v>
      </c>
      <c r="AI813" s="166"/>
      <c r="AJ813" s="166"/>
      <c r="AK813" s="166"/>
      <c r="AL813" s="166"/>
      <c r="AM813" s="166"/>
      <c r="AN813" s="166"/>
      <c r="AO813" s="166"/>
      <c r="AP813" s="166"/>
      <c r="AQ813" s="166"/>
      <c r="AR813" s="166"/>
      <c r="AS813" s="166"/>
      <c r="AT813" s="166"/>
      <c r="AU813" s="166"/>
      <c r="AV813" s="166"/>
      <c r="AW813" s="166"/>
      <c r="AX813" s="166"/>
      <c r="AY813" s="166"/>
      <c r="AZ813" s="166"/>
      <c r="BA813" s="166"/>
      <c r="BB813" s="166"/>
      <c r="BC813" s="166"/>
      <c r="BD813" s="166"/>
      <c r="BE813" s="166"/>
      <c r="BF813" s="166"/>
      <c r="BG813" s="166"/>
      <c r="BH813" s="166"/>
    </row>
    <row r="814" spans="1:60" outlineLevel="1">
      <c r="A814" s="167"/>
      <c r="B814" s="177"/>
      <c r="C814" s="195" t="s">
        <v>190</v>
      </c>
      <c r="D814" s="180"/>
      <c r="E814" s="184"/>
      <c r="F814" s="188"/>
      <c r="G814" s="188"/>
      <c r="H814" s="188"/>
      <c r="I814" s="188"/>
      <c r="J814" s="188"/>
      <c r="K814" s="188"/>
      <c r="L814" s="188"/>
      <c r="M814" s="188"/>
      <c r="N814" s="188"/>
      <c r="O814" s="188"/>
      <c r="P814" s="188"/>
      <c r="Q814" s="188"/>
      <c r="R814" s="188"/>
      <c r="S814" s="188"/>
      <c r="T814" s="188"/>
      <c r="U814" s="189"/>
      <c r="V814" s="188"/>
      <c r="W814" s="166"/>
      <c r="X814" s="166"/>
      <c r="Y814" s="166"/>
      <c r="Z814" s="166"/>
      <c r="AA814" s="166"/>
      <c r="AB814" s="166"/>
      <c r="AC814" s="166"/>
      <c r="AD814" s="166"/>
      <c r="AE814" s="166"/>
      <c r="AF814" s="166"/>
      <c r="AG814" s="166" t="s">
        <v>154</v>
      </c>
      <c r="AH814" s="166">
        <v>0</v>
      </c>
      <c r="AI814" s="166"/>
      <c r="AJ814" s="166"/>
      <c r="AK814" s="166"/>
      <c r="AL814" s="166"/>
      <c r="AM814" s="166"/>
      <c r="AN814" s="166"/>
      <c r="AO814" s="166"/>
      <c r="AP814" s="166"/>
      <c r="AQ814" s="166"/>
      <c r="AR814" s="166"/>
      <c r="AS814" s="166"/>
      <c r="AT814" s="166"/>
      <c r="AU814" s="166"/>
      <c r="AV814" s="166"/>
      <c r="AW814" s="166"/>
      <c r="AX814" s="166"/>
      <c r="AY814" s="166"/>
      <c r="AZ814" s="166"/>
      <c r="BA814" s="166"/>
      <c r="BB814" s="166"/>
      <c r="BC814" s="166"/>
      <c r="BD814" s="166"/>
      <c r="BE814" s="166"/>
      <c r="BF814" s="166"/>
      <c r="BG814" s="166"/>
      <c r="BH814" s="166"/>
    </row>
    <row r="815" spans="1:60" outlineLevel="1">
      <c r="A815" s="167"/>
      <c r="B815" s="177"/>
      <c r="C815" s="195" t="s">
        <v>398</v>
      </c>
      <c r="D815" s="180"/>
      <c r="E815" s="184">
        <v>14.513999999999999</v>
      </c>
      <c r="F815" s="188"/>
      <c r="G815" s="188"/>
      <c r="H815" s="188"/>
      <c r="I815" s="188"/>
      <c r="J815" s="188"/>
      <c r="K815" s="188"/>
      <c r="L815" s="188"/>
      <c r="M815" s="188"/>
      <c r="N815" s="188"/>
      <c r="O815" s="188"/>
      <c r="P815" s="188"/>
      <c r="Q815" s="188"/>
      <c r="R815" s="188"/>
      <c r="S815" s="188"/>
      <c r="T815" s="188"/>
      <c r="U815" s="189"/>
      <c r="V815" s="188"/>
      <c r="W815" s="166"/>
      <c r="X815" s="166"/>
      <c r="Y815" s="166"/>
      <c r="Z815" s="166"/>
      <c r="AA815" s="166"/>
      <c r="AB815" s="166"/>
      <c r="AC815" s="166"/>
      <c r="AD815" s="166"/>
      <c r="AE815" s="166"/>
      <c r="AF815" s="166"/>
      <c r="AG815" s="166" t="s">
        <v>154</v>
      </c>
      <c r="AH815" s="166">
        <v>0</v>
      </c>
      <c r="AI815" s="166"/>
      <c r="AJ815" s="166"/>
      <c r="AK815" s="166"/>
      <c r="AL815" s="166"/>
      <c r="AM815" s="166"/>
      <c r="AN815" s="166"/>
      <c r="AO815" s="166"/>
      <c r="AP815" s="166"/>
      <c r="AQ815" s="166"/>
      <c r="AR815" s="166"/>
      <c r="AS815" s="166"/>
      <c r="AT815" s="166"/>
      <c r="AU815" s="166"/>
      <c r="AV815" s="166"/>
      <c r="AW815" s="166"/>
      <c r="AX815" s="166"/>
      <c r="AY815" s="166"/>
      <c r="AZ815" s="166"/>
      <c r="BA815" s="166"/>
      <c r="BB815" s="166"/>
      <c r="BC815" s="166"/>
      <c r="BD815" s="166"/>
      <c r="BE815" s="166"/>
      <c r="BF815" s="166"/>
      <c r="BG815" s="166"/>
      <c r="BH815" s="166"/>
    </row>
    <row r="816" spans="1:60" outlineLevel="1">
      <c r="A816" s="167"/>
      <c r="B816" s="177"/>
      <c r="C816" s="195" t="s">
        <v>193</v>
      </c>
      <c r="D816" s="180"/>
      <c r="E816" s="184"/>
      <c r="F816" s="188"/>
      <c r="G816" s="188"/>
      <c r="H816" s="188"/>
      <c r="I816" s="188"/>
      <c r="J816" s="188"/>
      <c r="K816" s="188"/>
      <c r="L816" s="188"/>
      <c r="M816" s="188"/>
      <c r="N816" s="188"/>
      <c r="O816" s="188"/>
      <c r="P816" s="188"/>
      <c r="Q816" s="188"/>
      <c r="R816" s="188"/>
      <c r="S816" s="188"/>
      <c r="T816" s="188"/>
      <c r="U816" s="189"/>
      <c r="V816" s="188"/>
      <c r="W816" s="166"/>
      <c r="X816" s="166"/>
      <c r="Y816" s="166"/>
      <c r="Z816" s="166"/>
      <c r="AA816" s="166"/>
      <c r="AB816" s="166"/>
      <c r="AC816" s="166"/>
      <c r="AD816" s="166"/>
      <c r="AE816" s="166"/>
      <c r="AF816" s="166"/>
      <c r="AG816" s="166" t="s">
        <v>154</v>
      </c>
      <c r="AH816" s="166">
        <v>0</v>
      </c>
      <c r="AI816" s="166"/>
      <c r="AJ816" s="166"/>
      <c r="AK816" s="166"/>
      <c r="AL816" s="166"/>
      <c r="AM816" s="166"/>
      <c r="AN816" s="166"/>
      <c r="AO816" s="166"/>
      <c r="AP816" s="166"/>
      <c r="AQ816" s="166"/>
      <c r="AR816" s="166"/>
      <c r="AS816" s="166"/>
      <c r="AT816" s="166"/>
      <c r="AU816" s="166"/>
      <c r="AV816" s="166"/>
      <c r="AW816" s="166"/>
      <c r="AX816" s="166"/>
      <c r="AY816" s="166"/>
      <c r="AZ816" s="166"/>
      <c r="BA816" s="166"/>
      <c r="BB816" s="166"/>
      <c r="BC816" s="166"/>
      <c r="BD816" s="166"/>
      <c r="BE816" s="166"/>
      <c r="BF816" s="166"/>
      <c r="BG816" s="166"/>
      <c r="BH816" s="166"/>
    </row>
    <row r="817" spans="1:60" outlineLevel="1">
      <c r="A817" s="167"/>
      <c r="B817" s="177"/>
      <c r="C817" s="195" t="s">
        <v>399</v>
      </c>
      <c r="D817" s="180"/>
      <c r="E817" s="184">
        <v>16.891999999999999</v>
      </c>
      <c r="F817" s="188"/>
      <c r="G817" s="188"/>
      <c r="H817" s="188"/>
      <c r="I817" s="188"/>
      <c r="J817" s="188"/>
      <c r="K817" s="188"/>
      <c r="L817" s="188"/>
      <c r="M817" s="188"/>
      <c r="N817" s="188"/>
      <c r="O817" s="188"/>
      <c r="P817" s="188"/>
      <c r="Q817" s="188"/>
      <c r="R817" s="188"/>
      <c r="S817" s="188"/>
      <c r="T817" s="188"/>
      <c r="U817" s="189"/>
      <c r="V817" s="188"/>
      <c r="W817" s="166"/>
      <c r="X817" s="166"/>
      <c r="Y817" s="166"/>
      <c r="Z817" s="166"/>
      <c r="AA817" s="166"/>
      <c r="AB817" s="166"/>
      <c r="AC817" s="166"/>
      <c r="AD817" s="166"/>
      <c r="AE817" s="166"/>
      <c r="AF817" s="166"/>
      <c r="AG817" s="166" t="s">
        <v>154</v>
      </c>
      <c r="AH817" s="166">
        <v>0</v>
      </c>
      <c r="AI817" s="166"/>
      <c r="AJ817" s="166"/>
      <c r="AK817" s="166"/>
      <c r="AL817" s="166"/>
      <c r="AM817" s="166"/>
      <c r="AN817" s="166"/>
      <c r="AO817" s="166"/>
      <c r="AP817" s="166"/>
      <c r="AQ817" s="166"/>
      <c r="AR817" s="166"/>
      <c r="AS817" s="166"/>
      <c r="AT817" s="166"/>
      <c r="AU817" s="166"/>
      <c r="AV817" s="166"/>
      <c r="AW817" s="166"/>
      <c r="AX817" s="166"/>
      <c r="AY817" s="166"/>
      <c r="AZ817" s="166"/>
      <c r="BA817" s="166"/>
      <c r="BB817" s="166"/>
      <c r="BC817" s="166"/>
      <c r="BD817" s="166"/>
      <c r="BE817" s="166"/>
      <c r="BF817" s="166"/>
      <c r="BG817" s="166"/>
      <c r="BH817" s="166"/>
    </row>
    <row r="818" spans="1:60" outlineLevel="1">
      <c r="A818" s="167"/>
      <c r="B818" s="177"/>
      <c r="C818" s="195" t="s">
        <v>197</v>
      </c>
      <c r="D818" s="180"/>
      <c r="E818" s="184"/>
      <c r="F818" s="188"/>
      <c r="G818" s="188"/>
      <c r="H818" s="188"/>
      <c r="I818" s="188"/>
      <c r="J818" s="188"/>
      <c r="K818" s="188"/>
      <c r="L818" s="188"/>
      <c r="M818" s="188"/>
      <c r="N818" s="188"/>
      <c r="O818" s="188"/>
      <c r="P818" s="188"/>
      <c r="Q818" s="188"/>
      <c r="R818" s="188"/>
      <c r="S818" s="188"/>
      <c r="T818" s="188"/>
      <c r="U818" s="189"/>
      <c r="V818" s="188"/>
      <c r="W818" s="166"/>
      <c r="X818" s="166"/>
      <c r="Y818" s="166"/>
      <c r="Z818" s="166"/>
      <c r="AA818" s="166"/>
      <c r="AB818" s="166"/>
      <c r="AC818" s="166"/>
      <c r="AD818" s="166"/>
      <c r="AE818" s="166"/>
      <c r="AF818" s="166"/>
      <c r="AG818" s="166" t="s">
        <v>154</v>
      </c>
      <c r="AH818" s="166">
        <v>0</v>
      </c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166"/>
      <c r="AZ818" s="166"/>
      <c r="BA818" s="166"/>
      <c r="BB818" s="166"/>
      <c r="BC818" s="166"/>
      <c r="BD818" s="166"/>
      <c r="BE818" s="166"/>
      <c r="BF818" s="166"/>
      <c r="BG818" s="166"/>
      <c r="BH818" s="166"/>
    </row>
    <row r="819" spans="1:60" outlineLevel="1">
      <c r="A819" s="167"/>
      <c r="B819" s="177"/>
      <c r="C819" s="195" t="s">
        <v>399</v>
      </c>
      <c r="D819" s="180"/>
      <c r="E819" s="184">
        <v>16.891999999999999</v>
      </c>
      <c r="F819" s="188"/>
      <c r="G819" s="188"/>
      <c r="H819" s="188"/>
      <c r="I819" s="188"/>
      <c r="J819" s="188"/>
      <c r="K819" s="188"/>
      <c r="L819" s="188"/>
      <c r="M819" s="188"/>
      <c r="N819" s="188"/>
      <c r="O819" s="188"/>
      <c r="P819" s="188"/>
      <c r="Q819" s="188"/>
      <c r="R819" s="188"/>
      <c r="S819" s="188"/>
      <c r="T819" s="188"/>
      <c r="U819" s="189"/>
      <c r="V819" s="188"/>
      <c r="W819" s="166"/>
      <c r="X819" s="166"/>
      <c r="Y819" s="166"/>
      <c r="Z819" s="166"/>
      <c r="AA819" s="166"/>
      <c r="AB819" s="166"/>
      <c r="AC819" s="166"/>
      <c r="AD819" s="166"/>
      <c r="AE819" s="166"/>
      <c r="AF819" s="166"/>
      <c r="AG819" s="166" t="s">
        <v>154</v>
      </c>
      <c r="AH819" s="166">
        <v>0</v>
      </c>
      <c r="AI819" s="166"/>
      <c r="AJ819" s="166"/>
      <c r="AK819" s="166"/>
      <c r="AL819" s="166"/>
      <c r="AM819" s="166"/>
      <c r="AN819" s="166"/>
      <c r="AO819" s="166"/>
      <c r="AP819" s="166"/>
      <c r="AQ819" s="166"/>
      <c r="AR819" s="166"/>
      <c r="AS819" s="166"/>
      <c r="AT819" s="166"/>
      <c r="AU819" s="166"/>
      <c r="AV819" s="166"/>
      <c r="AW819" s="166"/>
      <c r="AX819" s="166"/>
      <c r="AY819" s="166"/>
      <c r="AZ819" s="166"/>
      <c r="BA819" s="166"/>
      <c r="BB819" s="166"/>
      <c r="BC819" s="166"/>
      <c r="BD819" s="166"/>
      <c r="BE819" s="166"/>
      <c r="BF819" s="166"/>
      <c r="BG819" s="166"/>
      <c r="BH819" s="166"/>
    </row>
    <row r="820" spans="1:60" outlineLevel="1">
      <c r="A820" s="167"/>
      <c r="B820" s="177"/>
      <c r="C820" s="195" t="s">
        <v>200</v>
      </c>
      <c r="D820" s="180"/>
      <c r="E820" s="184"/>
      <c r="F820" s="188"/>
      <c r="G820" s="188"/>
      <c r="H820" s="188"/>
      <c r="I820" s="188"/>
      <c r="J820" s="188"/>
      <c r="K820" s="188"/>
      <c r="L820" s="188"/>
      <c r="M820" s="188"/>
      <c r="N820" s="188"/>
      <c r="O820" s="188"/>
      <c r="P820" s="188"/>
      <c r="Q820" s="188"/>
      <c r="R820" s="188"/>
      <c r="S820" s="188"/>
      <c r="T820" s="188"/>
      <c r="U820" s="189"/>
      <c r="V820" s="188"/>
      <c r="W820" s="166"/>
      <c r="X820" s="166"/>
      <c r="Y820" s="166"/>
      <c r="Z820" s="166"/>
      <c r="AA820" s="166"/>
      <c r="AB820" s="166"/>
      <c r="AC820" s="166"/>
      <c r="AD820" s="166"/>
      <c r="AE820" s="166"/>
      <c r="AF820" s="166"/>
      <c r="AG820" s="166" t="s">
        <v>154</v>
      </c>
      <c r="AH820" s="166">
        <v>0</v>
      </c>
      <c r="AI820" s="166"/>
      <c r="AJ820" s="166"/>
      <c r="AK820" s="166"/>
      <c r="AL820" s="166"/>
      <c r="AM820" s="166"/>
      <c r="AN820" s="166"/>
      <c r="AO820" s="166"/>
      <c r="AP820" s="166"/>
      <c r="AQ820" s="166"/>
      <c r="AR820" s="166"/>
      <c r="AS820" s="166"/>
      <c r="AT820" s="166"/>
      <c r="AU820" s="166"/>
      <c r="AV820" s="166"/>
      <c r="AW820" s="166"/>
      <c r="AX820" s="166"/>
      <c r="AY820" s="166"/>
      <c r="AZ820" s="166"/>
      <c r="BA820" s="166"/>
      <c r="BB820" s="166"/>
      <c r="BC820" s="166"/>
      <c r="BD820" s="166"/>
      <c r="BE820" s="166"/>
      <c r="BF820" s="166"/>
      <c r="BG820" s="166"/>
      <c r="BH820" s="166"/>
    </row>
    <row r="821" spans="1:60" outlineLevel="1">
      <c r="A821" s="167"/>
      <c r="B821" s="177"/>
      <c r="C821" s="195" t="s">
        <v>400</v>
      </c>
      <c r="D821" s="180"/>
      <c r="E821" s="184">
        <v>17.076499999999999</v>
      </c>
      <c r="F821" s="188"/>
      <c r="G821" s="188"/>
      <c r="H821" s="188"/>
      <c r="I821" s="188"/>
      <c r="J821" s="188"/>
      <c r="K821" s="188"/>
      <c r="L821" s="188"/>
      <c r="M821" s="188"/>
      <c r="N821" s="188"/>
      <c r="O821" s="188"/>
      <c r="P821" s="188"/>
      <c r="Q821" s="188"/>
      <c r="R821" s="188"/>
      <c r="S821" s="188"/>
      <c r="T821" s="188"/>
      <c r="U821" s="189"/>
      <c r="V821" s="188"/>
      <c r="W821" s="166"/>
      <c r="X821" s="166"/>
      <c r="Y821" s="166"/>
      <c r="Z821" s="166"/>
      <c r="AA821" s="166"/>
      <c r="AB821" s="166"/>
      <c r="AC821" s="166"/>
      <c r="AD821" s="166"/>
      <c r="AE821" s="166"/>
      <c r="AF821" s="166"/>
      <c r="AG821" s="166" t="s">
        <v>154</v>
      </c>
      <c r="AH821" s="166">
        <v>0</v>
      </c>
      <c r="AI821" s="166"/>
      <c r="AJ821" s="166"/>
      <c r="AK821" s="166"/>
      <c r="AL821" s="166"/>
      <c r="AM821" s="166"/>
      <c r="AN821" s="166"/>
      <c r="AO821" s="166"/>
      <c r="AP821" s="166"/>
      <c r="AQ821" s="166"/>
      <c r="AR821" s="166"/>
      <c r="AS821" s="166"/>
      <c r="AT821" s="166"/>
      <c r="AU821" s="166"/>
      <c r="AV821" s="166"/>
      <c r="AW821" s="166"/>
      <c r="AX821" s="166"/>
      <c r="AY821" s="166"/>
      <c r="AZ821" s="166"/>
      <c r="BA821" s="166"/>
      <c r="BB821" s="166"/>
      <c r="BC821" s="166"/>
      <c r="BD821" s="166"/>
      <c r="BE821" s="166"/>
      <c r="BF821" s="166"/>
      <c r="BG821" s="166"/>
      <c r="BH821" s="166"/>
    </row>
    <row r="822" spans="1:60" outlineLevel="1">
      <c r="A822" s="167"/>
      <c r="B822" s="177"/>
      <c r="C822" s="195" t="s">
        <v>603</v>
      </c>
      <c r="D822" s="180"/>
      <c r="E822" s="184">
        <v>18.662099999999999</v>
      </c>
      <c r="F822" s="188"/>
      <c r="G822" s="188"/>
      <c r="H822" s="188"/>
      <c r="I822" s="188"/>
      <c r="J822" s="188"/>
      <c r="K822" s="188"/>
      <c r="L822" s="188"/>
      <c r="M822" s="188"/>
      <c r="N822" s="188"/>
      <c r="O822" s="188"/>
      <c r="P822" s="188"/>
      <c r="Q822" s="188"/>
      <c r="R822" s="188"/>
      <c r="S822" s="188"/>
      <c r="T822" s="188"/>
      <c r="U822" s="189"/>
      <c r="V822" s="188"/>
      <c r="W822" s="166"/>
      <c r="X822" s="166"/>
      <c r="Y822" s="166"/>
      <c r="Z822" s="166"/>
      <c r="AA822" s="166"/>
      <c r="AB822" s="166"/>
      <c r="AC822" s="166"/>
      <c r="AD822" s="166"/>
      <c r="AE822" s="166"/>
      <c r="AF822" s="166"/>
      <c r="AG822" s="166" t="s">
        <v>154</v>
      </c>
      <c r="AH822" s="166">
        <v>0</v>
      </c>
      <c r="AI822" s="166"/>
      <c r="AJ822" s="166"/>
      <c r="AK822" s="166"/>
      <c r="AL822" s="166"/>
      <c r="AM822" s="166"/>
      <c r="AN822" s="166"/>
      <c r="AO822" s="166"/>
      <c r="AP822" s="166"/>
      <c r="AQ822" s="166"/>
      <c r="AR822" s="166"/>
      <c r="AS822" s="166"/>
      <c r="AT822" s="166"/>
      <c r="AU822" s="166"/>
      <c r="AV822" s="166"/>
      <c r="AW822" s="166"/>
      <c r="AX822" s="166"/>
      <c r="AY822" s="166"/>
      <c r="AZ822" s="166"/>
      <c r="BA822" s="166"/>
      <c r="BB822" s="166"/>
      <c r="BC822" s="166"/>
      <c r="BD822" s="166"/>
      <c r="BE822" s="166"/>
      <c r="BF822" s="166"/>
      <c r="BG822" s="166"/>
      <c r="BH822" s="166"/>
    </row>
    <row r="823" spans="1:60" outlineLevel="1">
      <c r="A823" s="167">
        <v>130</v>
      </c>
      <c r="B823" s="177" t="s">
        <v>604</v>
      </c>
      <c r="C823" s="194" t="s">
        <v>605</v>
      </c>
      <c r="D823" s="179" t="s">
        <v>159</v>
      </c>
      <c r="E823" s="183">
        <v>29.994299999999999</v>
      </c>
      <c r="F823" s="188"/>
      <c r="G823" s="188"/>
      <c r="H823" s="188">
        <v>710.6</v>
      </c>
      <c r="I823" s="188">
        <f>ROUND(E823*H823,2)</f>
        <v>21313.95</v>
      </c>
      <c r="J823" s="188">
        <v>0</v>
      </c>
      <c r="K823" s="188">
        <f>ROUND(E823*J823,2)</f>
        <v>0</v>
      </c>
      <c r="L823" s="188">
        <v>15</v>
      </c>
      <c r="M823" s="188">
        <f>G823*(1+L823/100)</f>
        <v>0</v>
      </c>
      <c r="N823" s="188">
        <v>0</v>
      </c>
      <c r="O823" s="188">
        <f>ROUND(E823*N823,2)</f>
        <v>0</v>
      </c>
      <c r="P823" s="188">
        <v>0</v>
      </c>
      <c r="Q823" s="188">
        <f>ROUND(E823*P823,2)</f>
        <v>0</v>
      </c>
      <c r="R823" s="188"/>
      <c r="S823" s="188" t="s">
        <v>157</v>
      </c>
      <c r="T823" s="188">
        <v>0</v>
      </c>
      <c r="U823" s="189">
        <f>ROUND(E823*T823,2)</f>
        <v>0</v>
      </c>
      <c r="V823" s="188"/>
      <c r="W823" s="166"/>
      <c r="X823" s="166"/>
      <c r="Y823" s="166"/>
      <c r="Z823" s="166"/>
      <c r="AA823" s="166"/>
      <c r="AB823" s="166"/>
      <c r="AC823" s="166"/>
      <c r="AD823" s="166"/>
      <c r="AE823" s="166"/>
      <c r="AF823" s="166"/>
      <c r="AG823" s="166" t="s">
        <v>253</v>
      </c>
      <c r="AH823" s="166"/>
      <c r="AI823" s="166"/>
      <c r="AJ823" s="166"/>
      <c r="AK823" s="166"/>
      <c r="AL823" s="166"/>
      <c r="AM823" s="166"/>
      <c r="AN823" s="166"/>
      <c r="AO823" s="166"/>
      <c r="AP823" s="166"/>
      <c r="AQ823" s="166"/>
      <c r="AR823" s="166"/>
      <c r="AS823" s="166"/>
      <c r="AT823" s="166"/>
      <c r="AU823" s="166"/>
      <c r="AV823" s="166"/>
      <c r="AW823" s="166"/>
      <c r="AX823" s="166"/>
      <c r="AY823" s="166"/>
      <c r="AZ823" s="166"/>
      <c r="BA823" s="166"/>
      <c r="BB823" s="166"/>
      <c r="BC823" s="166"/>
      <c r="BD823" s="166"/>
      <c r="BE823" s="166"/>
      <c r="BF823" s="166"/>
      <c r="BG823" s="166"/>
      <c r="BH823" s="166"/>
    </row>
    <row r="824" spans="1:60" ht="22.5" outlineLevel="1">
      <c r="A824" s="167"/>
      <c r="B824" s="177"/>
      <c r="C824" s="195" t="s">
        <v>599</v>
      </c>
      <c r="D824" s="180"/>
      <c r="E824" s="184">
        <v>14.651999999999999</v>
      </c>
      <c r="F824" s="188"/>
      <c r="G824" s="188"/>
      <c r="H824" s="188"/>
      <c r="I824" s="188"/>
      <c r="J824" s="188"/>
      <c r="K824" s="188"/>
      <c r="L824" s="188"/>
      <c r="M824" s="188"/>
      <c r="N824" s="188"/>
      <c r="O824" s="188"/>
      <c r="P824" s="188"/>
      <c r="Q824" s="188"/>
      <c r="R824" s="188"/>
      <c r="S824" s="188"/>
      <c r="T824" s="188"/>
      <c r="U824" s="189"/>
      <c r="V824" s="188"/>
      <c r="W824" s="166"/>
      <c r="X824" s="166"/>
      <c r="Y824" s="166"/>
      <c r="Z824" s="166"/>
      <c r="AA824" s="166"/>
      <c r="AB824" s="166"/>
      <c r="AC824" s="166"/>
      <c r="AD824" s="166"/>
      <c r="AE824" s="166"/>
      <c r="AF824" s="166"/>
      <c r="AG824" s="166" t="s">
        <v>154</v>
      </c>
      <c r="AH824" s="166">
        <v>0</v>
      </c>
      <c r="AI824" s="166"/>
      <c r="AJ824" s="166"/>
      <c r="AK824" s="166"/>
      <c r="AL824" s="166"/>
      <c r="AM824" s="166"/>
      <c r="AN824" s="166"/>
      <c r="AO824" s="166"/>
      <c r="AP824" s="166"/>
      <c r="AQ824" s="166"/>
      <c r="AR824" s="166"/>
      <c r="AS824" s="166"/>
      <c r="AT824" s="166"/>
      <c r="AU824" s="166"/>
      <c r="AV824" s="166"/>
      <c r="AW824" s="166"/>
      <c r="AX824" s="166"/>
      <c r="AY824" s="166"/>
      <c r="AZ824" s="166"/>
      <c r="BA824" s="166"/>
      <c r="BB824" s="166"/>
      <c r="BC824" s="166"/>
      <c r="BD824" s="166"/>
      <c r="BE824" s="166"/>
      <c r="BF824" s="166"/>
      <c r="BG824" s="166"/>
      <c r="BH824" s="166"/>
    </row>
    <row r="825" spans="1:60" outlineLevel="1">
      <c r="A825" s="167"/>
      <c r="B825" s="177"/>
      <c r="C825" s="195" t="s">
        <v>600</v>
      </c>
      <c r="D825" s="180"/>
      <c r="E825" s="184">
        <v>11.43</v>
      </c>
      <c r="F825" s="188"/>
      <c r="G825" s="188"/>
      <c r="H825" s="188"/>
      <c r="I825" s="188"/>
      <c r="J825" s="188"/>
      <c r="K825" s="188"/>
      <c r="L825" s="188"/>
      <c r="M825" s="188"/>
      <c r="N825" s="188"/>
      <c r="O825" s="188"/>
      <c r="P825" s="188"/>
      <c r="Q825" s="188"/>
      <c r="R825" s="188"/>
      <c r="S825" s="188"/>
      <c r="T825" s="188"/>
      <c r="U825" s="189"/>
      <c r="V825" s="188"/>
      <c r="W825" s="166"/>
      <c r="X825" s="166"/>
      <c r="Y825" s="166"/>
      <c r="Z825" s="166"/>
      <c r="AA825" s="166"/>
      <c r="AB825" s="166"/>
      <c r="AC825" s="166"/>
      <c r="AD825" s="166"/>
      <c r="AE825" s="166"/>
      <c r="AF825" s="166"/>
      <c r="AG825" s="166" t="s">
        <v>154</v>
      </c>
      <c r="AH825" s="166">
        <v>0</v>
      </c>
      <c r="AI825" s="166"/>
      <c r="AJ825" s="166"/>
      <c r="AK825" s="166"/>
      <c r="AL825" s="166"/>
      <c r="AM825" s="166"/>
      <c r="AN825" s="166"/>
      <c r="AO825" s="166"/>
      <c r="AP825" s="166"/>
      <c r="AQ825" s="166"/>
      <c r="AR825" s="166"/>
      <c r="AS825" s="166"/>
      <c r="AT825" s="166"/>
      <c r="AU825" s="166"/>
      <c r="AV825" s="166"/>
      <c r="AW825" s="166"/>
      <c r="AX825" s="166"/>
      <c r="AY825" s="166"/>
      <c r="AZ825" s="166"/>
      <c r="BA825" s="166"/>
      <c r="BB825" s="166"/>
      <c r="BC825" s="166"/>
      <c r="BD825" s="166"/>
      <c r="BE825" s="166"/>
      <c r="BF825" s="166"/>
      <c r="BG825" s="166"/>
      <c r="BH825" s="166"/>
    </row>
    <row r="826" spans="1:60" outlineLevel="1">
      <c r="A826" s="167"/>
      <c r="B826" s="177"/>
      <c r="C826" s="195" t="s">
        <v>606</v>
      </c>
      <c r="D826" s="180"/>
      <c r="E826" s="184">
        <v>3.9123000000000001</v>
      </c>
      <c r="F826" s="188"/>
      <c r="G826" s="188"/>
      <c r="H826" s="188"/>
      <c r="I826" s="188"/>
      <c r="J826" s="188"/>
      <c r="K826" s="188"/>
      <c r="L826" s="188"/>
      <c r="M826" s="188"/>
      <c r="N826" s="188"/>
      <c r="O826" s="188"/>
      <c r="P826" s="188"/>
      <c r="Q826" s="188"/>
      <c r="R826" s="188"/>
      <c r="S826" s="188"/>
      <c r="T826" s="188"/>
      <c r="U826" s="189"/>
      <c r="V826" s="188"/>
      <c r="W826" s="166"/>
      <c r="X826" s="166"/>
      <c r="Y826" s="166"/>
      <c r="Z826" s="166"/>
      <c r="AA826" s="166"/>
      <c r="AB826" s="166"/>
      <c r="AC826" s="166"/>
      <c r="AD826" s="166"/>
      <c r="AE826" s="166"/>
      <c r="AF826" s="166"/>
      <c r="AG826" s="166" t="s">
        <v>154</v>
      </c>
      <c r="AH826" s="166">
        <v>0</v>
      </c>
      <c r="AI826" s="166"/>
      <c r="AJ826" s="166"/>
      <c r="AK826" s="166"/>
      <c r="AL826" s="166"/>
      <c r="AM826" s="166"/>
      <c r="AN826" s="166"/>
      <c r="AO826" s="166"/>
      <c r="AP826" s="166"/>
      <c r="AQ826" s="166"/>
      <c r="AR826" s="166"/>
      <c r="AS826" s="166"/>
      <c r="AT826" s="166"/>
      <c r="AU826" s="166"/>
      <c r="AV826" s="166"/>
      <c r="AW826" s="166"/>
      <c r="AX826" s="166"/>
      <c r="AY826" s="166"/>
      <c r="AZ826" s="166"/>
      <c r="BA826" s="166"/>
      <c r="BB826" s="166"/>
      <c r="BC826" s="166"/>
      <c r="BD826" s="166"/>
      <c r="BE826" s="166"/>
      <c r="BF826" s="166"/>
      <c r="BG826" s="166"/>
      <c r="BH826" s="166"/>
    </row>
    <row r="827" spans="1:60" outlineLevel="1">
      <c r="A827" s="167">
        <v>131</v>
      </c>
      <c r="B827" s="177" t="s">
        <v>607</v>
      </c>
      <c r="C827" s="194" t="s">
        <v>608</v>
      </c>
      <c r="D827" s="179" t="s">
        <v>0</v>
      </c>
      <c r="E827" s="183">
        <v>1574.3405</v>
      </c>
      <c r="F827" s="188"/>
      <c r="G827" s="188"/>
      <c r="H827" s="188">
        <v>0</v>
      </c>
      <c r="I827" s="188">
        <f>ROUND(E827*H827,2)</f>
        <v>0</v>
      </c>
      <c r="J827" s="188">
        <v>3.6</v>
      </c>
      <c r="K827" s="188">
        <f>ROUND(E827*J827,2)</f>
        <v>5667.63</v>
      </c>
      <c r="L827" s="188">
        <v>15</v>
      </c>
      <c r="M827" s="188">
        <f>G827*(1+L827/100)</f>
        <v>0</v>
      </c>
      <c r="N827" s="188">
        <v>0</v>
      </c>
      <c r="O827" s="188">
        <f>ROUND(E827*N827,2)</f>
        <v>0</v>
      </c>
      <c r="P827" s="188">
        <v>0</v>
      </c>
      <c r="Q827" s="188">
        <f>ROUND(E827*P827,2)</f>
        <v>0</v>
      </c>
      <c r="R827" s="188"/>
      <c r="S827" s="188" t="s">
        <v>157</v>
      </c>
      <c r="T827" s="188">
        <v>0</v>
      </c>
      <c r="U827" s="189">
        <f>ROUND(E827*T827,2)</f>
        <v>0</v>
      </c>
      <c r="V827" s="188"/>
      <c r="W827" s="166"/>
      <c r="X827" s="166"/>
      <c r="Y827" s="166"/>
      <c r="Z827" s="166"/>
      <c r="AA827" s="166"/>
      <c r="AB827" s="166"/>
      <c r="AC827" s="166"/>
      <c r="AD827" s="166"/>
      <c r="AE827" s="166"/>
      <c r="AF827" s="166"/>
      <c r="AG827" s="166" t="s">
        <v>375</v>
      </c>
      <c r="AH827" s="166"/>
      <c r="AI827" s="166"/>
      <c r="AJ827" s="166"/>
      <c r="AK827" s="166"/>
      <c r="AL827" s="166"/>
      <c r="AM827" s="166"/>
      <c r="AN827" s="166"/>
      <c r="AO827" s="166"/>
      <c r="AP827" s="166"/>
      <c r="AQ827" s="166"/>
      <c r="AR827" s="166"/>
      <c r="AS827" s="166"/>
      <c r="AT827" s="166"/>
      <c r="AU827" s="166"/>
      <c r="AV827" s="166"/>
      <c r="AW827" s="166"/>
      <c r="AX827" s="166"/>
      <c r="AY827" s="166"/>
      <c r="AZ827" s="166"/>
      <c r="BA827" s="166"/>
      <c r="BB827" s="166"/>
      <c r="BC827" s="166"/>
      <c r="BD827" s="166"/>
      <c r="BE827" s="166"/>
      <c r="BF827" s="166"/>
      <c r="BG827" s="166"/>
      <c r="BH827" s="166"/>
    </row>
    <row r="828" spans="1:60">
      <c r="A828" s="173" t="s">
        <v>146</v>
      </c>
      <c r="B828" s="178" t="s">
        <v>112</v>
      </c>
      <c r="C828" s="196" t="s">
        <v>113</v>
      </c>
      <c r="D828" s="181"/>
      <c r="E828" s="185"/>
      <c r="F828" s="190"/>
      <c r="G828" s="190"/>
      <c r="H828" s="190"/>
      <c r="I828" s="190">
        <f>SUM(I832:I850)</f>
        <v>5085.5200000000004</v>
      </c>
      <c r="J828" s="190"/>
      <c r="K828" s="190">
        <f>SUM(K832:K850)</f>
        <v>19393.559999999998</v>
      </c>
      <c r="L828" s="190"/>
      <c r="M828" s="190">
        <f>SUM(M832:M850)</f>
        <v>0</v>
      </c>
      <c r="N828" s="190"/>
      <c r="O828" s="190">
        <f>SUM(O832:O850)</f>
        <v>6.9999999999999993E-2</v>
      </c>
      <c r="P828" s="190"/>
      <c r="Q828" s="190">
        <f>SUM(Q832:Q850)</f>
        <v>0</v>
      </c>
      <c r="R828" s="190"/>
      <c r="S828" s="190"/>
      <c r="T828" s="190"/>
      <c r="U828" s="191">
        <f>SUM(U832:U850)</f>
        <v>0</v>
      </c>
      <c r="V828" s="190"/>
      <c r="AG828" t="s">
        <v>147</v>
      </c>
    </row>
    <row r="829" spans="1:60" s="369" customFormat="1" ht="22.5">
      <c r="A829" s="492">
        <v>132</v>
      </c>
      <c r="B829" s="383" t="s">
        <v>1251</v>
      </c>
      <c r="C829" s="394" t="s">
        <v>1252</v>
      </c>
      <c r="D829" s="384" t="s">
        <v>159</v>
      </c>
      <c r="E829" s="387">
        <v>13.080000000000002</v>
      </c>
      <c r="F829" s="389"/>
      <c r="G829" s="389"/>
      <c r="H829" s="342"/>
      <c r="I829" s="342"/>
      <c r="J829" s="342"/>
      <c r="K829" s="342"/>
      <c r="L829" s="342"/>
      <c r="M829" s="342"/>
      <c r="N829" s="342"/>
      <c r="O829" s="342"/>
      <c r="P829" s="342"/>
      <c r="Q829" s="342"/>
      <c r="R829" s="342"/>
      <c r="S829" s="342"/>
      <c r="T829" s="342"/>
      <c r="U829" s="368"/>
      <c r="V829" s="342"/>
    </row>
    <row r="830" spans="1:60" s="369" customFormat="1">
      <c r="A830" s="492"/>
      <c r="B830" s="383"/>
      <c r="C830" s="395" t="s">
        <v>1253</v>
      </c>
      <c r="D830" s="386"/>
      <c r="E830" s="388">
        <v>13.08</v>
      </c>
      <c r="F830" s="389"/>
      <c r="G830" s="389"/>
      <c r="H830" s="342"/>
      <c r="I830" s="342"/>
      <c r="J830" s="342"/>
      <c r="K830" s="342"/>
      <c r="L830" s="342"/>
      <c r="M830" s="342"/>
      <c r="N830" s="342"/>
      <c r="O830" s="342"/>
      <c r="P830" s="342"/>
      <c r="Q830" s="342"/>
      <c r="R830" s="342"/>
      <c r="S830" s="342"/>
      <c r="T830" s="342"/>
      <c r="U830" s="368"/>
      <c r="V830" s="342"/>
    </row>
    <row r="831" spans="1:60" s="369" customFormat="1" ht="22.5">
      <c r="A831" s="492">
        <v>133</v>
      </c>
      <c r="B831" s="383" t="s">
        <v>1254</v>
      </c>
      <c r="C831" s="397" t="s">
        <v>1255</v>
      </c>
      <c r="D831" s="385" t="s">
        <v>159</v>
      </c>
      <c r="E831" s="387">
        <v>13.08</v>
      </c>
      <c r="F831" s="189"/>
      <c r="G831" s="189"/>
      <c r="H831" s="379"/>
      <c r="I831" s="342"/>
      <c r="J831" s="342"/>
      <c r="K831" s="342"/>
      <c r="L831" s="342"/>
      <c r="M831" s="342"/>
      <c r="N831" s="342"/>
      <c r="O831" s="342"/>
      <c r="P831" s="342"/>
      <c r="Q831" s="342"/>
      <c r="R831" s="342"/>
      <c r="S831" s="342"/>
      <c r="T831" s="342"/>
      <c r="U831" s="368"/>
      <c r="V831" s="342"/>
      <c r="W831" s="398"/>
    </row>
    <row r="832" spans="1:60" outlineLevel="1">
      <c r="A832" s="167">
        <v>134</v>
      </c>
      <c r="B832" s="177" t="s">
        <v>609</v>
      </c>
      <c r="C832" s="194" t="s">
        <v>610</v>
      </c>
      <c r="D832" s="179" t="s">
        <v>159</v>
      </c>
      <c r="E832" s="183">
        <v>14.675599999999999</v>
      </c>
      <c r="F832" s="188"/>
      <c r="G832" s="188"/>
      <c r="H832" s="188">
        <v>145.18</v>
      </c>
      <c r="I832" s="188">
        <f>ROUND(E832*H832,2)</f>
        <v>2130.6</v>
      </c>
      <c r="J832" s="188">
        <v>240.62</v>
      </c>
      <c r="K832" s="188">
        <f>ROUND(E832*J832,2)</f>
        <v>3531.24</v>
      </c>
      <c r="L832" s="188">
        <v>15</v>
      </c>
      <c r="M832" s="188">
        <f>G832*(1+L832/100)</f>
        <v>0</v>
      </c>
      <c r="N832" s="188">
        <v>7.6000000000000004E-4</v>
      </c>
      <c r="O832" s="188">
        <f>ROUND(E832*N832,2)</f>
        <v>0.01</v>
      </c>
      <c r="P832" s="188">
        <v>0</v>
      </c>
      <c r="Q832" s="188">
        <f>ROUND(E832*P832,2)</f>
        <v>0</v>
      </c>
      <c r="R832" s="188"/>
      <c r="S832" s="188" t="s">
        <v>157</v>
      </c>
      <c r="T832" s="188">
        <v>0</v>
      </c>
      <c r="U832" s="189">
        <f>ROUND(E832*T832,2)</f>
        <v>0</v>
      </c>
      <c r="V832" s="188"/>
      <c r="W832" s="166"/>
      <c r="X832" s="166"/>
      <c r="Y832" s="166"/>
      <c r="Z832" s="166"/>
      <c r="AA832" s="166"/>
      <c r="AB832" s="166"/>
      <c r="AC832" s="166"/>
      <c r="AD832" s="166"/>
      <c r="AE832" s="166"/>
      <c r="AF832" s="166"/>
      <c r="AG832" s="166" t="s">
        <v>152</v>
      </c>
      <c r="AH832" s="166"/>
      <c r="AI832" s="166"/>
      <c r="AJ832" s="166"/>
      <c r="AK832" s="166"/>
      <c r="AL832" s="166"/>
      <c r="AM832" s="166"/>
      <c r="AN832" s="166"/>
      <c r="AO832" s="166"/>
      <c r="AP832" s="166"/>
      <c r="AQ832" s="166"/>
      <c r="AR832" s="166"/>
      <c r="AS832" s="166"/>
      <c r="AT832" s="166"/>
      <c r="AU832" s="166"/>
      <c r="AV832" s="166"/>
      <c r="AW832" s="166"/>
      <c r="AX832" s="166"/>
      <c r="AY832" s="166"/>
      <c r="AZ832" s="166"/>
      <c r="BA832" s="166"/>
      <c r="BB832" s="166"/>
      <c r="BC832" s="166"/>
      <c r="BD832" s="166"/>
      <c r="BE832" s="166"/>
      <c r="BF832" s="166"/>
      <c r="BG832" s="166"/>
      <c r="BH832" s="166"/>
    </row>
    <row r="833" spans="1:60" outlineLevel="1">
      <c r="A833" s="167"/>
      <c r="B833" s="177"/>
      <c r="C833" s="195" t="s">
        <v>611</v>
      </c>
      <c r="D833" s="180"/>
      <c r="E833" s="184">
        <v>14.675599999999999</v>
      </c>
      <c r="F833" s="188"/>
      <c r="G833" s="188"/>
      <c r="H833" s="188"/>
      <c r="I833" s="188"/>
      <c r="J833" s="188"/>
      <c r="K833" s="188"/>
      <c r="L833" s="188"/>
      <c r="M833" s="188"/>
      <c r="N833" s="188"/>
      <c r="O833" s="188"/>
      <c r="P833" s="188"/>
      <c r="Q833" s="188"/>
      <c r="R833" s="188"/>
      <c r="S833" s="188"/>
      <c r="T833" s="188"/>
      <c r="U833" s="189"/>
      <c r="V833" s="188"/>
      <c r="W833" s="166"/>
      <c r="X833" s="166"/>
      <c r="Y833" s="166"/>
      <c r="Z833" s="166"/>
      <c r="AA833" s="166"/>
      <c r="AB833" s="166"/>
      <c r="AC833" s="166"/>
      <c r="AD833" s="166"/>
      <c r="AE833" s="166"/>
      <c r="AF833" s="166"/>
      <c r="AG833" s="166" t="s">
        <v>154</v>
      </c>
      <c r="AH833" s="166">
        <v>0</v>
      </c>
      <c r="AI833" s="166"/>
      <c r="AJ833" s="166"/>
      <c r="AK833" s="166"/>
      <c r="AL833" s="166"/>
      <c r="AM833" s="166"/>
      <c r="AN833" s="166"/>
      <c r="AO833" s="166"/>
      <c r="AP833" s="166"/>
      <c r="AQ833" s="166"/>
      <c r="AR833" s="166"/>
      <c r="AS833" s="166"/>
      <c r="AT833" s="166"/>
      <c r="AU833" s="166"/>
      <c r="AV833" s="166"/>
      <c r="AW833" s="166"/>
      <c r="AX833" s="166"/>
      <c r="AY833" s="166"/>
      <c r="AZ833" s="166"/>
      <c r="BA833" s="166"/>
      <c r="BB833" s="166"/>
      <c r="BC833" s="166"/>
      <c r="BD833" s="166"/>
      <c r="BE833" s="166"/>
      <c r="BF833" s="166"/>
      <c r="BG833" s="166"/>
      <c r="BH833" s="166"/>
    </row>
    <row r="834" spans="1:60" outlineLevel="1">
      <c r="A834" s="167">
        <v>135</v>
      </c>
      <c r="B834" s="177" t="s">
        <v>612</v>
      </c>
      <c r="C834" s="194" t="s">
        <v>674</v>
      </c>
      <c r="D834" s="179" t="s">
        <v>159</v>
      </c>
      <c r="E834" s="183">
        <v>362.56720000000001</v>
      </c>
      <c r="F834" s="188"/>
      <c r="G834" s="188"/>
      <c r="H834" s="188">
        <v>8.15</v>
      </c>
      <c r="I834" s="188">
        <f>ROUND(E834*H834,2)</f>
        <v>2954.92</v>
      </c>
      <c r="J834" s="188">
        <v>43.75</v>
      </c>
      <c r="K834" s="188">
        <f>ROUND(E834*J834,2)</f>
        <v>15862.32</v>
      </c>
      <c r="L834" s="188">
        <v>15</v>
      </c>
      <c r="M834" s="188">
        <f>G834*(1+L834/100)</f>
        <v>0</v>
      </c>
      <c r="N834" s="188">
        <v>1.6000000000000001E-4</v>
      </c>
      <c r="O834" s="188">
        <f>ROUND(E834*N834,2)</f>
        <v>0.06</v>
      </c>
      <c r="P834" s="188">
        <v>0</v>
      </c>
      <c r="Q834" s="188">
        <f>ROUND(E834*P834,2)</f>
        <v>0</v>
      </c>
      <c r="R834" s="188"/>
      <c r="S834" s="188" t="s">
        <v>157</v>
      </c>
      <c r="T834" s="188">
        <v>0</v>
      </c>
      <c r="U834" s="189">
        <f>ROUND(E834*T834,2)</f>
        <v>0</v>
      </c>
      <c r="V834" s="188"/>
      <c r="W834" s="166"/>
      <c r="X834" s="166"/>
      <c r="Y834" s="166"/>
      <c r="Z834" s="166"/>
      <c r="AA834" s="166"/>
      <c r="AB834" s="166"/>
      <c r="AC834" s="166"/>
      <c r="AD834" s="166"/>
      <c r="AE834" s="166"/>
      <c r="AF834" s="166"/>
      <c r="AG834" s="166" t="s">
        <v>152</v>
      </c>
      <c r="AH834" s="166"/>
      <c r="AI834" s="166"/>
      <c r="AJ834" s="166"/>
      <c r="AK834" s="166"/>
      <c r="AL834" s="166"/>
      <c r="AM834" s="166"/>
      <c r="AN834" s="166"/>
      <c r="AO834" s="166"/>
      <c r="AP834" s="166"/>
      <c r="AQ834" s="166"/>
      <c r="AR834" s="166"/>
      <c r="AS834" s="166"/>
      <c r="AT834" s="166"/>
      <c r="AU834" s="166"/>
      <c r="AV834" s="166"/>
      <c r="AW834" s="166"/>
      <c r="AX834" s="166"/>
      <c r="AY834" s="166"/>
      <c r="AZ834" s="166"/>
      <c r="BA834" s="166"/>
      <c r="BB834" s="166"/>
      <c r="BC834" s="166"/>
      <c r="BD834" s="166"/>
      <c r="BE834" s="166"/>
      <c r="BF834" s="166"/>
      <c r="BG834" s="166"/>
      <c r="BH834" s="166"/>
    </row>
    <row r="835" spans="1:60" outlineLevel="1">
      <c r="A835" s="167"/>
      <c r="B835" s="177"/>
      <c r="C835" s="195" t="s">
        <v>613</v>
      </c>
      <c r="D835" s="180"/>
      <c r="E835" s="184">
        <v>41.260800000000003</v>
      </c>
      <c r="F835" s="188"/>
      <c r="G835" s="188"/>
      <c r="H835" s="188"/>
      <c r="I835" s="188"/>
      <c r="J835" s="188"/>
      <c r="K835" s="188"/>
      <c r="L835" s="188"/>
      <c r="M835" s="188"/>
      <c r="N835" s="188"/>
      <c r="O835" s="188"/>
      <c r="P835" s="188"/>
      <c r="Q835" s="188"/>
      <c r="R835" s="188"/>
      <c r="S835" s="188"/>
      <c r="T835" s="188"/>
      <c r="U835" s="189"/>
      <c r="V835" s="188"/>
      <c r="W835" s="166"/>
      <c r="X835" s="166"/>
      <c r="Y835" s="166"/>
      <c r="Z835" s="166"/>
      <c r="AA835" s="166"/>
      <c r="AB835" s="166"/>
      <c r="AC835" s="166"/>
      <c r="AD835" s="166"/>
      <c r="AE835" s="166"/>
      <c r="AF835" s="166"/>
      <c r="AG835" s="166" t="s">
        <v>154</v>
      </c>
      <c r="AH835" s="166">
        <v>0</v>
      </c>
      <c r="AI835" s="166"/>
      <c r="AJ835" s="166"/>
      <c r="AK835" s="166"/>
      <c r="AL835" s="166"/>
      <c r="AM835" s="166"/>
      <c r="AN835" s="166"/>
      <c r="AO835" s="166"/>
      <c r="AP835" s="166"/>
      <c r="AQ835" s="166"/>
      <c r="AR835" s="166"/>
      <c r="AS835" s="166"/>
      <c r="AT835" s="166"/>
      <c r="AU835" s="166"/>
      <c r="AV835" s="166"/>
      <c r="AW835" s="166"/>
      <c r="AX835" s="166"/>
      <c r="AY835" s="166"/>
      <c r="AZ835" s="166"/>
      <c r="BA835" s="166"/>
      <c r="BB835" s="166"/>
      <c r="BC835" s="166"/>
      <c r="BD835" s="166"/>
      <c r="BE835" s="166"/>
      <c r="BF835" s="166"/>
      <c r="BG835" s="166"/>
      <c r="BH835" s="166"/>
    </row>
    <row r="836" spans="1:60" outlineLevel="1">
      <c r="A836" s="167"/>
      <c r="B836" s="177"/>
      <c r="C836" s="195" t="s">
        <v>614</v>
      </c>
      <c r="D836" s="180"/>
      <c r="E836" s="184">
        <v>67.564800000000005</v>
      </c>
      <c r="F836" s="188"/>
      <c r="G836" s="188"/>
      <c r="H836" s="188"/>
      <c r="I836" s="188"/>
      <c r="J836" s="188"/>
      <c r="K836" s="188"/>
      <c r="L836" s="188"/>
      <c r="M836" s="188"/>
      <c r="N836" s="188"/>
      <c r="O836" s="188"/>
      <c r="P836" s="188"/>
      <c r="Q836" s="188"/>
      <c r="R836" s="188"/>
      <c r="S836" s="188"/>
      <c r="T836" s="188"/>
      <c r="U836" s="189"/>
      <c r="V836" s="188"/>
      <c r="W836" s="166"/>
      <c r="X836" s="166"/>
      <c r="Y836" s="166"/>
      <c r="Z836" s="166"/>
      <c r="AA836" s="166"/>
      <c r="AB836" s="166"/>
      <c r="AC836" s="166"/>
      <c r="AD836" s="166"/>
      <c r="AE836" s="166"/>
      <c r="AF836" s="166"/>
      <c r="AG836" s="166" t="s">
        <v>154</v>
      </c>
      <c r="AH836" s="166">
        <v>0</v>
      </c>
      <c r="AI836" s="166"/>
      <c r="AJ836" s="166"/>
      <c r="AK836" s="166"/>
      <c r="AL836" s="166"/>
      <c r="AM836" s="166"/>
      <c r="AN836" s="166"/>
      <c r="AO836" s="166"/>
      <c r="AP836" s="166"/>
      <c r="AQ836" s="166"/>
      <c r="AR836" s="166"/>
      <c r="AS836" s="166"/>
      <c r="AT836" s="166"/>
      <c r="AU836" s="166"/>
      <c r="AV836" s="166"/>
      <c r="AW836" s="166"/>
      <c r="AX836" s="166"/>
      <c r="AY836" s="166"/>
      <c r="AZ836" s="166"/>
      <c r="BA836" s="166"/>
      <c r="BB836" s="166"/>
      <c r="BC836" s="166"/>
      <c r="BD836" s="166"/>
      <c r="BE836" s="166"/>
      <c r="BF836" s="166"/>
      <c r="BG836" s="166"/>
      <c r="BH836" s="166"/>
    </row>
    <row r="837" spans="1:60" outlineLevel="1">
      <c r="A837" s="167"/>
      <c r="B837" s="177"/>
      <c r="C837" s="195" t="s">
        <v>615</v>
      </c>
      <c r="D837" s="180"/>
      <c r="E837" s="184">
        <v>44.581600000000002</v>
      </c>
      <c r="F837" s="188"/>
      <c r="G837" s="188"/>
      <c r="H837" s="188"/>
      <c r="I837" s="188"/>
      <c r="J837" s="188"/>
      <c r="K837" s="188"/>
      <c r="L837" s="188"/>
      <c r="M837" s="188"/>
      <c r="N837" s="188"/>
      <c r="O837" s="188"/>
      <c r="P837" s="188"/>
      <c r="Q837" s="188"/>
      <c r="R837" s="188"/>
      <c r="S837" s="188"/>
      <c r="T837" s="188"/>
      <c r="U837" s="189"/>
      <c r="V837" s="188"/>
      <c r="W837" s="166"/>
      <c r="X837" s="166"/>
      <c r="Y837" s="166"/>
      <c r="Z837" s="166"/>
      <c r="AA837" s="166"/>
      <c r="AB837" s="166"/>
      <c r="AC837" s="166"/>
      <c r="AD837" s="166"/>
      <c r="AE837" s="166"/>
      <c r="AF837" s="166"/>
      <c r="AG837" s="166" t="s">
        <v>154</v>
      </c>
      <c r="AH837" s="166">
        <v>0</v>
      </c>
      <c r="AI837" s="166"/>
      <c r="AJ837" s="166"/>
      <c r="AK837" s="166"/>
      <c r="AL837" s="166"/>
      <c r="AM837" s="166"/>
      <c r="AN837" s="166"/>
      <c r="AO837" s="166"/>
      <c r="AP837" s="166"/>
      <c r="AQ837" s="166"/>
      <c r="AR837" s="166"/>
      <c r="AS837" s="166"/>
      <c r="AT837" s="166"/>
      <c r="AU837" s="166"/>
      <c r="AV837" s="166"/>
      <c r="AW837" s="166"/>
      <c r="AX837" s="166"/>
      <c r="AY837" s="166"/>
      <c r="AZ837" s="166"/>
      <c r="BA837" s="166"/>
      <c r="BB837" s="166"/>
      <c r="BC837" s="166"/>
      <c r="BD837" s="166"/>
      <c r="BE837" s="166"/>
      <c r="BF837" s="166"/>
      <c r="BG837" s="166"/>
      <c r="BH837" s="166"/>
    </row>
    <row r="838" spans="1:60" ht="22.5" outlineLevel="1">
      <c r="A838" s="167"/>
      <c r="B838" s="177"/>
      <c r="C838" s="195" t="s">
        <v>616</v>
      </c>
      <c r="D838" s="180"/>
      <c r="E838" s="184">
        <v>26.975999999999999</v>
      </c>
      <c r="F838" s="188"/>
      <c r="G838" s="188"/>
      <c r="H838" s="188"/>
      <c r="I838" s="188"/>
      <c r="J838" s="188"/>
      <c r="K838" s="188"/>
      <c r="L838" s="188"/>
      <c r="M838" s="188"/>
      <c r="N838" s="188"/>
      <c r="O838" s="188"/>
      <c r="P838" s="188"/>
      <c r="Q838" s="188"/>
      <c r="R838" s="188"/>
      <c r="S838" s="188"/>
      <c r="T838" s="188"/>
      <c r="U838" s="189"/>
      <c r="V838" s="188"/>
      <c r="W838" s="166"/>
      <c r="X838" s="166"/>
      <c r="Y838" s="166"/>
      <c r="Z838" s="166"/>
      <c r="AA838" s="166"/>
      <c r="AB838" s="166"/>
      <c r="AC838" s="166"/>
      <c r="AD838" s="166"/>
      <c r="AE838" s="166"/>
      <c r="AF838" s="166"/>
      <c r="AG838" s="166" t="s">
        <v>154</v>
      </c>
      <c r="AH838" s="166">
        <v>0</v>
      </c>
      <c r="AI838" s="166"/>
      <c r="AJ838" s="166"/>
      <c r="AK838" s="166"/>
      <c r="AL838" s="166"/>
      <c r="AM838" s="166"/>
      <c r="AN838" s="166"/>
      <c r="AO838" s="166"/>
      <c r="AP838" s="166"/>
      <c r="AQ838" s="166"/>
      <c r="AR838" s="166"/>
      <c r="AS838" s="166"/>
      <c r="AT838" s="166"/>
      <c r="AU838" s="166"/>
      <c r="AV838" s="166"/>
      <c r="AW838" s="166"/>
      <c r="AX838" s="166"/>
      <c r="AY838" s="166"/>
      <c r="AZ838" s="166"/>
      <c r="BA838" s="166"/>
      <c r="BB838" s="166"/>
      <c r="BC838" s="166"/>
      <c r="BD838" s="166"/>
      <c r="BE838" s="166"/>
      <c r="BF838" s="166"/>
      <c r="BG838" s="166"/>
      <c r="BH838" s="166"/>
    </row>
    <row r="839" spans="1:60" outlineLevel="1">
      <c r="A839" s="167"/>
      <c r="B839" s="177"/>
      <c r="C839" s="195" t="s">
        <v>617</v>
      </c>
      <c r="D839" s="180"/>
      <c r="E839" s="184">
        <v>13.9032</v>
      </c>
      <c r="F839" s="188"/>
      <c r="G839" s="188"/>
      <c r="H839" s="188"/>
      <c r="I839" s="188"/>
      <c r="J839" s="188"/>
      <c r="K839" s="188"/>
      <c r="L839" s="188"/>
      <c r="M839" s="188"/>
      <c r="N839" s="188"/>
      <c r="O839" s="188"/>
      <c r="P839" s="188"/>
      <c r="Q839" s="188"/>
      <c r="R839" s="188"/>
      <c r="S839" s="188"/>
      <c r="T839" s="188"/>
      <c r="U839" s="189"/>
      <c r="V839" s="188"/>
      <c r="W839" s="166"/>
      <c r="X839" s="166"/>
      <c r="Y839" s="166"/>
      <c r="Z839" s="166"/>
      <c r="AA839" s="166"/>
      <c r="AB839" s="166"/>
      <c r="AC839" s="166"/>
      <c r="AD839" s="166"/>
      <c r="AE839" s="166"/>
      <c r="AF839" s="166"/>
      <c r="AG839" s="166" t="s">
        <v>154</v>
      </c>
      <c r="AH839" s="166">
        <v>0</v>
      </c>
      <c r="AI839" s="166"/>
      <c r="AJ839" s="166"/>
      <c r="AK839" s="166"/>
      <c r="AL839" s="166"/>
      <c r="AM839" s="166"/>
      <c r="AN839" s="166"/>
      <c r="AO839" s="166"/>
      <c r="AP839" s="166"/>
      <c r="AQ839" s="166"/>
      <c r="AR839" s="166"/>
      <c r="AS839" s="166"/>
      <c r="AT839" s="166"/>
      <c r="AU839" s="166"/>
      <c r="AV839" s="166"/>
      <c r="AW839" s="166"/>
      <c r="AX839" s="166"/>
      <c r="AY839" s="166"/>
      <c r="AZ839" s="166"/>
      <c r="BA839" s="166"/>
      <c r="BB839" s="166"/>
      <c r="BC839" s="166"/>
      <c r="BD839" s="166"/>
      <c r="BE839" s="166"/>
      <c r="BF839" s="166"/>
      <c r="BG839" s="166"/>
      <c r="BH839" s="166"/>
    </row>
    <row r="840" spans="1:60" outlineLevel="1">
      <c r="A840" s="167"/>
      <c r="B840" s="177"/>
      <c r="C840" s="195" t="s">
        <v>618</v>
      </c>
      <c r="D840" s="180"/>
      <c r="E840" s="184">
        <v>19.071999999999999</v>
      </c>
      <c r="F840" s="188"/>
      <c r="G840" s="188"/>
      <c r="H840" s="188"/>
      <c r="I840" s="188"/>
      <c r="J840" s="188"/>
      <c r="K840" s="188"/>
      <c r="L840" s="188"/>
      <c r="M840" s="188"/>
      <c r="N840" s="188"/>
      <c r="O840" s="188"/>
      <c r="P840" s="188"/>
      <c r="Q840" s="188"/>
      <c r="R840" s="188"/>
      <c r="S840" s="188"/>
      <c r="T840" s="188"/>
      <c r="U840" s="189"/>
      <c r="V840" s="188"/>
      <c r="W840" s="166"/>
      <c r="X840" s="166"/>
      <c r="Y840" s="166"/>
      <c r="Z840" s="166"/>
      <c r="AA840" s="166"/>
      <c r="AB840" s="166"/>
      <c r="AC840" s="166"/>
      <c r="AD840" s="166"/>
      <c r="AE840" s="166"/>
      <c r="AF840" s="166"/>
      <c r="AG840" s="166" t="s">
        <v>154</v>
      </c>
      <c r="AH840" s="166">
        <v>0</v>
      </c>
      <c r="AI840" s="166"/>
      <c r="AJ840" s="166"/>
      <c r="AK840" s="166"/>
      <c r="AL840" s="166"/>
      <c r="AM840" s="166"/>
      <c r="AN840" s="166"/>
      <c r="AO840" s="166"/>
      <c r="AP840" s="166"/>
      <c r="AQ840" s="166"/>
      <c r="AR840" s="166"/>
      <c r="AS840" s="166"/>
      <c r="AT840" s="166"/>
      <c r="AU840" s="166"/>
      <c r="AV840" s="166"/>
      <c r="AW840" s="166"/>
      <c r="AX840" s="166"/>
      <c r="AY840" s="166"/>
      <c r="AZ840" s="166"/>
      <c r="BA840" s="166"/>
      <c r="BB840" s="166"/>
      <c r="BC840" s="166"/>
      <c r="BD840" s="166"/>
      <c r="BE840" s="166"/>
      <c r="BF840" s="166"/>
      <c r="BG840" s="166"/>
      <c r="BH840" s="166"/>
    </row>
    <row r="841" spans="1:60" outlineLevel="1">
      <c r="A841" s="167"/>
      <c r="B841" s="177"/>
      <c r="C841" s="195" t="s">
        <v>619</v>
      </c>
      <c r="D841" s="180"/>
      <c r="E841" s="184">
        <v>6.72</v>
      </c>
      <c r="F841" s="188"/>
      <c r="G841" s="188"/>
      <c r="H841" s="188"/>
      <c r="I841" s="188"/>
      <c r="J841" s="188"/>
      <c r="K841" s="188"/>
      <c r="L841" s="188"/>
      <c r="M841" s="188"/>
      <c r="N841" s="188"/>
      <c r="O841" s="188"/>
      <c r="P841" s="188"/>
      <c r="Q841" s="188"/>
      <c r="R841" s="188"/>
      <c r="S841" s="188"/>
      <c r="T841" s="188"/>
      <c r="U841" s="189"/>
      <c r="V841" s="188"/>
      <c r="W841" s="166"/>
      <c r="X841" s="166"/>
      <c r="Y841" s="166"/>
      <c r="Z841" s="166"/>
      <c r="AA841" s="166"/>
      <c r="AB841" s="166"/>
      <c r="AC841" s="166"/>
      <c r="AD841" s="166"/>
      <c r="AE841" s="166"/>
      <c r="AF841" s="166"/>
      <c r="AG841" s="166" t="s">
        <v>154</v>
      </c>
      <c r="AH841" s="166">
        <v>0</v>
      </c>
      <c r="AI841" s="166"/>
      <c r="AJ841" s="166"/>
      <c r="AK841" s="166"/>
      <c r="AL841" s="166"/>
      <c r="AM841" s="166"/>
      <c r="AN841" s="166"/>
      <c r="AO841" s="166"/>
      <c r="AP841" s="166"/>
      <c r="AQ841" s="166"/>
      <c r="AR841" s="166"/>
      <c r="AS841" s="166"/>
      <c r="AT841" s="166"/>
      <c r="AU841" s="166"/>
      <c r="AV841" s="166"/>
      <c r="AW841" s="166"/>
      <c r="AX841" s="166"/>
      <c r="AY841" s="166"/>
      <c r="AZ841" s="166"/>
      <c r="BA841" s="166"/>
      <c r="BB841" s="166"/>
      <c r="BC841" s="166"/>
      <c r="BD841" s="166"/>
      <c r="BE841" s="166"/>
      <c r="BF841" s="166"/>
      <c r="BG841" s="166"/>
      <c r="BH841" s="166"/>
    </row>
    <row r="842" spans="1:60" outlineLevel="1">
      <c r="A842" s="167"/>
      <c r="B842" s="177"/>
      <c r="C842" s="195" t="s">
        <v>620</v>
      </c>
      <c r="D842" s="180"/>
      <c r="E842" s="184">
        <v>4.9400000000000004</v>
      </c>
      <c r="F842" s="188"/>
      <c r="G842" s="188"/>
      <c r="H842" s="188"/>
      <c r="I842" s="188"/>
      <c r="J842" s="188"/>
      <c r="K842" s="188"/>
      <c r="L842" s="188"/>
      <c r="M842" s="188"/>
      <c r="N842" s="188"/>
      <c r="O842" s="188"/>
      <c r="P842" s="188"/>
      <c r="Q842" s="188"/>
      <c r="R842" s="188"/>
      <c r="S842" s="188"/>
      <c r="T842" s="188"/>
      <c r="U842" s="189"/>
      <c r="V842" s="188"/>
      <c r="W842" s="166"/>
      <c r="X842" s="166"/>
      <c r="Y842" s="166"/>
      <c r="Z842" s="166"/>
      <c r="AA842" s="166"/>
      <c r="AB842" s="166"/>
      <c r="AC842" s="166"/>
      <c r="AD842" s="166"/>
      <c r="AE842" s="166"/>
      <c r="AF842" s="166"/>
      <c r="AG842" s="166" t="s">
        <v>154</v>
      </c>
      <c r="AH842" s="166">
        <v>0</v>
      </c>
      <c r="AI842" s="166"/>
      <c r="AJ842" s="166"/>
      <c r="AK842" s="166"/>
      <c r="AL842" s="166"/>
      <c r="AM842" s="166"/>
      <c r="AN842" s="166"/>
      <c r="AO842" s="166"/>
      <c r="AP842" s="166"/>
      <c r="AQ842" s="166"/>
      <c r="AR842" s="166"/>
      <c r="AS842" s="166"/>
      <c r="AT842" s="166"/>
      <c r="AU842" s="166"/>
      <c r="AV842" s="166"/>
      <c r="AW842" s="166"/>
      <c r="AX842" s="166"/>
      <c r="AY842" s="166"/>
      <c r="AZ842" s="166"/>
      <c r="BA842" s="166"/>
      <c r="BB842" s="166"/>
      <c r="BC842" s="166"/>
      <c r="BD842" s="166"/>
      <c r="BE842" s="166"/>
      <c r="BF842" s="166"/>
      <c r="BG842" s="166"/>
      <c r="BH842" s="166"/>
    </row>
    <row r="843" spans="1:60" outlineLevel="1">
      <c r="A843" s="167"/>
      <c r="B843" s="177"/>
      <c r="C843" s="195" t="s">
        <v>621</v>
      </c>
      <c r="D843" s="180"/>
      <c r="E843" s="184">
        <v>6.8407999999999998</v>
      </c>
      <c r="F843" s="188"/>
      <c r="G843" s="188"/>
      <c r="H843" s="188"/>
      <c r="I843" s="188"/>
      <c r="J843" s="188"/>
      <c r="K843" s="188"/>
      <c r="L843" s="188"/>
      <c r="M843" s="188"/>
      <c r="N843" s="188"/>
      <c r="O843" s="188"/>
      <c r="P843" s="188"/>
      <c r="Q843" s="188"/>
      <c r="R843" s="188"/>
      <c r="S843" s="188"/>
      <c r="T843" s="188"/>
      <c r="U843" s="189"/>
      <c r="V843" s="188"/>
      <c r="W843" s="166"/>
      <c r="X843" s="166"/>
      <c r="Y843" s="166"/>
      <c r="Z843" s="166"/>
      <c r="AA843" s="166"/>
      <c r="AB843" s="166"/>
      <c r="AC843" s="166"/>
      <c r="AD843" s="166"/>
      <c r="AE843" s="166"/>
      <c r="AF843" s="166"/>
      <c r="AG843" s="166" t="s">
        <v>154</v>
      </c>
      <c r="AH843" s="166">
        <v>0</v>
      </c>
      <c r="AI843" s="166"/>
      <c r="AJ843" s="166"/>
      <c r="AK843" s="166"/>
      <c r="AL843" s="166"/>
      <c r="AM843" s="166"/>
      <c r="AN843" s="166"/>
      <c r="AO843" s="166"/>
      <c r="AP843" s="166"/>
      <c r="AQ843" s="166"/>
      <c r="AR843" s="166"/>
      <c r="AS843" s="166"/>
      <c r="AT843" s="166"/>
      <c r="AU843" s="166"/>
      <c r="AV843" s="166"/>
      <c r="AW843" s="166"/>
      <c r="AX843" s="166"/>
      <c r="AY843" s="166"/>
      <c r="AZ843" s="166"/>
      <c r="BA843" s="166"/>
      <c r="BB843" s="166"/>
      <c r="BC843" s="166"/>
      <c r="BD843" s="166"/>
      <c r="BE843" s="166"/>
      <c r="BF843" s="166"/>
      <c r="BG843" s="166"/>
      <c r="BH843" s="166"/>
    </row>
    <row r="844" spans="1:60" outlineLevel="1">
      <c r="A844" s="167"/>
      <c r="B844" s="177"/>
      <c r="C844" s="195" t="s">
        <v>622</v>
      </c>
      <c r="D844" s="180"/>
      <c r="E844" s="184">
        <v>3.1360000000000001</v>
      </c>
      <c r="F844" s="188"/>
      <c r="G844" s="188"/>
      <c r="H844" s="188"/>
      <c r="I844" s="188"/>
      <c r="J844" s="188"/>
      <c r="K844" s="188"/>
      <c r="L844" s="188"/>
      <c r="M844" s="188"/>
      <c r="N844" s="188"/>
      <c r="O844" s="188"/>
      <c r="P844" s="188"/>
      <c r="Q844" s="188"/>
      <c r="R844" s="188"/>
      <c r="S844" s="188"/>
      <c r="T844" s="188"/>
      <c r="U844" s="189"/>
      <c r="V844" s="188"/>
      <c r="W844" s="166"/>
      <c r="X844" s="166"/>
      <c r="Y844" s="166"/>
      <c r="Z844" s="166"/>
      <c r="AA844" s="166"/>
      <c r="AB844" s="166"/>
      <c r="AC844" s="166"/>
      <c r="AD844" s="166"/>
      <c r="AE844" s="166"/>
      <c r="AF844" s="166"/>
      <c r="AG844" s="166" t="s">
        <v>154</v>
      </c>
      <c r="AH844" s="166">
        <v>0</v>
      </c>
      <c r="AI844" s="166"/>
      <c r="AJ844" s="166"/>
      <c r="AK844" s="166"/>
      <c r="AL844" s="166"/>
      <c r="AM844" s="166"/>
      <c r="AN844" s="166"/>
      <c r="AO844" s="166"/>
      <c r="AP844" s="166"/>
      <c r="AQ844" s="166"/>
      <c r="AR844" s="166"/>
      <c r="AS844" s="166"/>
      <c r="AT844" s="166"/>
      <c r="AU844" s="166"/>
      <c r="AV844" s="166"/>
      <c r="AW844" s="166"/>
      <c r="AX844" s="166"/>
      <c r="AY844" s="166"/>
      <c r="AZ844" s="166"/>
      <c r="BA844" s="166"/>
      <c r="BB844" s="166"/>
      <c r="BC844" s="166"/>
      <c r="BD844" s="166"/>
      <c r="BE844" s="166"/>
      <c r="BF844" s="166"/>
      <c r="BG844" s="166"/>
      <c r="BH844" s="166"/>
    </row>
    <row r="845" spans="1:60" outlineLevel="1">
      <c r="A845" s="167"/>
      <c r="B845" s="177"/>
      <c r="C845" s="195" t="s">
        <v>623</v>
      </c>
      <c r="D845" s="180"/>
      <c r="E845" s="184">
        <v>2.66</v>
      </c>
      <c r="F845" s="188"/>
      <c r="G845" s="188"/>
      <c r="H845" s="188"/>
      <c r="I845" s="188"/>
      <c r="J845" s="188"/>
      <c r="K845" s="188"/>
      <c r="L845" s="188"/>
      <c r="M845" s="188"/>
      <c r="N845" s="188"/>
      <c r="O845" s="188"/>
      <c r="P845" s="188"/>
      <c r="Q845" s="188"/>
      <c r="R845" s="188"/>
      <c r="S845" s="188"/>
      <c r="T845" s="188"/>
      <c r="U845" s="189"/>
      <c r="V845" s="188"/>
      <c r="W845" s="166"/>
      <c r="X845" s="166"/>
      <c r="Y845" s="166"/>
      <c r="Z845" s="166"/>
      <c r="AA845" s="166"/>
      <c r="AB845" s="166"/>
      <c r="AC845" s="166"/>
      <c r="AD845" s="166"/>
      <c r="AE845" s="166"/>
      <c r="AF845" s="166"/>
      <c r="AG845" s="166" t="s">
        <v>154</v>
      </c>
      <c r="AH845" s="166">
        <v>0</v>
      </c>
      <c r="AI845" s="166"/>
      <c r="AJ845" s="166"/>
      <c r="AK845" s="166"/>
      <c r="AL845" s="166"/>
      <c r="AM845" s="166"/>
      <c r="AN845" s="166"/>
      <c r="AO845" s="166"/>
      <c r="AP845" s="166"/>
      <c r="AQ845" s="166"/>
      <c r="AR845" s="166"/>
      <c r="AS845" s="166"/>
      <c r="AT845" s="166"/>
      <c r="AU845" s="166"/>
      <c r="AV845" s="166"/>
      <c r="AW845" s="166"/>
      <c r="AX845" s="166"/>
      <c r="AY845" s="166"/>
      <c r="AZ845" s="166"/>
      <c r="BA845" s="166"/>
      <c r="BB845" s="166"/>
      <c r="BC845" s="166"/>
      <c r="BD845" s="166"/>
      <c r="BE845" s="166"/>
      <c r="BF845" s="166"/>
      <c r="BG845" s="166"/>
      <c r="BH845" s="166"/>
    </row>
    <row r="846" spans="1:60" outlineLevel="1">
      <c r="A846" s="167"/>
      <c r="B846" s="177"/>
      <c r="C846" s="195" t="s">
        <v>624</v>
      </c>
      <c r="D846" s="180"/>
      <c r="E846" s="184">
        <v>6.3840000000000003</v>
      </c>
      <c r="F846" s="188"/>
      <c r="G846" s="188"/>
      <c r="H846" s="188"/>
      <c r="I846" s="188"/>
      <c r="J846" s="188"/>
      <c r="K846" s="188"/>
      <c r="L846" s="188"/>
      <c r="M846" s="188"/>
      <c r="N846" s="188"/>
      <c r="O846" s="188"/>
      <c r="P846" s="188"/>
      <c r="Q846" s="188"/>
      <c r="R846" s="188"/>
      <c r="S846" s="188"/>
      <c r="T846" s="188"/>
      <c r="U846" s="189"/>
      <c r="V846" s="188"/>
      <c r="W846" s="166"/>
      <c r="X846" s="166"/>
      <c r="Y846" s="166"/>
      <c r="Z846" s="166"/>
      <c r="AA846" s="166"/>
      <c r="AB846" s="166"/>
      <c r="AC846" s="166"/>
      <c r="AD846" s="166"/>
      <c r="AE846" s="166"/>
      <c r="AF846" s="166"/>
      <c r="AG846" s="166" t="s">
        <v>154</v>
      </c>
      <c r="AH846" s="166">
        <v>0</v>
      </c>
      <c r="AI846" s="166"/>
      <c r="AJ846" s="166"/>
      <c r="AK846" s="166"/>
      <c r="AL846" s="166"/>
      <c r="AM846" s="166"/>
      <c r="AN846" s="166"/>
      <c r="AO846" s="166"/>
      <c r="AP846" s="166"/>
      <c r="AQ846" s="166"/>
      <c r="AR846" s="166"/>
      <c r="AS846" s="166"/>
      <c r="AT846" s="166"/>
      <c r="AU846" s="166"/>
      <c r="AV846" s="166"/>
      <c r="AW846" s="166"/>
      <c r="AX846" s="166"/>
      <c r="AY846" s="166"/>
      <c r="AZ846" s="166"/>
      <c r="BA846" s="166"/>
      <c r="BB846" s="166"/>
      <c r="BC846" s="166"/>
      <c r="BD846" s="166"/>
      <c r="BE846" s="166"/>
      <c r="BF846" s="166"/>
      <c r="BG846" s="166"/>
      <c r="BH846" s="166"/>
    </row>
    <row r="847" spans="1:60" outlineLevel="1">
      <c r="A847" s="167"/>
      <c r="B847" s="177"/>
      <c r="C847" s="195" t="s">
        <v>625</v>
      </c>
      <c r="D847" s="180"/>
      <c r="E847" s="184">
        <v>10.528</v>
      </c>
      <c r="F847" s="188"/>
      <c r="G847" s="188"/>
      <c r="H847" s="188"/>
      <c r="I847" s="188"/>
      <c r="J847" s="188"/>
      <c r="K847" s="188"/>
      <c r="L847" s="188"/>
      <c r="M847" s="188"/>
      <c r="N847" s="188"/>
      <c r="O847" s="188"/>
      <c r="P847" s="188"/>
      <c r="Q847" s="188"/>
      <c r="R847" s="188"/>
      <c r="S847" s="188"/>
      <c r="T847" s="188"/>
      <c r="U847" s="189"/>
      <c r="V847" s="188"/>
      <c r="W847" s="166"/>
      <c r="X847" s="166"/>
      <c r="Y847" s="166"/>
      <c r="Z847" s="166"/>
      <c r="AA847" s="166"/>
      <c r="AB847" s="166"/>
      <c r="AC847" s="166"/>
      <c r="AD847" s="166"/>
      <c r="AE847" s="166"/>
      <c r="AF847" s="166"/>
      <c r="AG847" s="166" t="s">
        <v>154</v>
      </c>
      <c r="AH847" s="166">
        <v>0</v>
      </c>
      <c r="AI847" s="166"/>
      <c r="AJ847" s="166"/>
      <c r="AK847" s="166"/>
      <c r="AL847" s="166"/>
      <c r="AM847" s="166"/>
      <c r="AN847" s="166"/>
      <c r="AO847" s="166"/>
      <c r="AP847" s="166"/>
      <c r="AQ847" s="166"/>
      <c r="AR847" s="166"/>
      <c r="AS847" s="166"/>
      <c r="AT847" s="166"/>
      <c r="AU847" s="166"/>
      <c r="AV847" s="166"/>
      <c r="AW847" s="166"/>
      <c r="AX847" s="166"/>
      <c r="AY847" s="166"/>
      <c r="AZ847" s="166"/>
      <c r="BA847" s="166"/>
      <c r="BB847" s="166"/>
      <c r="BC847" s="166"/>
      <c r="BD847" s="166"/>
      <c r="BE847" s="166"/>
      <c r="BF847" s="166"/>
      <c r="BG847" s="166"/>
      <c r="BH847" s="166"/>
    </row>
    <row r="848" spans="1:60" outlineLevel="1">
      <c r="A848" s="167"/>
      <c r="B848" s="177"/>
      <c r="C848" s="195" t="s">
        <v>286</v>
      </c>
      <c r="D848" s="180"/>
      <c r="E848" s="184"/>
      <c r="F848" s="188"/>
      <c r="G848" s="188"/>
      <c r="H848" s="188"/>
      <c r="I848" s="188"/>
      <c r="J848" s="188"/>
      <c r="K848" s="188"/>
      <c r="L848" s="188"/>
      <c r="M848" s="188"/>
      <c r="N848" s="188"/>
      <c r="O848" s="188"/>
      <c r="P848" s="188"/>
      <c r="Q848" s="188"/>
      <c r="R848" s="188"/>
      <c r="S848" s="188"/>
      <c r="T848" s="188"/>
      <c r="U848" s="189"/>
      <c r="V848" s="188"/>
      <c r="W848" s="166"/>
      <c r="X848" s="166"/>
      <c r="Y848" s="166"/>
      <c r="Z848" s="166"/>
      <c r="AA848" s="166"/>
      <c r="AB848" s="166"/>
      <c r="AC848" s="166"/>
      <c r="AD848" s="166"/>
      <c r="AE848" s="166"/>
      <c r="AF848" s="166"/>
      <c r="AG848" s="166" t="s">
        <v>154</v>
      </c>
      <c r="AH848" s="166">
        <v>0</v>
      </c>
      <c r="AI848" s="166"/>
      <c r="AJ848" s="166"/>
      <c r="AK848" s="166"/>
      <c r="AL848" s="166"/>
      <c r="AM848" s="166"/>
      <c r="AN848" s="166"/>
      <c r="AO848" s="166"/>
      <c r="AP848" s="166"/>
      <c r="AQ848" s="166"/>
      <c r="AR848" s="166"/>
      <c r="AS848" s="166"/>
      <c r="AT848" s="166"/>
      <c r="AU848" s="166"/>
      <c r="AV848" s="166"/>
      <c r="AW848" s="166"/>
      <c r="AX848" s="166"/>
      <c r="AY848" s="166"/>
      <c r="AZ848" s="166"/>
      <c r="BA848" s="166"/>
      <c r="BB848" s="166"/>
      <c r="BC848" s="166"/>
      <c r="BD848" s="166"/>
      <c r="BE848" s="166"/>
      <c r="BF848" s="166"/>
      <c r="BG848" s="166"/>
      <c r="BH848" s="166"/>
    </row>
    <row r="849" spans="1:60" outlineLevel="1">
      <c r="A849" s="167"/>
      <c r="B849" s="177"/>
      <c r="C849" s="195" t="s">
        <v>626</v>
      </c>
      <c r="D849" s="180"/>
      <c r="E849" s="184">
        <v>80.352000000000004</v>
      </c>
      <c r="F849" s="188"/>
      <c r="G849" s="188"/>
      <c r="H849" s="188"/>
      <c r="I849" s="188"/>
      <c r="J849" s="188"/>
      <c r="K849" s="188"/>
      <c r="L849" s="188"/>
      <c r="M849" s="188"/>
      <c r="N849" s="188"/>
      <c r="O849" s="188"/>
      <c r="P849" s="188"/>
      <c r="Q849" s="188"/>
      <c r="R849" s="188"/>
      <c r="S849" s="188"/>
      <c r="T849" s="188"/>
      <c r="U849" s="189"/>
      <c r="V849" s="188"/>
      <c r="W849" s="166"/>
      <c r="X849" s="166"/>
      <c r="Y849" s="166"/>
      <c r="Z849" s="166"/>
      <c r="AA849" s="166"/>
      <c r="AB849" s="166"/>
      <c r="AC849" s="166"/>
      <c r="AD849" s="166"/>
      <c r="AE849" s="166"/>
      <c r="AF849" s="166"/>
      <c r="AG849" s="166" t="s">
        <v>154</v>
      </c>
      <c r="AH849" s="166">
        <v>0</v>
      </c>
      <c r="AI849" s="166"/>
      <c r="AJ849" s="166"/>
      <c r="AK849" s="166"/>
      <c r="AL849" s="166"/>
      <c r="AM849" s="166"/>
      <c r="AN849" s="166"/>
      <c r="AO849" s="166"/>
      <c r="AP849" s="166"/>
      <c r="AQ849" s="166"/>
      <c r="AR849" s="166"/>
      <c r="AS849" s="166"/>
      <c r="AT849" s="166"/>
      <c r="AU849" s="166"/>
      <c r="AV849" s="166"/>
      <c r="AW849" s="166"/>
      <c r="AX849" s="166"/>
      <c r="AY849" s="166"/>
      <c r="AZ849" s="166"/>
      <c r="BA849" s="166"/>
      <c r="BB849" s="166"/>
      <c r="BC849" s="166"/>
      <c r="BD849" s="166"/>
      <c r="BE849" s="166"/>
      <c r="BF849" s="166"/>
      <c r="BG849" s="166"/>
      <c r="BH849" s="166"/>
    </row>
    <row r="850" spans="1:60" outlineLevel="1">
      <c r="A850" s="167"/>
      <c r="B850" s="177"/>
      <c r="C850" s="195" t="s">
        <v>627</v>
      </c>
      <c r="D850" s="180"/>
      <c r="E850" s="184">
        <v>27.648</v>
      </c>
      <c r="F850" s="188"/>
      <c r="G850" s="188"/>
      <c r="H850" s="188"/>
      <c r="I850" s="188"/>
      <c r="J850" s="188"/>
      <c r="K850" s="188"/>
      <c r="L850" s="188"/>
      <c r="M850" s="188"/>
      <c r="N850" s="188"/>
      <c r="O850" s="188"/>
      <c r="P850" s="188"/>
      <c r="Q850" s="188"/>
      <c r="R850" s="188"/>
      <c r="S850" s="188"/>
      <c r="T850" s="188"/>
      <c r="U850" s="189"/>
      <c r="V850" s="188"/>
      <c r="W850" s="166"/>
      <c r="X850" s="166"/>
      <c r="Y850" s="166"/>
      <c r="Z850" s="166"/>
      <c r="AA850" s="166"/>
      <c r="AB850" s="166"/>
      <c r="AC850" s="166"/>
      <c r="AD850" s="166"/>
      <c r="AE850" s="166"/>
      <c r="AF850" s="166"/>
      <c r="AG850" s="166" t="s">
        <v>154</v>
      </c>
      <c r="AH850" s="166">
        <v>0</v>
      </c>
      <c r="AI850" s="166"/>
      <c r="AJ850" s="166"/>
      <c r="AK850" s="166"/>
      <c r="AL850" s="166"/>
      <c r="AM850" s="166"/>
      <c r="AN850" s="166"/>
      <c r="AO850" s="166"/>
      <c r="AP850" s="166"/>
      <c r="AQ850" s="166"/>
      <c r="AR850" s="166"/>
      <c r="AS850" s="166"/>
      <c r="AT850" s="166"/>
      <c r="AU850" s="166"/>
      <c r="AV850" s="166"/>
      <c r="AW850" s="166"/>
      <c r="AX850" s="166"/>
      <c r="AY850" s="166"/>
      <c r="AZ850" s="166"/>
      <c r="BA850" s="166"/>
      <c r="BB850" s="166"/>
      <c r="BC850" s="166"/>
      <c r="BD850" s="166"/>
      <c r="BE850" s="166"/>
      <c r="BF850" s="166"/>
      <c r="BG850" s="166"/>
      <c r="BH850" s="166"/>
    </row>
    <row r="851" spans="1:60">
      <c r="A851" s="173" t="s">
        <v>146</v>
      </c>
      <c r="B851" s="178" t="s">
        <v>114</v>
      </c>
      <c r="C851" s="196" t="s">
        <v>115</v>
      </c>
      <c r="D851" s="181"/>
      <c r="E851" s="185"/>
      <c r="F851" s="190"/>
      <c r="G851" s="190"/>
      <c r="H851" s="190"/>
      <c r="I851" s="190">
        <f>SUM(I852:I896)</f>
        <v>16367.810000000001</v>
      </c>
      <c r="J851" s="190"/>
      <c r="K851" s="190">
        <f>SUM(K852:K896)</f>
        <v>60684.25</v>
      </c>
      <c r="L851" s="190"/>
      <c r="M851" s="190">
        <f>SUM(M852:M896)</f>
        <v>0</v>
      </c>
      <c r="N851" s="190"/>
      <c r="O851" s="190">
        <f>SUM(O852:O896)</f>
        <v>0.38</v>
      </c>
      <c r="P851" s="190"/>
      <c r="Q851" s="190">
        <f>SUM(Q852:Q896)</f>
        <v>0</v>
      </c>
      <c r="R851" s="190"/>
      <c r="S851" s="190"/>
      <c r="T851" s="190"/>
      <c r="U851" s="191">
        <f>SUM(U852:U896)</f>
        <v>0</v>
      </c>
      <c r="V851" s="190"/>
      <c r="AG851" t="s">
        <v>147</v>
      </c>
    </row>
    <row r="852" spans="1:60" outlineLevel="1">
      <c r="A852" s="167">
        <v>136</v>
      </c>
      <c r="B852" s="177" t="s">
        <v>628</v>
      </c>
      <c r="C852" s="194" t="s">
        <v>675</v>
      </c>
      <c r="D852" s="179" t="s">
        <v>159</v>
      </c>
      <c r="E852" s="183">
        <v>752.90862000000004</v>
      </c>
      <c r="F852" s="188"/>
      <c r="G852" s="188"/>
      <c r="H852" s="188">
        <v>2.12</v>
      </c>
      <c r="I852" s="188">
        <f>ROUND(E852*H852,2)</f>
        <v>1596.17</v>
      </c>
      <c r="J852" s="188">
        <v>11.68</v>
      </c>
      <c r="K852" s="188">
        <f>ROUND(E852*J852,2)</f>
        <v>8793.9699999999993</v>
      </c>
      <c r="L852" s="188">
        <v>15</v>
      </c>
      <c r="M852" s="188">
        <f>G852*(1+L852/100)</f>
        <v>0</v>
      </c>
      <c r="N852" s="188">
        <v>5.0000000000000002E-5</v>
      </c>
      <c r="O852" s="188">
        <f>ROUND(E852*N852,2)</f>
        <v>0.04</v>
      </c>
      <c r="P852" s="188">
        <v>0</v>
      </c>
      <c r="Q852" s="188">
        <f>ROUND(E852*P852,2)</f>
        <v>0</v>
      </c>
      <c r="R852" s="188"/>
      <c r="S852" s="188" t="s">
        <v>151</v>
      </c>
      <c r="T852" s="188">
        <v>0</v>
      </c>
      <c r="U852" s="189">
        <f>ROUND(E852*T852,2)</f>
        <v>0</v>
      </c>
      <c r="V852" s="188"/>
      <c r="W852" s="166"/>
      <c r="X852" s="166"/>
      <c r="Y852" s="166"/>
      <c r="Z852" s="166"/>
      <c r="AA852" s="166"/>
      <c r="AB852" s="166"/>
      <c r="AC852" s="166"/>
      <c r="AD852" s="166"/>
      <c r="AE852" s="166"/>
      <c r="AF852" s="166"/>
      <c r="AG852" s="166" t="s">
        <v>152</v>
      </c>
      <c r="AH852" s="166"/>
      <c r="AI852" s="166"/>
      <c r="AJ852" s="166"/>
      <c r="AK852" s="166"/>
      <c r="AL852" s="166"/>
      <c r="AM852" s="166"/>
      <c r="AN852" s="166"/>
      <c r="AO852" s="166"/>
      <c r="AP852" s="166"/>
      <c r="AQ852" s="166"/>
      <c r="AR852" s="166"/>
      <c r="AS852" s="166"/>
      <c r="AT852" s="166"/>
      <c r="AU852" s="166"/>
      <c r="AV852" s="166"/>
      <c r="AW852" s="166"/>
      <c r="AX852" s="166"/>
      <c r="AY852" s="166"/>
      <c r="AZ852" s="166"/>
      <c r="BA852" s="166"/>
      <c r="BB852" s="166"/>
      <c r="BC852" s="166"/>
      <c r="BD852" s="166"/>
      <c r="BE852" s="166"/>
      <c r="BF852" s="166"/>
      <c r="BG852" s="166"/>
      <c r="BH852" s="166"/>
    </row>
    <row r="853" spans="1:60" outlineLevel="1">
      <c r="A853" s="167"/>
      <c r="B853" s="177"/>
      <c r="C853" s="195" t="s">
        <v>629</v>
      </c>
      <c r="D853" s="180"/>
      <c r="E853" s="184">
        <v>196.6515</v>
      </c>
      <c r="F853" s="188"/>
      <c r="G853" s="188"/>
      <c r="H853" s="188"/>
      <c r="I853" s="188"/>
      <c r="J853" s="188"/>
      <c r="K853" s="188"/>
      <c r="L853" s="188"/>
      <c r="M853" s="188"/>
      <c r="N853" s="188"/>
      <c r="O853" s="188"/>
      <c r="P853" s="188"/>
      <c r="Q853" s="188"/>
      <c r="R853" s="188"/>
      <c r="S853" s="188"/>
      <c r="T853" s="188"/>
      <c r="U853" s="189"/>
      <c r="V853" s="188"/>
      <c r="W853" s="166"/>
      <c r="X853" s="166"/>
      <c r="Y853" s="166"/>
      <c r="Z853" s="166"/>
      <c r="AA853" s="166"/>
      <c r="AB853" s="166"/>
      <c r="AC853" s="166"/>
      <c r="AD853" s="166"/>
      <c r="AE853" s="166"/>
      <c r="AF853" s="166"/>
      <c r="AG853" s="166" t="s">
        <v>154</v>
      </c>
      <c r="AH853" s="166">
        <v>0</v>
      </c>
      <c r="AI853" s="166"/>
      <c r="AJ853" s="166"/>
      <c r="AK853" s="166"/>
      <c r="AL853" s="166"/>
      <c r="AM853" s="166"/>
      <c r="AN853" s="166"/>
      <c r="AO853" s="166"/>
      <c r="AP853" s="166"/>
      <c r="AQ853" s="166"/>
      <c r="AR853" s="166"/>
      <c r="AS853" s="166"/>
      <c r="AT853" s="166"/>
      <c r="AU853" s="166"/>
      <c r="AV853" s="166"/>
      <c r="AW853" s="166"/>
      <c r="AX853" s="166"/>
      <c r="AY853" s="166"/>
      <c r="AZ853" s="166"/>
      <c r="BA853" s="166"/>
      <c r="BB853" s="166"/>
      <c r="BC853" s="166"/>
      <c r="BD853" s="166"/>
      <c r="BE853" s="166"/>
      <c r="BF853" s="166"/>
      <c r="BG853" s="166"/>
      <c r="BH853" s="166"/>
    </row>
    <row r="854" spans="1:60" outlineLevel="1">
      <c r="A854" s="167"/>
      <c r="B854" s="177"/>
      <c r="C854" s="195" t="s">
        <v>630</v>
      </c>
      <c r="D854" s="180"/>
      <c r="E854" s="184">
        <v>223.17792</v>
      </c>
      <c r="F854" s="188"/>
      <c r="G854" s="188"/>
      <c r="H854" s="188"/>
      <c r="I854" s="188"/>
      <c r="J854" s="188"/>
      <c r="K854" s="188"/>
      <c r="L854" s="188"/>
      <c r="M854" s="188"/>
      <c r="N854" s="188"/>
      <c r="O854" s="188"/>
      <c r="P854" s="188"/>
      <c r="Q854" s="188"/>
      <c r="R854" s="188"/>
      <c r="S854" s="188"/>
      <c r="T854" s="188"/>
      <c r="U854" s="189"/>
      <c r="V854" s="188"/>
      <c r="W854" s="166"/>
      <c r="X854" s="166"/>
      <c r="Y854" s="166"/>
      <c r="Z854" s="166"/>
      <c r="AA854" s="166"/>
      <c r="AB854" s="166"/>
      <c r="AC854" s="166"/>
      <c r="AD854" s="166"/>
      <c r="AE854" s="166"/>
      <c r="AF854" s="166"/>
      <c r="AG854" s="166" t="s">
        <v>154</v>
      </c>
      <c r="AH854" s="166">
        <v>0</v>
      </c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166"/>
      <c r="AZ854" s="166"/>
      <c r="BA854" s="166"/>
      <c r="BB854" s="166"/>
      <c r="BC854" s="166"/>
      <c r="BD854" s="166"/>
      <c r="BE854" s="166"/>
      <c r="BF854" s="166"/>
      <c r="BG854" s="166"/>
      <c r="BH854" s="166"/>
    </row>
    <row r="855" spans="1:60" outlineLevel="1">
      <c r="A855" s="167"/>
      <c r="B855" s="177"/>
      <c r="C855" s="195" t="s">
        <v>631</v>
      </c>
      <c r="D855" s="180"/>
      <c r="E855" s="184">
        <v>155.69999999999999</v>
      </c>
      <c r="F855" s="188"/>
      <c r="G855" s="188"/>
      <c r="H855" s="188"/>
      <c r="I855" s="188"/>
      <c r="J855" s="188"/>
      <c r="K855" s="188"/>
      <c r="L855" s="188"/>
      <c r="M855" s="188"/>
      <c r="N855" s="188"/>
      <c r="O855" s="188"/>
      <c r="P855" s="188"/>
      <c r="Q855" s="188"/>
      <c r="R855" s="188"/>
      <c r="S855" s="188"/>
      <c r="T855" s="188"/>
      <c r="U855" s="189"/>
      <c r="V855" s="188"/>
      <c r="W855" s="166"/>
      <c r="X855" s="166"/>
      <c r="Y855" s="166"/>
      <c r="Z855" s="166"/>
      <c r="AA855" s="166"/>
      <c r="AB855" s="166"/>
      <c r="AC855" s="166"/>
      <c r="AD855" s="166"/>
      <c r="AE855" s="166"/>
      <c r="AF855" s="166"/>
      <c r="AG855" s="166" t="s">
        <v>154</v>
      </c>
      <c r="AH855" s="166">
        <v>0</v>
      </c>
      <c r="AI855" s="166"/>
      <c r="AJ855" s="166"/>
      <c r="AK855" s="166"/>
      <c r="AL855" s="166"/>
      <c r="AM855" s="166"/>
      <c r="AN855" s="166"/>
      <c r="AO855" s="166"/>
      <c r="AP855" s="166"/>
      <c r="AQ855" s="166"/>
      <c r="AR855" s="166"/>
      <c r="AS855" s="166"/>
      <c r="AT855" s="166"/>
      <c r="AU855" s="166"/>
      <c r="AV855" s="166"/>
      <c r="AW855" s="166"/>
      <c r="AX855" s="166"/>
      <c r="AY855" s="166"/>
      <c r="AZ855" s="166"/>
      <c r="BA855" s="166"/>
      <c r="BB855" s="166"/>
      <c r="BC855" s="166"/>
      <c r="BD855" s="166"/>
      <c r="BE855" s="166"/>
      <c r="BF855" s="166"/>
      <c r="BG855" s="166"/>
      <c r="BH855" s="166"/>
    </row>
    <row r="856" spans="1:60" outlineLevel="1">
      <c r="A856" s="167"/>
      <c r="B856" s="177"/>
      <c r="C856" s="195" t="s">
        <v>632</v>
      </c>
      <c r="D856" s="180"/>
      <c r="E856" s="184">
        <v>177.3792</v>
      </c>
      <c r="F856" s="188"/>
      <c r="G856" s="188"/>
      <c r="H856" s="188"/>
      <c r="I856" s="188"/>
      <c r="J856" s="188"/>
      <c r="K856" s="188"/>
      <c r="L856" s="188"/>
      <c r="M856" s="188"/>
      <c r="N856" s="188"/>
      <c r="O856" s="188"/>
      <c r="P856" s="188"/>
      <c r="Q856" s="188"/>
      <c r="R856" s="188"/>
      <c r="S856" s="188"/>
      <c r="T856" s="188"/>
      <c r="U856" s="189"/>
      <c r="V856" s="188"/>
      <c r="W856" s="166"/>
      <c r="X856" s="166"/>
      <c r="Y856" s="166"/>
      <c r="Z856" s="166"/>
      <c r="AA856" s="166"/>
      <c r="AB856" s="166"/>
      <c r="AC856" s="166"/>
      <c r="AD856" s="166"/>
      <c r="AE856" s="166"/>
      <c r="AF856" s="166"/>
      <c r="AG856" s="166" t="s">
        <v>154</v>
      </c>
      <c r="AH856" s="166">
        <v>0</v>
      </c>
      <c r="AI856" s="166"/>
      <c r="AJ856" s="166"/>
      <c r="AK856" s="166"/>
      <c r="AL856" s="166"/>
      <c r="AM856" s="166"/>
      <c r="AN856" s="166"/>
      <c r="AO856" s="166"/>
      <c r="AP856" s="166"/>
      <c r="AQ856" s="166"/>
      <c r="AR856" s="166"/>
      <c r="AS856" s="166"/>
      <c r="AT856" s="166"/>
      <c r="AU856" s="166"/>
      <c r="AV856" s="166"/>
      <c r="AW856" s="166"/>
      <c r="AX856" s="166"/>
      <c r="AY856" s="166"/>
      <c r="AZ856" s="166"/>
      <c r="BA856" s="166"/>
      <c r="BB856" s="166"/>
      <c r="BC856" s="166"/>
      <c r="BD856" s="166"/>
      <c r="BE856" s="166"/>
      <c r="BF856" s="166"/>
      <c r="BG856" s="166"/>
      <c r="BH856" s="166"/>
    </row>
    <row r="857" spans="1:60" outlineLevel="1">
      <c r="A857" s="167">
        <v>137</v>
      </c>
      <c r="B857" s="177" t="s">
        <v>633</v>
      </c>
      <c r="C857" s="194" t="s">
        <v>676</v>
      </c>
      <c r="D857" s="179" t="s">
        <v>159</v>
      </c>
      <c r="E857" s="183">
        <v>530.11500000000001</v>
      </c>
      <c r="F857" s="188"/>
      <c r="G857" s="188"/>
      <c r="H857" s="188">
        <v>3.15</v>
      </c>
      <c r="I857" s="188">
        <f>ROUND(E857*H857,2)</f>
        <v>1669.86</v>
      </c>
      <c r="J857" s="188">
        <v>11.55</v>
      </c>
      <c r="K857" s="188">
        <f>ROUND(E857*J857,2)</f>
        <v>6122.83</v>
      </c>
      <c r="L857" s="188">
        <v>15</v>
      </c>
      <c r="M857" s="188">
        <f>G857*(1+L857/100)</f>
        <v>0</v>
      </c>
      <c r="N857" s="188">
        <v>6.9999999999999994E-5</v>
      </c>
      <c r="O857" s="188">
        <f>ROUND(E857*N857,2)</f>
        <v>0.04</v>
      </c>
      <c r="P857" s="188">
        <v>0</v>
      </c>
      <c r="Q857" s="188">
        <f>ROUND(E857*P857,2)</f>
        <v>0</v>
      </c>
      <c r="R857" s="188"/>
      <c r="S857" s="188" t="s">
        <v>151</v>
      </c>
      <c r="T857" s="188">
        <v>0</v>
      </c>
      <c r="U857" s="189">
        <f>ROUND(E857*T857,2)</f>
        <v>0</v>
      </c>
      <c r="V857" s="188"/>
      <c r="W857" s="166"/>
      <c r="X857" s="166"/>
      <c r="Y857" s="166"/>
      <c r="Z857" s="166"/>
      <c r="AA857" s="166"/>
      <c r="AB857" s="166"/>
      <c r="AC857" s="166"/>
      <c r="AD857" s="166"/>
      <c r="AE857" s="166"/>
      <c r="AF857" s="166"/>
      <c r="AG857" s="166" t="s">
        <v>152</v>
      </c>
      <c r="AH857" s="166"/>
      <c r="AI857" s="166"/>
      <c r="AJ857" s="166"/>
      <c r="AK857" s="166"/>
      <c r="AL857" s="166"/>
      <c r="AM857" s="166"/>
      <c r="AN857" s="166"/>
      <c r="AO857" s="166"/>
      <c r="AP857" s="166"/>
      <c r="AQ857" s="166"/>
      <c r="AR857" s="166"/>
      <c r="AS857" s="166"/>
      <c r="AT857" s="166"/>
      <c r="AU857" s="166"/>
      <c r="AV857" s="166"/>
      <c r="AW857" s="166"/>
      <c r="AX857" s="166"/>
      <c r="AY857" s="166"/>
      <c r="AZ857" s="166"/>
      <c r="BA857" s="166"/>
      <c r="BB857" s="166"/>
      <c r="BC857" s="166"/>
      <c r="BD857" s="166"/>
      <c r="BE857" s="166"/>
      <c r="BF857" s="166"/>
      <c r="BG857" s="166"/>
      <c r="BH857" s="166"/>
    </row>
    <row r="858" spans="1:60" outlineLevel="1">
      <c r="A858" s="167"/>
      <c r="B858" s="177"/>
      <c r="C858" s="195" t="s">
        <v>285</v>
      </c>
      <c r="D858" s="180"/>
      <c r="E858" s="184">
        <v>29.040700000000001</v>
      </c>
      <c r="F858" s="188"/>
      <c r="G858" s="188"/>
      <c r="H858" s="188"/>
      <c r="I858" s="188"/>
      <c r="J858" s="188"/>
      <c r="K858" s="188"/>
      <c r="L858" s="188"/>
      <c r="M858" s="188"/>
      <c r="N858" s="188"/>
      <c r="O858" s="188"/>
      <c r="P858" s="188"/>
      <c r="Q858" s="188"/>
      <c r="R858" s="188"/>
      <c r="S858" s="188"/>
      <c r="T858" s="188"/>
      <c r="U858" s="189"/>
      <c r="V858" s="188"/>
      <c r="W858" s="166"/>
      <c r="X858" s="166"/>
      <c r="Y858" s="166"/>
      <c r="Z858" s="166"/>
      <c r="AA858" s="166"/>
      <c r="AB858" s="166"/>
      <c r="AC858" s="166"/>
      <c r="AD858" s="166"/>
      <c r="AE858" s="166"/>
      <c r="AF858" s="166"/>
      <c r="AG858" s="166" t="s">
        <v>154</v>
      </c>
      <c r="AH858" s="166">
        <v>0</v>
      </c>
      <c r="AI858" s="166"/>
      <c r="AJ858" s="166"/>
      <c r="AK858" s="166"/>
      <c r="AL858" s="166"/>
      <c r="AM858" s="166"/>
      <c r="AN858" s="166"/>
      <c r="AO858" s="166"/>
      <c r="AP858" s="166"/>
      <c r="AQ858" s="166"/>
      <c r="AR858" s="166"/>
      <c r="AS858" s="166"/>
      <c r="AT858" s="166"/>
      <c r="AU858" s="166"/>
      <c r="AV858" s="166"/>
      <c r="AW858" s="166"/>
      <c r="AX858" s="166"/>
      <c r="AY858" s="166"/>
      <c r="AZ858" s="166"/>
      <c r="BA858" s="166"/>
      <c r="BB858" s="166"/>
      <c r="BC858" s="166"/>
      <c r="BD858" s="166"/>
      <c r="BE858" s="166"/>
      <c r="BF858" s="166"/>
      <c r="BG858" s="166"/>
      <c r="BH858" s="166"/>
    </row>
    <row r="859" spans="1:60" outlineLevel="1">
      <c r="A859" s="167"/>
      <c r="B859" s="177"/>
      <c r="C859" s="195" t="s">
        <v>634</v>
      </c>
      <c r="D859" s="180"/>
      <c r="E859" s="184">
        <v>22.0733</v>
      </c>
      <c r="F859" s="188"/>
      <c r="G859" s="188"/>
      <c r="H859" s="188"/>
      <c r="I859" s="188"/>
      <c r="J859" s="188"/>
      <c r="K859" s="188"/>
      <c r="L859" s="188"/>
      <c r="M859" s="188"/>
      <c r="N859" s="188"/>
      <c r="O859" s="188"/>
      <c r="P859" s="188"/>
      <c r="Q859" s="188"/>
      <c r="R859" s="188"/>
      <c r="S859" s="188"/>
      <c r="T859" s="188"/>
      <c r="U859" s="189"/>
      <c r="V859" s="188"/>
      <c r="W859" s="166"/>
      <c r="X859" s="166"/>
      <c r="Y859" s="166"/>
      <c r="Z859" s="166"/>
      <c r="AA859" s="166"/>
      <c r="AB859" s="166"/>
      <c r="AC859" s="166"/>
      <c r="AD859" s="166"/>
      <c r="AE859" s="166"/>
      <c r="AF859" s="166"/>
      <c r="AG859" s="166" t="s">
        <v>154</v>
      </c>
      <c r="AH859" s="166">
        <v>0</v>
      </c>
      <c r="AI859" s="166"/>
      <c r="AJ859" s="166"/>
      <c r="AK859" s="166"/>
      <c r="AL859" s="166"/>
      <c r="AM859" s="166"/>
      <c r="AN859" s="166"/>
      <c r="AO859" s="166"/>
      <c r="AP859" s="166"/>
      <c r="AQ859" s="166"/>
      <c r="AR859" s="166"/>
      <c r="AS859" s="166"/>
      <c r="AT859" s="166"/>
      <c r="AU859" s="166"/>
      <c r="AV859" s="166"/>
      <c r="AW859" s="166"/>
      <c r="AX859" s="166"/>
      <c r="AY859" s="166"/>
      <c r="AZ859" s="166"/>
      <c r="BA859" s="166"/>
      <c r="BB859" s="166"/>
      <c r="BC859" s="166"/>
      <c r="BD859" s="166"/>
      <c r="BE859" s="166"/>
      <c r="BF859" s="166"/>
      <c r="BG859" s="166"/>
      <c r="BH859" s="166"/>
    </row>
    <row r="860" spans="1:60" outlineLevel="1">
      <c r="A860" s="167"/>
      <c r="B860" s="177"/>
      <c r="C860" s="195" t="s">
        <v>160</v>
      </c>
      <c r="D860" s="180"/>
      <c r="E860" s="184">
        <v>39.290399999999998</v>
      </c>
      <c r="F860" s="188"/>
      <c r="G860" s="188"/>
      <c r="H860" s="188"/>
      <c r="I860" s="188"/>
      <c r="J860" s="188"/>
      <c r="K860" s="188"/>
      <c r="L860" s="188"/>
      <c r="M860" s="188"/>
      <c r="N860" s="188"/>
      <c r="O860" s="188"/>
      <c r="P860" s="188"/>
      <c r="Q860" s="188"/>
      <c r="R860" s="188"/>
      <c r="S860" s="188"/>
      <c r="T860" s="188"/>
      <c r="U860" s="189"/>
      <c r="V860" s="188"/>
      <c r="W860" s="166"/>
      <c r="X860" s="166"/>
      <c r="Y860" s="166"/>
      <c r="Z860" s="166"/>
      <c r="AA860" s="166"/>
      <c r="AB860" s="166"/>
      <c r="AC860" s="166"/>
      <c r="AD860" s="166"/>
      <c r="AE860" s="166"/>
      <c r="AF860" s="166"/>
      <c r="AG860" s="166" t="s">
        <v>154</v>
      </c>
      <c r="AH860" s="166">
        <v>0</v>
      </c>
      <c r="AI860" s="166"/>
      <c r="AJ860" s="166"/>
      <c r="AK860" s="166"/>
      <c r="AL860" s="166"/>
      <c r="AM860" s="166"/>
      <c r="AN860" s="166"/>
      <c r="AO860" s="166"/>
      <c r="AP860" s="166"/>
      <c r="AQ860" s="166"/>
      <c r="AR860" s="166"/>
      <c r="AS860" s="166"/>
      <c r="AT860" s="166"/>
      <c r="AU860" s="166"/>
      <c r="AV860" s="166"/>
      <c r="AW860" s="166"/>
      <c r="AX860" s="166"/>
      <c r="AY860" s="166"/>
      <c r="AZ860" s="166"/>
      <c r="BA860" s="166"/>
      <c r="BB860" s="166"/>
      <c r="BC860" s="166"/>
      <c r="BD860" s="166"/>
      <c r="BE860" s="166"/>
      <c r="BF860" s="166"/>
      <c r="BG860" s="166"/>
      <c r="BH860" s="166"/>
    </row>
    <row r="861" spans="1:60" outlineLevel="1">
      <c r="A861" s="167"/>
      <c r="B861" s="177"/>
      <c r="C861" s="195" t="s">
        <v>287</v>
      </c>
      <c r="D861" s="180"/>
      <c r="E861" s="184">
        <v>1.6308</v>
      </c>
      <c r="F861" s="188"/>
      <c r="G861" s="188"/>
      <c r="H861" s="188"/>
      <c r="I861" s="188"/>
      <c r="J861" s="188"/>
      <c r="K861" s="188"/>
      <c r="L861" s="188"/>
      <c r="M861" s="188"/>
      <c r="N861" s="188"/>
      <c r="O861" s="188"/>
      <c r="P861" s="188"/>
      <c r="Q861" s="188"/>
      <c r="R861" s="188"/>
      <c r="S861" s="188"/>
      <c r="T861" s="188"/>
      <c r="U861" s="189"/>
      <c r="V861" s="188"/>
      <c r="W861" s="166"/>
      <c r="X861" s="166"/>
      <c r="Y861" s="166"/>
      <c r="Z861" s="166"/>
      <c r="AA861" s="166"/>
      <c r="AB861" s="166"/>
      <c r="AC861" s="166"/>
      <c r="AD861" s="166"/>
      <c r="AE861" s="166"/>
      <c r="AF861" s="166"/>
      <c r="AG861" s="166" t="s">
        <v>154</v>
      </c>
      <c r="AH861" s="166">
        <v>0</v>
      </c>
      <c r="AI861" s="166"/>
      <c r="AJ861" s="166"/>
      <c r="AK861" s="166"/>
      <c r="AL861" s="166"/>
      <c r="AM861" s="166"/>
      <c r="AN861" s="166"/>
      <c r="AO861" s="166"/>
      <c r="AP861" s="166"/>
      <c r="AQ861" s="166"/>
      <c r="AR861" s="166"/>
      <c r="AS861" s="166"/>
      <c r="AT861" s="166"/>
      <c r="AU861" s="166"/>
      <c r="AV861" s="166"/>
      <c r="AW861" s="166"/>
      <c r="AX861" s="166"/>
      <c r="AY861" s="166"/>
      <c r="AZ861" s="166"/>
      <c r="BA861" s="166"/>
      <c r="BB861" s="166"/>
      <c r="BC861" s="166"/>
      <c r="BD861" s="166"/>
      <c r="BE861" s="166"/>
      <c r="BF861" s="166"/>
      <c r="BG861" s="166"/>
      <c r="BH861" s="166"/>
    </row>
    <row r="862" spans="1:60" outlineLevel="1">
      <c r="A862" s="167"/>
      <c r="B862" s="177"/>
      <c r="C862" s="195" t="s">
        <v>288</v>
      </c>
      <c r="D862" s="180"/>
      <c r="E862" s="184"/>
      <c r="F862" s="188"/>
      <c r="G862" s="188"/>
      <c r="H862" s="188"/>
      <c r="I862" s="188"/>
      <c r="J862" s="188"/>
      <c r="K862" s="188"/>
      <c r="L862" s="188"/>
      <c r="M862" s="188"/>
      <c r="N862" s="188"/>
      <c r="O862" s="188"/>
      <c r="P862" s="188"/>
      <c r="Q862" s="188"/>
      <c r="R862" s="188"/>
      <c r="S862" s="188"/>
      <c r="T862" s="188"/>
      <c r="U862" s="189"/>
      <c r="V862" s="188"/>
      <c r="W862" s="166"/>
      <c r="X862" s="166"/>
      <c r="Y862" s="166"/>
      <c r="Z862" s="166"/>
      <c r="AA862" s="166"/>
      <c r="AB862" s="166"/>
      <c r="AC862" s="166"/>
      <c r="AD862" s="166"/>
      <c r="AE862" s="166"/>
      <c r="AF862" s="166"/>
      <c r="AG862" s="166" t="s">
        <v>154</v>
      </c>
      <c r="AH862" s="166">
        <v>0</v>
      </c>
      <c r="AI862" s="166"/>
      <c r="AJ862" s="166"/>
      <c r="AK862" s="166"/>
      <c r="AL862" s="166"/>
      <c r="AM862" s="166"/>
      <c r="AN862" s="166"/>
      <c r="AO862" s="166"/>
      <c r="AP862" s="166"/>
      <c r="AQ862" s="166"/>
      <c r="AR862" s="166"/>
      <c r="AS862" s="166"/>
      <c r="AT862" s="166"/>
      <c r="AU862" s="166"/>
      <c r="AV862" s="166"/>
      <c r="AW862" s="166"/>
      <c r="AX862" s="166"/>
      <c r="AY862" s="166"/>
      <c r="AZ862" s="166"/>
      <c r="BA862" s="166"/>
      <c r="BB862" s="166"/>
      <c r="BC862" s="166"/>
      <c r="BD862" s="166"/>
      <c r="BE862" s="166"/>
      <c r="BF862" s="166"/>
      <c r="BG862" s="166"/>
      <c r="BH862" s="166"/>
    </row>
    <row r="863" spans="1:60" outlineLevel="1">
      <c r="A863" s="167"/>
      <c r="B863" s="177"/>
      <c r="C863" s="195" t="s">
        <v>256</v>
      </c>
      <c r="D863" s="180"/>
      <c r="E863" s="184">
        <v>82.007999999999996</v>
      </c>
      <c r="F863" s="188"/>
      <c r="G863" s="188"/>
      <c r="H863" s="188"/>
      <c r="I863" s="188"/>
      <c r="J863" s="188"/>
      <c r="K863" s="188"/>
      <c r="L863" s="188"/>
      <c r="M863" s="188"/>
      <c r="N863" s="188"/>
      <c r="O863" s="188"/>
      <c r="P863" s="188"/>
      <c r="Q863" s="188"/>
      <c r="R863" s="188"/>
      <c r="S863" s="188"/>
      <c r="T863" s="188"/>
      <c r="U863" s="189"/>
      <c r="V863" s="188"/>
      <c r="W863" s="166"/>
      <c r="X863" s="166"/>
      <c r="Y863" s="166"/>
      <c r="Z863" s="166"/>
      <c r="AA863" s="166"/>
      <c r="AB863" s="166"/>
      <c r="AC863" s="166"/>
      <c r="AD863" s="166"/>
      <c r="AE863" s="166"/>
      <c r="AF863" s="166"/>
      <c r="AG863" s="166" t="s">
        <v>154</v>
      </c>
      <c r="AH863" s="166">
        <v>0</v>
      </c>
      <c r="AI863" s="166"/>
      <c r="AJ863" s="166"/>
      <c r="AK863" s="166"/>
      <c r="AL863" s="166"/>
      <c r="AM863" s="166"/>
      <c r="AN863" s="166"/>
      <c r="AO863" s="166"/>
      <c r="AP863" s="166"/>
      <c r="AQ863" s="166"/>
      <c r="AR863" s="166"/>
      <c r="AS863" s="166"/>
      <c r="AT863" s="166"/>
      <c r="AU863" s="166"/>
      <c r="AV863" s="166"/>
      <c r="AW863" s="166"/>
      <c r="AX863" s="166"/>
      <c r="AY863" s="166"/>
      <c r="AZ863" s="166"/>
      <c r="BA863" s="166"/>
      <c r="BB863" s="166"/>
      <c r="BC863" s="166"/>
      <c r="BD863" s="166"/>
      <c r="BE863" s="166"/>
      <c r="BF863" s="166"/>
      <c r="BG863" s="166"/>
      <c r="BH863" s="166"/>
    </row>
    <row r="864" spans="1:60" outlineLevel="1">
      <c r="A864" s="167"/>
      <c r="B864" s="177"/>
      <c r="C864" s="195" t="s">
        <v>257</v>
      </c>
      <c r="D864" s="180"/>
      <c r="E864" s="184">
        <v>78.695999999999998</v>
      </c>
      <c r="F864" s="188"/>
      <c r="G864" s="188"/>
      <c r="H864" s="188"/>
      <c r="I864" s="188"/>
      <c r="J864" s="188"/>
      <c r="K864" s="188"/>
      <c r="L864" s="188"/>
      <c r="M864" s="188"/>
      <c r="N864" s="188"/>
      <c r="O864" s="188"/>
      <c r="P864" s="188"/>
      <c r="Q864" s="188"/>
      <c r="R864" s="188"/>
      <c r="S864" s="188"/>
      <c r="T864" s="188"/>
      <c r="U864" s="189"/>
      <c r="V864" s="188"/>
      <c r="W864" s="166"/>
      <c r="X864" s="166"/>
      <c r="Y864" s="166"/>
      <c r="Z864" s="166"/>
      <c r="AA864" s="166"/>
      <c r="AB864" s="166"/>
      <c r="AC864" s="166"/>
      <c r="AD864" s="166"/>
      <c r="AE864" s="166"/>
      <c r="AF864" s="166"/>
      <c r="AG864" s="166" t="s">
        <v>154</v>
      </c>
      <c r="AH864" s="166">
        <v>0</v>
      </c>
      <c r="AI864" s="166"/>
      <c r="AJ864" s="166"/>
      <c r="AK864" s="166"/>
      <c r="AL864" s="166"/>
      <c r="AM864" s="166"/>
      <c r="AN864" s="166"/>
      <c r="AO864" s="166"/>
      <c r="AP864" s="166"/>
      <c r="AQ864" s="166"/>
      <c r="AR864" s="166"/>
      <c r="AS864" s="166"/>
      <c r="AT864" s="166"/>
      <c r="AU864" s="166"/>
      <c r="AV864" s="166"/>
      <c r="AW864" s="166"/>
      <c r="AX864" s="166"/>
      <c r="AY864" s="166"/>
      <c r="AZ864" s="166"/>
      <c r="BA864" s="166"/>
      <c r="BB864" s="166"/>
      <c r="BC864" s="166"/>
      <c r="BD864" s="166"/>
      <c r="BE864" s="166"/>
      <c r="BF864" s="166"/>
      <c r="BG864" s="166"/>
      <c r="BH864" s="166"/>
    </row>
    <row r="865" spans="1:60" outlineLevel="1">
      <c r="A865" s="167"/>
      <c r="B865" s="177"/>
      <c r="C865" s="195" t="s">
        <v>258</v>
      </c>
      <c r="D865" s="180"/>
      <c r="E865" s="184">
        <v>27.151199999999999</v>
      </c>
      <c r="F865" s="188"/>
      <c r="G865" s="188"/>
      <c r="H865" s="188"/>
      <c r="I865" s="188"/>
      <c r="J865" s="188"/>
      <c r="K865" s="188"/>
      <c r="L865" s="188"/>
      <c r="M865" s="188"/>
      <c r="N865" s="188"/>
      <c r="O865" s="188"/>
      <c r="P865" s="188"/>
      <c r="Q865" s="188"/>
      <c r="R865" s="188"/>
      <c r="S865" s="188"/>
      <c r="T865" s="188"/>
      <c r="U865" s="189"/>
      <c r="V865" s="188"/>
      <c r="W865" s="166"/>
      <c r="X865" s="166"/>
      <c r="Y865" s="166"/>
      <c r="Z865" s="166"/>
      <c r="AA865" s="166"/>
      <c r="AB865" s="166"/>
      <c r="AC865" s="166"/>
      <c r="AD865" s="166"/>
      <c r="AE865" s="166"/>
      <c r="AF865" s="166"/>
      <c r="AG865" s="166" t="s">
        <v>154</v>
      </c>
      <c r="AH865" s="166">
        <v>0</v>
      </c>
      <c r="AI865" s="166"/>
      <c r="AJ865" s="166"/>
      <c r="AK865" s="166"/>
      <c r="AL865" s="166"/>
      <c r="AM865" s="166"/>
      <c r="AN865" s="166"/>
      <c r="AO865" s="166"/>
      <c r="AP865" s="166"/>
      <c r="AQ865" s="166"/>
      <c r="AR865" s="166"/>
      <c r="AS865" s="166"/>
      <c r="AT865" s="166"/>
      <c r="AU865" s="166"/>
      <c r="AV865" s="166"/>
      <c r="AW865" s="166"/>
      <c r="AX865" s="166"/>
      <c r="AY865" s="166"/>
      <c r="AZ865" s="166"/>
      <c r="BA865" s="166"/>
      <c r="BB865" s="166"/>
      <c r="BC865" s="166"/>
      <c r="BD865" s="166"/>
      <c r="BE865" s="166"/>
      <c r="BF865" s="166"/>
      <c r="BG865" s="166"/>
      <c r="BH865" s="166"/>
    </row>
    <row r="866" spans="1:60" outlineLevel="1">
      <c r="A866" s="167"/>
      <c r="B866" s="177"/>
      <c r="C866" s="195" t="s">
        <v>259</v>
      </c>
      <c r="D866" s="180"/>
      <c r="E866" s="184">
        <v>82.007999999999996</v>
      </c>
      <c r="F866" s="188"/>
      <c r="G866" s="188"/>
      <c r="H866" s="188"/>
      <c r="I866" s="188"/>
      <c r="J866" s="188"/>
      <c r="K866" s="188"/>
      <c r="L866" s="188"/>
      <c r="M866" s="188"/>
      <c r="N866" s="188"/>
      <c r="O866" s="188"/>
      <c r="P866" s="188"/>
      <c r="Q866" s="188"/>
      <c r="R866" s="188"/>
      <c r="S866" s="188"/>
      <c r="T866" s="188"/>
      <c r="U866" s="189"/>
      <c r="V866" s="188"/>
      <c r="W866" s="166"/>
      <c r="X866" s="166"/>
      <c r="Y866" s="166"/>
      <c r="Z866" s="166"/>
      <c r="AA866" s="166"/>
      <c r="AB866" s="166"/>
      <c r="AC866" s="166"/>
      <c r="AD866" s="166"/>
      <c r="AE866" s="166"/>
      <c r="AF866" s="166"/>
      <c r="AG866" s="166" t="s">
        <v>154</v>
      </c>
      <c r="AH866" s="166">
        <v>0</v>
      </c>
      <c r="AI866" s="166"/>
      <c r="AJ866" s="166"/>
      <c r="AK866" s="166"/>
      <c r="AL866" s="166"/>
      <c r="AM866" s="166"/>
      <c r="AN866" s="166"/>
      <c r="AO866" s="166"/>
      <c r="AP866" s="166"/>
      <c r="AQ866" s="166"/>
      <c r="AR866" s="166"/>
      <c r="AS866" s="166"/>
      <c r="AT866" s="166"/>
      <c r="AU866" s="166"/>
      <c r="AV866" s="166"/>
      <c r="AW866" s="166"/>
      <c r="AX866" s="166"/>
      <c r="AY866" s="166"/>
      <c r="AZ866" s="166"/>
      <c r="BA866" s="166"/>
      <c r="BB866" s="166"/>
      <c r="BC866" s="166"/>
      <c r="BD866" s="166"/>
      <c r="BE866" s="166"/>
      <c r="BF866" s="166"/>
      <c r="BG866" s="166"/>
      <c r="BH866" s="166"/>
    </row>
    <row r="867" spans="1:60" outlineLevel="1">
      <c r="A867" s="167"/>
      <c r="B867" s="177"/>
      <c r="C867" s="195" t="s">
        <v>260</v>
      </c>
      <c r="D867" s="180"/>
      <c r="E867" s="184">
        <v>79.715999999999994</v>
      </c>
      <c r="F867" s="188"/>
      <c r="G867" s="188"/>
      <c r="H867" s="188"/>
      <c r="I867" s="188"/>
      <c r="J867" s="188"/>
      <c r="K867" s="188"/>
      <c r="L867" s="188"/>
      <c r="M867" s="188"/>
      <c r="N867" s="188"/>
      <c r="O867" s="188"/>
      <c r="P867" s="188"/>
      <c r="Q867" s="188"/>
      <c r="R867" s="188"/>
      <c r="S867" s="188"/>
      <c r="T867" s="188"/>
      <c r="U867" s="189"/>
      <c r="V867" s="188"/>
      <c r="W867" s="166"/>
      <c r="X867" s="166"/>
      <c r="Y867" s="166"/>
      <c r="Z867" s="166"/>
      <c r="AA867" s="166"/>
      <c r="AB867" s="166"/>
      <c r="AC867" s="166"/>
      <c r="AD867" s="166"/>
      <c r="AE867" s="166"/>
      <c r="AF867" s="166"/>
      <c r="AG867" s="166" t="s">
        <v>154</v>
      </c>
      <c r="AH867" s="166">
        <v>0</v>
      </c>
      <c r="AI867" s="166"/>
      <c r="AJ867" s="166"/>
      <c r="AK867" s="166"/>
      <c r="AL867" s="166"/>
      <c r="AM867" s="166"/>
      <c r="AN867" s="166"/>
      <c r="AO867" s="166"/>
      <c r="AP867" s="166"/>
      <c r="AQ867" s="166"/>
      <c r="AR867" s="166"/>
      <c r="AS867" s="166"/>
      <c r="AT867" s="166"/>
      <c r="AU867" s="166"/>
      <c r="AV867" s="166"/>
      <c r="AW867" s="166"/>
      <c r="AX867" s="166"/>
      <c r="AY867" s="166"/>
      <c r="AZ867" s="166"/>
      <c r="BA867" s="166"/>
      <c r="BB867" s="166"/>
      <c r="BC867" s="166"/>
      <c r="BD867" s="166"/>
      <c r="BE867" s="166"/>
      <c r="BF867" s="166"/>
      <c r="BG867" s="166"/>
      <c r="BH867" s="166"/>
    </row>
    <row r="868" spans="1:60" outlineLevel="1">
      <c r="A868" s="167"/>
      <c r="B868" s="177"/>
      <c r="C868" s="195" t="s">
        <v>261</v>
      </c>
      <c r="D868" s="180"/>
      <c r="E868" s="184">
        <v>36.555999999999997</v>
      </c>
      <c r="F868" s="188"/>
      <c r="G868" s="188"/>
      <c r="H868" s="188"/>
      <c r="I868" s="188"/>
      <c r="J868" s="188"/>
      <c r="K868" s="188"/>
      <c r="L868" s="188"/>
      <c r="M868" s="188"/>
      <c r="N868" s="188"/>
      <c r="O868" s="188"/>
      <c r="P868" s="188"/>
      <c r="Q868" s="188"/>
      <c r="R868" s="188"/>
      <c r="S868" s="188"/>
      <c r="T868" s="188"/>
      <c r="U868" s="189"/>
      <c r="V868" s="188"/>
      <c r="W868" s="166"/>
      <c r="X868" s="166"/>
      <c r="Y868" s="166"/>
      <c r="Z868" s="166"/>
      <c r="AA868" s="166"/>
      <c r="AB868" s="166"/>
      <c r="AC868" s="166"/>
      <c r="AD868" s="166"/>
      <c r="AE868" s="166"/>
      <c r="AF868" s="166"/>
      <c r="AG868" s="166" t="s">
        <v>154</v>
      </c>
      <c r="AH868" s="166">
        <v>0</v>
      </c>
      <c r="AI868" s="166"/>
      <c r="AJ868" s="166"/>
      <c r="AK868" s="166"/>
      <c r="AL868" s="166"/>
      <c r="AM868" s="166"/>
      <c r="AN868" s="166"/>
      <c r="AO868" s="166"/>
      <c r="AP868" s="166"/>
      <c r="AQ868" s="166"/>
      <c r="AR868" s="166"/>
      <c r="AS868" s="166"/>
      <c r="AT868" s="166"/>
      <c r="AU868" s="166"/>
      <c r="AV868" s="166"/>
      <c r="AW868" s="166"/>
      <c r="AX868" s="166"/>
      <c r="AY868" s="166"/>
      <c r="AZ868" s="166"/>
      <c r="BA868" s="166"/>
      <c r="BB868" s="166"/>
      <c r="BC868" s="166"/>
      <c r="BD868" s="166"/>
      <c r="BE868" s="166"/>
      <c r="BF868" s="166"/>
      <c r="BG868" s="166"/>
      <c r="BH868" s="166"/>
    </row>
    <row r="869" spans="1:60" outlineLevel="1">
      <c r="A869" s="167"/>
      <c r="B869" s="177"/>
      <c r="C869" s="195" t="s">
        <v>262</v>
      </c>
      <c r="D869" s="180"/>
      <c r="E869" s="184">
        <v>60.164000000000001</v>
      </c>
      <c r="F869" s="188"/>
      <c r="G869" s="188"/>
      <c r="H869" s="188"/>
      <c r="I869" s="188"/>
      <c r="J869" s="188"/>
      <c r="K869" s="188"/>
      <c r="L869" s="188"/>
      <c r="M869" s="188"/>
      <c r="N869" s="188"/>
      <c r="O869" s="188"/>
      <c r="P869" s="188"/>
      <c r="Q869" s="188"/>
      <c r="R869" s="188"/>
      <c r="S869" s="188"/>
      <c r="T869" s="188"/>
      <c r="U869" s="189"/>
      <c r="V869" s="188"/>
      <c r="W869" s="166"/>
      <c r="X869" s="166"/>
      <c r="Y869" s="166"/>
      <c r="Z869" s="166"/>
      <c r="AA869" s="166"/>
      <c r="AB869" s="166"/>
      <c r="AC869" s="166"/>
      <c r="AD869" s="166"/>
      <c r="AE869" s="166"/>
      <c r="AF869" s="166"/>
      <c r="AG869" s="166" t="s">
        <v>154</v>
      </c>
      <c r="AH869" s="166">
        <v>0</v>
      </c>
      <c r="AI869" s="166"/>
      <c r="AJ869" s="166"/>
      <c r="AK869" s="166"/>
      <c r="AL869" s="166"/>
      <c r="AM869" s="166"/>
      <c r="AN869" s="166"/>
      <c r="AO869" s="166"/>
      <c r="AP869" s="166"/>
      <c r="AQ869" s="166"/>
      <c r="AR869" s="166"/>
      <c r="AS869" s="166"/>
      <c r="AT869" s="166"/>
      <c r="AU869" s="166"/>
      <c r="AV869" s="166"/>
      <c r="AW869" s="166"/>
      <c r="AX869" s="166"/>
      <c r="AY869" s="166"/>
      <c r="AZ869" s="166"/>
      <c r="BA869" s="166"/>
      <c r="BB869" s="166"/>
      <c r="BC869" s="166"/>
      <c r="BD869" s="166"/>
      <c r="BE869" s="166"/>
      <c r="BF869" s="166"/>
      <c r="BG869" s="166"/>
      <c r="BH869" s="166"/>
    </row>
    <row r="870" spans="1:60" outlineLevel="1">
      <c r="A870" s="167"/>
      <c r="B870" s="177"/>
      <c r="C870" s="195" t="s">
        <v>263</v>
      </c>
      <c r="D870" s="180"/>
      <c r="E870" s="184">
        <v>-13.363200000000001</v>
      </c>
      <c r="F870" s="188"/>
      <c r="G870" s="188"/>
      <c r="H870" s="188"/>
      <c r="I870" s="188"/>
      <c r="J870" s="188"/>
      <c r="K870" s="188"/>
      <c r="L870" s="188"/>
      <c r="M870" s="188"/>
      <c r="N870" s="188"/>
      <c r="O870" s="188"/>
      <c r="P870" s="188"/>
      <c r="Q870" s="188"/>
      <c r="R870" s="188"/>
      <c r="S870" s="188"/>
      <c r="T870" s="188"/>
      <c r="U870" s="189"/>
      <c r="V870" s="188"/>
      <c r="W870" s="166"/>
      <c r="X870" s="166"/>
      <c r="Y870" s="166"/>
      <c r="Z870" s="166"/>
      <c r="AA870" s="166"/>
      <c r="AB870" s="166"/>
      <c r="AC870" s="166"/>
      <c r="AD870" s="166"/>
      <c r="AE870" s="166"/>
      <c r="AF870" s="166"/>
      <c r="AG870" s="166" t="s">
        <v>154</v>
      </c>
      <c r="AH870" s="166">
        <v>0</v>
      </c>
      <c r="AI870" s="166"/>
      <c r="AJ870" s="166"/>
      <c r="AK870" s="166"/>
      <c r="AL870" s="166"/>
      <c r="AM870" s="166"/>
      <c r="AN870" s="166"/>
      <c r="AO870" s="166"/>
      <c r="AP870" s="166"/>
      <c r="AQ870" s="166"/>
      <c r="AR870" s="166"/>
      <c r="AS870" s="166"/>
      <c r="AT870" s="166"/>
      <c r="AU870" s="166"/>
      <c r="AV870" s="166"/>
      <c r="AW870" s="166"/>
      <c r="AX870" s="166"/>
      <c r="AY870" s="166"/>
      <c r="AZ870" s="166"/>
      <c r="BA870" s="166"/>
      <c r="BB870" s="166"/>
      <c r="BC870" s="166"/>
      <c r="BD870" s="166"/>
      <c r="BE870" s="166"/>
      <c r="BF870" s="166"/>
      <c r="BG870" s="166"/>
      <c r="BH870" s="166"/>
    </row>
    <row r="871" spans="1:60" outlineLevel="1">
      <c r="A871" s="167"/>
      <c r="B871" s="177"/>
      <c r="C871" s="195" t="s">
        <v>264</v>
      </c>
      <c r="D871" s="180"/>
      <c r="E871" s="184">
        <v>-13.824</v>
      </c>
      <c r="F871" s="188"/>
      <c r="G871" s="188"/>
      <c r="H871" s="188"/>
      <c r="I871" s="188"/>
      <c r="J871" s="188"/>
      <c r="K871" s="188"/>
      <c r="L871" s="188"/>
      <c r="M871" s="188"/>
      <c r="N871" s="188"/>
      <c r="O871" s="188"/>
      <c r="P871" s="188"/>
      <c r="Q871" s="188"/>
      <c r="R871" s="188"/>
      <c r="S871" s="188"/>
      <c r="T871" s="188"/>
      <c r="U871" s="189"/>
      <c r="V871" s="188"/>
      <c r="W871" s="166"/>
      <c r="X871" s="166"/>
      <c r="Y871" s="166"/>
      <c r="Z871" s="166"/>
      <c r="AA871" s="166"/>
      <c r="AB871" s="166"/>
      <c r="AC871" s="166"/>
      <c r="AD871" s="166"/>
      <c r="AE871" s="166"/>
      <c r="AF871" s="166"/>
      <c r="AG871" s="166" t="s">
        <v>154</v>
      </c>
      <c r="AH871" s="166">
        <v>0</v>
      </c>
      <c r="AI871" s="166"/>
      <c r="AJ871" s="166"/>
      <c r="AK871" s="166"/>
      <c r="AL871" s="166"/>
      <c r="AM871" s="166"/>
      <c r="AN871" s="166"/>
      <c r="AO871" s="166"/>
      <c r="AP871" s="166"/>
      <c r="AQ871" s="166"/>
      <c r="AR871" s="166"/>
      <c r="AS871" s="166"/>
      <c r="AT871" s="166"/>
      <c r="AU871" s="166"/>
      <c r="AV871" s="166"/>
      <c r="AW871" s="166"/>
      <c r="AX871" s="166"/>
      <c r="AY871" s="166"/>
      <c r="AZ871" s="166"/>
      <c r="BA871" s="166"/>
      <c r="BB871" s="166"/>
      <c r="BC871" s="166"/>
      <c r="BD871" s="166"/>
      <c r="BE871" s="166"/>
      <c r="BF871" s="166"/>
      <c r="BG871" s="166"/>
      <c r="BH871" s="166"/>
    </row>
    <row r="872" spans="1:60" outlineLevel="1">
      <c r="A872" s="167"/>
      <c r="B872" s="177"/>
      <c r="C872" s="195" t="s">
        <v>265</v>
      </c>
      <c r="D872" s="180"/>
      <c r="E872" s="184">
        <v>-1.3248</v>
      </c>
      <c r="F872" s="188"/>
      <c r="G872" s="188"/>
      <c r="H872" s="188"/>
      <c r="I872" s="188"/>
      <c r="J872" s="188"/>
      <c r="K872" s="188"/>
      <c r="L872" s="188"/>
      <c r="M872" s="188"/>
      <c r="N872" s="188"/>
      <c r="O872" s="188"/>
      <c r="P872" s="188"/>
      <c r="Q872" s="188"/>
      <c r="R872" s="188"/>
      <c r="S872" s="188"/>
      <c r="T872" s="188"/>
      <c r="U872" s="189"/>
      <c r="V872" s="188"/>
      <c r="W872" s="166"/>
      <c r="X872" s="166"/>
      <c r="Y872" s="166"/>
      <c r="Z872" s="166"/>
      <c r="AA872" s="166"/>
      <c r="AB872" s="166"/>
      <c r="AC872" s="166"/>
      <c r="AD872" s="166"/>
      <c r="AE872" s="166"/>
      <c r="AF872" s="166"/>
      <c r="AG872" s="166" t="s">
        <v>154</v>
      </c>
      <c r="AH872" s="166">
        <v>0</v>
      </c>
      <c r="AI872" s="166"/>
      <c r="AJ872" s="166"/>
      <c r="AK872" s="166"/>
      <c r="AL872" s="166"/>
      <c r="AM872" s="166"/>
      <c r="AN872" s="166"/>
      <c r="AO872" s="166"/>
      <c r="AP872" s="166"/>
      <c r="AQ872" s="166"/>
      <c r="AR872" s="166"/>
      <c r="AS872" s="166"/>
      <c r="AT872" s="166"/>
      <c r="AU872" s="166"/>
      <c r="AV872" s="166"/>
      <c r="AW872" s="166"/>
      <c r="AX872" s="166"/>
      <c r="AY872" s="166"/>
      <c r="AZ872" s="166"/>
      <c r="BA872" s="166"/>
      <c r="BB872" s="166"/>
      <c r="BC872" s="166"/>
      <c r="BD872" s="166"/>
      <c r="BE872" s="166"/>
      <c r="BF872" s="166"/>
      <c r="BG872" s="166"/>
      <c r="BH872" s="166"/>
    </row>
    <row r="873" spans="1:60" ht="33.75" outlineLevel="1">
      <c r="A873" s="167"/>
      <c r="B873" s="177"/>
      <c r="C873" s="195" t="s">
        <v>266</v>
      </c>
      <c r="D873" s="180"/>
      <c r="E873" s="184">
        <v>20.2926</v>
      </c>
      <c r="F873" s="188"/>
      <c r="G873" s="188"/>
      <c r="H873" s="188"/>
      <c r="I873" s="188"/>
      <c r="J873" s="188"/>
      <c r="K873" s="188"/>
      <c r="L873" s="188"/>
      <c r="M873" s="188"/>
      <c r="N873" s="188"/>
      <c r="O873" s="188"/>
      <c r="P873" s="188"/>
      <c r="Q873" s="188"/>
      <c r="R873" s="188"/>
      <c r="S873" s="188"/>
      <c r="T873" s="188"/>
      <c r="U873" s="189"/>
      <c r="V873" s="188"/>
      <c r="W873" s="166"/>
      <c r="X873" s="166"/>
      <c r="Y873" s="166"/>
      <c r="Z873" s="166"/>
      <c r="AA873" s="166"/>
      <c r="AB873" s="166"/>
      <c r="AC873" s="166"/>
      <c r="AD873" s="166"/>
      <c r="AE873" s="166"/>
      <c r="AF873" s="166"/>
      <c r="AG873" s="166" t="s">
        <v>154</v>
      </c>
      <c r="AH873" s="166">
        <v>0</v>
      </c>
      <c r="AI873" s="166"/>
      <c r="AJ873" s="166"/>
      <c r="AK873" s="166"/>
      <c r="AL873" s="166"/>
      <c r="AM873" s="166"/>
      <c r="AN873" s="166"/>
      <c r="AO873" s="166"/>
      <c r="AP873" s="166"/>
      <c r="AQ873" s="166"/>
      <c r="AR873" s="166"/>
      <c r="AS873" s="166"/>
      <c r="AT873" s="166"/>
      <c r="AU873" s="166"/>
      <c r="AV873" s="166"/>
      <c r="AW873" s="166"/>
      <c r="AX873" s="166"/>
      <c r="AY873" s="166"/>
      <c r="AZ873" s="166"/>
      <c r="BA873" s="166"/>
      <c r="BB873" s="166"/>
      <c r="BC873" s="166"/>
      <c r="BD873" s="166"/>
      <c r="BE873" s="166"/>
      <c r="BF873" s="166"/>
      <c r="BG873" s="166"/>
      <c r="BH873" s="166"/>
    </row>
    <row r="874" spans="1:60" outlineLevel="1">
      <c r="A874" s="167">
        <v>138</v>
      </c>
      <c r="B874" s="177" t="s">
        <v>635</v>
      </c>
      <c r="C874" s="194" t="s">
        <v>677</v>
      </c>
      <c r="D874" s="179" t="s">
        <v>159</v>
      </c>
      <c r="E874" s="183">
        <v>752.90862000000004</v>
      </c>
      <c r="F874" s="188"/>
      <c r="G874" s="188"/>
      <c r="H874" s="188">
        <v>15.24</v>
      </c>
      <c r="I874" s="188">
        <f>ROUND(E874*H874,2)</f>
        <v>11474.33</v>
      </c>
      <c r="J874" s="188">
        <v>35.56</v>
      </c>
      <c r="K874" s="188">
        <f>ROUND(E874*J874,2)</f>
        <v>26773.43</v>
      </c>
      <c r="L874" s="188">
        <v>15</v>
      </c>
      <c r="M874" s="188">
        <f>G874*(1+L874/100)</f>
        <v>0</v>
      </c>
      <c r="N874" s="188">
        <v>2.9999999999999997E-4</v>
      </c>
      <c r="O874" s="188">
        <f>ROUND(E874*N874,2)</f>
        <v>0.23</v>
      </c>
      <c r="P874" s="188">
        <v>0</v>
      </c>
      <c r="Q874" s="188">
        <f>ROUND(E874*P874,2)</f>
        <v>0</v>
      </c>
      <c r="R874" s="188"/>
      <c r="S874" s="188" t="s">
        <v>157</v>
      </c>
      <c r="T874" s="188">
        <v>0</v>
      </c>
      <c r="U874" s="189">
        <f>ROUND(E874*T874,2)</f>
        <v>0</v>
      </c>
      <c r="V874" s="188"/>
      <c r="W874" s="166"/>
      <c r="X874" s="166"/>
      <c r="Y874" s="166"/>
      <c r="Z874" s="166"/>
      <c r="AA874" s="166"/>
      <c r="AB874" s="166"/>
      <c r="AC874" s="166"/>
      <c r="AD874" s="166"/>
      <c r="AE874" s="166"/>
      <c r="AF874" s="166"/>
      <c r="AG874" s="166" t="s">
        <v>152</v>
      </c>
      <c r="AH874" s="166"/>
      <c r="AI874" s="166"/>
      <c r="AJ874" s="166"/>
      <c r="AK874" s="166"/>
      <c r="AL874" s="166"/>
      <c r="AM874" s="166"/>
      <c r="AN874" s="166"/>
      <c r="AO874" s="166"/>
      <c r="AP874" s="166"/>
      <c r="AQ874" s="166"/>
      <c r="AR874" s="166"/>
      <c r="AS874" s="166"/>
      <c r="AT874" s="166"/>
      <c r="AU874" s="166"/>
      <c r="AV874" s="166"/>
      <c r="AW874" s="166"/>
      <c r="AX874" s="166"/>
      <c r="AY874" s="166"/>
      <c r="AZ874" s="166"/>
      <c r="BA874" s="166"/>
      <c r="BB874" s="166"/>
      <c r="BC874" s="166"/>
      <c r="BD874" s="166"/>
      <c r="BE874" s="166"/>
      <c r="BF874" s="166"/>
      <c r="BG874" s="166"/>
      <c r="BH874" s="166"/>
    </row>
    <row r="875" spans="1:60" outlineLevel="1">
      <c r="A875" s="167"/>
      <c r="B875" s="177"/>
      <c r="C875" s="195" t="s">
        <v>629</v>
      </c>
      <c r="D875" s="180"/>
      <c r="E875" s="184">
        <v>196.6515</v>
      </c>
      <c r="F875" s="188"/>
      <c r="G875" s="188"/>
      <c r="H875" s="188"/>
      <c r="I875" s="188"/>
      <c r="J875" s="188"/>
      <c r="K875" s="188"/>
      <c r="L875" s="188"/>
      <c r="M875" s="188"/>
      <c r="N875" s="188"/>
      <c r="O875" s="188"/>
      <c r="P875" s="188"/>
      <c r="Q875" s="188"/>
      <c r="R875" s="188"/>
      <c r="S875" s="188"/>
      <c r="T875" s="188"/>
      <c r="U875" s="189"/>
      <c r="V875" s="188"/>
      <c r="W875" s="166"/>
      <c r="X875" s="166"/>
      <c r="Y875" s="166"/>
      <c r="Z875" s="166"/>
      <c r="AA875" s="166"/>
      <c r="AB875" s="166"/>
      <c r="AC875" s="166"/>
      <c r="AD875" s="166"/>
      <c r="AE875" s="166"/>
      <c r="AF875" s="166"/>
      <c r="AG875" s="166" t="s">
        <v>154</v>
      </c>
      <c r="AH875" s="166">
        <v>0</v>
      </c>
      <c r="AI875" s="166"/>
      <c r="AJ875" s="166"/>
      <c r="AK875" s="166"/>
      <c r="AL875" s="166"/>
      <c r="AM875" s="166"/>
      <c r="AN875" s="166"/>
      <c r="AO875" s="166"/>
      <c r="AP875" s="166"/>
      <c r="AQ875" s="166"/>
      <c r="AR875" s="166"/>
      <c r="AS875" s="166"/>
      <c r="AT875" s="166"/>
      <c r="AU875" s="166"/>
      <c r="AV875" s="166"/>
      <c r="AW875" s="166"/>
      <c r="AX875" s="166"/>
      <c r="AY875" s="166"/>
      <c r="AZ875" s="166"/>
      <c r="BA875" s="166"/>
      <c r="BB875" s="166"/>
      <c r="BC875" s="166"/>
      <c r="BD875" s="166"/>
      <c r="BE875" s="166"/>
      <c r="BF875" s="166"/>
      <c r="BG875" s="166"/>
      <c r="BH875" s="166"/>
    </row>
    <row r="876" spans="1:60" outlineLevel="1">
      <c r="A876" s="167"/>
      <c r="B876" s="177"/>
      <c r="C876" s="195" t="s">
        <v>630</v>
      </c>
      <c r="D876" s="180"/>
      <c r="E876" s="184">
        <v>223.17792</v>
      </c>
      <c r="F876" s="188"/>
      <c r="G876" s="188"/>
      <c r="H876" s="188"/>
      <c r="I876" s="188"/>
      <c r="J876" s="188"/>
      <c r="K876" s="188"/>
      <c r="L876" s="188"/>
      <c r="M876" s="188"/>
      <c r="N876" s="188"/>
      <c r="O876" s="188"/>
      <c r="P876" s="188"/>
      <c r="Q876" s="188"/>
      <c r="R876" s="188"/>
      <c r="S876" s="188"/>
      <c r="T876" s="188"/>
      <c r="U876" s="189"/>
      <c r="V876" s="188"/>
      <c r="W876" s="166"/>
      <c r="X876" s="166"/>
      <c r="Y876" s="166"/>
      <c r="Z876" s="166"/>
      <c r="AA876" s="166"/>
      <c r="AB876" s="166"/>
      <c r="AC876" s="166"/>
      <c r="AD876" s="166"/>
      <c r="AE876" s="166"/>
      <c r="AF876" s="166"/>
      <c r="AG876" s="166" t="s">
        <v>154</v>
      </c>
      <c r="AH876" s="166">
        <v>0</v>
      </c>
      <c r="AI876" s="166"/>
      <c r="AJ876" s="166"/>
      <c r="AK876" s="166"/>
      <c r="AL876" s="166"/>
      <c r="AM876" s="166"/>
      <c r="AN876" s="166"/>
      <c r="AO876" s="166"/>
      <c r="AP876" s="166"/>
      <c r="AQ876" s="166"/>
      <c r="AR876" s="166"/>
      <c r="AS876" s="166"/>
      <c r="AT876" s="166"/>
      <c r="AU876" s="166"/>
      <c r="AV876" s="166"/>
      <c r="AW876" s="166"/>
      <c r="AX876" s="166"/>
      <c r="AY876" s="166"/>
      <c r="AZ876" s="166"/>
      <c r="BA876" s="166"/>
      <c r="BB876" s="166"/>
      <c r="BC876" s="166"/>
      <c r="BD876" s="166"/>
      <c r="BE876" s="166"/>
      <c r="BF876" s="166"/>
      <c r="BG876" s="166"/>
      <c r="BH876" s="166"/>
    </row>
    <row r="877" spans="1:60" outlineLevel="1">
      <c r="A877" s="167"/>
      <c r="B877" s="177"/>
      <c r="C877" s="195" t="s">
        <v>631</v>
      </c>
      <c r="D877" s="180"/>
      <c r="E877" s="184">
        <v>155.69999999999999</v>
      </c>
      <c r="F877" s="188"/>
      <c r="G877" s="188"/>
      <c r="H877" s="188"/>
      <c r="I877" s="188"/>
      <c r="J877" s="188"/>
      <c r="K877" s="188"/>
      <c r="L877" s="188"/>
      <c r="M877" s="188"/>
      <c r="N877" s="188"/>
      <c r="O877" s="188"/>
      <c r="P877" s="188"/>
      <c r="Q877" s="188"/>
      <c r="R877" s="188"/>
      <c r="S877" s="188"/>
      <c r="T877" s="188"/>
      <c r="U877" s="189"/>
      <c r="V877" s="188"/>
      <c r="W877" s="166"/>
      <c r="X877" s="166"/>
      <c r="Y877" s="166"/>
      <c r="Z877" s="166"/>
      <c r="AA877" s="166"/>
      <c r="AB877" s="166"/>
      <c r="AC877" s="166"/>
      <c r="AD877" s="166"/>
      <c r="AE877" s="166"/>
      <c r="AF877" s="166"/>
      <c r="AG877" s="166" t="s">
        <v>154</v>
      </c>
      <c r="AH877" s="166">
        <v>0</v>
      </c>
      <c r="AI877" s="166"/>
      <c r="AJ877" s="166"/>
      <c r="AK877" s="166"/>
      <c r="AL877" s="166"/>
      <c r="AM877" s="166"/>
      <c r="AN877" s="166"/>
      <c r="AO877" s="166"/>
      <c r="AP877" s="166"/>
      <c r="AQ877" s="166"/>
      <c r="AR877" s="166"/>
      <c r="AS877" s="166"/>
      <c r="AT877" s="166"/>
      <c r="AU877" s="166"/>
      <c r="AV877" s="166"/>
      <c r="AW877" s="166"/>
      <c r="AX877" s="166"/>
      <c r="AY877" s="166"/>
      <c r="AZ877" s="166"/>
      <c r="BA877" s="166"/>
      <c r="BB877" s="166"/>
      <c r="BC877" s="166"/>
      <c r="BD877" s="166"/>
      <c r="BE877" s="166"/>
      <c r="BF877" s="166"/>
      <c r="BG877" s="166"/>
      <c r="BH877" s="166"/>
    </row>
    <row r="878" spans="1:60" outlineLevel="1">
      <c r="A878" s="167"/>
      <c r="B878" s="177"/>
      <c r="C878" s="195" t="s">
        <v>632</v>
      </c>
      <c r="D878" s="180"/>
      <c r="E878" s="184">
        <v>177.3792</v>
      </c>
      <c r="F878" s="188"/>
      <c r="G878" s="188"/>
      <c r="H878" s="188"/>
      <c r="I878" s="188"/>
      <c r="J878" s="188"/>
      <c r="K878" s="188"/>
      <c r="L878" s="188"/>
      <c r="M878" s="188"/>
      <c r="N878" s="188"/>
      <c r="O878" s="188"/>
      <c r="P878" s="188"/>
      <c r="Q878" s="188"/>
      <c r="R878" s="188"/>
      <c r="S878" s="188"/>
      <c r="T878" s="188"/>
      <c r="U878" s="189"/>
      <c r="V878" s="188"/>
      <c r="W878" s="166"/>
      <c r="X878" s="166"/>
      <c r="Y878" s="166"/>
      <c r="Z878" s="166"/>
      <c r="AA878" s="166"/>
      <c r="AB878" s="166"/>
      <c r="AC878" s="166"/>
      <c r="AD878" s="166"/>
      <c r="AE878" s="166"/>
      <c r="AF878" s="166"/>
      <c r="AG878" s="166" t="s">
        <v>154</v>
      </c>
      <c r="AH878" s="166">
        <v>0</v>
      </c>
      <c r="AI878" s="166"/>
      <c r="AJ878" s="166"/>
      <c r="AK878" s="166"/>
      <c r="AL878" s="166"/>
      <c r="AM878" s="166"/>
      <c r="AN878" s="166"/>
      <c r="AO878" s="166"/>
      <c r="AP878" s="166"/>
      <c r="AQ878" s="166"/>
      <c r="AR878" s="166"/>
      <c r="AS878" s="166"/>
      <c r="AT878" s="166"/>
      <c r="AU878" s="166"/>
      <c r="AV878" s="166"/>
      <c r="AW878" s="166"/>
      <c r="AX878" s="166"/>
      <c r="AY878" s="166"/>
      <c r="AZ878" s="166"/>
      <c r="BA878" s="166"/>
      <c r="BB878" s="166"/>
      <c r="BC878" s="166"/>
      <c r="BD878" s="166"/>
      <c r="BE878" s="166"/>
      <c r="BF878" s="166"/>
      <c r="BG878" s="166"/>
      <c r="BH878" s="166"/>
    </row>
    <row r="879" spans="1:60" outlineLevel="1">
      <c r="A879" s="167">
        <v>139</v>
      </c>
      <c r="B879" s="177" t="s">
        <v>636</v>
      </c>
      <c r="C879" s="194" t="s">
        <v>678</v>
      </c>
      <c r="D879" s="179" t="s">
        <v>159</v>
      </c>
      <c r="E879" s="183">
        <v>530.11500000000001</v>
      </c>
      <c r="F879" s="188"/>
      <c r="G879" s="188"/>
      <c r="H879" s="188">
        <v>3.07</v>
      </c>
      <c r="I879" s="188">
        <f>ROUND(E879*H879,2)</f>
        <v>1627.45</v>
      </c>
      <c r="J879" s="188">
        <v>35.83</v>
      </c>
      <c r="K879" s="188">
        <f>ROUND(E879*J879,2)</f>
        <v>18994.02</v>
      </c>
      <c r="L879" s="188">
        <v>15</v>
      </c>
      <c r="M879" s="188">
        <f>G879*(1+L879/100)</f>
        <v>0</v>
      </c>
      <c r="N879" s="188">
        <v>1.3999999999999999E-4</v>
      </c>
      <c r="O879" s="188">
        <f>ROUND(E879*N879,2)</f>
        <v>7.0000000000000007E-2</v>
      </c>
      <c r="P879" s="188">
        <v>0</v>
      </c>
      <c r="Q879" s="188">
        <f>ROUND(E879*P879,2)</f>
        <v>0</v>
      </c>
      <c r="R879" s="188"/>
      <c r="S879" s="188" t="s">
        <v>151</v>
      </c>
      <c r="T879" s="188">
        <v>0</v>
      </c>
      <c r="U879" s="189">
        <f>ROUND(E879*T879,2)</f>
        <v>0</v>
      </c>
      <c r="V879" s="188"/>
      <c r="W879" s="166"/>
      <c r="X879" s="166"/>
      <c r="Y879" s="166"/>
      <c r="Z879" s="166"/>
      <c r="AA879" s="166"/>
      <c r="AB879" s="166"/>
      <c r="AC879" s="166"/>
      <c r="AD879" s="166"/>
      <c r="AE879" s="166"/>
      <c r="AF879" s="166"/>
      <c r="AG879" s="166" t="s">
        <v>152</v>
      </c>
      <c r="AH879" s="166"/>
      <c r="AI879" s="166"/>
      <c r="AJ879" s="166"/>
      <c r="AK879" s="166"/>
      <c r="AL879" s="166"/>
      <c r="AM879" s="166"/>
      <c r="AN879" s="166"/>
      <c r="AO879" s="166"/>
      <c r="AP879" s="166"/>
      <c r="AQ879" s="166"/>
      <c r="AR879" s="166"/>
      <c r="AS879" s="166"/>
      <c r="AT879" s="166"/>
      <c r="AU879" s="166"/>
      <c r="AV879" s="166"/>
      <c r="AW879" s="166"/>
      <c r="AX879" s="166"/>
      <c r="AY879" s="166"/>
      <c r="AZ879" s="166"/>
      <c r="BA879" s="166"/>
      <c r="BB879" s="166"/>
      <c r="BC879" s="166"/>
      <c r="BD879" s="166"/>
      <c r="BE879" s="166"/>
      <c r="BF879" s="166"/>
      <c r="BG879" s="166"/>
      <c r="BH879" s="166"/>
    </row>
    <row r="880" spans="1:60" outlineLevel="1">
      <c r="A880" s="167"/>
      <c r="B880" s="177"/>
      <c r="C880" s="195" t="s">
        <v>285</v>
      </c>
      <c r="D880" s="180"/>
      <c r="E880" s="184">
        <v>29.040700000000001</v>
      </c>
      <c r="F880" s="188"/>
      <c r="G880" s="188"/>
      <c r="H880" s="188"/>
      <c r="I880" s="188"/>
      <c r="J880" s="188"/>
      <c r="K880" s="188"/>
      <c r="L880" s="188"/>
      <c r="M880" s="188"/>
      <c r="N880" s="188"/>
      <c r="O880" s="188"/>
      <c r="P880" s="188"/>
      <c r="Q880" s="188"/>
      <c r="R880" s="188"/>
      <c r="S880" s="188"/>
      <c r="T880" s="188"/>
      <c r="U880" s="189"/>
      <c r="V880" s="188"/>
      <c r="W880" s="166"/>
      <c r="X880" s="166"/>
      <c r="Y880" s="166"/>
      <c r="Z880" s="166"/>
      <c r="AA880" s="166"/>
      <c r="AB880" s="166"/>
      <c r="AC880" s="166"/>
      <c r="AD880" s="166"/>
      <c r="AE880" s="166"/>
      <c r="AF880" s="166"/>
      <c r="AG880" s="166" t="s">
        <v>154</v>
      </c>
      <c r="AH880" s="166">
        <v>0</v>
      </c>
      <c r="AI880" s="166"/>
      <c r="AJ880" s="166"/>
      <c r="AK880" s="166"/>
      <c r="AL880" s="166"/>
      <c r="AM880" s="166"/>
      <c r="AN880" s="166"/>
      <c r="AO880" s="166"/>
      <c r="AP880" s="166"/>
      <c r="AQ880" s="166"/>
      <c r="AR880" s="166"/>
      <c r="AS880" s="166"/>
      <c r="AT880" s="166"/>
      <c r="AU880" s="166"/>
      <c r="AV880" s="166"/>
      <c r="AW880" s="166"/>
      <c r="AX880" s="166"/>
      <c r="AY880" s="166"/>
      <c r="AZ880" s="166"/>
      <c r="BA880" s="166"/>
      <c r="BB880" s="166"/>
      <c r="BC880" s="166"/>
      <c r="BD880" s="166"/>
      <c r="BE880" s="166"/>
      <c r="BF880" s="166"/>
      <c r="BG880" s="166"/>
      <c r="BH880" s="166"/>
    </row>
    <row r="881" spans="1:60" outlineLevel="1">
      <c r="A881" s="167"/>
      <c r="B881" s="177"/>
      <c r="C881" s="195" t="s">
        <v>634</v>
      </c>
      <c r="D881" s="180"/>
      <c r="E881" s="184">
        <v>22.0733</v>
      </c>
      <c r="F881" s="188"/>
      <c r="G881" s="188"/>
      <c r="H881" s="188"/>
      <c r="I881" s="188"/>
      <c r="J881" s="188"/>
      <c r="K881" s="188"/>
      <c r="L881" s="188"/>
      <c r="M881" s="188"/>
      <c r="N881" s="188"/>
      <c r="O881" s="188"/>
      <c r="P881" s="188"/>
      <c r="Q881" s="188"/>
      <c r="R881" s="188"/>
      <c r="S881" s="188"/>
      <c r="T881" s="188"/>
      <c r="U881" s="189"/>
      <c r="V881" s="188"/>
      <c r="W881" s="166"/>
      <c r="X881" s="166"/>
      <c r="Y881" s="166"/>
      <c r="Z881" s="166"/>
      <c r="AA881" s="166"/>
      <c r="AB881" s="166"/>
      <c r="AC881" s="166"/>
      <c r="AD881" s="166"/>
      <c r="AE881" s="166"/>
      <c r="AF881" s="166"/>
      <c r="AG881" s="166" t="s">
        <v>154</v>
      </c>
      <c r="AH881" s="166">
        <v>0</v>
      </c>
      <c r="AI881" s="166"/>
      <c r="AJ881" s="166"/>
      <c r="AK881" s="166"/>
      <c r="AL881" s="166"/>
      <c r="AM881" s="166"/>
      <c r="AN881" s="166"/>
      <c r="AO881" s="166"/>
      <c r="AP881" s="166"/>
      <c r="AQ881" s="166"/>
      <c r="AR881" s="166"/>
      <c r="AS881" s="166"/>
      <c r="AT881" s="166"/>
      <c r="AU881" s="166"/>
      <c r="AV881" s="166"/>
      <c r="AW881" s="166"/>
      <c r="AX881" s="166"/>
      <c r="AY881" s="166"/>
      <c r="AZ881" s="166"/>
      <c r="BA881" s="166"/>
      <c r="BB881" s="166"/>
      <c r="BC881" s="166"/>
      <c r="BD881" s="166"/>
      <c r="BE881" s="166"/>
      <c r="BF881" s="166"/>
      <c r="BG881" s="166"/>
      <c r="BH881" s="166"/>
    </row>
    <row r="882" spans="1:60" outlineLevel="1">
      <c r="A882" s="167"/>
      <c r="B882" s="177"/>
      <c r="C882" s="195" t="s">
        <v>286</v>
      </c>
      <c r="D882" s="180"/>
      <c r="E882" s="184"/>
      <c r="F882" s="188"/>
      <c r="G882" s="188"/>
      <c r="H882" s="188"/>
      <c r="I882" s="188"/>
      <c r="J882" s="188"/>
      <c r="K882" s="188"/>
      <c r="L882" s="188"/>
      <c r="M882" s="188"/>
      <c r="N882" s="188"/>
      <c r="O882" s="188"/>
      <c r="P882" s="188"/>
      <c r="Q882" s="188"/>
      <c r="R882" s="188"/>
      <c r="S882" s="188"/>
      <c r="T882" s="188"/>
      <c r="U882" s="189"/>
      <c r="V882" s="188"/>
      <c r="W882" s="166"/>
      <c r="X882" s="166"/>
      <c r="Y882" s="166"/>
      <c r="Z882" s="166"/>
      <c r="AA882" s="166"/>
      <c r="AB882" s="166"/>
      <c r="AC882" s="166"/>
      <c r="AD882" s="166"/>
      <c r="AE882" s="166"/>
      <c r="AF882" s="166"/>
      <c r="AG882" s="166" t="s">
        <v>154</v>
      </c>
      <c r="AH882" s="166">
        <v>0</v>
      </c>
      <c r="AI882" s="166"/>
      <c r="AJ882" s="166"/>
      <c r="AK882" s="166"/>
      <c r="AL882" s="166"/>
      <c r="AM882" s="166"/>
      <c r="AN882" s="166"/>
      <c r="AO882" s="166"/>
      <c r="AP882" s="166"/>
      <c r="AQ882" s="166"/>
      <c r="AR882" s="166"/>
      <c r="AS882" s="166"/>
      <c r="AT882" s="166"/>
      <c r="AU882" s="166"/>
      <c r="AV882" s="166"/>
      <c r="AW882" s="166"/>
      <c r="AX882" s="166"/>
      <c r="AY882" s="166"/>
      <c r="AZ882" s="166"/>
      <c r="BA882" s="166"/>
      <c r="BB882" s="166"/>
      <c r="BC882" s="166"/>
      <c r="BD882" s="166"/>
      <c r="BE882" s="166"/>
      <c r="BF882" s="166"/>
      <c r="BG882" s="166"/>
      <c r="BH882" s="166"/>
    </row>
    <row r="883" spans="1:60" outlineLevel="1">
      <c r="A883" s="167"/>
      <c r="B883" s="177"/>
      <c r="C883" s="195" t="s">
        <v>160</v>
      </c>
      <c r="D883" s="180"/>
      <c r="E883" s="184">
        <v>39.290399999999998</v>
      </c>
      <c r="F883" s="188"/>
      <c r="G883" s="188"/>
      <c r="H883" s="188"/>
      <c r="I883" s="188"/>
      <c r="J883" s="188"/>
      <c r="K883" s="188"/>
      <c r="L883" s="188"/>
      <c r="M883" s="188"/>
      <c r="N883" s="188"/>
      <c r="O883" s="188"/>
      <c r="P883" s="188"/>
      <c r="Q883" s="188"/>
      <c r="R883" s="188"/>
      <c r="S883" s="188"/>
      <c r="T883" s="188"/>
      <c r="U883" s="189"/>
      <c r="V883" s="188"/>
      <c r="W883" s="166"/>
      <c r="X883" s="166"/>
      <c r="Y883" s="166"/>
      <c r="Z883" s="166"/>
      <c r="AA883" s="166"/>
      <c r="AB883" s="166"/>
      <c r="AC883" s="166"/>
      <c r="AD883" s="166"/>
      <c r="AE883" s="166"/>
      <c r="AF883" s="166"/>
      <c r="AG883" s="166" t="s">
        <v>154</v>
      </c>
      <c r="AH883" s="166">
        <v>0</v>
      </c>
      <c r="AI883" s="166"/>
      <c r="AJ883" s="166"/>
      <c r="AK883" s="166"/>
      <c r="AL883" s="166"/>
      <c r="AM883" s="166"/>
      <c r="AN883" s="166"/>
      <c r="AO883" s="166"/>
      <c r="AP883" s="166"/>
      <c r="AQ883" s="166"/>
      <c r="AR883" s="166"/>
      <c r="AS883" s="166"/>
      <c r="AT883" s="166"/>
      <c r="AU883" s="166"/>
      <c r="AV883" s="166"/>
      <c r="AW883" s="166"/>
      <c r="AX883" s="166"/>
      <c r="AY883" s="166"/>
      <c r="AZ883" s="166"/>
      <c r="BA883" s="166"/>
      <c r="BB883" s="166"/>
      <c r="BC883" s="166"/>
      <c r="BD883" s="166"/>
      <c r="BE883" s="166"/>
      <c r="BF883" s="166"/>
      <c r="BG883" s="166"/>
      <c r="BH883" s="166"/>
    </row>
    <row r="884" spans="1:60" outlineLevel="1">
      <c r="A884" s="167"/>
      <c r="B884" s="177"/>
      <c r="C884" s="195" t="s">
        <v>287</v>
      </c>
      <c r="D884" s="180"/>
      <c r="E884" s="184">
        <v>1.6308</v>
      </c>
      <c r="F884" s="188"/>
      <c r="G884" s="188"/>
      <c r="H884" s="188"/>
      <c r="I884" s="188"/>
      <c r="J884" s="188"/>
      <c r="K884" s="188"/>
      <c r="L884" s="188"/>
      <c r="M884" s="188"/>
      <c r="N884" s="188"/>
      <c r="O884" s="188"/>
      <c r="P884" s="188"/>
      <c r="Q884" s="188"/>
      <c r="R884" s="188"/>
      <c r="S884" s="188"/>
      <c r="T884" s="188"/>
      <c r="U884" s="189"/>
      <c r="V884" s="188"/>
      <c r="W884" s="166"/>
      <c r="X884" s="166"/>
      <c r="Y884" s="166"/>
      <c r="Z884" s="166"/>
      <c r="AA884" s="166"/>
      <c r="AB884" s="166"/>
      <c r="AC884" s="166"/>
      <c r="AD884" s="166"/>
      <c r="AE884" s="166"/>
      <c r="AF884" s="166"/>
      <c r="AG884" s="166" t="s">
        <v>154</v>
      </c>
      <c r="AH884" s="166">
        <v>0</v>
      </c>
      <c r="AI884" s="166"/>
      <c r="AJ884" s="166"/>
      <c r="AK884" s="166"/>
      <c r="AL884" s="166"/>
      <c r="AM884" s="166"/>
      <c r="AN884" s="166"/>
      <c r="AO884" s="166"/>
      <c r="AP884" s="166"/>
      <c r="AQ884" s="166"/>
      <c r="AR884" s="166"/>
      <c r="AS884" s="166"/>
      <c r="AT884" s="166"/>
      <c r="AU884" s="166"/>
      <c r="AV884" s="166"/>
      <c r="AW884" s="166"/>
      <c r="AX884" s="166"/>
      <c r="AY884" s="166"/>
      <c r="AZ884" s="166"/>
      <c r="BA884" s="166"/>
      <c r="BB884" s="166"/>
      <c r="BC884" s="166"/>
      <c r="BD884" s="166"/>
      <c r="BE884" s="166"/>
      <c r="BF884" s="166"/>
      <c r="BG884" s="166"/>
      <c r="BH884" s="166"/>
    </row>
    <row r="885" spans="1:60" outlineLevel="1">
      <c r="A885" s="167"/>
      <c r="B885" s="177"/>
      <c r="C885" s="195" t="s">
        <v>288</v>
      </c>
      <c r="D885" s="180"/>
      <c r="E885" s="184"/>
      <c r="F885" s="188"/>
      <c r="G885" s="188"/>
      <c r="H885" s="188"/>
      <c r="I885" s="188"/>
      <c r="J885" s="188"/>
      <c r="K885" s="188"/>
      <c r="L885" s="188"/>
      <c r="M885" s="188"/>
      <c r="N885" s="188"/>
      <c r="O885" s="188"/>
      <c r="P885" s="188"/>
      <c r="Q885" s="188"/>
      <c r="R885" s="188"/>
      <c r="S885" s="188"/>
      <c r="T885" s="188"/>
      <c r="U885" s="189"/>
      <c r="V885" s="188"/>
      <c r="W885" s="166"/>
      <c r="X885" s="166"/>
      <c r="Y885" s="166"/>
      <c r="Z885" s="166"/>
      <c r="AA885" s="166"/>
      <c r="AB885" s="166"/>
      <c r="AC885" s="166"/>
      <c r="AD885" s="166"/>
      <c r="AE885" s="166"/>
      <c r="AF885" s="166"/>
      <c r="AG885" s="166" t="s">
        <v>154</v>
      </c>
      <c r="AH885" s="166">
        <v>0</v>
      </c>
      <c r="AI885" s="166"/>
      <c r="AJ885" s="166"/>
      <c r="AK885" s="166"/>
      <c r="AL885" s="166"/>
      <c r="AM885" s="166"/>
      <c r="AN885" s="166"/>
      <c r="AO885" s="166"/>
      <c r="AP885" s="166"/>
      <c r="AQ885" s="166"/>
      <c r="AR885" s="166"/>
      <c r="AS885" s="166"/>
      <c r="AT885" s="166"/>
      <c r="AU885" s="166"/>
      <c r="AV885" s="166"/>
      <c r="AW885" s="166"/>
      <c r="AX885" s="166"/>
      <c r="AY885" s="166"/>
      <c r="AZ885" s="166"/>
      <c r="BA885" s="166"/>
      <c r="BB885" s="166"/>
      <c r="BC885" s="166"/>
      <c r="BD885" s="166"/>
      <c r="BE885" s="166"/>
      <c r="BF885" s="166"/>
      <c r="BG885" s="166"/>
      <c r="BH885" s="166"/>
    </row>
    <row r="886" spans="1:60" outlineLevel="1">
      <c r="A886" s="167"/>
      <c r="B886" s="177"/>
      <c r="C886" s="195" t="s">
        <v>256</v>
      </c>
      <c r="D886" s="180"/>
      <c r="E886" s="184">
        <v>82.007999999999996</v>
      </c>
      <c r="F886" s="188"/>
      <c r="G886" s="188"/>
      <c r="H886" s="188"/>
      <c r="I886" s="188"/>
      <c r="J886" s="188"/>
      <c r="K886" s="188"/>
      <c r="L886" s="188"/>
      <c r="M886" s="188"/>
      <c r="N886" s="188"/>
      <c r="O886" s="188"/>
      <c r="P886" s="188"/>
      <c r="Q886" s="188"/>
      <c r="R886" s="188"/>
      <c r="S886" s="188"/>
      <c r="T886" s="188"/>
      <c r="U886" s="189"/>
      <c r="V886" s="188"/>
      <c r="W886" s="166"/>
      <c r="X886" s="166"/>
      <c r="Y886" s="166"/>
      <c r="Z886" s="166"/>
      <c r="AA886" s="166"/>
      <c r="AB886" s="166"/>
      <c r="AC886" s="166"/>
      <c r="AD886" s="166"/>
      <c r="AE886" s="166"/>
      <c r="AF886" s="166"/>
      <c r="AG886" s="166" t="s">
        <v>154</v>
      </c>
      <c r="AH886" s="166">
        <v>0</v>
      </c>
      <c r="AI886" s="166"/>
      <c r="AJ886" s="166"/>
      <c r="AK886" s="166"/>
      <c r="AL886" s="166"/>
      <c r="AM886" s="166"/>
      <c r="AN886" s="166"/>
      <c r="AO886" s="166"/>
      <c r="AP886" s="166"/>
      <c r="AQ886" s="166"/>
      <c r="AR886" s="166"/>
      <c r="AS886" s="166"/>
      <c r="AT886" s="166"/>
      <c r="AU886" s="166"/>
      <c r="AV886" s="166"/>
      <c r="AW886" s="166"/>
      <c r="AX886" s="166"/>
      <c r="AY886" s="166"/>
      <c r="AZ886" s="166"/>
      <c r="BA886" s="166"/>
      <c r="BB886" s="166"/>
      <c r="BC886" s="166"/>
      <c r="BD886" s="166"/>
      <c r="BE886" s="166"/>
      <c r="BF886" s="166"/>
      <c r="BG886" s="166"/>
      <c r="BH886" s="166"/>
    </row>
    <row r="887" spans="1:60" outlineLevel="1">
      <c r="A887" s="167"/>
      <c r="B887" s="177"/>
      <c r="C887" s="195" t="s">
        <v>257</v>
      </c>
      <c r="D887" s="180"/>
      <c r="E887" s="184">
        <v>78.695999999999998</v>
      </c>
      <c r="F887" s="188"/>
      <c r="G887" s="188"/>
      <c r="H887" s="188"/>
      <c r="I887" s="188"/>
      <c r="J887" s="188"/>
      <c r="K887" s="188"/>
      <c r="L887" s="188"/>
      <c r="M887" s="188"/>
      <c r="N887" s="188"/>
      <c r="O887" s="188"/>
      <c r="P887" s="188"/>
      <c r="Q887" s="188"/>
      <c r="R887" s="188"/>
      <c r="S887" s="188"/>
      <c r="T887" s="188"/>
      <c r="U887" s="189"/>
      <c r="V887" s="188"/>
      <c r="W887" s="166"/>
      <c r="X887" s="166"/>
      <c r="Y887" s="166"/>
      <c r="Z887" s="166"/>
      <c r="AA887" s="166"/>
      <c r="AB887" s="166"/>
      <c r="AC887" s="166"/>
      <c r="AD887" s="166"/>
      <c r="AE887" s="166"/>
      <c r="AF887" s="166"/>
      <c r="AG887" s="166" t="s">
        <v>154</v>
      </c>
      <c r="AH887" s="166">
        <v>0</v>
      </c>
      <c r="AI887" s="166"/>
      <c r="AJ887" s="166"/>
      <c r="AK887" s="166"/>
      <c r="AL887" s="166"/>
      <c r="AM887" s="166"/>
      <c r="AN887" s="166"/>
      <c r="AO887" s="166"/>
      <c r="AP887" s="166"/>
      <c r="AQ887" s="166"/>
      <c r="AR887" s="166"/>
      <c r="AS887" s="166"/>
      <c r="AT887" s="166"/>
      <c r="AU887" s="166"/>
      <c r="AV887" s="166"/>
      <c r="AW887" s="166"/>
      <c r="AX887" s="166"/>
      <c r="AY887" s="166"/>
      <c r="AZ887" s="166"/>
      <c r="BA887" s="166"/>
      <c r="BB887" s="166"/>
      <c r="BC887" s="166"/>
      <c r="BD887" s="166"/>
      <c r="BE887" s="166"/>
      <c r="BF887" s="166"/>
      <c r="BG887" s="166"/>
      <c r="BH887" s="166"/>
    </row>
    <row r="888" spans="1:60" outlineLevel="1">
      <c r="A888" s="167"/>
      <c r="B888" s="177"/>
      <c r="C888" s="195" t="s">
        <v>258</v>
      </c>
      <c r="D888" s="180"/>
      <c r="E888" s="184">
        <v>27.151199999999999</v>
      </c>
      <c r="F888" s="188"/>
      <c r="G888" s="188"/>
      <c r="H888" s="188"/>
      <c r="I888" s="188"/>
      <c r="J888" s="188"/>
      <c r="K888" s="188"/>
      <c r="L888" s="188"/>
      <c r="M888" s="188"/>
      <c r="N888" s="188"/>
      <c r="O888" s="188"/>
      <c r="P888" s="188"/>
      <c r="Q888" s="188"/>
      <c r="R888" s="188"/>
      <c r="S888" s="188"/>
      <c r="T888" s="188"/>
      <c r="U888" s="189"/>
      <c r="V888" s="188"/>
      <c r="W888" s="166"/>
      <c r="X888" s="166"/>
      <c r="Y888" s="166"/>
      <c r="Z888" s="166"/>
      <c r="AA888" s="166"/>
      <c r="AB888" s="166"/>
      <c r="AC888" s="166"/>
      <c r="AD888" s="166"/>
      <c r="AE888" s="166"/>
      <c r="AF888" s="166"/>
      <c r="AG888" s="166" t="s">
        <v>154</v>
      </c>
      <c r="AH888" s="166">
        <v>0</v>
      </c>
      <c r="AI888" s="166"/>
      <c r="AJ888" s="166"/>
      <c r="AK888" s="166"/>
      <c r="AL888" s="166"/>
      <c r="AM888" s="166"/>
      <c r="AN888" s="166"/>
      <c r="AO888" s="166"/>
      <c r="AP888" s="166"/>
      <c r="AQ888" s="166"/>
      <c r="AR888" s="166"/>
      <c r="AS888" s="166"/>
      <c r="AT888" s="166"/>
      <c r="AU888" s="166"/>
      <c r="AV888" s="166"/>
      <c r="AW888" s="166"/>
      <c r="AX888" s="166"/>
      <c r="AY888" s="166"/>
      <c r="AZ888" s="166"/>
      <c r="BA888" s="166"/>
      <c r="BB888" s="166"/>
      <c r="BC888" s="166"/>
      <c r="BD888" s="166"/>
      <c r="BE888" s="166"/>
      <c r="BF888" s="166"/>
      <c r="BG888" s="166"/>
      <c r="BH888" s="166"/>
    </row>
    <row r="889" spans="1:60" outlineLevel="1">
      <c r="A889" s="167"/>
      <c r="B889" s="177"/>
      <c r="C889" s="195" t="s">
        <v>259</v>
      </c>
      <c r="D889" s="180"/>
      <c r="E889" s="184">
        <v>82.007999999999996</v>
      </c>
      <c r="F889" s="188"/>
      <c r="G889" s="188"/>
      <c r="H889" s="188"/>
      <c r="I889" s="188"/>
      <c r="J889" s="188"/>
      <c r="K889" s="188"/>
      <c r="L889" s="188"/>
      <c r="M889" s="188"/>
      <c r="N889" s="188"/>
      <c r="O889" s="188"/>
      <c r="P889" s="188"/>
      <c r="Q889" s="188"/>
      <c r="R889" s="188"/>
      <c r="S889" s="188"/>
      <c r="T889" s="188"/>
      <c r="U889" s="189"/>
      <c r="V889" s="188"/>
      <c r="W889" s="166"/>
      <c r="X889" s="166"/>
      <c r="Y889" s="166"/>
      <c r="Z889" s="166"/>
      <c r="AA889" s="166"/>
      <c r="AB889" s="166"/>
      <c r="AC889" s="166"/>
      <c r="AD889" s="166"/>
      <c r="AE889" s="166"/>
      <c r="AF889" s="166"/>
      <c r="AG889" s="166" t="s">
        <v>154</v>
      </c>
      <c r="AH889" s="166">
        <v>0</v>
      </c>
      <c r="AI889" s="166"/>
      <c r="AJ889" s="166"/>
      <c r="AK889" s="166"/>
      <c r="AL889" s="166"/>
      <c r="AM889" s="166"/>
      <c r="AN889" s="166"/>
      <c r="AO889" s="166"/>
      <c r="AP889" s="166"/>
      <c r="AQ889" s="166"/>
      <c r="AR889" s="166"/>
      <c r="AS889" s="166"/>
      <c r="AT889" s="166"/>
      <c r="AU889" s="166"/>
      <c r="AV889" s="166"/>
      <c r="AW889" s="166"/>
      <c r="AX889" s="166"/>
      <c r="AY889" s="166"/>
      <c r="AZ889" s="166"/>
      <c r="BA889" s="166"/>
      <c r="BB889" s="166"/>
      <c r="BC889" s="166"/>
      <c r="BD889" s="166"/>
      <c r="BE889" s="166"/>
      <c r="BF889" s="166"/>
      <c r="BG889" s="166"/>
      <c r="BH889" s="166"/>
    </row>
    <row r="890" spans="1:60" outlineLevel="1">
      <c r="A890" s="167"/>
      <c r="B890" s="177"/>
      <c r="C890" s="195" t="s">
        <v>260</v>
      </c>
      <c r="D890" s="180"/>
      <c r="E890" s="184">
        <v>79.715999999999994</v>
      </c>
      <c r="F890" s="188"/>
      <c r="G890" s="188"/>
      <c r="H890" s="188"/>
      <c r="I890" s="188"/>
      <c r="J890" s="188"/>
      <c r="K890" s="188"/>
      <c r="L890" s="188"/>
      <c r="M890" s="188"/>
      <c r="N890" s="188"/>
      <c r="O890" s="188"/>
      <c r="P890" s="188"/>
      <c r="Q890" s="188"/>
      <c r="R890" s="188"/>
      <c r="S890" s="188"/>
      <c r="T890" s="188"/>
      <c r="U890" s="189"/>
      <c r="V890" s="188"/>
      <c r="W890" s="166"/>
      <c r="X890" s="166"/>
      <c r="Y890" s="166"/>
      <c r="Z890" s="166"/>
      <c r="AA890" s="166"/>
      <c r="AB890" s="166"/>
      <c r="AC890" s="166"/>
      <c r="AD890" s="166"/>
      <c r="AE890" s="166"/>
      <c r="AF890" s="166"/>
      <c r="AG890" s="166" t="s">
        <v>154</v>
      </c>
      <c r="AH890" s="166">
        <v>0</v>
      </c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166"/>
      <c r="AZ890" s="166"/>
      <c r="BA890" s="166"/>
      <c r="BB890" s="166"/>
      <c r="BC890" s="166"/>
      <c r="BD890" s="166"/>
      <c r="BE890" s="166"/>
      <c r="BF890" s="166"/>
      <c r="BG890" s="166"/>
      <c r="BH890" s="166"/>
    </row>
    <row r="891" spans="1:60" outlineLevel="1">
      <c r="A891" s="167"/>
      <c r="B891" s="177"/>
      <c r="C891" s="195" t="s">
        <v>261</v>
      </c>
      <c r="D891" s="180"/>
      <c r="E891" s="184">
        <v>36.555999999999997</v>
      </c>
      <c r="F891" s="188"/>
      <c r="G891" s="188"/>
      <c r="H891" s="188"/>
      <c r="I891" s="188"/>
      <c r="J891" s="188"/>
      <c r="K891" s="188"/>
      <c r="L891" s="188"/>
      <c r="M891" s="188"/>
      <c r="N891" s="188"/>
      <c r="O891" s="188"/>
      <c r="P891" s="188"/>
      <c r="Q891" s="188"/>
      <c r="R891" s="188"/>
      <c r="S891" s="188"/>
      <c r="T891" s="188"/>
      <c r="U891" s="189"/>
      <c r="V891" s="188"/>
      <c r="W891" s="166"/>
      <c r="X891" s="166"/>
      <c r="Y891" s="166"/>
      <c r="Z891" s="166"/>
      <c r="AA891" s="166"/>
      <c r="AB891" s="166"/>
      <c r="AC891" s="166"/>
      <c r="AD891" s="166"/>
      <c r="AE891" s="166"/>
      <c r="AF891" s="166"/>
      <c r="AG891" s="166" t="s">
        <v>154</v>
      </c>
      <c r="AH891" s="166">
        <v>0</v>
      </c>
      <c r="AI891" s="166"/>
      <c r="AJ891" s="166"/>
      <c r="AK891" s="166"/>
      <c r="AL891" s="166"/>
      <c r="AM891" s="166"/>
      <c r="AN891" s="166"/>
      <c r="AO891" s="166"/>
      <c r="AP891" s="166"/>
      <c r="AQ891" s="166"/>
      <c r="AR891" s="166"/>
      <c r="AS891" s="166"/>
      <c r="AT891" s="166"/>
      <c r="AU891" s="166"/>
      <c r="AV891" s="166"/>
      <c r="AW891" s="166"/>
      <c r="AX891" s="166"/>
      <c r="AY891" s="166"/>
      <c r="AZ891" s="166"/>
      <c r="BA891" s="166"/>
      <c r="BB891" s="166"/>
      <c r="BC891" s="166"/>
      <c r="BD891" s="166"/>
      <c r="BE891" s="166"/>
      <c r="BF891" s="166"/>
      <c r="BG891" s="166"/>
      <c r="BH891" s="166"/>
    </row>
    <row r="892" spans="1:60" outlineLevel="1">
      <c r="A892" s="167"/>
      <c r="B892" s="177"/>
      <c r="C892" s="195" t="s">
        <v>262</v>
      </c>
      <c r="D892" s="180"/>
      <c r="E892" s="184">
        <v>60.164000000000001</v>
      </c>
      <c r="F892" s="188"/>
      <c r="G892" s="188"/>
      <c r="H892" s="188"/>
      <c r="I892" s="188"/>
      <c r="J892" s="188"/>
      <c r="K892" s="188"/>
      <c r="L892" s="188"/>
      <c r="M892" s="188"/>
      <c r="N892" s="188"/>
      <c r="O892" s="188"/>
      <c r="P892" s="188"/>
      <c r="Q892" s="188"/>
      <c r="R892" s="188"/>
      <c r="S892" s="188"/>
      <c r="T892" s="188"/>
      <c r="U892" s="189"/>
      <c r="V892" s="188"/>
      <c r="W892" s="166"/>
      <c r="X892" s="166"/>
      <c r="Y892" s="166"/>
      <c r="Z892" s="166"/>
      <c r="AA892" s="166"/>
      <c r="AB892" s="166"/>
      <c r="AC892" s="166"/>
      <c r="AD892" s="166"/>
      <c r="AE892" s="166"/>
      <c r="AF892" s="166"/>
      <c r="AG892" s="166" t="s">
        <v>154</v>
      </c>
      <c r="AH892" s="166">
        <v>0</v>
      </c>
      <c r="AI892" s="166"/>
      <c r="AJ892" s="166"/>
      <c r="AK892" s="166"/>
      <c r="AL892" s="166"/>
      <c r="AM892" s="166"/>
      <c r="AN892" s="166"/>
      <c r="AO892" s="166"/>
      <c r="AP892" s="166"/>
      <c r="AQ892" s="166"/>
      <c r="AR892" s="166"/>
      <c r="AS892" s="166"/>
      <c r="AT892" s="166"/>
      <c r="AU892" s="166"/>
      <c r="AV892" s="166"/>
      <c r="AW892" s="166"/>
      <c r="AX892" s="166"/>
      <c r="AY892" s="166"/>
      <c r="AZ892" s="166"/>
      <c r="BA892" s="166"/>
      <c r="BB892" s="166"/>
      <c r="BC892" s="166"/>
      <c r="BD892" s="166"/>
      <c r="BE892" s="166"/>
      <c r="BF892" s="166"/>
      <c r="BG892" s="166"/>
      <c r="BH892" s="166"/>
    </row>
    <row r="893" spans="1:60" outlineLevel="1">
      <c r="A893" s="167"/>
      <c r="B893" s="177"/>
      <c r="C893" s="195" t="s">
        <v>263</v>
      </c>
      <c r="D893" s="180"/>
      <c r="E893" s="184">
        <v>-13.363200000000001</v>
      </c>
      <c r="F893" s="188"/>
      <c r="G893" s="188"/>
      <c r="H893" s="188"/>
      <c r="I893" s="188"/>
      <c r="J893" s="188"/>
      <c r="K893" s="188"/>
      <c r="L893" s="188"/>
      <c r="M893" s="188"/>
      <c r="N893" s="188"/>
      <c r="O893" s="188"/>
      <c r="P893" s="188"/>
      <c r="Q893" s="188"/>
      <c r="R893" s="188"/>
      <c r="S893" s="188"/>
      <c r="T893" s="188"/>
      <c r="U893" s="189"/>
      <c r="V893" s="188"/>
      <c r="W893" s="166"/>
      <c r="X893" s="166"/>
      <c r="Y893" s="166"/>
      <c r="Z893" s="166"/>
      <c r="AA893" s="166"/>
      <c r="AB893" s="166"/>
      <c r="AC893" s="166"/>
      <c r="AD893" s="166"/>
      <c r="AE893" s="166"/>
      <c r="AF893" s="166"/>
      <c r="AG893" s="166" t="s">
        <v>154</v>
      </c>
      <c r="AH893" s="166">
        <v>0</v>
      </c>
      <c r="AI893" s="166"/>
      <c r="AJ893" s="166"/>
      <c r="AK893" s="166"/>
      <c r="AL893" s="166"/>
      <c r="AM893" s="166"/>
      <c r="AN893" s="166"/>
      <c r="AO893" s="166"/>
      <c r="AP893" s="166"/>
      <c r="AQ893" s="166"/>
      <c r="AR893" s="166"/>
      <c r="AS893" s="166"/>
      <c r="AT893" s="166"/>
      <c r="AU893" s="166"/>
      <c r="AV893" s="166"/>
      <c r="AW893" s="166"/>
      <c r="AX893" s="166"/>
      <c r="AY893" s="166"/>
      <c r="AZ893" s="166"/>
      <c r="BA893" s="166"/>
      <c r="BB893" s="166"/>
      <c r="BC893" s="166"/>
      <c r="BD893" s="166"/>
      <c r="BE893" s="166"/>
      <c r="BF893" s="166"/>
      <c r="BG893" s="166"/>
      <c r="BH893" s="166"/>
    </row>
    <row r="894" spans="1:60" outlineLevel="1">
      <c r="A894" s="167"/>
      <c r="B894" s="177"/>
      <c r="C894" s="195" t="s">
        <v>264</v>
      </c>
      <c r="D894" s="180"/>
      <c r="E894" s="184">
        <v>-13.824</v>
      </c>
      <c r="F894" s="188"/>
      <c r="G894" s="188"/>
      <c r="H894" s="188"/>
      <c r="I894" s="188"/>
      <c r="J894" s="188"/>
      <c r="K894" s="188"/>
      <c r="L894" s="188"/>
      <c r="M894" s="188"/>
      <c r="N894" s="188"/>
      <c r="O894" s="188"/>
      <c r="P894" s="188"/>
      <c r="Q894" s="188"/>
      <c r="R894" s="188"/>
      <c r="S894" s="188"/>
      <c r="T894" s="188"/>
      <c r="U894" s="189"/>
      <c r="V894" s="188"/>
      <c r="W894" s="166"/>
      <c r="X894" s="166"/>
      <c r="Y894" s="166"/>
      <c r="Z894" s="166"/>
      <c r="AA894" s="166"/>
      <c r="AB894" s="166"/>
      <c r="AC894" s="166"/>
      <c r="AD894" s="166"/>
      <c r="AE894" s="166"/>
      <c r="AF894" s="166"/>
      <c r="AG894" s="166" t="s">
        <v>154</v>
      </c>
      <c r="AH894" s="166">
        <v>0</v>
      </c>
      <c r="AI894" s="166"/>
      <c r="AJ894" s="166"/>
      <c r="AK894" s="166"/>
      <c r="AL894" s="166"/>
      <c r="AM894" s="166"/>
      <c r="AN894" s="166"/>
      <c r="AO894" s="166"/>
      <c r="AP894" s="166"/>
      <c r="AQ894" s="166"/>
      <c r="AR894" s="166"/>
      <c r="AS894" s="166"/>
      <c r="AT894" s="166"/>
      <c r="AU894" s="166"/>
      <c r="AV894" s="166"/>
      <c r="AW894" s="166"/>
      <c r="AX894" s="166"/>
      <c r="AY894" s="166"/>
      <c r="AZ894" s="166"/>
      <c r="BA894" s="166"/>
      <c r="BB894" s="166"/>
      <c r="BC894" s="166"/>
      <c r="BD894" s="166"/>
      <c r="BE894" s="166"/>
      <c r="BF894" s="166"/>
      <c r="BG894" s="166"/>
      <c r="BH894" s="166"/>
    </row>
    <row r="895" spans="1:60" outlineLevel="1">
      <c r="A895" s="167"/>
      <c r="B895" s="177"/>
      <c r="C895" s="195" t="s">
        <v>265</v>
      </c>
      <c r="D895" s="180"/>
      <c r="E895" s="184">
        <v>-1.3248</v>
      </c>
      <c r="F895" s="188"/>
      <c r="G895" s="188"/>
      <c r="H895" s="188"/>
      <c r="I895" s="188"/>
      <c r="J895" s="188"/>
      <c r="K895" s="188"/>
      <c r="L895" s="188"/>
      <c r="M895" s="188"/>
      <c r="N895" s="188"/>
      <c r="O895" s="188"/>
      <c r="P895" s="188"/>
      <c r="Q895" s="188"/>
      <c r="R895" s="188"/>
      <c r="S895" s="188"/>
      <c r="T895" s="188"/>
      <c r="U895" s="189"/>
      <c r="V895" s="188"/>
      <c r="W895" s="166"/>
      <c r="X895" s="166"/>
      <c r="Y895" s="166"/>
      <c r="Z895" s="166"/>
      <c r="AA895" s="166"/>
      <c r="AB895" s="166"/>
      <c r="AC895" s="166"/>
      <c r="AD895" s="166"/>
      <c r="AE895" s="166"/>
      <c r="AF895" s="166"/>
      <c r="AG895" s="166" t="s">
        <v>154</v>
      </c>
      <c r="AH895" s="166">
        <v>0</v>
      </c>
      <c r="AI895" s="166"/>
      <c r="AJ895" s="166"/>
      <c r="AK895" s="166"/>
      <c r="AL895" s="166"/>
      <c r="AM895" s="166"/>
      <c r="AN895" s="166"/>
      <c r="AO895" s="166"/>
      <c r="AP895" s="166"/>
      <c r="AQ895" s="166"/>
      <c r="AR895" s="166"/>
      <c r="AS895" s="166"/>
      <c r="AT895" s="166"/>
      <c r="AU895" s="166"/>
      <c r="AV895" s="166"/>
      <c r="AW895" s="166"/>
      <c r="AX895" s="166"/>
      <c r="AY895" s="166"/>
      <c r="AZ895" s="166"/>
      <c r="BA895" s="166"/>
      <c r="BB895" s="166"/>
      <c r="BC895" s="166"/>
      <c r="BD895" s="166"/>
      <c r="BE895" s="166"/>
      <c r="BF895" s="166"/>
      <c r="BG895" s="166"/>
      <c r="BH895" s="166"/>
    </row>
    <row r="896" spans="1:60" ht="33.75" outlineLevel="1">
      <c r="A896" s="167"/>
      <c r="B896" s="177"/>
      <c r="C896" s="195" t="s">
        <v>266</v>
      </c>
      <c r="D896" s="180"/>
      <c r="E896" s="184">
        <v>20.2926</v>
      </c>
      <c r="F896" s="188"/>
      <c r="G896" s="188"/>
      <c r="H896" s="188"/>
      <c r="I896" s="188"/>
      <c r="J896" s="188"/>
      <c r="K896" s="188"/>
      <c r="L896" s="188"/>
      <c r="M896" s="188"/>
      <c r="N896" s="188"/>
      <c r="O896" s="188"/>
      <c r="P896" s="188"/>
      <c r="Q896" s="188"/>
      <c r="R896" s="188"/>
      <c r="S896" s="188"/>
      <c r="T896" s="188"/>
      <c r="U896" s="189"/>
      <c r="V896" s="188"/>
      <c r="W896" s="166"/>
      <c r="X896" s="166"/>
      <c r="Y896" s="166"/>
      <c r="Z896" s="166"/>
      <c r="AA896" s="166"/>
      <c r="AB896" s="166"/>
      <c r="AC896" s="166"/>
      <c r="AD896" s="166"/>
      <c r="AE896" s="166"/>
      <c r="AF896" s="166"/>
      <c r="AG896" s="166" t="s">
        <v>154</v>
      </c>
      <c r="AH896" s="166">
        <v>0</v>
      </c>
      <c r="AI896" s="166"/>
      <c r="AJ896" s="166"/>
      <c r="AK896" s="166"/>
      <c r="AL896" s="166"/>
      <c r="AM896" s="166"/>
      <c r="AN896" s="166"/>
      <c r="AO896" s="166"/>
      <c r="AP896" s="166"/>
      <c r="AQ896" s="166"/>
      <c r="AR896" s="166"/>
      <c r="AS896" s="166"/>
      <c r="AT896" s="166"/>
      <c r="AU896" s="166"/>
      <c r="AV896" s="166"/>
      <c r="AW896" s="166"/>
      <c r="AX896" s="166"/>
      <c r="AY896" s="166"/>
      <c r="AZ896" s="166"/>
      <c r="BA896" s="166"/>
      <c r="BB896" s="166"/>
      <c r="BC896" s="166"/>
      <c r="BD896" s="166"/>
      <c r="BE896" s="166"/>
      <c r="BF896" s="166"/>
      <c r="BG896" s="166"/>
      <c r="BH896" s="166"/>
    </row>
    <row r="897" spans="1:60">
      <c r="A897" s="173" t="s">
        <v>146</v>
      </c>
      <c r="B897" s="178" t="s">
        <v>116</v>
      </c>
      <c r="C897" s="196" t="s">
        <v>117</v>
      </c>
      <c r="D897" s="181"/>
      <c r="E897" s="185"/>
      <c r="F897" s="190"/>
      <c r="G897" s="190"/>
      <c r="H897" s="190"/>
      <c r="I897" s="190">
        <f>SUM(I898:I898)</f>
        <v>0</v>
      </c>
      <c r="J897" s="190"/>
      <c r="K897" s="190">
        <f>SUM(K898:K898)</f>
        <v>1003180.6</v>
      </c>
      <c r="L897" s="190"/>
      <c r="M897" s="190">
        <f>SUM(M898:M898)</f>
        <v>0</v>
      </c>
      <c r="N897" s="190"/>
      <c r="O897" s="190">
        <f>SUM(O898:O898)</f>
        <v>0</v>
      </c>
      <c r="P897" s="190"/>
      <c r="Q897" s="190">
        <f>SUM(Q898:Q898)</f>
        <v>0</v>
      </c>
      <c r="R897" s="190"/>
      <c r="S897" s="190"/>
      <c r="T897" s="190"/>
      <c r="U897" s="191">
        <f>SUM(U898:U898)</f>
        <v>0</v>
      </c>
      <c r="V897" s="190"/>
      <c r="AG897" t="s">
        <v>147</v>
      </c>
    </row>
    <row r="898" spans="1:60" ht="22.5" outlineLevel="1">
      <c r="A898" s="167">
        <v>140</v>
      </c>
      <c r="B898" s="177" t="s">
        <v>637</v>
      </c>
      <c r="C898" s="194" t="s">
        <v>638</v>
      </c>
      <c r="D898" s="179" t="s">
        <v>444</v>
      </c>
      <c r="E898" s="183">
        <v>1</v>
      </c>
      <c r="F898" s="188"/>
      <c r="G898" s="188"/>
      <c r="H898" s="188">
        <v>0</v>
      </c>
      <c r="I898" s="188">
        <f>ROUND(E898*H898,2)</f>
        <v>0</v>
      </c>
      <c r="J898" s="188">
        <v>1003180.6</v>
      </c>
      <c r="K898" s="188">
        <f>ROUND(E898*J898,2)</f>
        <v>1003180.6</v>
      </c>
      <c r="L898" s="188">
        <v>15</v>
      </c>
      <c r="M898" s="188">
        <f>G898*(1+L898/100)</f>
        <v>0</v>
      </c>
      <c r="N898" s="188">
        <v>0</v>
      </c>
      <c r="O898" s="188">
        <f>ROUND(E898*N898,2)</f>
        <v>0</v>
      </c>
      <c r="P898" s="188">
        <v>0</v>
      </c>
      <c r="Q898" s="188">
        <f>ROUND(E898*P898,2)</f>
        <v>0</v>
      </c>
      <c r="R898" s="188"/>
      <c r="S898" s="188" t="s">
        <v>157</v>
      </c>
      <c r="T898" s="188">
        <v>0</v>
      </c>
      <c r="U898" s="189">
        <f>ROUND(E898*T898,2)</f>
        <v>0</v>
      </c>
      <c r="V898" s="188"/>
      <c r="W898" s="166"/>
      <c r="X898" s="166"/>
      <c r="Y898" s="166"/>
      <c r="Z898" s="166"/>
      <c r="AA898" s="166"/>
      <c r="AB898" s="166"/>
      <c r="AC898" s="166"/>
      <c r="AD898" s="166"/>
      <c r="AE898" s="166"/>
      <c r="AF898" s="166"/>
      <c r="AG898" s="166" t="s">
        <v>152</v>
      </c>
      <c r="AH898" s="166"/>
      <c r="AI898" s="166"/>
      <c r="AJ898" s="166"/>
      <c r="AK898" s="166"/>
      <c r="AL898" s="166"/>
      <c r="AM898" s="166"/>
      <c r="AN898" s="166"/>
      <c r="AO898" s="166"/>
      <c r="AP898" s="166"/>
      <c r="AQ898" s="166"/>
      <c r="AR898" s="166"/>
      <c r="AS898" s="166"/>
      <c r="AT898" s="166"/>
      <c r="AU898" s="166"/>
      <c r="AV898" s="166"/>
      <c r="AW898" s="166"/>
      <c r="AX898" s="166"/>
      <c r="AY898" s="166"/>
      <c r="AZ898" s="166"/>
      <c r="BA898" s="166"/>
      <c r="BB898" s="166"/>
      <c r="BC898" s="166"/>
      <c r="BD898" s="166"/>
      <c r="BE898" s="166"/>
      <c r="BF898" s="166"/>
      <c r="BG898" s="166"/>
      <c r="BH898" s="166"/>
    </row>
    <row r="899" spans="1:60">
      <c r="A899" s="173" t="s">
        <v>146</v>
      </c>
      <c r="B899" s="178" t="s">
        <v>118</v>
      </c>
      <c r="C899" s="196" t="s">
        <v>119</v>
      </c>
      <c r="D899" s="181"/>
      <c r="E899" s="185"/>
      <c r="F899" s="190"/>
      <c r="G899" s="190"/>
      <c r="H899" s="190"/>
      <c r="I899" s="190">
        <f>SUM(I900:I906)</f>
        <v>0</v>
      </c>
      <c r="J899" s="190"/>
      <c r="K899" s="190">
        <f>SUM(K900:K906)</f>
        <v>603034.44999999995</v>
      </c>
      <c r="L899" s="190"/>
      <c r="M899" s="190">
        <f>SUM(M900:M906)</f>
        <v>0</v>
      </c>
      <c r="N899" s="190"/>
      <c r="O899" s="190">
        <f>SUM(O900:O906)</f>
        <v>0</v>
      </c>
      <c r="P899" s="190"/>
      <c r="Q899" s="190">
        <f>SUM(Q900:Q906)</f>
        <v>0</v>
      </c>
      <c r="R899" s="190"/>
      <c r="S899" s="190"/>
      <c r="T899" s="190"/>
      <c r="U899" s="191">
        <f>SUM(U900:U906)</f>
        <v>71.13</v>
      </c>
      <c r="V899" s="190"/>
      <c r="AG899" t="s">
        <v>147</v>
      </c>
    </row>
    <row r="900" spans="1:60" outlineLevel="1">
      <c r="A900" s="167">
        <v>141</v>
      </c>
      <c r="B900" s="177" t="s">
        <v>639</v>
      </c>
      <c r="C900" s="490" t="s">
        <v>640</v>
      </c>
      <c r="D900" s="179" t="s">
        <v>213</v>
      </c>
      <c r="E900" s="183">
        <f>363+25+18.17+27.32+0.224</f>
        <v>433.714</v>
      </c>
      <c r="F900" s="188"/>
      <c r="G900" s="188"/>
      <c r="H900" s="188">
        <v>0</v>
      </c>
      <c r="I900" s="188">
        <f>ROUND(E900*H900,2)</f>
        <v>0</v>
      </c>
      <c r="J900" s="188">
        <v>112.2</v>
      </c>
      <c r="K900" s="188">
        <f>ROUND(E900*J900,2)</f>
        <v>48662.71</v>
      </c>
      <c r="L900" s="188">
        <v>15</v>
      </c>
      <c r="M900" s="188">
        <f>G900*(1+L900/100)</f>
        <v>0</v>
      </c>
      <c r="N900" s="188">
        <v>0</v>
      </c>
      <c r="O900" s="188">
        <f>ROUND(E900*N900,2)</f>
        <v>0</v>
      </c>
      <c r="P900" s="188">
        <v>0</v>
      </c>
      <c r="Q900" s="188">
        <f>ROUND(E900*P900,2)</f>
        <v>0</v>
      </c>
      <c r="R900" s="188"/>
      <c r="S900" s="188" t="s">
        <v>151</v>
      </c>
      <c r="T900" s="188">
        <v>0.16400000000000001</v>
      </c>
      <c r="U900" s="189">
        <f>ROUND(E900*T900,2)</f>
        <v>71.13</v>
      </c>
      <c r="V900" s="188"/>
      <c r="W900" s="166"/>
      <c r="X900" s="166"/>
      <c r="Y900" s="166"/>
      <c r="Z900" s="166"/>
      <c r="AA900" s="166"/>
      <c r="AB900" s="166"/>
      <c r="AC900" s="166"/>
      <c r="AD900" s="166"/>
      <c r="AE900" s="166"/>
      <c r="AF900" s="166"/>
      <c r="AG900" s="166" t="s">
        <v>152</v>
      </c>
      <c r="AH900" s="166"/>
      <c r="AI900" s="166"/>
      <c r="AJ900" s="166"/>
      <c r="AK900" s="166"/>
      <c r="AL900" s="166"/>
      <c r="AM900" s="166"/>
      <c r="AN900" s="166"/>
      <c r="AO900" s="166"/>
      <c r="AP900" s="166"/>
      <c r="AQ900" s="166"/>
      <c r="AR900" s="166"/>
      <c r="AS900" s="166"/>
      <c r="AT900" s="166"/>
      <c r="AU900" s="166"/>
      <c r="AV900" s="166"/>
      <c r="AW900" s="166"/>
      <c r="AX900" s="166"/>
      <c r="AY900" s="166"/>
      <c r="AZ900" s="166"/>
      <c r="BA900" s="166"/>
      <c r="BB900" s="166"/>
      <c r="BC900" s="166"/>
      <c r="BD900" s="166"/>
      <c r="BE900" s="166"/>
      <c r="BF900" s="166"/>
      <c r="BG900" s="166"/>
      <c r="BH900" s="166"/>
    </row>
    <row r="901" spans="1:60" outlineLevel="1">
      <c r="A901" s="167">
        <v>142</v>
      </c>
      <c r="B901" s="177" t="s">
        <v>641</v>
      </c>
      <c r="C901" s="490" t="s">
        <v>642</v>
      </c>
      <c r="D901" s="179" t="s">
        <v>213</v>
      </c>
      <c r="E901" s="183">
        <f>E900</f>
        <v>433.714</v>
      </c>
      <c r="F901" s="188"/>
      <c r="G901" s="188"/>
      <c r="H901" s="188">
        <v>0</v>
      </c>
      <c r="I901" s="188">
        <f>ROUND(E901*H901,2)</f>
        <v>0</v>
      </c>
      <c r="J901" s="188">
        <v>132</v>
      </c>
      <c r="K901" s="188">
        <f>ROUND(E901*J901,2)</f>
        <v>57250.25</v>
      </c>
      <c r="L901" s="188">
        <v>15</v>
      </c>
      <c r="M901" s="188">
        <f>G901*(1+L901/100)</f>
        <v>0</v>
      </c>
      <c r="N901" s="188">
        <v>0</v>
      </c>
      <c r="O901" s="188">
        <f>ROUND(E901*N901,2)</f>
        <v>0</v>
      </c>
      <c r="P901" s="188">
        <v>0</v>
      </c>
      <c r="Q901" s="188">
        <f>ROUND(E901*P901,2)</f>
        <v>0</v>
      </c>
      <c r="R901" s="188"/>
      <c r="S901" s="188" t="s">
        <v>151</v>
      </c>
      <c r="T901" s="188">
        <v>0</v>
      </c>
      <c r="U901" s="189">
        <f>ROUND(E901*T901,2)</f>
        <v>0</v>
      </c>
      <c r="V901" s="188"/>
      <c r="W901" s="166"/>
      <c r="X901" s="166"/>
      <c r="Y901" s="166"/>
      <c r="Z901" s="166"/>
      <c r="AA901" s="166"/>
      <c r="AB901" s="166"/>
      <c r="AC901" s="166"/>
      <c r="AD901" s="166"/>
      <c r="AE901" s="166"/>
      <c r="AF901" s="166"/>
      <c r="AG901" s="166" t="s">
        <v>152</v>
      </c>
      <c r="AH901" s="166"/>
      <c r="AI901" s="166"/>
      <c r="AJ901" s="166"/>
      <c r="AK901" s="166"/>
      <c r="AL901" s="166"/>
      <c r="AM901" s="166"/>
      <c r="AN901" s="166"/>
      <c r="AO901" s="166"/>
      <c r="AP901" s="166"/>
      <c r="AQ901" s="166"/>
      <c r="AR901" s="166"/>
      <c r="AS901" s="166"/>
      <c r="AT901" s="166"/>
      <c r="AU901" s="166"/>
      <c r="AV901" s="166"/>
      <c r="AW901" s="166"/>
      <c r="AX901" s="166"/>
      <c r="AY901" s="166"/>
      <c r="AZ901" s="166"/>
      <c r="BA901" s="166"/>
      <c r="BB901" s="166"/>
      <c r="BC901" s="166"/>
      <c r="BD901" s="166"/>
      <c r="BE901" s="166"/>
      <c r="BF901" s="166"/>
      <c r="BG901" s="166"/>
      <c r="BH901" s="166"/>
    </row>
    <row r="902" spans="1:60" outlineLevel="1">
      <c r="A902" s="167">
        <v>143</v>
      </c>
      <c r="B902" s="177" t="s">
        <v>643</v>
      </c>
      <c r="C902" s="490" t="s">
        <v>644</v>
      </c>
      <c r="D902" s="179" t="s">
        <v>213</v>
      </c>
      <c r="E902" s="183">
        <f>E900</f>
        <v>433.714</v>
      </c>
      <c r="F902" s="188"/>
      <c r="G902" s="489"/>
      <c r="H902" s="188">
        <v>0</v>
      </c>
      <c r="I902" s="188">
        <f>ROUND(E902*H902,2)</f>
        <v>0</v>
      </c>
      <c r="J902" s="188">
        <v>177.1</v>
      </c>
      <c r="K902" s="188">
        <f>ROUND(E902*J902,2)</f>
        <v>76810.75</v>
      </c>
      <c r="L902" s="188">
        <v>15</v>
      </c>
      <c r="M902" s="188">
        <f>G902*(1+L902/100)</f>
        <v>0</v>
      </c>
      <c r="N902" s="188">
        <v>0</v>
      </c>
      <c r="O902" s="188">
        <f>ROUND(E902*N902,2)</f>
        <v>0</v>
      </c>
      <c r="P902" s="188">
        <v>0</v>
      </c>
      <c r="Q902" s="188">
        <f>ROUND(E902*P902,2)</f>
        <v>0</v>
      </c>
      <c r="R902" s="188"/>
      <c r="S902" s="188" t="s">
        <v>157</v>
      </c>
      <c r="T902" s="188">
        <v>0</v>
      </c>
      <c r="U902" s="189">
        <f>ROUND(E902*T902,2)</f>
        <v>0</v>
      </c>
      <c r="V902" s="188"/>
      <c r="W902" s="166"/>
      <c r="X902" s="166"/>
      <c r="Y902" s="166"/>
      <c r="Z902" s="166"/>
      <c r="AA902" s="166"/>
      <c r="AB902" s="166"/>
      <c r="AC902" s="166"/>
      <c r="AD902" s="166"/>
      <c r="AE902" s="166"/>
      <c r="AF902" s="166"/>
      <c r="AG902" s="166" t="s">
        <v>152</v>
      </c>
      <c r="AH902" s="166"/>
      <c r="AI902" s="166"/>
      <c r="AJ902" s="166"/>
      <c r="AK902" s="166"/>
      <c r="AL902" s="166"/>
      <c r="AM902" s="166"/>
      <c r="AN902" s="166"/>
      <c r="AO902" s="166"/>
      <c r="AP902" s="166"/>
      <c r="AQ902" s="166"/>
      <c r="AR902" s="166"/>
      <c r="AS902" s="166"/>
      <c r="AT902" s="166"/>
      <c r="AU902" s="166"/>
      <c r="AV902" s="166"/>
      <c r="AW902" s="166"/>
      <c r="AX902" s="166"/>
      <c r="AY902" s="166"/>
      <c r="AZ902" s="166"/>
      <c r="BA902" s="166"/>
      <c r="BB902" s="166"/>
      <c r="BC902" s="166"/>
      <c r="BD902" s="166"/>
      <c r="BE902" s="166"/>
      <c r="BF902" s="166"/>
      <c r="BG902" s="166"/>
      <c r="BH902" s="166"/>
    </row>
    <row r="903" spans="1:60" outlineLevel="1">
      <c r="A903" s="167">
        <v>144</v>
      </c>
      <c r="B903" s="177" t="s">
        <v>645</v>
      </c>
      <c r="C903" s="490" t="s">
        <v>646</v>
      </c>
      <c r="D903" s="179" t="s">
        <v>213</v>
      </c>
      <c r="E903" s="183">
        <f>E904</f>
        <v>10842.85</v>
      </c>
      <c r="F903" s="188"/>
      <c r="G903" s="489"/>
      <c r="H903" s="188">
        <v>0</v>
      </c>
      <c r="I903" s="188">
        <f>ROUND(E903*H903,2)</f>
        <v>0</v>
      </c>
      <c r="J903" s="188">
        <v>15.2</v>
      </c>
      <c r="K903" s="188">
        <f>ROUND(E903*J903,2)</f>
        <v>164811.32</v>
      </c>
      <c r="L903" s="188">
        <v>15</v>
      </c>
      <c r="M903" s="188">
        <f>G903*(1+L903/100)</f>
        <v>0</v>
      </c>
      <c r="N903" s="188">
        <v>0</v>
      </c>
      <c r="O903" s="188">
        <f>ROUND(E903*N903,2)</f>
        <v>0</v>
      </c>
      <c r="P903" s="188">
        <v>0</v>
      </c>
      <c r="Q903" s="188">
        <f>ROUND(E903*P903,2)</f>
        <v>0</v>
      </c>
      <c r="R903" s="188"/>
      <c r="S903" s="188" t="s">
        <v>151</v>
      </c>
      <c r="T903" s="188">
        <v>0</v>
      </c>
      <c r="U903" s="189">
        <f>ROUND(E903*T903,2)</f>
        <v>0</v>
      </c>
      <c r="V903" s="188"/>
      <c r="W903" s="166"/>
      <c r="X903" s="166"/>
      <c r="Y903" s="166"/>
      <c r="Z903" s="166"/>
      <c r="AA903" s="166"/>
      <c r="AB903" s="166"/>
      <c r="AC903" s="166"/>
      <c r="AD903" s="166"/>
      <c r="AE903" s="166"/>
      <c r="AF903" s="166"/>
      <c r="AG903" s="166" t="s">
        <v>152</v>
      </c>
      <c r="AH903" s="166"/>
      <c r="AI903" s="166"/>
      <c r="AJ903" s="166"/>
      <c r="AK903" s="166"/>
      <c r="AL903" s="166"/>
      <c r="AM903" s="166"/>
      <c r="AN903" s="166"/>
      <c r="AO903" s="166"/>
      <c r="AP903" s="166"/>
      <c r="AQ903" s="166"/>
      <c r="AR903" s="166"/>
      <c r="AS903" s="166"/>
      <c r="AT903" s="166"/>
      <c r="AU903" s="166"/>
      <c r="AV903" s="166"/>
      <c r="AW903" s="166"/>
      <c r="AX903" s="166"/>
      <c r="AY903" s="166"/>
      <c r="AZ903" s="166"/>
      <c r="BA903" s="166"/>
      <c r="BB903" s="166"/>
      <c r="BC903" s="166"/>
      <c r="BD903" s="166"/>
      <c r="BE903" s="166"/>
      <c r="BF903" s="166"/>
      <c r="BG903" s="166"/>
      <c r="BH903" s="166"/>
    </row>
    <row r="904" spans="1:60" outlineLevel="1">
      <c r="A904" s="167"/>
      <c r="B904" s="177"/>
      <c r="C904" s="491" t="s">
        <v>1310</v>
      </c>
      <c r="D904" s="180"/>
      <c r="E904" s="184">
        <f>433.714*25</f>
        <v>10842.85</v>
      </c>
      <c r="F904" s="188"/>
      <c r="G904" s="489"/>
      <c r="H904" s="188"/>
      <c r="I904" s="188"/>
      <c r="J904" s="188"/>
      <c r="K904" s="188"/>
      <c r="L904" s="188"/>
      <c r="M904" s="188"/>
      <c r="N904" s="188"/>
      <c r="O904" s="188"/>
      <c r="P904" s="188"/>
      <c r="Q904" s="188"/>
      <c r="R904" s="188"/>
      <c r="S904" s="188"/>
      <c r="T904" s="188"/>
      <c r="U904" s="189"/>
      <c r="V904" s="188"/>
      <c r="W904" s="166"/>
      <c r="X904" s="166"/>
      <c r="Y904" s="166"/>
      <c r="Z904" s="166"/>
      <c r="AA904" s="166"/>
      <c r="AB904" s="166"/>
      <c r="AC904" s="166"/>
      <c r="AD904" s="166"/>
      <c r="AE904" s="166"/>
      <c r="AF904" s="166"/>
      <c r="AG904" s="166" t="s">
        <v>154</v>
      </c>
      <c r="AH904" s="166">
        <v>0</v>
      </c>
      <c r="AI904" s="166"/>
      <c r="AJ904" s="166"/>
      <c r="AK904" s="166"/>
      <c r="AL904" s="166"/>
      <c r="AM904" s="166"/>
      <c r="AN904" s="166"/>
      <c r="AO904" s="166"/>
      <c r="AP904" s="166"/>
      <c r="AQ904" s="166"/>
      <c r="AR904" s="166"/>
      <c r="AS904" s="166"/>
      <c r="AT904" s="166"/>
      <c r="AU904" s="166"/>
      <c r="AV904" s="166"/>
      <c r="AW904" s="166"/>
      <c r="AX904" s="166"/>
      <c r="AY904" s="166"/>
      <c r="AZ904" s="166"/>
      <c r="BA904" s="166"/>
      <c r="BB904" s="166"/>
      <c r="BC904" s="166"/>
      <c r="BD904" s="166"/>
      <c r="BE904" s="166"/>
      <c r="BF904" s="166"/>
      <c r="BG904" s="166"/>
      <c r="BH904" s="166"/>
    </row>
    <row r="905" spans="1:60" outlineLevel="1">
      <c r="A905" s="167">
        <v>145</v>
      </c>
      <c r="B905" s="177" t="s">
        <v>647</v>
      </c>
      <c r="C905" s="490" t="s">
        <v>648</v>
      </c>
      <c r="D905" s="179" t="s">
        <v>213</v>
      </c>
      <c r="E905" s="183">
        <f>E900</f>
        <v>433.714</v>
      </c>
      <c r="F905" s="188"/>
      <c r="G905" s="489"/>
      <c r="H905" s="188">
        <v>0</v>
      </c>
      <c r="I905" s="188">
        <f>ROUND(E905*H905,2)</f>
        <v>0</v>
      </c>
      <c r="J905" s="188">
        <v>225.8</v>
      </c>
      <c r="K905" s="188">
        <f>ROUND(E905*J905,2)</f>
        <v>97932.62</v>
      </c>
      <c r="L905" s="188">
        <v>15</v>
      </c>
      <c r="M905" s="188">
        <f>G905*(1+L905/100)</f>
        <v>0</v>
      </c>
      <c r="N905" s="188">
        <v>0</v>
      </c>
      <c r="O905" s="188">
        <f>ROUND(E905*N905,2)</f>
        <v>0</v>
      </c>
      <c r="P905" s="188">
        <v>0</v>
      </c>
      <c r="Q905" s="188">
        <f>ROUND(E905*P905,2)</f>
        <v>0</v>
      </c>
      <c r="R905" s="188"/>
      <c r="S905" s="188" t="s">
        <v>151</v>
      </c>
      <c r="T905" s="188">
        <v>0</v>
      </c>
      <c r="U905" s="189">
        <f>ROUND(E905*T905,2)</f>
        <v>0</v>
      </c>
      <c r="V905" s="188"/>
      <c r="W905" s="166"/>
      <c r="X905" s="166"/>
      <c r="Y905" s="166"/>
      <c r="Z905" s="166"/>
      <c r="AA905" s="166"/>
      <c r="AB905" s="166"/>
      <c r="AC905" s="166"/>
      <c r="AD905" s="166"/>
      <c r="AE905" s="166"/>
      <c r="AF905" s="166"/>
      <c r="AG905" s="166" t="s">
        <v>152</v>
      </c>
      <c r="AH905" s="166"/>
      <c r="AI905" s="166"/>
      <c r="AJ905" s="166"/>
      <c r="AK905" s="166"/>
      <c r="AL905" s="166"/>
      <c r="AM905" s="166"/>
      <c r="AN905" s="166"/>
      <c r="AO905" s="166"/>
      <c r="AP905" s="166"/>
      <c r="AQ905" s="166"/>
      <c r="AR905" s="166"/>
      <c r="AS905" s="166"/>
      <c r="AT905" s="166"/>
      <c r="AU905" s="166"/>
      <c r="AV905" s="166"/>
      <c r="AW905" s="166"/>
      <c r="AX905" s="166"/>
      <c r="AY905" s="166"/>
      <c r="AZ905" s="166"/>
      <c r="BA905" s="166"/>
      <c r="BB905" s="166"/>
      <c r="BC905" s="166"/>
      <c r="BD905" s="166"/>
      <c r="BE905" s="166"/>
      <c r="BF905" s="166"/>
      <c r="BG905" s="166"/>
      <c r="BH905" s="166"/>
    </row>
    <row r="906" spans="1:60" outlineLevel="1">
      <c r="A906" s="167">
        <v>146</v>
      </c>
      <c r="B906" s="177" t="s">
        <v>649</v>
      </c>
      <c r="C906" s="490" t="s">
        <v>650</v>
      </c>
      <c r="D906" s="179" t="s">
        <v>213</v>
      </c>
      <c r="E906" s="183">
        <f>25+363</f>
        <v>388</v>
      </c>
      <c r="F906" s="188"/>
      <c r="G906" s="489"/>
      <c r="H906" s="188">
        <v>0</v>
      </c>
      <c r="I906" s="188">
        <f>ROUND(E906*H906,2)</f>
        <v>0</v>
      </c>
      <c r="J906" s="188">
        <v>406.1</v>
      </c>
      <c r="K906" s="188">
        <f>ROUND(E906*J906,2)</f>
        <v>157566.79999999999</v>
      </c>
      <c r="L906" s="188">
        <v>15</v>
      </c>
      <c r="M906" s="188">
        <f>G906*(1+L906/100)</f>
        <v>0</v>
      </c>
      <c r="N906" s="188">
        <v>0</v>
      </c>
      <c r="O906" s="188">
        <f>ROUND(E906*N906,2)</f>
        <v>0</v>
      </c>
      <c r="P906" s="188">
        <v>0</v>
      </c>
      <c r="Q906" s="188">
        <f>ROUND(E906*P906,2)</f>
        <v>0</v>
      </c>
      <c r="R906" s="188"/>
      <c r="S906" s="188" t="s">
        <v>151</v>
      </c>
      <c r="T906" s="188">
        <v>0</v>
      </c>
      <c r="U906" s="189">
        <f>ROUND(E906*T906,2)</f>
        <v>0</v>
      </c>
      <c r="V906" s="188"/>
      <c r="W906" s="166"/>
      <c r="X906" s="166"/>
      <c r="Y906" s="166"/>
      <c r="Z906" s="166"/>
      <c r="AA906" s="166"/>
      <c r="AB906" s="166"/>
      <c r="AC906" s="166"/>
      <c r="AD906" s="166"/>
      <c r="AE906" s="166"/>
      <c r="AF906" s="166"/>
      <c r="AG906" s="166" t="s">
        <v>152</v>
      </c>
      <c r="AH906" s="166"/>
      <c r="AI906" s="166"/>
      <c r="AJ906" s="166"/>
      <c r="AK906" s="166"/>
      <c r="AL906" s="166"/>
      <c r="AM906" s="166"/>
      <c r="AN906" s="166"/>
      <c r="AO906" s="166"/>
      <c r="AP906" s="166"/>
      <c r="AQ906" s="166"/>
      <c r="AR906" s="166"/>
      <c r="AS906" s="166"/>
      <c r="AT906" s="166"/>
      <c r="AU906" s="166"/>
      <c r="AV906" s="166"/>
      <c r="AW906" s="166"/>
      <c r="AX906" s="166"/>
      <c r="AY906" s="166"/>
      <c r="AZ906" s="166"/>
      <c r="BA906" s="166"/>
      <c r="BB906" s="166"/>
      <c r="BC906" s="166"/>
      <c r="BD906" s="166"/>
      <c r="BE906" s="166"/>
      <c r="BF906" s="166"/>
      <c r="BG906" s="166"/>
      <c r="BH906" s="166"/>
    </row>
    <row r="907" spans="1:60" s="479" customFormat="1" outlineLevel="1">
      <c r="A907" s="481">
        <v>147</v>
      </c>
      <c r="B907" s="487" t="s">
        <v>1304</v>
      </c>
      <c r="C907" s="490" t="s">
        <v>1305</v>
      </c>
      <c r="D907" s="179" t="s">
        <v>213</v>
      </c>
      <c r="E907" s="488">
        <v>18.170000000000002</v>
      </c>
      <c r="F907" s="489"/>
      <c r="G907" s="489"/>
      <c r="H907" s="485"/>
      <c r="I907" s="485"/>
      <c r="J907" s="485"/>
      <c r="K907" s="485"/>
      <c r="L907" s="485"/>
      <c r="M907" s="485"/>
      <c r="N907" s="485"/>
      <c r="O907" s="485"/>
      <c r="P907" s="485"/>
      <c r="Q907" s="485"/>
      <c r="R907" s="485"/>
      <c r="S907" s="485"/>
      <c r="T907" s="485"/>
      <c r="U907" s="189"/>
      <c r="V907" s="485"/>
      <c r="W907" s="480"/>
      <c r="X907" s="480"/>
      <c r="Y907" s="480"/>
      <c r="Z907" s="480"/>
      <c r="AA907" s="480"/>
      <c r="AB907" s="480"/>
      <c r="AC907" s="480"/>
      <c r="AD907" s="480"/>
      <c r="AE907" s="480"/>
      <c r="AF907" s="480"/>
      <c r="AG907" s="480"/>
      <c r="AH907" s="480"/>
      <c r="AI907" s="480"/>
      <c r="AJ907" s="480"/>
      <c r="AK907" s="480"/>
      <c r="AL907" s="480"/>
      <c r="AM907" s="480"/>
      <c r="AN907" s="480"/>
      <c r="AO907" s="480"/>
      <c r="AP907" s="480"/>
      <c r="AQ907" s="480"/>
      <c r="AR907" s="480"/>
      <c r="AS907" s="480"/>
      <c r="AT907" s="480"/>
      <c r="AU907" s="480"/>
      <c r="AV907" s="480"/>
      <c r="AW907" s="480"/>
      <c r="AX907" s="480"/>
      <c r="AY907" s="480"/>
      <c r="AZ907" s="480"/>
      <c r="BA907" s="480"/>
      <c r="BB907" s="480"/>
      <c r="BC907" s="480"/>
      <c r="BD907" s="480"/>
      <c r="BE907" s="480"/>
      <c r="BF907" s="480"/>
      <c r="BG907" s="480"/>
      <c r="BH907" s="480"/>
    </row>
    <row r="908" spans="1:60" s="479" customFormat="1" outlineLevel="1">
      <c r="A908" s="481">
        <v>148</v>
      </c>
      <c r="B908" s="487" t="s">
        <v>1306</v>
      </c>
      <c r="C908" s="490" t="s">
        <v>1307</v>
      </c>
      <c r="D908" s="179" t="s">
        <v>213</v>
      </c>
      <c r="E908" s="488">
        <v>27.32</v>
      </c>
      <c r="F908" s="489"/>
      <c r="G908" s="489"/>
      <c r="H908" s="485"/>
      <c r="I908" s="485"/>
      <c r="J908" s="485"/>
      <c r="K908" s="485"/>
      <c r="L908" s="485"/>
      <c r="M908" s="485"/>
      <c r="N908" s="485"/>
      <c r="O908" s="485"/>
      <c r="P908" s="485"/>
      <c r="Q908" s="485"/>
      <c r="R908" s="485"/>
      <c r="S908" s="485"/>
      <c r="T908" s="485"/>
      <c r="U908" s="189"/>
      <c r="V908" s="485"/>
      <c r="W908" s="480"/>
      <c r="X908" s="480"/>
      <c r="Y908" s="480"/>
      <c r="Z908" s="480"/>
      <c r="AA908" s="480"/>
      <c r="AB908" s="480"/>
      <c r="AC908" s="480"/>
      <c r="AD908" s="480"/>
      <c r="AE908" s="480"/>
      <c r="AF908" s="480"/>
      <c r="AG908" s="480"/>
      <c r="AH908" s="480"/>
      <c r="AI908" s="480"/>
      <c r="AJ908" s="480"/>
      <c r="AK908" s="480"/>
      <c r="AL908" s="480"/>
      <c r="AM908" s="480"/>
      <c r="AN908" s="480"/>
      <c r="AO908" s="480"/>
      <c r="AP908" s="480"/>
      <c r="AQ908" s="480"/>
      <c r="AR908" s="480"/>
      <c r="AS908" s="480"/>
      <c r="AT908" s="480"/>
      <c r="AU908" s="480"/>
      <c r="AV908" s="480"/>
      <c r="AW908" s="480"/>
      <c r="AX908" s="480"/>
      <c r="AY908" s="480"/>
      <c r="AZ908" s="480"/>
      <c r="BA908" s="480"/>
      <c r="BB908" s="480"/>
      <c r="BC908" s="480"/>
      <c r="BD908" s="480"/>
      <c r="BE908" s="480"/>
      <c r="BF908" s="480"/>
      <c r="BG908" s="480"/>
      <c r="BH908" s="480"/>
    </row>
    <row r="909" spans="1:60" s="479" customFormat="1" outlineLevel="1">
      <c r="A909" s="481">
        <v>149</v>
      </c>
      <c r="B909" s="487" t="s">
        <v>1308</v>
      </c>
      <c r="C909" s="490" t="s">
        <v>1309</v>
      </c>
      <c r="D909" s="179" t="s">
        <v>213</v>
      </c>
      <c r="E909" s="488">
        <v>0.224</v>
      </c>
      <c r="F909" s="489"/>
      <c r="G909" s="489"/>
      <c r="H909" s="485"/>
      <c r="I909" s="485"/>
      <c r="J909" s="485"/>
      <c r="K909" s="485"/>
      <c r="L909" s="485"/>
      <c r="M909" s="485"/>
      <c r="N909" s="485"/>
      <c r="O909" s="485"/>
      <c r="P909" s="485"/>
      <c r="Q909" s="485"/>
      <c r="R909" s="485"/>
      <c r="S909" s="485"/>
      <c r="T909" s="485"/>
      <c r="U909" s="189"/>
      <c r="V909" s="485"/>
      <c r="W909" s="480"/>
      <c r="X909" s="480"/>
      <c r="Y909" s="480"/>
      <c r="Z909" s="480"/>
      <c r="AA909" s="480"/>
      <c r="AB909" s="480"/>
      <c r="AC909" s="480"/>
      <c r="AD909" s="480"/>
      <c r="AE909" s="480"/>
      <c r="AF909" s="480"/>
      <c r="AG909" s="480"/>
      <c r="AH909" s="480"/>
      <c r="AI909" s="480"/>
      <c r="AJ909" s="480"/>
      <c r="AK909" s="480"/>
      <c r="AL909" s="480"/>
      <c r="AM909" s="480"/>
      <c r="AN909" s="480"/>
      <c r="AO909" s="480"/>
      <c r="AP909" s="480"/>
      <c r="AQ909" s="480"/>
      <c r="AR909" s="480"/>
      <c r="AS909" s="480"/>
      <c r="AT909" s="480"/>
      <c r="AU909" s="480"/>
      <c r="AV909" s="480"/>
      <c r="AW909" s="480"/>
      <c r="AX909" s="480"/>
      <c r="AY909" s="480"/>
      <c r="AZ909" s="480"/>
      <c r="BA909" s="480"/>
      <c r="BB909" s="480"/>
      <c r="BC909" s="480"/>
      <c r="BD909" s="480"/>
      <c r="BE909" s="480"/>
      <c r="BF909" s="480"/>
      <c r="BG909" s="480"/>
      <c r="BH909" s="480"/>
    </row>
    <row r="910" spans="1:60">
      <c r="A910" s="337" t="s">
        <v>146</v>
      </c>
      <c r="B910" s="338" t="s">
        <v>121</v>
      </c>
      <c r="C910" s="339" t="s">
        <v>29</v>
      </c>
      <c r="D910" s="340"/>
      <c r="E910" s="341"/>
      <c r="F910" s="342"/>
      <c r="G910" s="342"/>
      <c r="H910" s="190"/>
      <c r="I910" s="190">
        <f>SUM(I911:I911)</f>
        <v>0</v>
      </c>
      <c r="J910" s="190"/>
      <c r="K910" s="190">
        <f>SUM(K911:K911)</f>
        <v>150000</v>
      </c>
      <c r="L910" s="190"/>
      <c r="M910" s="190">
        <f>SUM(M911:M911)</f>
        <v>0</v>
      </c>
      <c r="N910" s="190"/>
      <c r="O910" s="190">
        <f>SUM(O911:O911)</f>
        <v>0</v>
      </c>
      <c r="P910" s="190"/>
      <c r="Q910" s="190">
        <f>SUM(Q911:Q911)</f>
        <v>0</v>
      </c>
      <c r="R910" s="190"/>
      <c r="S910" s="190"/>
      <c r="T910" s="190"/>
      <c r="U910" s="191">
        <f>SUM(U911:U911)</f>
        <v>0</v>
      </c>
      <c r="V910" s="190"/>
      <c r="AG910" t="s">
        <v>147</v>
      </c>
    </row>
    <row r="911" spans="1:60" outlineLevel="1">
      <c r="A911" s="343">
        <v>150</v>
      </c>
      <c r="B911" s="355" t="s">
        <v>651</v>
      </c>
      <c r="C911" s="344" t="s">
        <v>652</v>
      </c>
      <c r="D911" s="347" t="s">
        <v>653</v>
      </c>
      <c r="E911" s="349">
        <v>1</v>
      </c>
      <c r="F911" s="352"/>
      <c r="G911" s="345"/>
      <c r="H911" s="336">
        <v>0</v>
      </c>
      <c r="I911" s="192">
        <f>ROUND(E911*H911,2)</f>
        <v>0</v>
      </c>
      <c r="J911" s="192">
        <v>150000</v>
      </c>
      <c r="K911" s="192">
        <f>ROUND(E911*J911,2)</f>
        <v>150000</v>
      </c>
      <c r="L911" s="192">
        <v>15</v>
      </c>
      <c r="M911" s="192">
        <f>G911*(1+L911/100)</f>
        <v>0</v>
      </c>
      <c r="N911" s="192">
        <v>0</v>
      </c>
      <c r="O911" s="192">
        <f>ROUND(E911*N911,2)</f>
        <v>0</v>
      </c>
      <c r="P911" s="192">
        <v>0</v>
      </c>
      <c r="Q911" s="192">
        <f>ROUND(E911*P911,2)</f>
        <v>0</v>
      </c>
      <c r="R911" s="192"/>
      <c r="S911" s="192" t="s">
        <v>157</v>
      </c>
      <c r="T911" s="192">
        <v>0</v>
      </c>
      <c r="U911" s="193">
        <f>ROUND(E911*T911,2)</f>
        <v>0</v>
      </c>
      <c r="V911" s="192"/>
      <c r="W911" s="166"/>
      <c r="X911" s="166"/>
      <c r="Y911" s="166"/>
      <c r="Z911" s="166"/>
      <c r="AA911" s="166"/>
      <c r="AB911" s="166"/>
      <c r="AC911" s="166"/>
      <c r="AD911" s="166"/>
      <c r="AE911" s="166"/>
      <c r="AF911" s="166"/>
      <c r="AG911" s="166" t="s">
        <v>654</v>
      </c>
      <c r="AH911" s="166"/>
      <c r="AI911" s="166"/>
      <c r="AJ911" s="166"/>
      <c r="AK911" s="166"/>
      <c r="AL911" s="166"/>
      <c r="AM911" s="166"/>
      <c r="AN911" s="166"/>
      <c r="AO911" s="166"/>
      <c r="AP911" s="166"/>
      <c r="AQ911" s="166"/>
      <c r="AR911" s="166"/>
      <c r="AS911" s="166"/>
      <c r="AT911" s="166"/>
      <c r="AU911" s="166"/>
      <c r="AV911" s="166"/>
      <c r="AW911" s="166"/>
      <c r="AX911" s="166"/>
      <c r="AY911" s="166"/>
      <c r="AZ911" s="166"/>
      <c r="BA911" s="166"/>
      <c r="BB911" s="166"/>
      <c r="BC911" s="166"/>
      <c r="BD911" s="166"/>
      <c r="BE911" s="166"/>
      <c r="BF911" s="166"/>
      <c r="BG911" s="166"/>
      <c r="BH911" s="166"/>
    </row>
    <row r="912" spans="1:60" outlineLevel="1">
      <c r="A912" s="167">
        <v>151</v>
      </c>
      <c r="B912" s="356" t="s">
        <v>1230</v>
      </c>
      <c r="C912" s="334" t="s">
        <v>1226</v>
      </c>
      <c r="D912" s="348" t="s">
        <v>335</v>
      </c>
      <c r="E912" s="183">
        <v>1</v>
      </c>
      <c r="F912" s="188"/>
      <c r="G912" s="346"/>
      <c r="H912" s="335"/>
      <c r="I912" s="335"/>
      <c r="J912" s="335"/>
      <c r="K912" s="335"/>
      <c r="L912" s="335"/>
      <c r="M912" s="335"/>
      <c r="N912" s="335"/>
      <c r="O912" s="335"/>
      <c r="P912" s="335"/>
      <c r="Q912" s="335"/>
      <c r="R912" s="335"/>
      <c r="S912" s="335"/>
      <c r="T912" s="335"/>
      <c r="U912" s="335"/>
      <c r="V912" s="335"/>
      <c r="W912" s="166"/>
      <c r="X912" s="166"/>
      <c r="Y912" s="166"/>
      <c r="Z912" s="166"/>
      <c r="AA912" s="166"/>
      <c r="AB912" s="166"/>
      <c r="AC912" s="166"/>
      <c r="AD912" s="166"/>
      <c r="AE912" s="166"/>
      <c r="AF912" s="166"/>
      <c r="AG912" s="166"/>
      <c r="AH912" s="166"/>
      <c r="AI912" s="166"/>
      <c r="AJ912" s="166"/>
      <c r="AK912" s="166"/>
      <c r="AL912" s="166"/>
      <c r="AM912" s="166"/>
      <c r="AN912" s="166"/>
      <c r="AO912" s="166"/>
      <c r="AP912" s="166"/>
      <c r="AQ912" s="166"/>
      <c r="AR912" s="166"/>
      <c r="AS912" s="166"/>
      <c r="AT912" s="166"/>
      <c r="AU912" s="166"/>
      <c r="AV912" s="166"/>
      <c r="AW912" s="166"/>
      <c r="AX912" s="166"/>
      <c r="AY912" s="166"/>
      <c r="AZ912" s="166"/>
      <c r="BA912" s="166"/>
      <c r="BB912" s="166"/>
      <c r="BC912" s="166"/>
      <c r="BD912" s="166"/>
      <c r="BE912" s="166"/>
      <c r="BF912" s="166"/>
      <c r="BG912" s="166"/>
      <c r="BH912" s="166"/>
    </row>
    <row r="913" spans="1:33">
      <c r="A913" s="167">
        <v>152</v>
      </c>
      <c r="B913" s="357" t="s">
        <v>1231</v>
      </c>
      <c r="C913" s="358" t="s">
        <v>1227</v>
      </c>
      <c r="D913" s="359" t="s">
        <v>335</v>
      </c>
      <c r="E913" s="183">
        <v>1</v>
      </c>
      <c r="F913" s="188"/>
      <c r="G913" s="34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AE913">
        <v>15</v>
      </c>
      <c r="AF913">
        <v>21</v>
      </c>
    </row>
    <row r="914" spans="1:33">
      <c r="A914" s="360">
        <v>153</v>
      </c>
      <c r="B914" s="361" t="s">
        <v>1232</v>
      </c>
      <c r="C914" s="362" t="s">
        <v>1228</v>
      </c>
      <c r="D914" s="363" t="s">
        <v>335</v>
      </c>
      <c r="E914" s="350">
        <v>1</v>
      </c>
      <c r="F914" s="353"/>
      <c r="G914" s="346"/>
      <c r="AG914" t="s">
        <v>655</v>
      </c>
    </row>
    <row r="915" spans="1:33">
      <c r="A915" s="364">
        <v>154</v>
      </c>
      <c r="B915" s="365" t="s">
        <v>1233</v>
      </c>
      <c r="C915" s="366" t="s">
        <v>1229</v>
      </c>
      <c r="D915" s="367" t="s">
        <v>335</v>
      </c>
      <c r="E915" s="351">
        <v>1</v>
      </c>
      <c r="F915" s="354"/>
      <c r="G915" s="336"/>
      <c r="X915" s="102"/>
    </row>
    <row r="916" spans="1:33">
      <c r="D916" s="161"/>
    </row>
    <row r="917" spans="1:33">
      <c r="D917" s="161"/>
      <c r="X917" s="102"/>
    </row>
    <row r="918" spans="1:33">
      <c r="D918" s="161"/>
    </row>
    <row r="919" spans="1:33">
      <c r="D919" s="161"/>
    </row>
    <row r="920" spans="1:33">
      <c r="D920" s="161"/>
    </row>
    <row r="921" spans="1:33">
      <c r="D921" s="161"/>
    </row>
    <row r="922" spans="1:33">
      <c r="D922" s="161"/>
    </row>
    <row r="923" spans="1:33">
      <c r="D923" s="161"/>
    </row>
    <row r="924" spans="1:33">
      <c r="D924" s="161"/>
    </row>
    <row r="925" spans="1:33">
      <c r="D925" s="161"/>
    </row>
    <row r="926" spans="1:33">
      <c r="D926" s="161"/>
    </row>
    <row r="927" spans="1:33">
      <c r="D927" s="161"/>
    </row>
    <row r="928" spans="1:33">
      <c r="D928" s="161"/>
    </row>
    <row r="929" spans="4:4">
      <c r="D929" s="161"/>
    </row>
    <row r="930" spans="4:4">
      <c r="D930" s="161"/>
    </row>
    <row r="931" spans="4:4">
      <c r="D931" s="161"/>
    </row>
    <row r="932" spans="4:4">
      <c r="D932" s="161"/>
    </row>
    <row r="933" spans="4:4">
      <c r="D933" s="161"/>
    </row>
    <row r="934" spans="4:4">
      <c r="D934" s="161"/>
    </row>
    <row r="935" spans="4:4">
      <c r="D935" s="161"/>
    </row>
    <row r="936" spans="4:4">
      <c r="D936" s="161"/>
    </row>
    <row r="937" spans="4:4">
      <c r="D937" s="161"/>
    </row>
    <row r="938" spans="4:4">
      <c r="D938" s="161"/>
    </row>
    <row r="939" spans="4:4">
      <c r="D939" s="161"/>
    </row>
    <row r="940" spans="4:4">
      <c r="D940" s="161"/>
    </row>
    <row r="941" spans="4:4">
      <c r="D941" s="161"/>
    </row>
    <row r="942" spans="4:4">
      <c r="D942" s="161"/>
    </row>
    <row r="943" spans="4:4">
      <c r="D943" s="161"/>
    </row>
    <row r="944" spans="4:4">
      <c r="D944" s="161"/>
    </row>
    <row r="945" spans="4:4">
      <c r="D945" s="161"/>
    </row>
    <row r="946" spans="4:4">
      <c r="D946" s="161"/>
    </row>
    <row r="947" spans="4:4">
      <c r="D947" s="161"/>
    </row>
    <row r="948" spans="4:4">
      <c r="D948" s="161"/>
    </row>
    <row r="949" spans="4:4">
      <c r="D949" s="161"/>
    </row>
    <row r="950" spans="4:4">
      <c r="D950" s="161"/>
    </row>
    <row r="951" spans="4:4">
      <c r="D951" s="161"/>
    </row>
    <row r="952" spans="4:4">
      <c r="D952" s="161"/>
    </row>
    <row r="953" spans="4:4">
      <c r="D953" s="161"/>
    </row>
    <row r="954" spans="4:4">
      <c r="D954" s="161"/>
    </row>
    <row r="955" spans="4:4">
      <c r="D955" s="161"/>
    </row>
    <row r="956" spans="4:4">
      <c r="D956" s="161"/>
    </row>
    <row r="957" spans="4:4">
      <c r="D957" s="161"/>
    </row>
    <row r="958" spans="4:4">
      <c r="D958" s="161"/>
    </row>
    <row r="959" spans="4:4">
      <c r="D959" s="161"/>
    </row>
    <row r="960" spans="4:4">
      <c r="D960" s="161"/>
    </row>
    <row r="961" spans="4:4">
      <c r="D961" s="161"/>
    </row>
    <row r="962" spans="4:4">
      <c r="D962" s="161"/>
    </row>
    <row r="963" spans="4:4">
      <c r="D963" s="161"/>
    </row>
    <row r="964" spans="4:4">
      <c r="D964" s="161"/>
    </row>
    <row r="965" spans="4:4">
      <c r="D965" s="161"/>
    </row>
    <row r="966" spans="4:4">
      <c r="D966" s="161"/>
    </row>
    <row r="967" spans="4:4">
      <c r="D967" s="161"/>
    </row>
    <row r="968" spans="4:4">
      <c r="D968" s="161"/>
    </row>
    <row r="969" spans="4:4">
      <c r="D969" s="161"/>
    </row>
    <row r="970" spans="4:4">
      <c r="D970" s="161"/>
    </row>
    <row r="971" spans="4:4">
      <c r="D971" s="161"/>
    </row>
    <row r="972" spans="4:4">
      <c r="D972" s="161"/>
    </row>
    <row r="973" spans="4:4">
      <c r="D973" s="161"/>
    </row>
    <row r="974" spans="4:4">
      <c r="D974" s="161"/>
    </row>
    <row r="975" spans="4:4">
      <c r="D975" s="161"/>
    </row>
    <row r="976" spans="4:4">
      <c r="D976" s="161"/>
    </row>
    <row r="977" spans="4:4">
      <c r="D977" s="161"/>
    </row>
    <row r="978" spans="4:4">
      <c r="D978" s="161"/>
    </row>
    <row r="979" spans="4:4">
      <c r="D979" s="161"/>
    </row>
    <row r="980" spans="4:4">
      <c r="D980" s="161"/>
    </row>
    <row r="981" spans="4:4">
      <c r="D981" s="161"/>
    </row>
    <row r="982" spans="4:4">
      <c r="D982" s="161"/>
    </row>
    <row r="983" spans="4:4">
      <c r="D983" s="161"/>
    </row>
    <row r="984" spans="4:4">
      <c r="D984" s="161"/>
    </row>
    <row r="985" spans="4:4">
      <c r="D985" s="161"/>
    </row>
    <row r="986" spans="4:4">
      <c r="D986" s="161"/>
    </row>
    <row r="987" spans="4:4">
      <c r="D987" s="161"/>
    </row>
    <row r="988" spans="4:4">
      <c r="D988" s="161"/>
    </row>
    <row r="989" spans="4:4">
      <c r="D989" s="161"/>
    </row>
    <row r="990" spans="4:4">
      <c r="D990" s="161"/>
    </row>
    <row r="991" spans="4:4">
      <c r="D991" s="161"/>
    </row>
    <row r="992" spans="4:4">
      <c r="D992" s="161"/>
    </row>
    <row r="993" spans="4:4">
      <c r="D993" s="161"/>
    </row>
    <row r="994" spans="4:4">
      <c r="D994" s="161"/>
    </row>
    <row r="995" spans="4:4">
      <c r="D995" s="161"/>
    </row>
    <row r="996" spans="4:4">
      <c r="D996" s="161"/>
    </row>
    <row r="997" spans="4:4">
      <c r="D997" s="161"/>
    </row>
    <row r="998" spans="4:4">
      <c r="D998" s="161"/>
    </row>
    <row r="999" spans="4:4">
      <c r="D999" s="161"/>
    </row>
    <row r="1000" spans="4:4">
      <c r="D1000" s="161"/>
    </row>
    <row r="1001" spans="4:4">
      <c r="D1001" s="161"/>
    </row>
    <row r="1002" spans="4:4">
      <c r="D1002" s="161"/>
    </row>
    <row r="1003" spans="4:4">
      <c r="D1003" s="161"/>
    </row>
    <row r="1004" spans="4:4">
      <c r="D1004" s="161"/>
    </row>
    <row r="1005" spans="4:4">
      <c r="D1005" s="161"/>
    </row>
    <row r="1006" spans="4:4">
      <c r="D1006" s="161"/>
    </row>
    <row r="1007" spans="4:4">
      <c r="D1007" s="161"/>
    </row>
    <row r="1008" spans="4:4">
      <c r="D1008" s="161"/>
    </row>
    <row r="1009" spans="4:4">
      <c r="D1009" s="161"/>
    </row>
    <row r="1010" spans="4:4">
      <c r="D1010" s="161"/>
    </row>
    <row r="1011" spans="4:4">
      <c r="D1011" s="161"/>
    </row>
    <row r="1012" spans="4:4">
      <c r="D1012" s="161"/>
    </row>
    <row r="1013" spans="4:4">
      <c r="D1013" s="161"/>
    </row>
    <row r="1014" spans="4:4">
      <c r="D1014" s="161"/>
    </row>
    <row r="1015" spans="4:4">
      <c r="D1015" s="161"/>
    </row>
    <row r="1016" spans="4:4">
      <c r="D1016" s="161"/>
    </row>
    <row r="1017" spans="4:4">
      <c r="D1017" s="161"/>
    </row>
    <row r="1018" spans="4:4">
      <c r="D1018" s="161"/>
    </row>
    <row r="1019" spans="4:4">
      <c r="D1019" s="161"/>
    </row>
    <row r="1020" spans="4:4">
      <c r="D1020" s="161"/>
    </row>
    <row r="1021" spans="4:4">
      <c r="D1021" s="161"/>
    </row>
    <row r="1022" spans="4:4">
      <c r="D1022" s="161"/>
    </row>
    <row r="1023" spans="4:4">
      <c r="D1023" s="161"/>
    </row>
    <row r="1024" spans="4:4">
      <c r="D1024" s="161"/>
    </row>
    <row r="1025" spans="4:4">
      <c r="D1025" s="161"/>
    </row>
    <row r="1026" spans="4:4">
      <c r="D1026" s="161"/>
    </row>
    <row r="1027" spans="4:4">
      <c r="D1027" s="161"/>
    </row>
    <row r="1028" spans="4:4">
      <c r="D1028" s="161"/>
    </row>
    <row r="1029" spans="4:4">
      <c r="D1029" s="161"/>
    </row>
    <row r="1030" spans="4:4">
      <c r="D1030" s="161"/>
    </row>
    <row r="1031" spans="4:4">
      <c r="D1031" s="161"/>
    </row>
    <row r="1032" spans="4:4">
      <c r="D1032" s="161"/>
    </row>
    <row r="1033" spans="4:4">
      <c r="D1033" s="161"/>
    </row>
    <row r="1034" spans="4:4">
      <c r="D1034" s="161"/>
    </row>
    <row r="1035" spans="4:4">
      <c r="D1035" s="161"/>
    </row>
    <row r="1036" spans="4:4">
      <c r="D1036" s="161"/>
    </row>
    <row r="1037" spans="4:4">
      <c r="D1037" s="161"/>
    </row>
    <row r="1038" spans="4:4">
      <c r="D1038" s="161"/>
    </row>
    <row r="1039" spans="4:4">
      <c r="D1039" s="161"/>
    </row>
    <row r="1040" spans="4:4">
      <c r="D1040" s="161"/>
    </row>
    <row r="1041" spans="4:4">
      <c r="D1041" s="161"/>
    </row>
    <row r="1042" spans="4:4">
      <c r="D1042" s="161"/>
    </row>
    <row r="1043" spans="4:4">
      <c r="D1043" s="161"/>
    </row>
    <row r="1044" spans="4:4">
      <c r="D1044" s="161"/>
    </row>
    <row r="1045" spans="4:4">
      <c r="D1045" s="161"/>
    </row>
    <row r="1046" spans="4:4">
      <c r="D1046" s="161"/>
    </row>
    <row r="1047" spans="4:4">
      <c r="D1047" s="161"/>
    </row>
    <row r="1048" spans="4:4">
      <c r="D1048" s="161"/>
    </row>
    <row r="1049" spans="4:4">
      <c r="D1049" s="161"/>
    </row>
    <row r="1050" spans="4:4">
      <c r="D1050" s="161"/>
    </row>
    <row r="1051" spans="4:4">
      <c r="D1051" s="161"/>
    </row>
    <row r="1052" spans="4:4">
      <c r="D1052" s="161"/>
    </row>
    <row r="1053" spans="4:4">
      <c r="D1053" s="161"/>
    </row>
    <row r="1054" spans="4:4">
      <c r="D1054" s="161"/>
    </row>
    <row r="1055" spans="4:4">
      <c r="D1055" s="161"/>
    </row>
    <row r="1056" spans="4:4">
      <c r="D1056" s="161"/>
    </row>
    <row r="1057" spans="4:4">
      <c r="D1057" s="161"/>
    </row>
    <row r="1058" spans="4:4">
      <c r="D1058" s="161"/>
    </row>
    <row r="1059" spans="4:4">
      <c r="D1059" s="161"/>
    </row>
    <row r="1060" spans="4:4">
      <c r="D1060" s="161"/>
    </row>
    <row r="1061" spans="4:4">
      <c r="D1061" s="161"/>
    </row>
    <row r="1062" spans="4:4">
      <c r="D1062" s="161"/>
    </row>
    <row r="1063" spans="4:4">
      <c r="D1063" s="161"/>
    </row>
    <row r="1064" spans="4:4">
      <c r="D1064" s="161"/>
    </row>
    <row r="1065" spans="4:4">
      <c r="D1065" s="161"/>
    </row>
    <row r="1066" spans="4:4">
      <c r="D1066" s="161"/>
    </row>
    <row r="1067" spans="4:4">
      <c r="D1067" s="161"/>
    </row>
    <row r="1068" spans="4:4">
      <c r="D1068" s="161"/>
    </row>
    <row r="1069" spans="4:4">
      <c r="D1069" s="161"/>
    </row>
    <row r="1070" spans="4:4">
      <c r="D1070" s="161"/>
    </row>
    <row r="1071" spans="4:4">
      <c r="D1071" s="161"/>
    </row>
    <row r="1072" spans="4:4">
      <c r="D1072" s="161"/>
    </row>
    <row r="1073" spans="4:4">
      <c r="D1073" s="161"/>
    </row>
    <row r="1074" spans="4:4">
      <c r="D1074" s="161"/>
    </row>
    <row r="1075" spans="4:4">
      <c r="D1075" s="161"/>
    </row>
    <row r="1076" spans="4:4">
      <c r="D1076" s="161"/>
    </row>
    <row r="1077" spans="4:4">
      <c r="D1077" s="161"/>
    </row>
    <row r="1078" spans="4:4">
      <c r="D1078" s="161"/>
    </row>
    <row r="1079" spans="4:4">
      <c r="D1079" s="161"/>
    </row>
    <row r="1080" spans="4:4">
      <c r="D1080" s="161"/>
    </row>
    <row r="1081" spans="4:4">
      <c r="D1081" s="161"/>
    </row>
    <row r="1082" spans="4:4">
      <c r="D1082" s="161"/>
    </row>
    <row r="1083" spans="4:4">
      <c r="D1083" s="161"/>
    </row>
    <row r="1084" spans="4:4">
      <c r="D1084" s="161"/>
    </row>
    <row r="1085" spans="4:4">
      <c r="D1085" s="161"/>
    </row>
    <row r="1086" spans="4:4">
      <c r="D1086" s="161"/>
    </row>
    <row r="1087" spans="4:4">
      <c r="D1087" s="161"/>
    </row>
    <row r="1088" spans="4:4">
      <c r="D1088" s="161"/>
    </row>
    <row r="1089" spans="4:4">
      <c r="D1089" s="161"/>
    </row>
    <row r="1090" spans="4:4">
      <c r="D1090" s="161"/>
    </row>
    <row r="1091" spans="4:4">
      <c r="D1091" s="161"/>
    </row>
    <row r="1092" spans="4:4">
      <c r="D1092" s="161"/>
    </row>
    <row r="1093" spans="4:4">
      <c r="D1093" s="161"/>
    </row>
    <row r="1094" spans="4:4">
      <c r="D1094" s="161"/>
    </row>
    <row r="1095" spans="4:4">
      <c r="D1095" s="161"/>
    </row>
    <row r="1096" spans="4:4">
      <c r="D1096" s="161"/>
    </row>
    <row r="1097" spans="4:4">
      <c r="D1097" s="161"/>
    </row>
    <row r="1098" spans="4:4">
      <c r="D1098" s="161"/>
    </row>
    <row r="1099" spans="4:4">
      <c r="D1099" s="161"/>
    </row>
    <row r="1100" spans="4:4">
      <c r="D1100" s="161"/>
    </row>
    <row r="1101" spans="4:4">
      <c r="D1101" s="161"/>
    </row>
    <row r="1102" spans="4:4">
      <c r="D1102" s="161"/>
    </row>
    <row r="1103" spans="4:4">
      <c r="D1103" s="161"/>
    </row>
    <row r="1104" spans="4:4">
      <c r="D1104" s="161"/>
    </row>
    <row r="1105" spans="4:4">
      <c r="D1105" s="161"/>
    </row>
    <row r="1106" spans="4:4">
      <c r="D1106" s="161"/>
    </row>
    <row r="1107" spans="4:4">
      <c r="D1107" s="161"/>
    </row>
    <row r="1108" spans="4:4">
      <c r="D1108" s="161"/>
    </row>
    <row r="1109" spans="4:4">
      <c r="D1109" s="161"/>
    </row>
    <row r="1110" spans="4:4">
      <c r="D1110" s="161"/>
    </row>
    <row r="1111" spans="4:4">
      <c r="D1111" s="161"/>
    </row>
    <row r="1112" spans="4:4">
      <c r="D1112" s="161"/>
    </row>
    <row r="1113" spans="4:4">
      <c r="D1113" s="161"/>
    </row>
    <row r="1114" spans="4:4">
      <c r="D1114" s="161"/>
    </row>
    <row r="1115" spans="4:4">
      <c r="D1115" s="161"/>
    </row>
    <row r="1116" spans="4:4">
      <c r="D1116" s="161"/>
    </row>
    <row r="1117" spans="4:4">
      <c r="D1117" s="161"/>
    </row>
    <row r="1118" spans="4:4">
      <c r="D1118" s="161"/>
    </row>
    <row r="1119" spans="4:4">
      <c r="D1119" s="161"/>
    </row>
    <row r="1120" spans="4:4">
      <c r="D1120" s="161"/>
    </row>
    <row r="1121" spans="4:4">
      <c r="D1121" s="161"/>
    </row>
    <row r="1122" spans="4:4">
      <c r="D1122" s="161"/>
    </row>
    <row r="1123" spans="4:4">
      <c r="D1123" s="161"/>
    </row>
    <row r="1124" spans="4:4">
      <c r="D1124" s="161"/>
    </row>
    <row r="1125" spans="4:4">
      <c r="D1125" s="161"/>
    </row>
    <row r="1126" spans="4:4">
      <c r="D1126" s="161"/>
    </row>
    <row r="1127" spans="4:4">
      <c r="D1127" s="161"/>
    </row>
    <row r="1128" spans="4:4">
      <c r="D1128" s="161"/>
    </row>
    <row r="1129" spans="4:4">
      <c r="D1129" s="161"/>
    </row>
    <row r="1130" spans="4:4">
      <c r="D1130" s="161"/>
    </row>
    <row r="1131" spans="4:4">
      <c r="D1131" s="161"/>
    </row>
    <row r="1132" spans="4:4">
      <c r="D1132" s="161"/>
    </row>
    <row r="1133" spans="4:4">
      <c r="D1133" s="161"/>
    </row>
    <row r="1134" spans="4:4">
      <c r="D1134" s="161"/>
    </row>
    <row r="1135" spans="4:4">
      <c r="D1135" s="161"/>
    </row>
    <row r="1136" spans="4:4">
      <c r="D1136" s="161"/>
    </row>
    <row r="1137" spans="4:4">
      <c r="D1137" s="161"/>
    </row>
    <row r="1138" spans="4:4">
      <c r="D1138" s="161"/>
    </row>
    <row r="1139" spans="4:4">
      <c r="D1139" s="161"/>
    </row>
    <row r="1140" spans="4:4">
      <c r="D1140" s="161"/>
    </row>
    <row r="1141" spans="4:4">
      <c r="D1141" s="161"/>
    </row>
    <row r="1142" spans="4:4">
      <c r="D1142" s="161"/>
    </row>
    <row r="1143" spans="4:4">
      <c r="D1143" s="161"/>
    </row>
    <row r="1144" spans="4:4">
      <c r="D1144" s="161"/>
    </row>
    <row r="1145" spans="4:4">
      <c r="D1145" s="161"/>
    </row>
    <row r="1146" spans="4:4">
      <c r="D1146" s="161"/>
    </row>
    <row r="1147" spans="4:4">
      <c r="D1147" s="161"/>
    </row>
    <row r="1148" spans="4:4">
      <c r="D1148" s="161"/>
    </row>
    <row r="1149" spans="4:4">
      <c r="D1149" s="161"/>
    </row>
    <row r="1150" spans="4:4">
      <c r="D1150" s="161"/>
    </row>
    <row r="1151" spans="4:4">
      <c r="D1151" s="161"/>
    </row>
    <row r="1152" spans="4:4">
      <c r="D1152" s="161"/>
    </row>
    <row r="1153" spans="4:4">
      <c r="D1153" s="161"/>
    </row>
    <row r="1154" spans="4:4">
      <c r="D1154" s="161"/>
    </row>
    <row r="1155" spans="4:4">
      <c r="D1155" s="161"/>
    </row>
    <row r="1156" spans="4:4">
      <c r="D1156" s="161"/>
    </row>
    <row r="1157" spans="4:4">
      <c r="D1157" s="161"/>
    </row>
    <row r="1158" spans="4:4">
      <c r="D1158" s="161"/>
    </row>
    <row r="1159" spans="4:4">
      <c r="D1159" s="161"/>
    </row>
    <row r="1160" spans="4:4">
      <c r="D1160" s="161"/>
    </row>
    <row r="1161" spans="4:4">
      <c r="D1161" s="161"/>
    </row>
    <row r="1162" spans="4:4">
      <c r="D1162" s="161"/>
    </row>
    <row r="1163" spans="4:4">
      <c r="D1163" s="161"/>
    </row>
    <row r="1164" spans="4:4">
      <c r="D1164" s="161"/>
    </row>
    <row r="1165" spans="4:4">
      <c r="D1165" s="161"/>
    </row>
    <row r="1166" spans="4:4">
      <c r="D1166" s="161"/>
    </row>
    <row r="1167" spans="4:4">
      <c r="D1167" s="161"/>
    </row>
    <row r="1168" spans="4:4">
      <c r="D1168" s="161"/>
    </row>
    <row r="1169" spans="4:4">
      <c r="D1169" s="161"/>
    </row>
    <row r="1170" spans="4:4">
      <c r="D1170" s="161"/>
    </row>
    <row r="1171" spans="4:4">
      <c r="D1171" s="161"/>
    </row>
    <row r="1172" spans="4:4">
      <c r="D1172" s="161"/>
    </row>
    <row r="1173" spans="4:4">
      <c r="D1173" s="161"/>
    </row>
    <row r="1174" spans="4:4">
      <c r="D1174" s="161"/>
    </row>
    <row r="1175" spans="4:4">
      <c r="D1175" s="161"/>
    </row>
    <row r="1176" spans="4:4">
      <c r="D1176" s="161"/>
    </row>
    <row r="1177" spans="4:4">
      <c r="D1177" s="161"/>
    </row>
    <row r="1178" spans="4:4">
      <c r="D1178" s="161"/>
    </row>
    <row r="1179" spans="4:4">
      <c r="D1179" s="161"/>
    </row>
    <row r="1180" spans="4:4">
      <c r="D1180" s="161"/>
    </row>
    <row r="1181" spans="4:4">
      <c r="D1181" s="161"/>
    </row>
    <row r="1182" spans="4:4">
      <c r="D1182" s="161"/>
    </row>
    <row r="1183" spans="4:4">
      <c r="D1183" s="161"/>
    </row>
    <row r="1184" spans="4:4">
      <c r="D1184" s="161"/>
    </row>
    <row r="1185" spans="4:4">
      <c r="D1185" s="161"/>
    </row>
    <row r="1186" spans="4:4">
      <c r="D1186" s="161"/>
    </row>
    <row r="1187" spans="4:4">
      <c r="D1187" s="161"/>
    </row>
    <row r="1188" spans="4:4">
      <c r="D1188" s="161"/>
    </row>
    <row r="1189" spans="4:4">
      <c r="D1189" s="161"/>
    </row>
    <row r="1190" spans="4:4">
      <c r="D1190" s="161"/>
    </row>
    <row r="1191" spans="4:4">
      <c r="D1191" s="161"/>
    </row>
    <row r="1192" spans="4:4">
      <c r="D1192" s="161"/>
    </row>
    <row r="1193" spans="4:4">
      <c r="D1193" s="161"/>
    </row>
    <row r="1194" spans="4:4">
      <c r="D1194" s="161"/>
    </row>
    <row r="1195" spans="4:4">
      <c r="D1195" s="161"/>
    </row>
    <row r="1196" spans="4:4">
      <c r="D1196" s="161"/>
    </row>
    <row r="1197" spans="4:4">
      <c r="D1197" s="161"/>
    </row>
    <row r="1198" spans="4:4">
      <c r="D1198" s="161"/>
    </row>
    <row r="1199" spans="4:4">
      <c r="D1199" s="161"/>
    </row>
    <row r="1200" spans="4:4">
      <c r="D1200" s="161"/>
    </row>
    <row r="1201" spans="4:4">
      <c r="D1201" s="161"/>
    </row>
    <row r="1202" spans="4:4">
      <c r="D1202" s="161"/>
    </row>
    <row r="1203" spans="4:4">
      <c r="D1203" s="161"/>
    </row>
    <row r="1204" spans="4:4">
      <c r="D1204" s="161"/>
    </row>
    <row r="1205" spans="4:4">
      <c r="D1205" s="161"/>
    </row>
    <row r="1206" spans="4:4">
      <c r="D1206" s="161"/>
    </row>
    <row r="1207" spans="4:4">
      <c r="D1207" s="161"/>
    </row>
    <row r="1208" spans="4:4">
      <c r="D1208" s="161"/>
    </row>
    <row r="1209" spans="4:4">
      <c r="D1209" s="161"/>
    </row>
    <row r="1210" spans="4:4">
      <c r="D1210" s="161"/>
    </row>
    <row r="1211" spans="4:4">
      <c r="D1211" s="161"/>
    </row>
    <row r="1212" spans="4:4">
      <c r="D1212" s="161"/>
    </row>
    <row r="1213" spans="4:4">
      <c r="D1213" s="161"/>
    </row>
    <row r="1214" spans="4:4">
      <c r="D1214" s="161"/>
    </row>
    <row r="1215" spans="4:4">
      <c r="D1215" s="161"/>
    </row>
    <row r="1216" spans="4:4">
      <c r="D1216" s="161"/>
    </row>
    <row r="1217" spans="4:4">
      <c r="D1217" s="161"/>
    </row>
    <row r="1218" spans="4:4">
      <c r="D1218" s="161"/>
    </row>
    <row r="1219" spans="4:4">
      <c r="D1219" s="161"/>
    </row>
    <row r="1220" spans="4:4">
      <c r="D1220" s="161"/>
    </row>
    <row r="1221" spans="4:4">
      <c r="D1221" s="161"/>
    </row>
    <row r="1222" spans="4:4">
      <c r="D1222" s="161"/>
    </row>
    <row r="1223" spans="4:4">
      <c r="D1223" s="161"/>
    </row>
    <row r="1224" spans="4:4">
      <c r="D1224" s="161"/>
    </row>
    <row r="1225" spans="4:4">
      <c r="D1225" s="161"/>
    </row>
    <row r="1226" spans="4:4">
      <c r="D1226" s="161"/>
    </row>
    <row r="1227" spans="4:4">
      <c r="D1227" s="161"/>
    </row>
    <row r="1228" spans="4:4">
      <c r="D1228" s="161"/>
    </row>
    <row r="1229" spans="4:4">
      <c r="D1229" s="161"/>
    </row>
    <row r="1230" spans="4:4">
      <c r="D1230" s="161"/>
    </row>
    <row r="1231" spans="4:4">
      <c r="D1231" s="161"/>
    </row>
    <row r="1232" spans="4:4">
      <c r="D1232" s="161"/>
    </row>
    <row r="1233" spans="4:4">
      <c r="D1233" s="161"/>
    </row>
    <row r="1234" spans="4:4">
      <c r="D1234" s="161"/>
    </row>
    <row r="1235" spans="4:4">
      <c r="D1235" s="161"/>
    </row>
    <row r="1236" spans="4:4">
      <c r="D1236" s="161"/>
    </row>
    <row r="1237" spans="4:4">
      <c r="D1237" s="161"/>
    </row>
    <row r="1238" spans="4:4">
      <c r="D1238" s="161"/>
    </row>
    <row r="1239" spans="4:4">
      <c r="D1239" s="161"/>
    </row>
    <row r="1240" spans="4:4">
      <c r="D1240" s="161"/>
    </row>
    <row r="1241" spans="4:4">
      <c r="D1241" s="161"/>
    </row>
    <row r="1242" spans="4:4">
      <c r="D1242" s="161"/>
    </row>
    <row r="1243" spans="4:4">
      <c r="D1243" s="161"/>
    </row>
    <row r="1244" spans="4:4">
      <c r="D1244" s="161"/>
    </row>
    <row r="1245" spans="4:4">
      <c r="D1245" s="161"/>
    </row>
    <row r="1246" spans="4:4">
      <c r="D1246" s="161"/>
    </row>
    <row r="1247" spans="4:4">
      <c r="D1247" s="161"/>
    </row>
    <row r="1248" spans="4:4">
      <c r="D1248" s="161"/>
    </row>
    <row r="1249" spans="4:4">
      <c r="D1249" s="161"/>
    </row>
    <row r="1250" spans="4:4">
      <c r="D1250" s="161"/>
    </row>
    <row r="1251" spans="4:4">
      <c r="D1251" s="161"/>
    </row>
    <row r="1252" spans="4:4">
      <c r="D1252" s="161"/>
    </row>
    <row r="1253" spans="4:4">
      <c r="D1253" s="161"/>
    </row>
    <row r="1254" spans="4:4">
      <c r="D1254" s="161"/>
    </row>
    <row r="1255" spans="4:4">
      <c r="D1255" s="161"/>
    </row>
    <row r="1256" spans="4:4">
      <c r="D1256" s="161"/>
    </row>
    <row r="1257" spans="4:4">
      <c r="D1257" s="161"/>
    </row>
    <row r="1258" spans="4:4">
      <c r="D1258" s="161"/>
    </row>
    <row r="1259" spans="4:4">
      <c r="D1259" s="161"/>
    </row>
    <row r="1260" spans="4:4">
      <c r="D1260" s="161"/>
    </row>
    <row r="1261" spans="4:4">
      <c r="D1261" s="161"/>
    </row>
    <row r="1262" spans="4:4">
      <c r="D1262" s="161"/>
    </row>
    <row r="1263" spans="4:4">
      <c r="D1263" s="161"/>
    </row>
    <row r="1264" spans="4:4">
      <c r="D1264" s="161"/>
    </row>
    <row r="1265" spans="4:4">
      <c r="D1265" s="161"/>
    </row>
    <row r="1266" spans="4:4">
      <c r="D1266" s="161"/>
    </row>
    <row r="1267" spans="4:4">
      <c r="D1267" s="161"/>
    </row>
    <row r="1268" spans="4:4">
      <c r="D1268" s="161"/>
    </row>
    <row r="1269" spans="4:4">
      <c r="D1269" s="161"/>
    </row>
    <row r="1270" spans="4:4">
      <c r="D1270" s="161"/>
    </row>
    <row r="1271" spans="4:4">
      <c r="D1271" s="161"/>
    </row>
    <row r="1272" spans="4:4">
      <c r="D1272" s="161"/>
    </row>
    <row r="1273" spans="4:4">
      <c r="D1273" s="161"/>
    </row>
    <row r="1274" spans="4:4">
      <c r="D1274" s="161"/>
    </row>
    <row r="1275" spans="4:4">
      <c r="D1275" s="161"/>
    </row>
    <row r="1276" spans="4:4">
      <c r="D1276" s="161"/>
    </row>
    <row r="1277" spans="4:4">
      <c r="D1277" s="161"/>
    </row>
    <row r="1278" spans="4:4">
      <c r="D1278" s="161"/>
    </row>
    <row r="1279" spans="4:4">
      <c r="D1279" s="161"/>
    </row>
    <row r="1280" spans="4:4">
      <c r="D1280" s="161"/>
    </row>
    <row r="1281" spans="4:4">
      <c r="D1281" s="161"/>
    </row>
    <row r="1282" spans="4:4">
      <c r="D1282" s="161"/>
    </row>
    <row r="1283" spans="4:4">
      <c r="D1283" s="161"/>
    </row>
    <row r="1284" spans="4:4">
      <c r="D1284" s="161"/>
    </row>
    <row r="1285" spans="4:4">
      <c r="D1285" s="161"/>
    </row>
    <row r="1286" spans="4:4">
      <c r="D1286" s="161"/>
    </row>
    <row r="1287" spans="4:4">
      <c r="D1287" s="161"/>
    </row>
    <row r="1288" spans="4:4">
      <c r="D1288" s="161"/>
    </row>
    <row r="1289" spans="4:4">
      <c r="D1289" s="161"/>
    </row>
    <row r="1290" spans="4:4">
      <c r="D1290" s="161"/>
    </row>
    <row r="1291" spans="4:4">
      <c r="D1291" s="161"/>
    </row>
    <row r="1292" spans="4:4">
      <c r="D1292" s="161"/>
    </row>
    <row r="1293" spans="4:4">
      <c r="D1293" s="161"/>
    </row>
    <row r="1294" spans="4:4">
      <c r="D1294" s="161"/>
    </row>
    <row r="1295" spans="4:4">
      <c r="D1295" s="161"/>
    </row>
    <row r="1296" spans="4:4">
      <c r="D1296" s="161"/>
    </row>
    <row r="1297" spans="4:4">
      <c r="D1297" s="161"/>
    </row>
    <row r="1298" spans="4:4">
      <c r="D1298" s="161"/>
    </row>
    <row r="1299" spans="4:4">
      <c r="D1299" s="161"/>
    </row>
    <row r="1300" spans="4:4">
      <c r="D1300" s="161"/>
    </row>
    <row r="1301" spans="4:4">
      <c r="D1301" s="161"/>
    </row>
    <row r="1302" spans="4:4">
      <c r="D1302" s="161"/>
    </row>
    <row r="1303" spans="4:4">
      <c r="D1303" s="161"/>
    </row>
    <row r="1304" spans="4:4">
      <c r="D1304" s="161"/>
    </row>
    <row r="1305" spans="4:4">
      <c r="D1305" s="161"/>
    </row>
    <row r="1306" spans="4:4">
      <c r="D1306" s="161"/>
    </row>
    <row r="1307" spans="4:4">
      <c r="D1307" s="161"/>
    </row>
    <row r="1308" spans="4:4">
      <c r="D1308" s="161"/>
    </row>
    <row r="1309" spans="4:4">
      <c r="D1309" s="161"/>
    </row>
    <row r="1310" spans="4:4">
      <c r="D1310" s="161"/>
    </row>
    <row r="1311" spans="4:4">
      <c r="D1311" s="161"/>
    </row>
    <row r="1312" spans="4:4">
      <c r="D1312" s="161"/>
    </row>
    <row r="1313" spans="4:4">
      <c r="D1313" s="161"/>
    </row>
    <row r="1314" spans="4:4">
      <c r="D1314" s="161"/>
    </row>
    <row r="1315" spans="4:4">
      <c r="D1315" s="161"/>
    </row>
    <row r="1316" spans="4:4">
      <c r="D1316" s="161"/>
    </row>
    <row r="1317" spans="4:4">
      <c r="D1317" s="161"/>
    </row>
    <row r="1318" spans="4:4">
      <c r="D1318" s="161"/>
    </row>
    <row r="1319" spans="4:4">
      <c r="D1319" s="161"/>
    </row>
    <row r="1320" spans="4:4">
      <c r="D1320" s="161"/>
    </row>
    <row r="1321" spans="4:4">
      <c r="D1321" s="161"/>
    </row>
    <row r="1322" spans="4:4">
      <c r="D1322" s="161"/>
    </row>
    <row r="1323" spans="4:4">
      <c r="D1323" s="161"/>
    </row>
    <row r="1324" spans="4:4">
      <c r="D1324" s="161"/>
    </row>
    <row r="1325" spans="4:4">
      <c r="D1325" s="161"/>
    </row>
    <row r="1326" spans="4:4">
      <c r="D1326" s="161"/>
    </row>
    <row r="1327" spans="4:4">
      <c r="D1327" s="161"/>
    </row>
    <row r="1328" spans="4:4">
      <c r="D1328" s="161"/>
    </row>
    <row r="1329" spans="4:4">
      <c r="D1329" s="161"/>
    </row>
    <row r="1330" spans="4:4">
      <c r="D1330" s="161"/>
    </row>
    <row r="1331" spans="4:4">
      <c r="D1331" s="161"/>
    </row>
    <row r="1332" spans="4:4">
      <c r="D1332" s="161"/>
    </row>
    <row r="1333" spans="4:4">
      <c r="D1333" s="161"/>
    </row>
    <row r="1334" spans="4:4">
      <c r="D1334" s="161"/>
    </row>
    <row r="1335" spans="4:4">
      <c r="D1335" s="161"/>
    </row>
    <row r="1336" spans="4:4">
      <c r="D1336" s="161"/>
    </row>
    <row r="1337" spans="4:4">
      <c r="D1337" s="161"/>
    </row>
    <row r="1338" spans="4:4">
      <c r="D1338" s="161"/>
    </row>
    <row r="1339" spans="4:4">
      <c r="D1339" s="161"/>
    </row>
    <row r="1340" spans="4:4">
      <c r="D1340" s="161"/>
    </row>
    <row r="1341" spans="4:4">
      <c r="D1341" s="161"/>
    </row>
    <row r="1342" spans="4:4">
      <c r="D1342" s="161"/>
    </row>
    <row r="1343" spans="4:4">
      <c r="D1343" s="161"/>
    </row>
    <row r="1344" spans="4:4">
      <c r="D1344" s="161"/>
    </row>
    <row r="1345" spans="4:4">
      <c r="D1345" s="161"/>
    </row>
    <row r="1346" spans="4:4">
      <c r="D1346" s="161"/>
    </row>
    <row r="1347" spans="4:4">
      <c r="D1347" s="161"/>
    </row>
    <row r="1348" spans="4:4">
      <c r="D1348" s="161"/>
    </row>
    <row r="1349" spans="4:4">
      <c r="D1349" s="161"/>
    </row>
    <row r="1350" spans="4:4">
      <c r="D1350" s="161"/>
    </row>
    <row r="1351" spans="4:4">
      <c r="D1351" s="161"/>
    </row>
    <row r="1352" spans="4:4">
      <c r="D1352" s="161"/>
    </row>
    <row r="1353" spans="4:4">
      <c r="D1353" s="161"/>
    </row>
    <row r="1354" spans="4:4">
      <c r="D1354" s="161"/>
    </row>
    <row r="1355" spans="4:4">
      <c r="D1355" s="161"/>
    </row>
    <row r="1356" spans="4:4">
      <c r="D1356" s="161"/>
    </row>
    <row r="1357" spans="4:4">
      <c r="D1357" s="161"/>
    </row>
    <row r="1358" spans="4:4">
      <c r="D1358" s="161"/>
    </row>
    <row r="1359" spans="4:4">
      <c r="D1359" s="161"/>
    </row>
    <row r="1360" spans="4:4">
      <c r="D1360" s="161"/>
    </row>
    <row r="1361" spans="4:4">
      <c r="D1361" s="161"/>
    </row>
    <row r="1362" spans="4:4">
      <c r="D1362" s="161"/>
    </row>
    <row r="1363" spans="4:4">
      <c r="D1363" s="161"/>
    </row>
    <row r="1364" spans="4:4">
      <c r="D1364" s="161"/>
    </row>
    <row r="1365" spans="4:4">
      <c r="D1365" s="161"/>
    </row>
    <row r="1366" spans="4:4">
      <c r="D1366" s="161"/>
    </row>
    <row r="1367" spans="4:4">
      <c r="D1367" s="161"/>
    </row>
    <row r="1368" spans="4:4">
      <c r="D1368" s="161"/>
    </row>
    <row r="1369" spans="4:4">
      <c r="D1369" s="161"/>
    </row>
    <row r="1370" spans="4:4">
      <c r="D1370" s="161"/>
    </row>
    <row r="1371" spans="4:4">
      <c r="D1371" s="161"/>
    </row>
    <row r="1372" spans="4:4">
      <c r="D1372" s="161"/>
    </row>
    <row r="1373" spans="4:4">
      <c r="D1373" s="161"/>
    </row>
    <row r="1374" spans="4:4">
      <c r="D1374" s="161"/>
    </row>
    <row r="1375" spans="4:4">
      <c r="D1375" s="161"/>
    </row>
    <row r="1376" spans="4:4">
      <c r="D1376" s="161"/>
    </row>
    <row r="1377" spans="4:4">
      <c r="D1377" s="161"/>
    </row>
    <row r="1378" spans="4:4">
      <c r="D1378" s="161"/>
    </row>
    <row r="1379" spans="4:4">
      <c r="D1379" s="161"/>
    </row>
    <row r="1380" spans="4:4">
      <c r="D1380" s="161"/>
    </row>
    <row r="1381" spans="4:4">
      <c r="D1381" s="161"/>
    </row>
    <row r="1382" spans="4:4">
      <c r="D1382" s="161"/>
    </row>
    <row r="1383" spans="4:4">
      <c r="D1383" s="161"/>
    </row>
    <row r="1384" spans="4:4">
      <c r="D1384" s="161"/>
    </row>
    <row r="1385" spans="4:4">
      <c r="D1385" s="161"/>
    </row>
    <row r="1386" spans="4:4">
      <c r="D1386" s="161"/>
    </row>
    <row r="1387" spans="4:4">
      <c r="D1387" s="161"/>
    </row>
    <row r="1388" spans="4:4">
      <c r="D1388" s="161"/>
    </row>
    <row r="1389" spans="4:4">
      <c r="D1389" s="161"/>
    </row>
    <row r="1390" spans="4:4">
      <c r="D1390" s="161"/>
    </row>
    <row r="1391" spans="4:4">
      <c r="D1391" s="161"/>
    </row>
    <row r="1392" spans="4:4">
      <c r="D1392" s="161"/>
    </row>
    <row r="1393" spans="4:4">
      <c r="D1393" s="161"/>
    </row>
    <row r="1394" spans="4:4">
      <c r="D1394" s="161"/>
    </row>
    <row r="1395" spans="4:4">
      <c r="D1395" s="161"/>
    </row>
    <row r="1396" spans="4:4">
      <c r="D1396" s="161"/>
    </row>
    <row r="1397" spans="4:4">
      <c r="D1397" s="161"/>
    </row>
    <row r="1398" spans="4:4">
      <c r="D1398" s="161"/>
    </row>
    <row r="1399" spans="4:4">
      <c r="D1399" s="161"/>
    </row>
    <row r="1400" spans="4:4">
      <c r="D1400" s="161"/>
    </row>
    <row r="1401" spans="4:4">
      <c r="D1401" s="161"/>
    </row>
    <row r="1402" spans="4:4">
      <c r="D1402" s="161"/>
    </row>
    <row r="1403" spans="4:4">
      <c r="D1403" s="161"/>
    </row>
    <row r="1404" spans="4:4">
      <c r="D1404" s="161"/>
    </row>
    <row r="1405" spans="4:4">
      <c r="D1405" s="161"/>
    </row>
    <row r="1406" spans="4:4">
      <c r="D1406" s="161"/>
    </row>
    <row r="1407" spans="4:4">
      <c r="D1407" s="161"/>
    </row>
    <row r="1408" spans="4:4">
      <c r="D1408" s="161"/>
    </row>
    <row r="1409" spans="4:4">
      <c r="D1409" s="161"/>
    </row>
    <row r="1410" spans="4:4">
      <c r="D1410" s="161"/>
    </row>
    <row r="1411" spans="4:4">
      <c r="D1411" s="161"/>
    </row>
    <row r="1412" spans="4:4">
      <c r="D1412" s="161"/>
    </row>
    <row r="1413" spans="4:4">
      <c r="D1413" s="161"/>
    </row>
    <row r="1414" spans="4:4">
      <c r="D1414" s="161"/>
    </row>
    <row r="1415" spans="4:4">
      <c r="D1415" s="161"/>
    </row>
    <row r="1416" spans="4:4">
      <c r="D1416" s="161"/>
    </row>
    <row r="1417" spans="4:4">
      <c r="D1417" s="161"/>
    </row>
    <row r="1418" spans="4:4">
      <c r="D1418" s="161"/>
    </row>
    <row r="1419" spans="4:4">
      <c r="D1419" s="161"/>
    </row>
    <row r="1420" spans="4:4">
      <c r="D1420" s="161"/>
    </row>
    <row r="1421" spans="4:4">
      <c r="D1421" s="161"/>
    </row>
    <row r="1422" spans="4:4">
      <c r="D1422" s="161"/>
    </row>
    <row r="1423" spans="4:4">
      <c r="D1423" s="161"/>
    </row>
    <row r="1424" spans="4:4">
      <c r="D1424" s="161"/>
    </row>
    <row r="1425" spans="4:4">
      <c r="D1425" s="161"/>
    </row>
    <row r="1426" spans="4:4">
      <c r="D1426" s="161"/>
    </row>
    <row r="1427" spans="4:4">
      <c r="D1427" s="161"/>
    </row>
    <row r="1428" spans="4:4">
      <c r="D1428" s="161"/>
    </row>
    <row r="1429" spans="4:4">
      <c r="D1429" s="161"/>
    </row>
    <row r="1430" spans="4:4">
      <c r="D1430" s="161"/>
    </row>
    <row r="1431" spans="4:4">
      <c r="D1431" s="161"/>
    </row>
    <row r="1432" spans="4:4">
      <c r="D1432" s="161"/>
    </row>
    <row r="1433" spans="4:4">
      <c r="D1433" s="161"/>
    </row>
    <row r="1434" spans="4:4">
      <c r="D1434" s="161"/>
    </row>
    <row r="1435" spans="4:4">
      <c r="D1435" s="161"/>
    </row>
    <row r="1436" spans="4:4">
      <c r="D1436" s="161"/>
    </row>
    <row r="1437" spans="4:4">
      <c r="D1437" s="161"/>
    </row>
    <row r="1438" spans="4:4">
      <c r="D1438" s="161"/>
    </row>
    <row r="1439" spans="4:4">
      <c r="D1439" s="161"/>
    </row>
    <row r="1440" spans="4:4">
      <c r="D1440" s="161"/>
    </row>
    <row r="1441" spans="4:4">
      <c r="D1441" s="161"/>
    </row>
    <row r="1442" spans="4:4">
      <c r="D1442" s="161"/>
    </row>
    <row r="1443" spans="4:4">
      <c r="D1443" s="161"/>
    </row>
    <row r="1444" spans="4:4">
      <c r="D1444" s="161"/>
    </row>
    <row r="1445" spans="4:4">
      <c r="D1445" s="161"/>
    </row>
    <row r="1446" spans="4:4">
      <c r="D1446" s="161"/>
    </row>
    <row r="1447" spans="4:4">
      <c r="D1447" s="161"/>
    </row>
    <row r="1448" spans="4:4">
      <c r="D1448" s="161"/>
    </row>
    <row r="1449" spans="4:4">
      <c r="D1449" s="161"/>
    </row>
    <row r="1450" spans="4:4">
      <c r="D1450" s="161"/>
    </row>
    <row r="1451" spans="4:4">
      <c r="D1451" s="161"/>
    </row>
    <row r="1452" spans="4:4">
      <c r="D1452" s="161"/>
    </row>
    <row r="1453" spans="4:4">
      <c r="D1453" s="161"/>
    </row>
    <row r="1454" spans="4:4">
      <c r="D1454" s="161"/>
    </row>
    <row r="1455" spans="4:4">
      <c r="D1455" s="161"/>
    </row>
    <row r="1456" spans="4:4">
      <c r="D1456" s="161"/>
    </row>
    <row r="1457" spans="4:4">
      <c r="D1457" s="161"/>
    </row>
    <row r="1458" spans="4:4">
      <c r="D1458" s="161"/>
    </row>
    <row r="1459" spans="4:4">
      <c r="D1459" s="161"/>
    </row>
    <row r="1460" spans="4:4">
      <c r="D1460" s="161"/>
    </row>
    <row r="1461" spans="4:4">
      <c r="D1461" s="161"/>
    </row>
    <row r="1462" spans="4:4">
      <c r="D1462" s="161"/>
    </row>
    <row r="1463" spans="4:4">
      <c r="D1463" s="161"/>
    </row>
    <row r="1464" spans="4:4">
      <c r="D1464" s="161"/>
    </row>
    <row r="1465" spans="4:4">
      <c r="D1465" s="161"/>
    </row>
    <row r="1466" spans="4:4">
      <c r="D1466" s="161"/>
    </row>
    <row r="1467" spans="4:4">
      <c r="D1467" s="161"/>
    </row>
    <row r="1468" spans="4:4">
      <c r="D1468" s="161"/>
    </row>
    <row r="1469" spans="4:4">
      <c r="D1469" s="161"/>
    </row>
    <row r="1470" spans="4:4">
      <c r="D1470" s="161"/>
    </row>
    <row r="1471" spans="4:4">
      <c r="D1471" s="161"/>
    </row>
    <row r="1472" spans="4:4">
      <c r="D1472" s="161"/>
    </row>
    <row r="1473" spans="4:4">
      <c r="D1473" s="161"/>
    </row>
    <row r="1474" spans="4:4">
      <c r="D1474" s="161"/>
    </row>
    <row r="1475" spans="4:4">
      <c r="D1475" s="161"/>
    </row>
    <row r="1476" spans="4:4">
      <c r="D1476" s="161"/>
    </row>
    <row r="1477" spans="4:4">
      <c r="D1477" s="161"/>
    </row>
    <row r="1478" spans="4:4">
      <c r="D1478" s="161"/>
    </row>
    <row r="1479" spans="4:4">
      <c r="D1479" s="161"/>
    </row>
    <row r="1480" spans="4:4">
      <c r="D1480" s="161"/>
    </row>
    <row r="1481" spans="4:4">
      <c r="D1481" s="161"/>
    </row>
    <row r="1482" spans="4:4">
      <c r="D1482" s="161"/>
    </row>
    <row r="1483" spans="4:4">
      <c r="D1483" s="161"/>
    </row>
    <row r="1484" spans="4:4">
      <c r="D1484" s="161"/>
    </row>
    <row r="1485" spans="4:4">
      <c r="D1485" s="161"/>
    </row>
    <row r="1486" spans="4:4">
      <c r="D1486" s="161"/>
    </row>
    <row r="1487" spans="4:4">
      <c r="D1487" s="161"/>
    </row>
    <row r="1488" spans="4:4">
      <c r="D1488" s="161"/>
    </row>
    <row r="1489" spans="4:4">
      <c r="D1489" s="161"/>
    </row>
    <row r="1490" spans="4:4">
      <c r="D1490" s="161"/>
    </row>
    <row r="1491" spans="4:4">
      <c r="D1491" s="161"/>
    </row>
    <row r="1492" spans="4:4">
      <c r="D1492" s="161"/>
    </row>
    <row r="1493" spans="4:4">
      <c r="D1493" s="161"/>
    </row>
    <row r="1494" spans="4:4">
      <c r="D1494" s="161"/>
    </row>
    <row r="1495" spans="4:4">
      <c r="D1495" s="161"/>
    </row>
    <row r="1496" spans="4:4">
      <c r="D1496" s="161"/>
    </row>
    <row r="1497" spans="4:4">
      <c r="D1497" s="161"/>
    </row>
    <row r="1498" spans="4:4">
      <c r="D1498" s="161"/>
    </row>
    <row r="1499" spans="4:4">
      <c r="D1499" s="161"/>
    </row>
    <row r="1500" spans="4:4">
      <c r="D1500" s="161"/>
    </row>
    <row r="1501" spans="4:4">
      <c r="D1501" s="161"/>
    </row>
    <row r="1502" spans="4:4">
      <c r="D1502" s="161"/>
    </row>
    <row r="1503" spans="4:4">
      <c r="D1503" s="161"/>
    </row>
    <row r="1504" spans="4:4">
      <c r="D1504" s="161"/>
    </row>
    <row r="1505" spans="4:4">
      <c r="D1505" s="161"/>
    </row>
    <row r="1506" spans="4:4">
      <c r="D1506" s="161"/>
    </row>
    <row r="1507" spans="4:4">
      <c r="D1507" s="161"/>
    </row>
    <row r="1508" spans="4:4">
      <c r="D1508" s="161"/>
    </row>
    <row r="1509" spans="4:4">
      <c r="D1509" s="161"/>
    </row>
    <row r="1510" spans="4:4">
      <c r="D1510" s="161"/>
    </row>
    <row r="1511" spans="4:4">
      <c r="D1511" s="161"/>
    </row>
    <row r="1512" spans="4:4">
      <c r="D1512" s="161"/>
    </row>
    <row r="1513" spans="4:4">
      <c r="D1513" s="161"/>
    </row>
    <row r="1514" spans="4:4">
      <c r="D1514" s="161"/>
    </row>
    <row r="1515" spans="4:4">
      <c r="D1515" s="161"/>
    </row>
    <row r="1516" spans="4:4">
      <c r="D1516" s="161"/>
    </row>
    <row r="1517" spans="4:4">
      <c r="D1517" s="161"/>
    </row>
    <row r="1518" spans="4:4">
      <c r="D1518" s="161"/>
    </row>
    <row r="1519" spans="4:4">
      <c r="D1519" s="161"/>
    </row>
    <row r="1520" spans="4:4">
      <c r="D1520" s="161"/>
    </row>
    <row r="1521" spans="4:4">
      <c r="D1521" s="161"/>
    </row>
    <row r="1522" spans="4:4">
      <c r="D1522" s="161"/>
    </row>
    <row r="1523" spans="4:4">
      <c r="D1523" s="161"/>
    </row>
    <row r="1524" spans="4:4">
      <c r="D1524" s="161"/>
    </row>
    <row r="1525" spans="4:4">
      <c r="D1525" s="161"/>
    </row>
    <row r="1526" spans="4:4">
      <c r="D1526" s="161"/>
    </row>
    <row r="1527" spans="4:4">
      <c r="D1527" s="161"/>
    </row>
    <row r="1528" spans="4:4">
      <c r="D1528" s="161"/>
    </row>
    <row r="1529" spans="4:4">
      <c r="D1529" s="161"/>
    </row>
    <row r="1530" spans="4:4">
      <c r="D1530" s="161"/>
    </row>
    <row r="1531" spans="4:4">
      <c r="D1531" s="161"/>
    </row>
    <row r="1532" spans="4:4">
      <c r="D1532" s="161"/>
    </row>
    <row r="1533" spans="4:4">
      <c r="D1533" s="161"/>
    </row>
    <row r="1534" spans="4:4">
      <c r="D1534" s="161"/>
    </row>
    <row r="1535" spans="4:4">
      <c r="D1535" s="161"/>
    </row>
    <row r="1536" spans="4:4">
      <c r="D1536" s="161"/>
    </row>
    <row r="1537" spans="4:4">
      <c r="D1537" s="161"/>
    </row>
    <row r="1538" spans="4:4">
      <c r="D1538" s="161"/>
    </row>
    <row r="1539" spans="4:4">
      <c r="D1539" s="161"/>
    </row>
    <row r="1540" spans="4:4">
      <c r="D1540" s="161"/>
    </row>
    <row r="1541" spans="4:4">
      <c r="D1541" s="161"/>
    </row>
    <row r="1542" spans="4:4">
      <c r="D1542" s="161"/>
    </row>
    <row r="1543" spans="4:4">
      <c r="D1543" s="161"/>
    </row>
    <row r="1544" spans="4:4">
      <c r="D1544" s="161"/>
    </row>
    <row r="1545" spans="4:4">
      <c r="D1545" s="161"/>
    </row>
    <row r="1546" spans="4:4">
      <c r="D1546" s="161"/>
    </row>
    <row r="1547" spans="4:4">
      <c r="D1547" s="161"/>
    </row>
    <row r="1548" spans="4:4">
      <c r="D1548" s="161"/>
    </row>
    <row r="1549" spans="4:4">
      <c r="D1549" s="161"/>
    </row>
    <row r="1550" spans="4:4">
      <c r="D1550" s="161"/>
    </row>
    <row r="1551" spans="4:4">
      <c r="D1551" s="161"/>
    </row>
    <row r="1552" spans="4:4">
      <c r="D1552" s="161"/>
    </row>
    <row r="1553" spans="4:4">
      <c r="D1553" s="161"/>
    </row>
    <row r="1554" spans="4:4">
      <c r="D1554" s="161"/>
    </row>
    <row r="1555" spans="4:4">
      <c r="D1555" s="161"/>
    </row>
    <row r="1556" spans="4:4">
      <c r="D1556" s="161"/>
    </row>
    <row r="1557" spans="4:4">
      <c r="D1557" s="161"/>
    </row>
    <row r="1558" spans="4:4">
      <c r="D1558" s="161"/>
    </row>
    <row r="1559" spans="4:4">
      <c r="D1559" s="161"/>
    </row>
    <row r="1560" spans="4:4">
      <c r="D1560" s="161"/>
    </row>
    <row r="1561" spans="4:4">
      <c r="D1561" s="161"/>
    </row>
    <row r="1562" spans="4:4">
      <c r="D1562" s="161"/>
    </row>
    <row r="1563" spans="4:4">
      <c r="D1563" s="161"/>
    </row>
    <row r="1564" spans="4:4">
      <c r="D1564" s="161"/>
    </row>
    <row r="1565" spans="4:4">
      <c r="D1565" s="161"/>
    </row>
    <row r="1566" spans="4:4">
      <c r="D1566" s="161"/>
    </row>
    <row r="1567" spans="4:4">
      <c r="D1567" s="161"/>
    </row>
    <row r="1568" spans="4:4">
      <c r="D1568" s="161"/>
    </row>
    <row r="1569" spans="4:4">
      <c r="D1569" s="161"/>
    </row>
    <row r="1570" spans="4:4">
      <c r="D1570" s="161"/>
    </row>
    <row r="1571" spans="4:4">
      <c r="D1571" s="161"/>
    </row>
    <row r="1572" spans="4:4">
      <c r="D1572" s="161"/>
    </row>
    <row r="1573" spans="4:4">
      <c r="D1573" s="161"/>
    </row>
    <row r="1574" spans="4:4">
      <c r="D1574" s="161"/>
    </row>
    <row r="1575" spans="4:4">
      <c r="D1575" s="161"/>
    </row>
    <row r="1576" spans="4:4">
      <c r="D1576" s="161"/>
    </row>
    <row r="1577" spans="4:4">
      <c r="D1577" s="161"/>
    </row>
    <row r="1578" spans="4:4">
      <c r="D1578" s="161"/>
    </row>
    <row r="1579" spans="4:4">
      <c r="D1579" s="161"/>
    </row>
    <row r="1580" spans="4:4">
      <c r="D1580" s="161"/>
    </row>
    <row r="1581" spans="4:4">
      <c r="D1581" s="161"/>
    </row>
    <row r="1582" spans="4:4">
      <c r="D1582" s="161"/>
    </row>
    <row r="1583" spans="4:4">
      <c r="D1583" s="161"/>
    </row>
    <row r="1584" spans="4:4">
      <c r="D1584" s="161"/>
    </row>
    <row r="1585" spans="4:4">
      <c r="D1585" s="161"/>
    </row>
    <row r="1586" spans="4:4">
      <c r="D1586" s="161"/>
    </row>
    <row r="1587" spans="4:4">
      <c r="D1587" s="161"/>
    </row>
    <row r="1588" spans="4:4">
      <c r="D1588" s="161"/>
    </row>
    <row r="1589" spans="4:4">
      <c r="D1589" s="161"/>
    </row>
    <row r="1590" spans="4:4">
      <c r="D1590" s="161"/>
    </row>
    <row r="1591" spans="4:4">
      <c r="D1591" s="161"/>
    </row>
    <row r="1592" spans="4:4">
      <c r="D1592" s="161"/>
    </row>
    <row r="1593" spans="4:4">
      <c r="D1593" s="161"/>
    </row>
    <row r="1594" spans="4:4">
      <c r="D1594" s="161"/>
    </row>
    <row r="1595" spans="4:4">
      <c r="D1595" s="161"/>
    </row>
    <row r="1596" spans="4:4">
      <c r="D1596" s="161"/>
    </row>
    <row r="1597" spans="4:4">
      <c r="D1597" s="161"/>
    </row>
    <row r="1598" spans="4:4">
      <c r="D1598" s="161"/>
    </row>
    <row r="1599" spans="4:4">
      <c r="D1599" s="161"/>
    </row>
    <row r="1600" spans="4:4">
      <c r="D1600" s="161"/>
    </row>
    <row r="1601" spans="4:4">
      <c r="D1601" s="161"/>
    </row>
    <row r="1602" spans="4:4">
      <c r="D1602" s="161"/>
    </row>
    <row r="1603" spans="4:4">
      <c r="D1603" s="161"/>
    </row>
    <row r="1604" spans="4:4">
      <c r="D1604" s="161"/>
    </row>
    <row r="1605" spans="4:4">
      <c r="D1605" s="161"/>
    </row>
    <row r="1606" spans="4:4">
      <c r="D1606" s="161"/>
    </row>
    <row r="1607" spans="4:4">
      <c r="D1607" s="161"/>
    </row>
    <row r="1608" spans="4:4">
      <c r="D1608" s="161"/>
    </row>
    <row r="1609" spans="4:4">
      <c r="D1609" s="161"/>
    </row>
    <row r="1610" spans="4:4">
      <c r="D1610" s="161"/>
    </row>
    <row r="1611" spans="4:4">
      <c r="D1611" s="161"/>
    </row>
    <row r="1612" spans="4:4">
      <c r="D1612" s="161"/>
    </row>
    <row r="1613" spans="4:4">
      <c r="D1613" s="161"/>
    </row>
    <row r="1614" spans="4:4">
      <c r="D1614" s="161"/>
    </row>
    <row r="1615" spans="4:4">
      <c r="D1615" s="161"/>
    </row>
    <row r="1616" spans="4:4">
      <c r="D1616" s="161"/>
    </row>
    <row r="1617" spans="4:4">
      <c r="D1617" s="161"/>
    </row>
    <row r="1618" spans="4:4">
      <c r="D1618" s="161"/>
    </row>
    <row r="1619" spans="4:4">
      <c r="D1619" s="161"/>
    </row>
    <row r="1620" spans="4:4">
      <c r="D1620" s="161"/>
    </row>
    <row r="1621" spans="4:4">
      <c r="D1621" s="161"/>
    </row>
    <row r="1622" spans="4:4">
      <c r="D1622" s="161"/>
    </row>
    <row r="1623" spans="4:4">
      <c r="D1623" s="161"/>
    </row>
    <row r="1624" spans="4:4">
      <c r="D1624" s="161"/>
    </row>
    <row r="1625" spans="4:4">
      <c r="D1625" s="161"/>
    </row>
    <row r="1626" spans="4:4">
      <c r="D1626" s="161"/>
    </row>
    <row r="1627" spans="4:4">
      <c r="D1627" s="161"/>
    </row>
    <row r="1628" spans="4:4">
      <c r="D1628" s="161"/>
    </row>
    <row r="1629" spans="4:4">
      <c r="D1629" s="161"/>
    </row>
    <row r="1630" spans="4:4">
      <c r="D1630" s="161"/>
    </row>
    <row r="1631" spans="4:4">
      <c r="D1631" s="161"/>
    </row>
    <row r="1632" spans="4:4">
      <c r="D1632" s="161"/>
    </row>
    <row r="1633" spans="4:4">
      <c r="D1633" s="161"/>
    </row>
    <row r="1634" spans="4:4">
      <c r="D1634" s="161"/>
    </row>
    <row r="1635" spans="4:4">
      <c r="D1635" s="161"/>
    </row>
    <row r="1636" spans="4:4">
      <c r="D1636" s="161"/>
    </row>
    <row r="1637" spans="4:4">
      <c r="D1637" s="161"/>
    </row>
    <row r="1638" spans="4:4">
      <c r="D1638" s="161"/>
    </row>
    <row r="1639" spans="4:4">
      <c r="D1639" s="161"/>
    </row>
    <row r="1640" spans="4:4">
      <c r="D1640" s="161"/>
    </row>
    <row r="1641" spans="4:4">
      <c r="D1641" s="161"/>
    </row>
    <row r="1642" spans="4:4">
      <c r="D1642" s="161"/>
    </row>
    <row r="1643" spans="4:4">
      <c r="D1643" s="161"/>
    </row>
    <row r="1644" spans="4:4">
      <c r="D1644" s="161"/>
    </row>
    <row r="1645" spans="4:4">
      <c r="D1645" s="161"/>
    </row>
    <row r="1646" spans="4:4">
      <c r="D1646" s="161"/>
    </row>
    <row r="1647" spans="4:4">
      <c r="D1647" s="161"/>
    </row>
    <row r="1648" spans="4:4">
      <c r="D1648" s="161"/>
    </row>
    <row r="1649" spans="4:4">
      <c r="D1649" s="161"/>
    </row>
    <row r="1650" spans="4:4">
      <c r="D1650" s="161"/>
    </row>
    <row r="1651" spans="4:4">
      <c r="D1651" s="161"/>
    </row>
    <row r="1652" spans="4:4">
      <c r="D1652" s="161"/>
    </row>
    <row r="1653" spans="4:4">
      <c r="D1653" s="161"/>
    </row>
    <row r="1654" spans="4:4">
      <c r="D1654" s="161"/>
    </row>
    <row r="1655" spans="4:4">
      <c r="D1655" s="161"/>
    </row>
    <row r="1656" spans="4:4">
      <c r="D1656" s="161"/>
    </row>
    <row r="1657" spans="4:4">
      <c r="D1657" s="161"/>
    </row>
    <row r="1658" spans="4:4">
      <c r="D1658" s="161"/>
    </row>
    <row r="1659" spans="4:4">
      <c r="D1659" s="161"/>
    </row>
    <row r="1660" spans="4:4">
      <c r="D1660" s="161"/>
    </row>
    <row r="1661" spans="4:4">
      <c r="D1661" s="161"/>
    </row>
    <row r="1662" spans="4:4">
      <c r="D1662" s="161"/>
    </row>
    <row r="1663" spans="4:4">
      <c r="D1663" s="161"/>
    </row>
    <row r="1664" spans="4:4">
      <c r="D1664" s="161"/>
    </row>
    <row r="1665" spans="4:4">
      <c r="D1665" s="161"/>
    </row>
    <row r="1666" spans="4:4">
      <c r="D1666" s="161"/>
    </row>
    <row r="1667" spans="4:4">
      <c r="D1667" s="161"/>
    </row>
    <row r="1668" spans="4:4">
      <c r="D1668" s="161"/>
    </row>
    <row r="1669" spans="4:4">
      <c r="D1669" s="161"/>
    </row>
    <row r="1670" spans="4:4">
      <c r="D1670" s="161"/>
    </row>
    <row r="1671" spans="4:4">
      <c r="D1671" s="161"/>
    </row>
    <row r="1672" spans="4:4">
      <c r="D1672" s="161"/>
    </row>
    <row r="1673" spans="4:4">
      <c r="D1673" s="161"/>
    </row>
    <row r="1674" spans="4:4">
      <c r="D1674" s="161"/>
    </row>
    <row r="1675" spans="4:4">
      <c r="D1675" s="161"/>
    </row>
    <row r="1676" spans="4:4">
      <c r="D1676" s="161"/>
    </row>
    <row r="1677" spans="4:4">
      <c r="D1677" s="161"/>
    </row>
    <row r="1678" spans="4:4">
      <c r="D1678" s="161"/>
    </row>
    <row r="1679" spans="4:4">
      <c r="D1679" s="161"/>
    </row>
    <row r="1680" spans="4:4">
      <c r="D1680" s="161"/>
    </row>
    <row r="1681" spans="4:4">
      <c r="D1681" s="161"/>
    </row>
    <row r="1682" spans="4:4">
      <c r="D1682" s="161"/>
    </row>
    <row r="1683" spans="4:4">
      <c r="D1683" s="161"/>
    </row>
    <row r="1684" spans="4:4">
      <c r="D1684" s="161"/>
    </row>
    <row r="1685" spans="4:4">
      <c r="D1685" s="161"/>
    </row>
    <row r="1686" spans="4:4">
      <c r="D1686" s="161"/>
    </row>
    <row r="1687" spans="4:4">
      <c r="D1687" s="161"/>
    </row>
    <row r="1688" spans="4:4">
      <c r="D1688" s="161"/>
    </row>
    <row r="1689" spans="4:4">
      <c r="D1689" s="161"/>
    </row>
    <row r="1690" spans="4:4">
      <c r="D1690" s="161"/>
    </row>
    <row r="1691" spans="4:4">
      <c r="D1691" s="161"/>
    </row>
    <row r="1692" spans="4:4">
      <c r="D1692" s="161"/>
    </row>
    <row r="1693" spans="4:4">
      <c r="D1693" s="161"/>
    </row>
    <row r="1694" spans="4:4">
      <c r="D1694" s="161"/>
    </row>
    <row r="1695" spans="4:4">
      <c r="D1695" s="161"/>
    </row>
    <row r="1696" spans="4:4">
      <c r="D1696" s="161"/>
    </row>
    <row r="1697" spans="4:4">
      <c r="D1697" s="161"/>
    </row>
    <row r="1698" spans="4:4">
      <c r="D1698" s="161"/>
    </row>
    <row r="1699" spans="4:4">
      <c r="D1699" s="161"/>
    </row>
    <row r="1700" spans="4:4">
      <c r="D1700" s="161"/>
    </row>
    <row r="1701" spans="4:4">
      <c r="D1701" s="161"/>
    </row>
    <row r="1702" spans="4:4">
      <c r="D1702" s="161"/>
    </row>
    <row r="1703" spans="4:4">
      <c r="D1703" s="161"/>
    </row>
    <row r="1704" spans="4:4">
      <c r="D1704" s="161"/>
    </row>
    <row r="1705" spans="4:4">
      <c r="D1705" s="161"/>
    </row>
    <row r="1706" spans="4:4">
      <c r="D1706" s="161"/>
    </row>
    <row r="1707" spans="4:4">
      <c r="D1707" s="161"/>
    </row>
    <row r="1708" spans="4:4">
      <c r="D1708" s="161"/>
    </row>
    <row r="1709" spans="4:4">
      <c r="D1709" s="161"/>
    </row>
    <row r="1710" spans="4:4">
      <c r="D1710" s="161"/>
    </row>
    <row r="1711" spans="4:4">
      <c r="D1711" s="161"/>
    </row>
    <row r="1712" spans="4:4">
      <c r="D1712" s="161"/>
    </row>
    <row r="1713" spans="4:4">
      <c r="D1713" s="161"/>
    </row>
    <row r="1714" spans="4:4">
      <c r="D1714" s="161"/>
    </row>
    <row r="1715" spans="4:4">
      <c r="D1715" s="161"/>
    </row>
    <row r="1716" spans="4:4">
      <c r="D1716" s="161"/>
    </row>
    <row r="1717" spans="4:4">
      <c r="D1717" s="161"/>
    </row>
    <row r="1718" spans="4:4">
      <c r="D1718" s="161"/>
    </row>
    <row r="1719" spans="4:4">
      <c r="D1719" s="161"/>
    </row>
    <row r="1720" spans="4:4">
      <c r="D1720" s="161"/>
    </row>
    <row r="1721" spans="4:4">
      <c r="D1721" s="161"/>
    </row>
    <row r="1722" spans="4:4">
      <c r="D1722" s="161"/>
    </row>
    <row r="1723" spans="4:4">
      <c r="D1723" s="161"/>
    </row>
    <row r="1724" spans="4:4">
      <c r="D1724" s="161"/>
    </row>
    <row r="1725" spans="4:4">
      <c r="D1725" s="161"/>
    </row>
    <row r="1726" spans="4:4">
      <c r="D1726" s="161"/>
    </row>
    <row r="1727" spans="4:4">
      <c r="D1727" s="161"/>
    </row>
    <row r="1728" spans="4:4">
      <c r="D1728" s="161"/>
    </row>
    <row r="1729" spans="4:4">
      <c r="D1729" s="161"/>
    </row>
    <row r="1730" spans="4:4">
      <c r="D1730" s="161"/>
    </row>
    <row r="1731" spans="4:4">
      <c r="D1731" s="161"/>
    </row>
    <row r="1732" spans="4:4">
      <c r="D1732" s="161"/>
    </row>
    <row r="1733" spans="4:4">
      <c r="D1733" s="161"/>
    </row>
    <row r="1734" spans="4:4">
      <c r="D1734" s="161"/>
    </row>
    <row r="1735" spans="4:4">
      <c r="D1735" s="161"/>
    </row>
    <row r="1736" spans="4:4">
      <c r="D1736" s="161"/>
    </row>
    <row r="1737" spans="4:4">
      <c r="D1737" s="161"/>
    </row>
    <row r="1738" spans="4:4">
      <c r="D1738" s="161"/>
    </row>
    <row r="1739" spans="4:4">
      <c r="D1739" s="161"/>
    </row>
    <row r="1740" spans="4:4">
      <c r="D1740" s="161"/>
    </row>
    <row r="1741" spans="4:4">
      <c r="D1741" s="161"/>
    </row>
    <row r="1742" spans="4:4">
      <c r="D1742" s="161"/>
    </row>
    <row r="1743" spans="4:4">
      <c r="D1743" s="161"/>
    </row>
    <row r="1744" spans="4:4">
      <c r="D1744" s="161"/>
    </row>
    <row r="1745" spans="4:4">
      <c r="D1745" s="161"/>
    </row>
    <row r="1746" spans="4:4">
      <c r="D1746" s="161"/>
    </row>
    <row r="1747" spans="4:4">
      <c r="D1747" s="161"/>
    </row>
    <row r="1748" spans="4:4">
      <c r="D1748" s="161"/>
    </row>
    <row r="1749" spans="4:4">
      <c r="D1749" s="161"/>
    </row>
    <row r="1750" spans="4:4">
      <c r="D1750" s="161"/>
    </row>
    <row r="1751" spans="4:4">
      <c r="D1751" s="161"/>
    </row>
    <row r="1752" spans="4:4">
      <c r="D1752" s="161"/>
    </row>
    <row r="1753" spans="4:4">
      <c r="D1753" s="161"/>
    </row>
    <row r="1754" spans="4:4">
      <c r="D1754" s="161"/>
    </row>
    <row r="1755" spans="4:4">
      <c r="D1755" s="161"/>
    </row>
    <row r="1756" spans="4:4">
      <c r="D1756" s="161"/>
    </row>
    <row r="1757" spans="4:4">
      <c r="D1757" s="161"/>
    </row>
    <row r="1758" spans="4:4">
      <c r="D1758" s="161"/>
    </row>
    <row r="1759" spans="4:4">
      <c r="D1759" s="161"/>
    </row>
    <row r="1760" spans="4:4">
      <c r="D1760" s="161"/>
    </row>
    <row r="1761" spans="4:4">
      <c r="D1761" s="161"/>
    </row>
    <row r="1762" spans="4:4">
      <c r="D1762" s="161"/>
    </row>
    <row r="1763" spans="4:4">
      <c r="D1763" s="161"/>
    </row>
    <row r="1764" spans="4:4">
      <c r="D1764" s="161"/>
    </row>
    <row r="1765" spans="4:4">
      <c r="D1765" s="161"/>
    </row>
    <row r="1766" spans="4:4">
      <c r="D1766" s="161"/>
    </row>
    <row r="1767" spans="4:4">
      <c r="D1767" s="161"/>
    </row>
    <row r="1768" spans="4:4">
      <c r="D1768" s="161"/>
    </row>
    <row r="1769" spans="4:4">
      <c r="D1769" s="161"/>
    </row>
    <row r="1770" spans="4:4">
      <c r="D1770" s="161"/>
    </row>
    <row r="1771" spans="4:4">
      <c r="D1771" s="161"/>
    </row>
    <row r="1772" spans="4:4">
      <c r="D1772" s="161"/>
    </row>
    <row r="1773" spans="4:4">
      <c r="D1773" s="161"/>
    </row>
    <row r="1774" spans="4:4">
      <c r="D1774" s="161"/>
    </row>
    <row r="1775" spans="4:4">
      <c r="D1775" s="161"/>
    </row>
    <row r="1776" spans="4:4">
      <c r="D1776" s="161"/>
    </row>
    <row r="1777" spans="4:4">
      <c r="D1777" s="161"/>
    </row>
    <row r="1778" spans="4:4">
      <c r="D1778" s="161"/>
    </row>
    <row r="1779" spans="4:4">
      <c r="D1779" s="161"/>
    </row>
    <row r="1780" spans="4:4">
      <c r="D1780" s="161"/>
    </row>
    <row r="1781" spans="4:4">
      <c r="D1781" s="161"/>
    </row>
    <row r="1782" spans="4:4">
      <c r="D1782" s="161"/>
    </row>
    <row r="1783" spans="4:4">
      <c r="D1783" s="161"/>
    </row>
    <row r="1784" spans="4:4">
      <c r="D1784" s="161"/>
    </row>
    <row r="1785" spans="4:4">
      <c r="D1785" s="161"/>
    </row>
    <row r="1786" spans="4:4">
      <c r="D1786" s="161"/>
    </row>
    <row r="1787" spans="4:4">
      <c r="D1787" s="161"/>
    </row>
    <row r="1788" spans="4:4">
      <c r="D1788" s="161"/>
    </row>
    <row r="1789" spans="4:4">
      <c r="D1789" s="161"/>
    </row>
    <row r="1790" spans="4:4">
      <c r="D1790" s="161"/>
    </row>
    <row r="1791" spans="4:4">
      <c r="D1791" s="161"/>
    </row>
    <row r="1792" spans="4:4">
      <c r="D1792" s="161"/>
    </row>
    <row r="1793" spans="4:4">
      <c r="D1793" s="161"/>
    </row>
    <row r="1794" spans="4:4">
      <c r="D1794" s="161"/>
    </row>
    <row r="1795" spans="4:4">
      <c r="D1795" s="161"/>
    </row>
    <row r="1796" spans="4:4">
      <c r="D1796" s="161"/>
    </row>
    <row r="1797" spans="4:4">
      <c r="D1797" s="161"/>
    </row>
    <row r="1798" spans="4:4">
      <c r="D1798" s="161"/>
    </row>
    <row r="1799" spans="4:4">
      <c r="D1799" s="161"/>
    </row>
    <row r="1800" spans="4:4">
      <c r="D1800" s="161"/>
    </row>
    <row r="1801" spans="4:4">
      <c r="D1801" s="161"/>
    </row>
    <row r="1802" spans="4:4">
      <c r="D1802" s="161"/>
    </row>
    <row r="1803" spans="4:4">
      <c r="D1803" s="161"/>
    </row>
    <row r="1804" spans="4:4">
      <c r="D1804" s="161"/>
    </row>
    <row r="1805" spans="4:4">
      <c r="D1805" s="161"/>
    </row>
    <row r="1806" spans="4:4">
      <c r="D1806" s="161"/>
    </row>
    <row r="1807" spans="4:4">
      <c r="D1807" s="161"/>
    </row>
    <row r="1808" spans="4:4">
      <c r="D1808" s="161"/>
    </row>
    <row r="1809" spans="4:4">
      <c r="D1809" s="161"/>
    </row>
    <row r="1810" spans="4:4">
      <c r="D1810" s="161"/>
    </row>
    <row r="1811" spans="4:4">
      <c r="D1811" s="161"/>
    </row>
    <row r="1812" spans="4:4">
      <c r="D1812" s="161"/>
    </row>
    <row r="1813" spans="4:4">
      <c r="D1813" s="161"/>
    </row>
    <row r="1814" spans="4:4">
      <c r="D1814" s="161"/>
    </row>
    <row r="1815" spans="4:4">
      <c r="D1815" s="161"/>
    </row>
    <row r="1816" spans="4:4">
      <c r="D1816" s="161"/>
    </row>
    <row r="1817" spans="4:4">
      <c r="D1817" s="161"/>
    </row>
    <row r="1818" spans="4:4">
      <c r="D1818" s="161"/>
    </row>
    <row r="1819" spans="4:4">
      <c r="D1819" s="161"/>
    </row>
    <row r="1820" spans="4:4">
      <c r="D1820" s="161"/>
    </row>
    <row r="1821" spans="4:4">
      <c r="D1821" s="161"/>
    </row>
    <row r="1822" spans="4:4">
      <c r="D1822" s="161"/>
    </row>
    <row r="1823" spans="4:4">
      <c r="D1823" s="161"/>
    </row>
    <row r="1824" spans="4:4">
      <c r="D1824" s="161"/>
    </row>
    <row r="1825" spans="4:4">
      <c r="D1825" s="161"/>
    </row>
    <row r="1826" spans="4:4">
      <c r="D1826" s="161"/>
    </row>
    <row r="1827" spans="4:4">
      <c r="D1827" s="161"/>
    </row>
    <row r="1828" spans="4:4">
      <c r="D1828" s="161"/>
    </row>
    <row r="1829" spans="4:4">
      <c r="D1829" s="161"/>
    </row>
    <row r="1830" spans="4:4">
      <c r="D1830" s="161"/>
    </row>
    <row r="1831" spans="4:4">
      <c r="D1831" s="161"/>
    </row>
    <row r="1832" spans="4:4">
      <c r="D1832" s="161"/>
    </row>
    <row r="1833" spans="4:4">
      <c r="D1833" s="161"/>
    </row>
    <row r="1834" spans="4:4">
      <c r="D1834" s="161"/>
    </row>
    <row r="1835" spans="4:4">
      <c r="D1835" s="161"/>
    </row>
    <row r="1836" spans="4:4">
      <c r="D1836" s="161"/>
    </row>
    <row r="1837" spans="4:4">
      <c r="D1837" s="161"/>
    </row>
    <row r="1838" spans="4:4">
      <c r="D1838" s="161"/>
    </row>
    <row r="1839" spans="4:4">
      <c r="D1839" s="161"/>
    </row>
    <row r="1840" spans="4:4">
      <c r="D1840" s="161"/>
    </row>
    <row r="1841" spans="4:4">
      <c r="D1841" s="161"/>
    </row>
    <row r="1842" spans="4:4">
      <c r="D1842" s="161"/>
    </row>
    <row r="1843" spans="4:4">
      <c r="D1843" s="161"/>
    </row>
    <row r="1844" spans="4:4">
      <c r="D1844" s="161"/>
    </row>
    <row r="1845" spans="4:4">
      <c r="D1845" s="161"/>
    </row>
    <row r="1846" spans="4:4">
      <c r="D1846" s="161"/>
    </row>
    <row r="1847" spans="4:4">
      <c r="D1847" s="161"/>
    </row>
    <row r="1848" spans="4:4">
      <c r="D1848" s="161"/>
    </row>
    <row r="1849" spans="4:4">
      <c r="D1849" s="161"/>
    </row>
    <row r="1850" spans="4:4">
      <c r="D1850" s="161"/>
    </row>
    <row r="1851" spans="4:4">
      <c r="D1851" s="161"/>
    </row>
    <row r="1852" spans="4:4">
      <c r="D1852" s="161"/>
    </row>
    <row r="1853" spans="4:4">
      <c r="D1853" s="161"/>
    </row>
    <row r="1854" spans="4:4">
      <c r="D1854" s="161"/>
    </row>
    <row r="1855" spans="4:4">
      <c r="D1855" s="161"/>
    </row>
    <row r="1856" spans="4:4">
      <c r="D1856" s="161"/>
    </row>
    <row r="1857" spans="4:4">
      <c r="D1857" s="161"/>
    </row>
    <row r="1858" spans="4:4">
      <c r="D1858" s="161"/>
    </row>
    <row r="1859" spans="4:4">
      <c r="D1859" s="161"/>
    </row>
    <row r="1860" spans="4:4">
      <c r="D1860" s="161"/>
    </row>
    <row r="1861" spans="4:4">
      <c r="D1861" s="161"/>
    </row>
    <row r="1862" spans="4:4">
      <c r="D1862" s="161"/>
    </row>
    <row r="1863" spans="4:4">
      <c r="D1863" s="161"/>
    </row>
    <row r="1864" spans="4:4">
      <c r="D1864" s="161"/>
    </row>
    <row r="1865" spans="4:4">
      <c r="D1865" s="161"/>
    </row>
    <row r="1866" spans="4:4">
      <c r="D1866" s="161"/>
    </row>
    <row r="1867" spans="4:4">
      <c r="D1867" s="161"/>
    </row>
    <row r="1868" spans="4:4">
      <c r="D1868" s="161"/>
    </row>
    <row r="1869" spans="4:4">
      <c r="D1869" s="161"/>
    </row>
    <row r="1870" spans="4:4">
      <c r="D1870" s="161"/>
    </row>
    <row r="1871" spans="4:4">
      <c r="D1871" s="161"/>
    </row>
    <row r="1872" spans="4:4">
      <c r="D1872" s="161"/>
    </row>
    <row r="1873" spans="4:4">
      <c r="D1873" s="161"/>
    </row>
    <row r="1874" spans="4:4">
      <c r="D1874" s="161"/>
    </row>
    <row r="1875" spans="4:4">
      <c r="D1875" s="161"/>
    </row>
    <row r="1876" spans="4:4">
      <c r="D1876" s="161"/>
    </row>
    <row r="1877" spans="4:4">
      <c r="D1877" s="161"/>
    </row>
    <row r="1878" spans="4:4">
      <c r="D1878" s="161"/>
    </row>
    <row r="1879" spans="4:4">
      <c r="D1879" s="161"/>
    </row>
    <row r="1880" spans="4:4">
      <c r="D1880" s="161"/>
    </row>
    <row r="1881" spans="4:4">
      <c r="D1881" s="161"/>
    </row>
    <row r="1882" spans="4:4">
      <c r="D1882" s="161"/>
    </row>
    <row r="1883" spans="4:4">
      <c r="D1883" s="161"/>
    </row>
    <row r="1884" spans="4:4">
      <c r="D1884" s="161"/>
    </row>
    <row r="1885" spans="4:4">
      <c r="D1885" s="161"/>
    </row>
    <row r="1886" spans="4:4">
      <c r="D1886" s="161"/>
    </row>
    <row r="1887" spans="4:4">
      <c r="D1887" s="161"/>
    </row>
    <row r="1888" spans="4:4">
      <c r="D1888" s="161"/>
    </row>
    <row r="1889" spans="4:4">
      <c r="D1889" s="161"/>
    </row>
    <row r="1890" spans="4:4">
      <c r="D1890" s="161"/>
    </row>
    <row r="1891" spans="4:4">
      <c r="D1891" s="161"/>
    </row>
    <row r="1892" spans="4:4">
      <c r="D1892" s="161"/>
    </row>
    <row r="1893" spans="4:4">
      <c r="D1893" s="161"/>
    </row>
    <row r="1894" spans="4:4">
      <c r="D1894" s="161"/>
    </row>
    <row r="1895" spans="4:4">
      <c r="D1895" s="161"/>
    </row>
    <row r="1896" spans="4:4">
      <c r="D1896" s="161"/>
    </row>
    <row r="1897" spans="4:4">
      <c r="D1897" s="161"/>
    </row>
    <row r="1898" spans="4:4">
      <c r="D1898" s="161"/>
    </row>
    <row r="1899" spans="4:4">
      <c r="D1899" s="161"/>
    </row>
    <row r="1900" spans="4:4">
      <c r="D1900" s="161"/>
    </row>
    <row r="1901" spans="4:4">
      <c r="D1901" s="161"/>
    </row>
    <row r="1902" spans="4:4">
      <c r="D1902" s="161"/>
    </row>
    <row r="1903" spans="4:4">
      <c r="D1903" s="161"/>
    </row>
    <row r="1904" spans="4:4">
      <c r="D1904" s="161"/>
    </row>
    <row r="1905" spans="4:4">
      <c r="D1905" s="161"/>
    </row>
    <row r="1906" spans="4:4">
      <c r="D1906" s="161"/>
    </row>
    <row r="1907" spans="4:4">
      <c r="D1907" s="161"/>
    </row>
    <row r="1908" spans="4:4">
      <c r="D1908" s="161"/>
    </row>
    <row r="1909" spans="4:4">
      <c r="D1909" s="161"/>
    </row>
    <row r="1910" spans="4:4">
      <c r="D1910" s="161"/>
    </row>
    <row r="1911" spans="4:4">
      <c r="D1911" s="161"/>
    </row>
    <row r="1912" spans="4:4">
      <c r="D1912" s="161"/>
    </row>
    <row r="1913" spans="4:4">
      <c r="D1913" s="161"/>
    </row>
    <row r="1914" spans="4:4">
      <c r="D1914" s="161"/>
    </row>
    <row r="1915" spans="4:4">
      <c r="D1915" s="161"/>
    </row>
    <row r="1916" spans="4:4">
      <c r="D1916" s="161"/>
    </row>
    <row r="1917" spans="4:4">
      <c r="D1917" s="161"/>
    </row>
    <row r="1918" spans="4:4">
      <c r="D1918" s="161"/>
    </row>
    <row r="1919" spans="4:4">
      <c r="D1919" s="161"/>
    </row>
    <row r="1920" spans="4:4">
      <c r="D1920" s="161"/>
    </row>
    <row r="1921" spans="4:4">
      <c r="D1921" s="161"/>
    </row>
    <row r="1922" spans="4:4">
      <c r="D1922" s="161"/>
    </row>
    <row r="1923" spans="4:4">
      <c r="D1923" s="161"/>
    </row>
    <row r="1924" spans="4:4">
      <c r="D1924" s="161"/>
    </row>
    <row r="1925" spans="4:4">
      <c r="D1925" s="161"/>
    </row>
    <row r="1926" spans="4:4">
      <c r="D1926" s="161"/>
    </row>
    <row r="1927" spans="4:4">
      <c r="D1927" s="161"/>
    </row>
    <row r="1928" spans="4:4">
      <c r="D1928" s="161"/>
    </row>
    <row r="1929" spans="4:4">
      <c r="D1929" s="161"/>
    </row>
    <row r="1930" spans="4:4">
      <c r="D1930" s="161"/>
    </row>
    <row r="1931" spans="4:4">
      <c r="D1931" s="161"/>
    </row>
    <row r="1932" spans="4:4">
      <c r="D1932" s="161"/>
    </row>
    <row r="1933" spans="4:4">
      <c r="D1933" s="161"/>
    </row>
    <row r="1934" spans="4:4">
      <c r="D1934" s="161"/>
    </row>
    <row r="1935" spans="4:4">
      <c r="D1935" s="161"/>
    </row>
    <row r="1936" spans="4:4">
      <c r="D1936" s="161"/>
    </row>
    <row r="1937" spans="4:4">
      <c r="D1937" s="161"/>
    </row>
    <row r="1938" spans="4:4">
      <c r="D1938" s="161"/>
    </row>
    <row r="1939" spans="4:4">
      <c r="D1939" s="161"/>
    </row>
    <row r="1940" spans="4:4">
      <c r="D1940" s="161"/>
    </row>
    <row r="1941" spans="4:4">
      <c r="D1941" s="161"/>
    </row>
    <row r="1942" spans="4:4">
      <c r="D1942" s="161"/>
    </row>
    <row r="1943" spans="4:4">
      <c r="D1943" s="161"/>
    </row>
    <row r="1944" spans="4:4">
      <c r="D1944" s="161"/>
    </row>
    <row r="1945" spans="4:4">
      <c r="D1945" s="161"/>
    </row>
    <row r="1946" spans="4:4">
      <c r="D1946" s="161"/>
    </row>
    <row r="1947" spans="4:4">
      <c r="D1947" s="161"/>
    </row>
    <row r="1948" spans="4:4">
      <c r="D1948" s="161"/>
    </row>
    <row r="1949" spans="4:4">
      <c r="D1949" s="161"/>
    </row>
    <row r="1950" spans="4:4">
      <c r="D1950" s="161"/>
    </row>
    <row r="1951" spans="4:4">
      <c r="D1951" s="161"/>
    </row>
    <row r="1952" spans="4:4">
      <c r="D1952" s="161"/>
    </row>
    <row r="1953" spans="4:4">
      <c r="D1953" s="161"/>
    </row>
    <row r="1954" spans="4:4">
      <c r="D1954" s="161"/>
    </row>
    <row r="1955" spans="4:4">
      <c r="D1955" s="161"/>
    </row>
    <row r="1956" spans="4:4">
      <c r="D1956" s="161"/>
    </row>
    <row r="1957" spans="4:4">
      <c r="D1957" s="161"/>
    </row>
    <row r="1958" spans="4:4">
      <c r="D1958" s="161"/>
    </row>
    <row r="1959" spans="4:4">
      <c r="D1959" s="161"/>
    </row>
    <row r="1960" spans="4:4">
      <c r="D1960" s="161"/>
    </row>
    <row r="1961" spans="4:4">
      <c r="D1961" s="161"/>
    </row>
    <row r="1962" spans="4:4">
      <c r="D1962" s="161"/>
    </row>
    <row r="1963" spans="4:4">
      <c r="D1963" s="161"/>
    </row>
    <row r="1964" spans="4:4">
      <c r="D1964" s="161"/>
    </row>
    <row r="1965" spans="4:4">
      <c r="D1965" s="161"/>
    </row>
    <row r="1966" spans="4:4">
      <c r="D1966" s="161"/>
    </row>
    <row r="1967" spans="4:4">
      <c r="D1967" s="161"/>
    </row>
    <row r="1968" spans="4:4">
      <c r="D1968" s="161"/>
    </row>
    <row r="1969" spans="4:4">
      <c r="D1969" s="161"/>
    </row>
    <row r="1970" spans="4:4">
      <c r="D1970" s="161"/>
    </row>
    <row r="1971" spans="4:4">
      <c r="D1971" s="161"/>
    </row>
    <row r="1972" spans="4:4">
      <c r="D1972" s="161"/>
    </row>
    <row r="1973" spans="4:4">
      <c r="D1973" s="161"/>
    </row>
    <row r="1974" spans="4:4">
      <c r="D1974" s="161"/>
    </row>
    <row r="1975" spans="4:4">
      <c r="D1975" s="161"/>
    </row>
    <row r="1976" spans="4:4">
      <c r="D1976" s="161"/>
    </row>
    <row r="1977" spans="4:4">
      <c r="D1977" s="161"/>
    </row>
    <row r="1978" spans="4:4">
      <c r="D1978" s="161"/>
    </row>
    <row r="1979" spans="4:4">
      <c r="D1979" s="161"/>
    </row>
    <row r="1980" spans="4:4">
      <c r="D1980" s="161"/>
    </row>
    <row r="1981" spans="4:4">
      <c r="D1981" s="161"/>
    </row>
    <row r="1982" spans="4:4">
      <c r="D1982" s="161"/>
    </row>
    <row r="1983" spans="4:4">
      <c r="D1983" s="161"/>
    </row>
    <row r="1984" spans="4:4">
      <c r="D1984" s="161"/>
    </row>
    <row r="1985" spans="4:4">
      <c r="D1985" s="161"/>
    </row>
    <row r="1986" spans="4:4">
      <c r="D1986" s="161"/>
    </row>
    <row r="1987" spans="4:4">
      <c r="D1987" s="161"/>
    </row>
    <row r="1988" spans="4:4">
      <c r="D1988" s="161"/>
    </row>
    <row r="1989" spans="4:4">
      <c r="D1989" s="161"/>
    </row>
    <row r="1990" spans="4:4">
      <c r="D1990" s="161"/>
    </row>
    <row r="1991" spans="4:4">
      <c r="D1991" s="161"/>
    </row>
    <row r="1992" spans="4:4">
      <c r="D1992" s="161"/>
    </row>
    <row r="1993" spans="4:4">
      <c r="D1993" s="161"/>
    </row>
    <row r="1994" spans="4:4">
      <c r="D1994" s="161"/>
    </row>
    <row r="1995" spans="4:4">
      <c r="D1995" s="161"/>
    </row>
    <row r="1996" spans="4:4">
      <c r="D1996" s="161"/>
    </row>
    <row r="1997" spans="4:4">
      <c r="D1997" s="161"/>
    </row>
    <row r="1998" spans="4:4">
      <c r="D1998" s="161"/>
    </row>
    <row r="1999" spans="4:4">
      <c r="D1999" s="161"/>
    </row>
    <row r="2000" spans="4:4">
      <c r="D2000" s="161"/>
    </row>
    <row r="2001" spans="4:4">
      <c r="D2001" s="161"/>
    </row>
    <row r="2002" spans="4:4">
      <c r="D2002" s="161"/>
    </row>
    <row r="2003" spans="4:4">
      <c r="D2003" s="161"/>
    </row>
    <row r="2004" spans="4:4">
      <c r="D2004" s="161"/>
    </row>
    <row r="2005" spans="4:4">
      <c r="D2005" s="161"/>
    </row>
    <row r="2006" spans="4:4">
      <c r="D2006" s="161"/>
    </row>
    <row r="2007" spans="4:4">
      <c r="D2007" s="161"/>
    </row>
    <row r="2008" spans="4:4">
      <c r="D2008" s="161"/>
    </row>
    <row r="2009" spans="4:4">
      <c r="D2009" s="161"/>
    </row>
    <row r="2010" spans="4:4">
      <c r="D2010" s="161"/>
    </row>
    <row r="2011" spans="4:4">
      <c r="D2011" s="161"/>
    </row>
    <row r="2012" spans="4:4">
      <c r="D2012" s="161"/>
    </row>
    <row r="2013" spans="4:4">
      <c r="D2013" s="161"/>
    </row>
    <row r="2014" spans="4:4">
      <c r="D2014" s="161"/>
    </row>
    <row r="2015" spans="4:4">
      <c r="D2015" s="161"/>
    </row>
    <row r="2016" spans="4:4">
      <c r="D2016" s="161"/>
    </row>
    <row r="2017" spans="4:4">
      <c r="D2017" s="161"/>
    </row>
    <row r="2018" spans="4:4">
      <c r="D2018" s="161"/>
    </row>
    <row r="2019" spans="4:4">
      <c r="D2019" s="161"/>
    </row>
    <row r="2020" spans="4:4">
      <c r="D2020" s="161"/>
    </row>
    <row r="2021" spans="4:4">
      <c r="D2021" s="161"/>
    </row>
    <row r="2022" spans="4:4">
      <c r="D2022" s="161"/>
    </row>
    <row r="2023" spans="4:4">
      <c r="D2023" s="161"/>
    </row>
    <row r="2024" spans="4:4">
      <c r="D2024" s="161"/>
    </row>
    <row r="2025" spans="4:4">
      <c r="D2025" s="161"/>
    </row>
    <row r="2026" spans="4:4">
      <c r="D2026" s="161"/>
    </row>
    <row r="2027" spans="4:4">
      <c r="D2027" s="161"/>
    </row>
    <row r="2028" spans="4:4">
      <c r="D2028" s="161"/>
    </row>
    <row r="2029" spans="4:4">
      <c r="D2029" s="161"/>
    </row>
    <row r="2030" spans="4:4">
      <c r="D2030" s="161"/>
    </row>
    <row r="2031" spans="4:4">
      <c r="D2031" s="161"/>
    </row>
    <row r="2032" spans="4:4">
      <c r="D2032" s="161"/>
    </row>
    <row r="2033" spans="4:4">
      <c r="D2033" s="161"/>
    </row>
    <row r="2034" spans="4:4">
      <c r="D2034" s="161"/>
    </row>
    <row r="2035" spans="4:4">
      <c r="D2035" s="161"/>
    </row>
    <row r="2036" spans="4:4">
      <c r="D2036" s="161"/>
    </row>
    <row r="2037" spans="4:4">
      <c r="D2037" s="161"/>
    </row>
    <row r="2038" spans="4:4">
      <c r="D2038" s="161"/>
    </row>
    <row r="2039" spans="4:4">
      <c r="D2039" s="161"/>
    </row>
    <row r="2040" spans="4:4">
      <c r="D2040" s="161"/>
    </row>
    <row r="2041" spans="4:4">
      <c r="D2041" s="161"/>
    </row>
    <row r="2042" spans="4:4">
      <c r="D2042" s="161"/>
    </row>
    <row r="2043" spans="4:4">
      <c r="D2043" s="161"/>
    </row>
    <row r="2044" spans="4:4">
      <c r="D2044" s="161"/>
    </row>
    <row r="2045" spans="4:4">
      <c r="D2045" s="161"/>
    </row>
    <row r="2046" spans="4:4">
      <c r="D2046" s="161"/>
    </row>
    <row r="2047" spans="4:4">
      <c r="D2047" s="161"/>
    </row>
    <row r="2048" spans="4:4">
      <c r="D2048" s="161"/>
    </row>
    <row r="2049" spans="4:4">
      <c r="D2049" s="161"/>
    </row>
    <row r="2050" spans="4:4">
      <c r="D2050" s="161"/>
    </row>
    <row r="2051" spans="4:4">
      <c r="D2051" s="161"/>
    </row>
    <row r="2052" spans="4:4">
      <c r="D2052" s="161"/>
    </row>
    <row r="2053" spans="4:4">
      <c r="D2053" s="161"/>
    </row>
    <row r="2054" spans="4:4">
      <c r="D2054" s="161"/>
    </row>
    <row r="2055" spans="4:4">
      <c r="D2055" s="161"/>
    </row>
    <row r="2056" spans="4:4">
      <c r="D2056" s="161"/>
    </row>
    <row r="2057" spans="4:4">
      <c r="D2057" s="161"/>
    </row>
    <row r="2058" spans="4:4">
      <c r="D2058" s="161"/>
    </row>
    <row r="2059" spans="4:4">
      <c r="D2059" s="161"/>
    </row>
    <row r="2060" spans="4:4">
      <c r="D2060" s="161"/>
    </row>
    <row r="2061" spans="4:4">
      <c r="D2061" s="161"/>
    </row>
    <row r="2062" spans="4:4">
      <c r="D2062" s="161"/>
    </row>
    <row r="2063" spans="4:4">
      <c r="D2063" s="161"/>
    </row>
    <row r="2064" spans="4:4">
      <c r="D2064" s="161"/>
    </row>
    <row r="2065" spans="4:4">
      <c r="D2065" s="161"/>
    </row>
    <row r="2066" spans="4:4">
      <c r="D2066" s="161"/>
    </row>
    <row r="2067" spans="4:4">
      <c r="D2067" s="161"/>
    </row>
    <row r="2068" spans="4:4">
      <c r="D2068" s="161"/>
    </row>
    <row r="2069" spans="4:4">
      <c r="D2069" s="161"/>
    </row>
    <row r="2070" spans="4:4">
      <c r="D2070" s="161"/>
    </row>
    <row r="2071" spans="4:4">
      <c r="D2071" s="161"/>
    </row>
    <row r="2072" spans="4:4">
      <c r="D2072" s="161"/>
    </row>
    <row r="2073" spans="4:4">
      <c r="D2073" s="161"/>
    </row>
    <row r="2074" spans="4:4">
      <c r="D2074" s="161"/>
    </row>
    <row r="2075" spans="4:4">
      <c r="D2075" s="161"/>
    </row>
    <row r="2076" spans="4:4">
      <c r="D2076" s="161"/>
    </row>
    <row r="2077" spans="4:4">
      <c r="D2077" s="161"/>
    </row>
    <row r="2078" spans="4:4">
      <c r="D2078" s="161"/>
    </row>
    <row r="2079" spans="4:4">
      <c r="D2079" s="161"/>
    </row>
    <row r="2080" spans="4:4">
      <c r="D2080" s="161"/>
    </row>
    <row r="2081" spans="4:4">
      <c r="D2081" s="161"/>
    </row>
    <row r="2082" spans="4:4">
      <c r="D2082" s="161"/>
    </row>
    <row r="2083" spans="4:4">
      <c r="D2083" s="161"/>
    </row>
    <row r="2084" spans="4:4">
      <c r="D2084" s="161"/>
    </row>
    <row r="2085" spans="4:4">
      <c r="D2085" s="161"/>
    </row>
    <row r="2086" spans="4:4">
      <c r="D2086" s="161"/>
    </row>
    <row r="2087" spans="4:4">
      <c r="D2087" s="161"/>
    </row>
    <row r="2088" spans="4:4">
      <c r="D2088" s="161"/>
    </row>
    <row r="2089" spans="4:4">
      <c r="D2089" s="161"/>
    </row>
    <row r="2090" spans="4:4">
      <c r="D2090" s="161"/>
    </row>
    <row r="2091" spans="4:4">
      <c r="D2091" s="161"/>
    </row>
    <row r="2092" spans="4:4">
      <c r="D2092" s="161"/>
    </row>
    <row r="2093" spans="4:4">
      <c r="D2093" s="161"/>
    </row>
    <row r="2094" spans="4:4">
      <c r="D2094" s="161"/>
    </row>
    <row r="2095" spans="4:4">
      <c r="D2095" s="161"/>
    </row>
    <row r="2096" spans="4:4">
      <c r="D2096" s="161"/>
    </row>
    <row r="2097" spans="4:4">
      <c r="D2097" s="161"/>
    </row>
    <row r="2098" spans="4:4">
      <c r="D2098" s="161"/>
    </row>
    <row r="2099" spans="4:4">
      <c r="D2099" s="161"/>
    </row>
    <row r="2100" spans="4:4">
      <c r="D2100" s="161"/>
    </row>
    <row r="2101" spans="4:4">
      <c r="D2101" s="161"/>
    </row>
    <row r="2102" spans="4:4">
      <c r="D2102" s="161"/>
    </row>
    <row r="2103" spans="4:4">
      <c r="D2103" s="161"/>
    </row>
    <row r="2104" spans="4:4">
      <c r="D2104" s="161"/>
    </row>
    <row r="2105" spans="4:4">
      <c r="D2105" s="161"/>
    </row>
    <row r="2106" spans="4:4">
      <c r="D2106" s="161"/>
    </row>
    <row r="2107" spans="4:4">
      <c r="D2107" s="161"/>
    </row>
    <row r="2108" spans="4:4">
      <c r="D2108" s="161"/>
    </row>
    <row r="2109" spans="4:4">
      <c r="D2109" s="161"/>
    </row>
    <row r="2110" spans="4:4">
      <c r="D2110" s="161"/>
    </row>
    <row r="2111" spans="4:4">
      <c r="D2111" s="161"/>
    </row>
    <row r="2112" spans="4:4">
      <c r="D2112" s="161"/>
    </row>
    <row r="2113" spans="4:4">
      <c r="D2113" s="161"/>
    </row>
    <row r="2114" spans="4:4">
      <c r="D2114" s="161"/>
    </row>
    <row r="2115" spans="4:4">
      <c r="D2115" s="161"/>
    </row>
    <row r="2116" spans="4:4">
      <c r="D2116" s="161"/>
    </row>
    <row r="2117" spans="4:4">
      <c r="D2117" s="161"/>
    </row>
    <row r="2118" spans="4:4">
      <c r="D2118" s="161"/>
    </row>
    <row r="2119" spans="4:4">
      <c r="D2119" s="161"/>
    </row>
    <row r="2120" spans="4:4">
      <c r="D2120" s="161"/>
    </row>
    <row r="2121" spans="4:4">
      <c r="D2121" s="161"/>
    </row>
    <row r="2122" spans="4:4">
      <c r="D2122" s="161"/>
    </row>
    <row r="2123" spans="4:4">
      <c r="D2123" s="161"/>
    </row>
    <row r="2124" spans="4:4">
      <c r="D2124" s="161"/>
    </row>
    <row r="2125" spans="4:4">
      <c r="D2125" s="161"/>
    </row>
    <row r="2126" spans="4:4">
      <c r="D2126" s="161"/>
    </row>
    <row r="2127" spans="4:4">
      <c r="D2127" s="161"/>
    </row>
    <row r="2128" spans="4:4">
      <c r="D2128" s="161"/>
    </row>
    <row r="2129" spans="4:4">
      <c r="D2129" s="161"/>
    </row>
    <row r="2130" spans="4:4">
      <c r="D2130" s="161"/>
    </row>
    <row r="2131" spans="4:4">
      <c r="D2131" s="161"/>
    </row>
    <row r="2132" spans="4:4">
      <c r="D2132" s="161"/>
    </row>
    <row r="2133" spans="4:4">
      <c r="D2133" s="161"/>
    </row>
    <row r="2134" spans="4:4">
      <c r="D2134" s="161"/>
    </row>
    <row r="2135" spans="4:4">
      <c r="D2135" s="161"/>
    </row>
    <row r="2136" spans="4:4">
      <c r="D2136" s="161"/>
    </row>
    <row r="2137" spans="4:4">
      <c r="D2137" s="161"/>
    </row>
    <row r="2138" spans="4:4">
      <c r="D2138" s="161"/>
    </row>
    <row r="2139" spans="4:4">
      <c r="D2139" s="161"/>
    </row>
    <row r="2140" spans="4:4">
      <c r="D2140" s="161"/>
    </row>
    <row r="2141" spans="4:4">
      <c r="D2141" s="161"/>
    </row>
    <row r="2142" spans="4:4">
      <c r="D2142" s="161"/>
    </row>
    <row r="2143" spans="4:4">
      <c r="D2143" s="161"/>
    </row>
    <row r="2144" spans="4:4">
      <c r="D2144" s="161"/>
    </row>
    <row r="2145" spans="4:4">
      <c r="D2145" s="161"/>
    </row>
    <row r="2146" spans="4:4">
      <c r="D2146" s="161"/>
    </row>
    <row r="2147" spans="4:4">
      <c r="D2147" s="161"/>
    </row>
    <row r="2148" spans="4:4">
      <c r="D2148" s="161"/>
    </row>
    <row r="2149" spans="4:4">
      <c r="D2149" s="161"/>
    </row>
    <row r="2150" spans="4:4">
      <c r="D2150" s="161"/>
    </row>
    <row r="2151" spans="4:4">
      <c r="D2151" s="161"/>
    </row>
    <row r="2152" spans="4:4">
      <c r="D2152" s="161"/>
    </row>
    <row r="2153" spans="4:4">
      <c r="D2153" s="161"/>
    </row>
    <row r="2154" spans="4:4">
      <c r="D2154" s="161"/>
    </row>
    <row r="2155" spans="4:4">
      <c r="D2155" s="161"/>
    </row>
    <row r="2156" spans="4:4">
      <c r="D2156" s="161"/>
    </row>
    <row r="2157" spans="4:4">
      <c r="D2157" s="161"/>
    </row>
    <row r="2158" spans="4:4">
      <c r="D2158" s="161"/>
    </row>
    <row r="2159" spans="4:4">
      <c r="D2159" s="161"/>
    </row>
    <row r="2160" spans="4:4">
      <c r="D2160" s="161"/>
    </row>
    <row r="2161" spans="4:4">
      <c r="D2161" s="161"/>
    </row>
    <row r="2162" spans="4:4">
      <c r="D2162" s="161"/>
    </row>
    <row r="2163" spans="4:4">
      <c r="D2163" s="161"/>
    </row>
    <row r="2164" spans="4:4">
      <c r="D2164" s="161"/>
    </row>
    <row r="2165" spans="4:4">
      <c r="D2165" s="161"/>
    </row>
    <row r="2166" spans="4:4">
      <c r="D2166" s="161"/>
    </row>
    <row r="2167" spans="4:4">
      <c r="D2167" s="161"/>
    </row>
    <row r="2168" spans="4:4">
      <c r="D2168" s="161"/>
    </row>
    <row r="2169" spans="4:4">
      <c r="D2169" s="161"/>
    </row>
    <row r="2170" spans="4:4">
      <c r="D2170" s="161"/>
    </row>
    <row r="2171" spans="4:4">
      <c r="D2171" s="161"/>
    </row>
    <row r="2172" spans="4:4">
      <c r="D2172" s="161"/>
    </row>
    <row r="2173" spans="4:4">
      <c r="D2173" s="161"/>
    </row>
    <row r="2174" spans="4:4">
      <c r="D2174" s="161"/>
    </row>
    <row r="2175" spans="4:4">
      <c r="D2175" s="161"/>
    </row>
    <row r="2176" spans="4:4">
      <c r="D2176" s="161"/>
    </row>
    <row r="2177" spans="4:4">
      <c r="D2177" s="161"/>
    </row>
    <row r="2178" spans="4:4">
      <c r="D2178" s="161"/>
    </row>
    <row r="2179" spans="4:4">
      <c r="D2179" s="161"/>
    </row>
    <row r="2180" spans="4:4">
      <c r="D2180" s="161"/>
    </row>
    <row r="2181" spans="4:4">
      <c r="D2181" s="161"/>
    </row>
    <row r="2182" spans="4:4">
      <c r="D2182" s="161"/>
    </row>
    <row r="2183" spans="4:4">
      <c r="D2183" s="161"/>
    </row>
    <row r="2184" spans="4:4">
      <c r="D2184" s="161"/>
    </row>
    <row r="2185" spans="4:4">
      <c r="D2185" s="161"/>
    </row>
    <row r="2186" spans="4:4">
      <c r="D2186" s="161"/>
    </row>
    <row r="2187" spans="4:4">
      <c r="D2187" s="161"/>
    </row>
    <row r="2188" spans="4:4">
      <c r="D2188" s="161"/>
    </row>
    <row r="2189" spans="4:4">
      <c r="D2189" s="161"/>
    </row>
    <row r="2190" spans="4:4">
      <c r="D2190" s="161"/>
    </row>
    <row r="2191" spans="4:4">
      <c r="D2191" s="161"/>
    </row>
    <row r="2192" spans="4:4">
      <c r="D2192" s="161"/>
    </row>
    <row r="2193" spans="4:4">
      <c r="D2193" s="161"/>
    </row>
    <row r="2194" spans="4:4">
      <c r="D2194" s="161"/>
    </row>
    <row r="2195" spans="4:4">
      <c r="D2195" s="161"/>
    </row>
    <row r="2196" spans="4:4">
      <c r="D2196" s="161"/>
    </row>
    <row r="2197" spans="4:4">
      <c r="D2197" s="161"/>
    </row>
    <row r="2198" spans="4:4">
      <c r="D2198" s="161"/>
    </row>
    <row r="2199" spans="4:4">
      <c r="D2199" s="161"/>
    </row>
    <row r="2200" spans="4:4">
      <c r="D2200" s="161"/>
    </row>
    <row r="2201" spans="4:4">
      <c r="D2201" s="161"/>
    </row>
    <row r="2202" spans="4:4">
      <c r="D2202" s="161"/>
    </row>
    <row r="2203" spans="4:4">
      <c r="D2203" s="161"/>
    </row>
    <row r="2204" spans="4:4">
      <c r="D2204" s="161"/>
    </row>
    <row r="2205" spans="4:4">
      <c r="D2205" s="161"/>
    </row>
    <row r="2206" spans="4:4">
      <c r="D2206" s="161"/>
    </row>
    <row r="2207" spans="4:4">
      <c r="D2207" s="161"/>
    </row>
    <row r="2208" spans="4:4">
      <c r="D2208" s="161"/>
    </row>
    <row r="2209" spans="4:4">
      <c r="D2209" s="161"/>
    </row>
    <row r="2210" spans="4:4">
      <c r="D2210" s="161"/>
    </row>
    <row r="2211" spans="4:4">
      <c r="D2211" s="161"/>
    </row>
    <row r="2212" spans="4:4">
      <c r="D2212" s="161"/>
    </row>
    <row r="2213" spans="4:4">
      <c r="D2213" s="161"/>
    </row>
    <row r="2214" spans="4:4">
      <c r="D2214" s="161"/>
    </row>
    <row r="2215" spans="4:4">
      <c r="D2215" s="161"/>
    </row>
    <row r="2216" spans="4:4">
      <c r="D2216" s="161"/>
    </row>
    <row r="2217" spans="4:4">
      <c r="D2217" s="161"/>
    </row>
    <row r="2218" spans="4:4">
      <c r="D2218" s="161"/>
    </row>
    <row r="2219" spans="4:4">
      <c r="D2219" s="161"/>
    </row>
    <row r="2220" spans="4:4">
      <c r="D2220" s="161"/>
    </row>
    <row r="2221" spans="4:4">
      <c r="D2221" s="161"/>
    </row>
    <row r="2222" spans="4:4">
      <c r="D2222" s="161"/>
    </row>
    <row r="2223" spans="4:4">
      <c r="D2223" s="161"/>
    </row>
    <row r="2224" spans="4:4">
      <c r="D2224" s="161"/>
    </row>
    <row r="2225" spans="4:4">
      <c r="D2225" s="161"/>
    </row>
    <row r="2226" spans="4:4">
      <c r="D2226" s="161"/>
    </row>
    <row r="2227" spans="4:4">
      <c r="D2227" s="161"/>
    </row>
    <row r="2228" spans="4:4">
      <c r="D2228" s="161"/>
    </row>
    <row r="2229" spans="4:4">
      <c r="D2229" s="161"/>
    </row>
    <row r="2230" spans="4:4">
      <c r="D2230" s="161"/>
    </row>
    <row r="2231" spans="4:4">
      <c r="D2231" s="161"/>
    </row>
    <row r="2232" spans="4:4">
      <c r="D2232" s="161"/>
    </row>
    <row r="2233" spans="4:4">
      <c r="D2233" s="161"/>
    </row>
    <row r="2234" spans="4:4">
      <c r="D2234" s="161"/>
    </row>
    <row r="2235" spans="4:4">
      <c r="D2235" s="161"/>
    </row>
    <row r="2236" spans="4:4">
      <c r="D2236" s="161"/>
    </row>
    <row r="2237" spans="4:4">
      <c r="D2237" s="161"/>
    </row>
    <row r="2238" spans="4:4">
      <c r="D2238" s="161"/>
    </row>
    <row r="2239" spans="4:4">
      <c r="D2239" s="161"/>
    </row>
    <row r="2240" spans="4:4">
      <c r="D2240" s="161"/>
    </row>
    <row r="2241" spans="4:4">
      <c r="D2241" s="161"/>
    </row>
    <row r="2242" spans="4:4">
      <c r="D2242" s="161"/>
    </row>
    <row r="2243" spans="4:4">
      <c r="D2243" s="161"/>
    </row>
    <row r="2244" spans="4:4">
      <c r="D2244" s="161"/>
    </row>
    <row r="2245" spans="4:4">
      <c r="D2245" s="161"/>
    </row>
    <row r="2246" spans="4:4">
      <c r="D2246" s="161"/>
    </row>
    <row r="2247" spans="4:4">
      <c r="D2247" s="161"/>
    </row>
    <row r="2248" spans="4:4">
      <c r="D2248" s="161"/>
    </row>
    <row r="2249" spans="4:4">
      <c r="D2249" s="161"/>
    </row>
    <row r="2250" spans="4:4">
      <c r="D2250" s="161"/>
    </row>
    <row r="2251" spans="4:4">
      <c r="D2251" s="161"/>
    </row>
    <row r="2252" spans="4:4">
      <c r="D2252" s="161"/>
    </row>
    <row r="2253" spans="4:4">
      <c r="D2253" s="161"/>
    </row>
    <row r="2254" spans="4:4">
      <c r="D2254" s="161"/>
    </row>
    <row r="2255" spans="4:4">
      <c r="D2255" s="161"/>
    </row>
    <row r="2256" spans="4:4">
      <c r="D2256" s="161"/>
    </row>
    <row r="2257" spans="4:4">
      <c r="D2257" s="161"/>
    </row>
    <row r="2258" spans="4:4">
      <c r="D2258" s="161"/>
    </row>
    <row r="2259" spans="4:4">
      <c r="D2259" s="161"/>
    </row>
    <row r="2260" spans="4:4">
      <c r="D2260" s="161"/>
    </row>
    <row r="2261" spans="4:4">
      <c r="D2261" s="161"/>
    </row>
    <row r="2262" spans="4:4">
      <c r="D2262" s="161"/>
    </row>
    <row r="2263" spans="4:4">
      <c r="D2263" s="161"/>
    </row>
    <row r="2264" spans="4:4">
      <c r="D2264" s="161"/>
    </row>
    <row r="2265" spans="4:4">
      <c r="D2265" s="161"/>
    </row>
    <row r="2266" spans="4:4">
      <c r="D2266" s="161"/>
    </row>
    <row r="2267" spans="4:4">
      <c r="D2267" s="161"/>
    </row>
    <row r="2268" spans="4:4">
      <c r="D2268" s="161"/>
    </row>
    <row r="2269" spans="4:4">
      <c r="D2269" s="161"/>
    </row>
    <row r="2270" spans="4:4">
      <c r="D2270" s="161"/>
    </row>
    <row r="2271" spans="4:4">
      <c r="D2271" s="161"/>
    </row>
    <row r="2272" spans="4:4">
      <c r="D2272" s="161"/>
    </row>
    <row r="2273" spans="4:4">
      <c r="D2273" s="161"/>
    </row>
    <row r="2274" spans="4:4">
      <c r="D2274" s="161"/>
    </row>
    <row r="2275" spans="4:4">
      <c r="D2275" s="161"/>
    </row>
    <row r="2276" spans="4:4">
      <c r="D2276" s="161"/>
    </row>
    <row r="2277" spans="4:4">
      <c r="D2277" s="161"/>
    </row>
    <row r="2278" spans="4:4">
      <c r="D2278" s="161"/>
    </row>
    <row r="2279" spans="4:4">
      <c r="D2279" s="161"/>
    </row>
    <row r="2280" spans="4:4">
      <c r="D2280" s="161"/>
    </row>
    <row r="2281" spans="4:4">
      <c r="D2281" s="161"/>
    </row>
    <row r="2282" spans="4:4">
      <c r="D2282" s="161"/>
    </row>
    <row r="2283" spans="4:4">
      <c r="D2283" s="161"/>
    </row>
    <row r="2284" spans="4:4">
      <c r="D2284" s="161"/>
    </row>
    <row r="2285" spans="4:4">
      <c r="D2285" s="161"/>
    </row>
    <row r="2286" spans="4:4">
      <c r="D2286" s="161"/>
    </row>
    <row r="2287" spans="4:4">
      <c r="D2287" s="161"/>
    </row>
    <row r="2288" spans="4:4">
      <c r="D2288" s="161"/>
    </row>
    <row r="2289" spans="4:4">
      <c r="D2289" s="161"/>
    </row>
    <row r="2290" spans="4:4">
      <c r="D2290" s="161"/>
    </row>
    <row r="2291" spans="4:4">
      <c r="D2291" s="161"/>
    </row>
    <row r="2292" spans="4:4">
      <c r="D2292" s="161"/>
    </row>
    <row r="2293" spans="4:4">
      <c r="D2293" s="161"/>
    </row>
    <row r="2294" spans="4:4">
      <c r="D2294" s="161"/>
    </row>
    <row r="2295" spans="4:4">
      <c r="D2295" s="161"/>
    </row>
    <row r="2296" spans="4:4">
      <c r="D2296" s="161"/>
    </row>
    <row r="2297" spans="4:4">
      <c r="D2297" s="161"/>
    </row>
    <row r="2298" spans="4:4">
      <c r="D2298" s="161"/>
    </row>
    <row r="2299" spans="4:4">
      <c r="D2299" s="161"/>
    </row>
    <row r="2300" spans="4:4">
      <c r="D2300" s="161"/>
    </row>
    <row r="2301" spans="4:4">
      <c r="D2301" s="161"/>
    </row>
    <row r="2302" spans="4:4">
      <c r="D2302" s="161"/>
    </row>
    <row r="2303" spans="4:4">
      <c r="D2303" s="161"/>
    </row>
    <row r="2304" spans="4:4">
      <c r="D2304" s="161"/>
    </row>
    <row r="2305" spans="4:4">
      <c r="D2305" s="161"/>
    </row>
    <row r="2306" spans="4:4">
      <c r="D2306" s="161"/>
    </row>
    <row r="2307" spans="4:4">
      <c r="D2307" s="161"/>
    </row>
    <row r="2308" spans="4:4">
      <c r="D2308" s="161"/>
    </row>
    <row r="2309" spans="4:4">
      <c r="D2309" s="161"/>
    </row>
    <row r="2310" spans="4:4">
      <c r="D2310" s="161"/>
    </row>
    <row r="2311" spans="4:4">
      <c r="D2311" s="161"/>
    </row>
    <row r="2312" spans="4:4">
      <c r="D2312" s="161"/>
    </row>
    <row r="2313" spans="4:4">
      <c r="D2313" s="161"/>
    </row>
    <row r="2314" spans="4:4">
      <c r="D2314" s="161"/>
    </row>
    <row r="2315" spans="4:4">
      <c r="D2315" s="161"/>
    </row>
    <row r="2316" spans="4:4">
      <c r="D2316" s="161"/>
    </row>
    <row r="2317" spans="4:4">
      <c r="D2317" s="161"/>
    </row>
    <row r="2318" spans="4:4">
      <c r="D2318" s="161"/>
    </row>
    <row r="2319" spans="4:4">
      <c r="D2319" s="161"/>
    </row>
    <row r="2320" spans="4:4">
      <c r="D2320" s="161"/>
    </row>
    <row r="2321" spans="4:4">
      <c r="D2321" s="161"/>
    </row>
    <row r="2322" spans="4:4">
      <c r="D2322" s="161"/>
    </row>
    <row r="2323" spans="4:4">
      <c r="D2323" s="161"/>
    </row>
    <row r="2324" spans="4:4">
      <c r="D2324" s="161"/>
    </row>
    <row r="2325" spans="4:4">
      <c r="D2325" s="161"/>
    </row>
    <row r="2326" spans="4:4">
      <c r="D2326" s="161"/>
    </row>
    <row r="2327" spans="4:4">
      <c r="D2327" s="161"/>
    </row>
    <row r="2328" spans="4:4">
      <c r="D2328" s="161"/>
    </row>
    <row r="2329" spans="4:4">
      <c r="D2329" s="161"/>
    </row>
    <row r="2330" spans="4:4">
      <c r="D2330" s="161"/>
    </row>
    <row r="2331" spans="4:4">
      <c r="D2331" s="161"/>
    </row>
    <row r="2332" spans="4:4">
      <c r="D2332" s="161"/>
    </row>
    <row r="2333" spans="4:4">
      <c r="D2333" s="161"/>
    </row>
    <row r="2334" spans="4:4">
      <c r="D2334" s="161"/>
    </row>
    <row r="2335" spans="4:4">
      <c r="D2335" s="161"/>
    </row>
    <row r="2336" spans="4:4">
      <c r="D2336" s="161"/>
    </row>
    <row r="2337" spans="4:4">
      <c r="D2337" s="161"/>
    </row>
    <row r="2338" spans="4:4">
      <c r="D2338" s="161"/>
    </row>
    <row r="2339" spans="4:4">
      <c r="D2339" s="161"/>
    </row>
    <row r="2340" spans="4:4">
      <c r="D2340" s="161"/>
    </row>
    <row r="2341" spans="4:4">
      <c r="D2341" s="161"/>
    </row>
    <row r="2342" spans="4:4">
      <c r="D2342" s="161"/>
    </row>
    <row r="2343" spans="4:4">
      <c r="D2343" s="161"/>
    </row>
    <row r="2344" spans="4:4">
      <c r="D2344" s="161"/>
    </row>
    <row r="2345" spans="4:4">
      <c r="D2345" s="161"/>
    </row>
    <row r="2346" spans="4:4">
      <c r="D2346" s="161"/>
    </row>
    <row r="2347" spans="4:4">
      <c r="D2347" s="161"/>
    </row>
    <row r="2348" spans="4:4">
      <c r="D2348" s="161"/>
    </row>
    <row r="2349" spans="4:4">
      <c r="D2349" s="161"/>
    </row>
    <row r="2350" spans="4:4">
      <c r="D2350" s="161"/>
    </row>
    <row r="2351" spans="4:4">
      <c r="D2351" s="161"/>
    </row>
    <row r="2352" spans="4:4">
      <c r="D2352" s="161"/>
    </row>
    <row r="2353" spans="4:4">
      <c r="D2353" s="161"/>
    </row>
    <row r="2354" spans="4:4">
      <c r="D2354" s="161"/>
    </row>
    <row r="2355" spans="4:4">
      <c r="D2355" s="161"/>
    </row>
    <row r="2356" spans="4:4">
      <c r="D2356" s="161"/>
    </row>
    <row r="2357" spans="4:4">
      <c r="D2357" s="161"/>
    </row>
    <row r="2358" spans="4:4">
      <c r="D2358" s="161"/>
    </row>
    <row r="2359" spans="4:4">
      <c r="D2359" s="161"/>
    </row>
    <row r="2360" spans="4:4">
      <c r="D2360" s="161"/>
    </row>
    <row r="2361" spans="4:4">
      <c r="D2361" s="161"/>
    </row>
    <row r="2362" spans="4:4">
      <c r="D2362" s="161"/>
    </row>
    <row r="2363" spans="4:4">
      <c r="D2363" s="161"/>
    </row>
    <row r="2364" spans="4:4">
      <c r="D2364" s="161"/>
    </row>
    <row r="2365" spans="4:4">
      <c r="D2365" s="161"/>
    </row>
    <row r="2366" spans="4:4">
      <c r="D2366" s="161"/>
    </row>
    <row r="2367" spans="4:4">
      <c r="D2367" s="161"/>
    </row>
    <row r="2368" spans="4:4">
      <c r="D2368" s="161"/>
    </row>
    <row r="2369" spans="4:4">
      <c r="D2369" s="161"/>
    </row>
    <row r="2370" spans="4:4">
      <c r="D2370" s="161"/>
    </row>
    <row r="2371" spans="4:4">
      <c r="D2371" s="161"/>
    </row>
    <row r="2372" spans="4:4">
      <c r="D2372" s="161"/>
    </row>
    <row r="2373" spans="4:4">
      <c r="D2373" s="161"/>
    </row>
    <row r="2374" spans="4:4">
      <c r="D2374" s="161"/>
    </row>
    <row r="2375" spans="4:4">
      <c r="D2375" s="161"/>
    </row>
    <row r="2376" spans="4:4">
      <c r="D2376" s="161"/>
    </row>
    <row r="2377" spans="4:4">
      <c r="D2377" s="161"/>
    </row>
    <row r="2378" spans="4:4">
      <c r="D2378" s="161"/>
    </row>
    <row r="2379" spans="4:4">
      <c r="D2379" s="161"/>
    </row>
    <row r="2380" spans="4:4">
      <c r="D2380" s="161"/>
    </row>
    <row r="2381" spans="4:4">
      <c r="D2381" s="161"/>
    </row>
    <row r="2382" spans="4:4">
      <c r="D2382" s="161"/>
    </row>
    <row r="2383" spans="4:4">
      <c r="D2383" s="161"/>
    </row>
    <row r="2384" spans="4:4">
      <c r="D2384" s="161"/>
    </row>
    <row r="2385" spans="4:4">
      <c r="D2385" s="161"/>
    </row>
    <row r="2386" spans="4:4">
      <c r="D2386" s="161"/>
    </row>
    <row r="2387" spans="4:4">
      <c r="D2387" s="161"/>
    </row>
    <row r="2388" spans="4:4">
      <c r="D2388" s="161"/>
    </row>
    <row r="2389" spans="4:4">
      <c r="D2389" s="161"/>
    </row>
    <row r="2390" spans="4:4">
      <c r="D2390" s="161"/>
    </row>
    <row r="2391" spans="4:4">
      <c r="D2391" s="161"/>
    </row>
    <row r="2392" spans="4:4">
      <c r="D2392" s="161"/>
    </row>
    <row r="2393" spans="4:4">
      <c r="D2393" s="161"/>
    </row>
    <row r="2394" spans="4:4">
      <c r="D2394" s="161"/>
    </row>
    <row r="2395" spans="4:4">
      <c r="D2395" s="161"/>
    </row>
    <row r="2396" spans="4:4">
      <c r="D2396" s="161"/>
    </row>
    <row r="2397" spans="4:4">
      <c r="D2397" s="161"/>
    </row>
    <row r="2398" spans="4:4">
      <c r="D2398" s="161"/>
    </row>
    <row r="2399" spans="4:4">
      <c r="D2399" s="161"/>
    </row>
    <row r="2400" spans="4:4">
      <c r="D2400" s="161"/>
    </row>
    <row r="2401" spans="4:4">
      <c r="D2401" s="161"/>
    </row>
    <row r="2402" spans="4:4">
      <c r="D2402" s="161"/>
    </row>
    <row r="2403" spans="4:4">
      <c r="D2403" s="161"/>
    </row>
    <row r="2404" spans="4:4">
      <c r="D2404" s="161"/>
    </row>
    <row r="2405" spans="4:4">
      <c r="D2405" s="161"/>
    </row>
    <row r="2406" spans="4:4">
      <c r="D2406" s="161"/>
    </row>
    <row r="2407" spans="4:4">
      <c r="D2407" s="161"/>
    </row>
    <row r="2408" spans="4:4">
      <c r="D2408" s="161"/>
    </row>
    <row r="2409" spans="4:4">
      <c r="D2409" s="161"/>
    </row>
    <row r="2410" spans="4:4">
      <c r="D2410" s="161"/>
    </row>
    <row r="2411" spans="4:4">
      <c r="D2411" s="161"/>
    </row>
    <row r="2412" spans="4:4">
      <c r="D2412" s="161"/>
    </row>
    <row r="2413" spans="4:4">
      <c r="D2413" s="161"/>
    </row>
    <row r="2414" spans="4:4">
      <c r="D2414" s="161"/>
    </row>
    <row r="2415" spans="4:4">
      <c r="D2415" s="161"/>
    </row>
    <row r="2416" spans="4:4">
      <c r="D2416" s="161"/>
    </row>
    <row r="2417" spans="4:4">
      <c r="D2417" s="161"/>
    </row>
    <row r="2418" spans="4:4">
      <c r="D2418" s="161"/>
    </row>
    <row r="2419" spans="4:4">
      <c r="D2419" s="161"/>
    </row>
    <row r="2420" spans="4:4">
      <c r="D2420" s="161"/>
    </row>
    <row r="2421" spans="4:4">
      <c r="D2421" s="161"/>
    </row>
    <row r="2422" spans="4:4">
      <c r="D2422" s="161"/>
    </row>
    <row r="2423" spans="4:4">
      <c r="D2423" s="161"/>
    </row>
    <row r="2424" spans="4:4">
      <c r="D2424" s="161"/>
    </row>
    <row r="2425" spans="4:4">
      <c r="D2425" s="161"/>
    </row>
    <row r="2426" spans="4:4">
      <c r="D2426" s="161"/>
    </row>
    <row r="2427" spans="4:4">
      <c r="D2427" s="161"/>
    </row>
    <row r="2428" spans="4:4">
      <c r="D2428" s="161"/>
    </row>
    <row r="2429" spans="4:4">
      <c r="D2429" s="161"/>
    </row>
    <row r="2430" spans="4:4">
      <c r="D2430" s="161"/>
    </row>
    <row r="2431" spans="4:4">
      <c r="D2431" s="161"/>
    </row>
    <row r="2432" spans="4:4">
      <c r="D2432" s="161"/>
    </row>
    <row r="2433" spans="4:4">
      <c r="D2433" s="161"/>
    </row>
    <row r="2434" spans="4:4">
      <c r="D2434" s="161"/>
    </row>
    <row r="2435" spans="4:4">
      <c r="D2435" s="161"/>
    </row>
    <row r="2436" spans="4:4">
      <c r="D2436" s="161"/>
    </row>
    <row r="2437" spans="4:4">
      <c r="D2437" s="161"/>
    </row>
    <row r="2438" spans="4:4">
      <c r="D2438" s="161"/>
    </row>
    <row r="2439" spans="4:4">
      <c r="D2439" s="161"/>
    </row>
    <row r="2440" spans="4:4">
      <c r="D2440" s="161"/>
    </row>
    <row r="2441" spans="4:4">
      <c r="D2441" s="161"/>
    </row>
    <row r="2442" spans="4:4">
      <c r="D2442" s="161"/>
    </row>
    <row r="2443" spans="4:4">
      <c r="D2443" s="161"/>
    </row>
    <row r="2444" spans="4:4">
      <c r="D2444" s="161"/>
    </row>
    <row r="2445" spans="4:4">
      <c r="D2445" s="161"/>
    </row>
    <row r="2446" spans="4:4">
      <c r="D2446" s="161"/>
    </row>
    <row r="2447" spans="4:4">
      <c r="D2447" s="161"/>
    </row>
    <row r="2448" spans="4:4">
      <c r="D2448" s="161"/>
    </row>
    <row r="2449" spans="4:4">
      <c r="D2449" s="161"/>
    </row>
    <row r="2450" spans="4:4">
      <c r="D2450" s="161"/>
    </row>
    <row r="2451" spans="4:4">
      <c r="D2451" s="161"/>
    </row>
    <row r="2452" spans="4:4">
      <c r="D2452" s="161"/>
    </row>
    <row r="2453" spans="4:4">
      <c r="D2453" s="161"/>
    </row>
    <row r="2454" spans="4:4">
      <c r="D2454" s="161"/>
    </row>
    <row r="2455" spans="4:4">
      <c r="D2455" s="161"/>
    </row>
    <row r="2456" spans="4:4">
      <c r="D2456" s="161"/>
    </row>
    <row r="2457" spans="4:4">
      <c r="D2457" s="161"/>
    </row>
    <row r="2458" spans="4:4">
      <c r="D2458" s="161"/>
    </row>
    <row r="2459" spans="4:4">
      <c r="D2459" s="161"/>
    </row>
    <row r="2460" spans="4:4">
      <c r="D2460" s="161"/>
    </row>
    <row r="2461" spans="4:4">
      <c r="D2461" s="161"/>
    </row>
    <row r="2462" spans="4:4">
      <c r="D2462" s="161"/>
    </row>
    <row r="2463" spans="4:4">
      <c r="D2463" s="161"/>
    </row>
    <row r="2464" spans="4:4">
      <c r="D2464" s="161"/>
    </row>
    <row r="2465" spans="4:4">
      <c r="D2465" s="161"/>
    </row>
    <row r="2466" spans="4:4">
      <c r="D2466" s="161"/>
    </row>
    <row r="2467" spans="4:4">
      <c r="D2467" s="161"/>
    </row>
    <row r="2468" spans="4:4">
      <c r="D2468" s="161"/>
    </row>
    <row r="2469" spans="4:4">
      <c r="D2469" s="161"/>
    </row>
    <row r="2470" spans="4:4">
      <c r="D2470" s="161"/>
    </row>
    <row r="2471" spans="4:4">
      <c r="D2471" s="161"/>
    </row>
    <row r="2472" spans="4:4">
      <c r="D2472" s="161"/>
    </row>
    <row r="2473" spans="4:4">
      <c r="D2473" s="161"/>
    </row>
    <row r="2474" spans="4:4">
      <c r="D2474" s="161"/>
    </row>
    <row r="2475" spans="4:4">
      <c r="D2475" s="161"/>
    </row>
    <row r="2476" spans="4:4">
      <c r="D2476" s="161"/>
    </row>
    <row r="2477" spans="4:4">
      <c r="D2477" s="161"/>
    </row>
    <row r="2478" spans="4:4">
      <c r="D2478" s="161"/>
    </row>
    <row r="2479" spans="4:4">
      <c r="D2479" s="161"/>
    </row>
    <row r="2480" spans="4:4">
      <c r="D2480" s="161"/>
    </row>
    <row r="2481" spans="4:4">
      <c r="D2481" s="161"/>
    </row>
    <row r="2482" spans="4:4">
      <c r="D2482" s="161"/>
    </row>
    <row r="2483" spans="4:4">
      <c r="D2483" s="161"/>
    </row>
    <row r="2484" spans="4:4">
      <c r="D2484" s="161"/>
    </row>
    <row r="2485" spans="4:4">
      <c r="D2485" s="161"/>
    </row>
    <row r="2486" spans="4:4">
      <c r="D2486" s="161"/>
    </row>
    <row r="2487" spans="4:4">
      <c r="D2487" s="161"/>
    </row>
    <row r="2488" spans="4:4">
      <c r="D2488" s="161"/>
    </row>
    <row r="2489" spans="4:4">
      <c r="D2489" s="161"/>
    </row>
    <row r="2490" spans="4:4">
      <c r="D2490" s="161"/>
    </row>
    <row r="2491" spans="4:4">
      <c r="D2491" s="161"/>
    </row>
    <row r="2492" spans="4:4">
      <c r="D2492" s="161"/>
    </row>
    <row r="2493" spans="4:4">
      <c r="D2493" s="161"/>
    </row>
    <row r="2494" spans="4:4">
      <c r="D2494" s="161"/>
    </row>
    <row r="2495" spans="4:4">
      <c r="D2495" s="161"/>
    </row>
    <row r="2496" spans="4:4">
      <c r="D2496" s="161"/>
    </row>
    <row r="2497" spans="4:4">
      <c r="D2497" s="161"/>
    </row>
    <row r="2498" spans="4:4">
      <c r="D2498" s="161"/>
    </row>
    <row r="2499" spans="4:4">
      <c r="D2499" s="161"/>
    </row>
    <row r="2500" spans="4:4">
      <c r="D2500" s="161"/>
    </row>
    <row r="2501" spans="4:4">
      <c r="D2501" s="161"/>
    </row>
    <row r="2502" spans="4:4">
      <c r="D2502" s="161"/>
    </row>
    <row r="2503" spans="4:4">
      <c r="D2503" s="161"/>
    </row>
    <row r="2504" spans="4:4">
      <c r="D2504" s="161"/>
    </row>
    <row r="2505" spans="4:4">
      <c r="D2505" s="161"/>
    </row>
    <row r="2506" spans="4:4">
      <c r="D2506" s="161"/>
    </row>
    <row r="2507" spans="4:4">
      <c r="D2507" s="161"/>
    </row>
    <row r="2508" spans="4:4">
      <c r="D2508" s="161"/>
    </row>
    <row r="2509" spans="4:4">
      <c r="D2509" s="161"/>
    </row>
    <row r="2510" spans="4:4">
      <c r="D2510" s="161"/>
    </row>
    <row r="2511" spans="4:4">
      <c r="D2511" s="161"/>
    </row>
    <row r="2512" spans="4:4">
      <c r="D2512" s="161"/>
    </row>
    <row r="2513" spans="4:4">
      <c r="D2513" s="161"/>
    </row>
    <row r="2514" spans="4:4">
      <c r="D2514" s="161"/>
    </row>
    <row r="2515" spans="4:4">
      <c r="D2515" s="161"/>
    </row>
    <row r="2516" spans="4:4">
      <c r="D2516" s="161"/>
    </row>
    <row r="2517" spans="4:4">
      <c r="D2517" s="161"/>
    </row>
    <row r="2518" spans="4:4">
      <c r="D2518" s="161"/>
    </row>
    <row r="2519" spans="4:4">
      <c r="D2519" s="161"/>
    </row>
    <row r="2520" spans="4:4">
      <c r="D2520" s="161"/>
    </row>
    <row r="2521" spans="4:4">
      <c r="D2521" s="161"/>
    </row>
    <row r="2522" spans="4:4">
      <c r="D2522" s="161"/>
    </row>
    <row r="2523" spans="4:4">
      <c r="D2523" s="161"/>
    </row>
    <row r="2524" spans="4:4">
      <c r="D2524" s="161"/>
    </row>
    <row r="2525" spans="4:4">
      <c r="D2525" s="161"/>
    </row>
    <row r="2526" spans="4:4">
      <c r="D2526" s="161"/>
    </row>
    <row r="2527" spans="4:4">
      <c r="D2527" s="161"/>
    </row>
    <row r="2528" spans="4:4">
      <c r="D2528" s="161"/>
    </row>
    <row r="2529" spans="4:4">
      <c r="D2529" s="161"/>
    </row>
    <row r="2530" spans="4:4">
      <c r="D2530" s="161"/>
    </row>
    <row r="2531" spans="4:4">
      <c r="D2531" s="161"/>
    </row>
    <row r="2532" spans="4:4">
      <c r="D2532" s="161"/>
    </row>
    <row r="2533" spans="4:4">
      <c r="D2533" s="161"/>
    </row>
    <row r="2534" spans="4:4">
      <c r="D2534" s="161"/>
    </row>
    <row r="2535" spans="4:4">
      <c r="D2535" s="161"/>
    </row>
    <row r="2536" spans="4:4">
      <c r="D2536" s="161"/>
    </row>
    <row r="2537" spans="4:4">
      <c r="D2537" s="161"/>
    </row>
    <row r="2538" spans="4:4">
      <c r="D2538" s="161"/>
    </row>
    <row r="2539" spans="4:4">
      <c r="D2539" s="161"/>
    </row>
    <row r="2540" spans="4:4">
      <c r="D2540" s="161"/>
    </row>
    <row r="2541" spans="4:4">
      <c r="D2541" s="161"/>
    </row>
    <row r="2542" spans="4:4">
      <c r="D2542" s="161"/>
    </row>
    <row r="2543" spans="4:4">
      <c r="D2543" s="161"/>
    </row>
    <row r="2544" spans="4:4">
      <c r="D2544" s="161"/>
    </row>
    <row r="2545" spans="4:4">
      <c r="D2545" s="161"/>
    </row>
    <row r="2546" spans="4:4">
      <c r="D2546" s="161"/>
    </row>
    <row r="2547" spans="4:4">
      <c r="D2547" s="161"/>
    </row>
    <row r="2548" spans="4:4">
      <c r="D2548" s="161"/>
    </row>
    <row r="2549" spans="4:4">
      <c r="D2549" s="161"/>
    </row>
    <row r="2550" spans="4:4">
      <c r="D2550" s="161"/>
    </row>
    <row r="2551" spans="4:4">
      <c r="D2551" s="161"/>
    </row>
    <row r="2552" spans="4:4">
      <c r="D2552" s="161"/>
    </row>
    <row r="2553" spans="4:4">
      <c r="D2553" s="161"/>
    </row>
    <row r="2554" spans="4:4">
      <c r="D2554" s="161"/>
    </row>
    <row r="2555" spans="4:4">
      <c r="D2555" s="161"/>
    </row>
    <row r="2556" spans="4:4">
      <c r="D2556" s="161"/>
    </row>
    <row r="2557" spans="4:4">
      <c r="D2557" s="161"/>
    </row>
    <row r="2558" spans="4:4">
      <c r="D2558" s="161"/>
    </row>
    <row r="2559" spans="4:4">
      <c r="D2559" s="161"/>
    </row>
    <row r="2560" spans="4:4">
      <c r="D2560" s="161"/>
    </row>
    <row r="2561" spans="4:4">
      <c r="D2561" s="161"/>
    </row>
    <row r="2562" spans="4:4">
      <c r="D2562" s="161"/>
    </row>
    <row r="2563" spans="4:4">
      <c r="D2563" s="161"/>
    </row>
    <row r="2564" spans="4:4">
      <c r="D2564" s="161"/>
    </row>
    <row r="2565" spans="4:4">
      <c r="D2565" s="161"/>
    </row>
    <row r="2566" spans="4:4">
      <c r="D2566" s="161"/>
    </row>
    <row r="2567" spans="4:4">
      <c r="D2567" s="161"/>
    </row>
    <row r="2568" spans="4:4">
      <c r="D2568" s="161"/>
    </row>
    <row r="2569" spans="4:4">
      <c r="D2569" s="161"/>
    </row>
    <row r="2570" spans="4:4">
      <c r="D2570" s="161"/>
    </row>
    <row r="2571" spans="4:4">
      <c r="D2571" s="161"/>
    </row>
    <row r="2572" spans="4:4">
      <c r="D2572" s="161"/>
    </row>
    <row r="2573" spans="4:4">
      <c r="D2573" s="161"/>
    </row>
    <row r="2574" spans="4:4">
      <c r="D2574" s="161"/>
    </row>
    <row r="2575" spans="4:4">
      <c r="D2575" s="161"/>
    </row>
    <row r="2576" spans="4:4">
      <c r="D2576" s="161"/>
    </row>
    <row r="2577" spans="4:4">
      <c r="D2577" s="161"/>
    </row>
    <row r="2578" spans="4:4">
      <c r="D2578" s="161"/>
    </row>
    <row r="2579" spans="4:4">
      <c r="D2579" s="161"/>
    </row>
    <row r="2580" spans="4:4">
      <c r="D2580" s="161"/>
    </row>
    <row r="2581" spans="4:4">
      <c r="D2581" s="161"/>
    </row>
    <row r="2582" spans="4:4">
      <c r="D2582" s="161"/>
    </row>
    <row r="2583" spans="4:4">
      <c r="D2583" s="161"/>
    </row>
    <row r="2584" spans="4:4">
      <c r="D2584" s="161"/>
    </row>
    <row r="2585" spans="4:4">
      <c r="D2585" s="161"/>
    </row>
    <row r="2586" spans="4:4">
      <c r="D2586" s="161"/>
    </row>
    <row r="2587" spans="4:4">
      <c r="D2587" s="161"/>
    </row>
    <row r="2588" spans="4:4">
      <c r="D2588" s="161"/>
    </row>
    <row r="2589" spans="4:4">
      <c r="D2589" s="161"/>
    </row>
    <row r="2590" spans="4:4">
      <c r="D2590" s="161"/>
    </row>
    <row r="2591" spans="4:4">
      <c r="D2591" s="161"/>
    </row>
    <row r="2592" spans="4:4">
      <c r="D2592" s="161"/>
    </row>
    <row r="2593" spans="4:4">
      <c r="D2593" s="161"/>
    </row>
    <row r="2594" spans="4:4">
      <c r="D2594" s="161"/>
    </row>
    <row r="2595" spans="4:4">
      <c r="D2595" s="161"/>
    </row>
    <row r="2596" spans="4:4">
      <c r="D2596" s="161"/>
    </row>
    <row r="2597" spans="4:4">
      <c r="D2597" s="161"/>
    </row>
    <row r="2598" spans="4:4">
      <c r="D2598" s="161"/>
    </row>
    <row r="2599" spans="4:4">
      <c r="D2599" s="161"/>
    </row>
    <row r="2600" spans="4:4">
      <c r="D2600" s="161"/>
    </row>
    <row r="2601" spans="4:4">
      <c r="D2601" s="161"/>
    </row>
    <row r="2602" spans="4:4">
      <c r="D2602" s="161"/>
    </row>
    <row r="2603" spans="4:4">
      <c r="D2603" s="161"/>
    </row>
    <row r="2604" spans="4:4">
      <c r="D2604" s="161"/>
    </row>
    <row r="2605" spans="4:4">
      <c r="D2605" s="161"/>
    </row>
    <row r="2606" spans="4:4">
      <c r="D2606" s="161"/>
    </row>
    <row r="2607" spans="4:4">
      <c r="D2607" s="161"/>
    </row>
    <row r="2608" spans="4:4">
      <c r="D2608" s="161"/>
    </row>
    <row r="2609" spans="4:4">
      <c r="D2609" s="161"/>
    </row>
    <row r="2610" spans="4:4">
      <c r="D2610" s="161"/>
    </row>
    <row r="2611" spans="4:4">
      <c r="D2611" s="161"/>
    </row>
    <row r="2612" spans="4:4">
      <c r="D2612" s="161"/>
    </row>
    <row r="2613" spans="4:4">
      <c r="D2613" s="161"/>
    </row>
    <row r="2614" spans="4:4">
      <c r="D2614" s="161"/>
    </row>
    <row r="2615" spans="4:4">
      <c r="D2615" s="161"/>
    </row>
    <row r="2616" spans="4:4">
      <c r="D2616" s="161"/>
    </row>
    <row r="2617" spans="4:4">
      <c r="D2617" s="161"/>
    </row>
    <row r="2618" spans="4:4">
      <c r="D2618" s="161"/>
    </row>
    <row r="2619" spans="4:4">
      <c r="D2619" s="161"/>
    </row>
    <row r="2620" spans="4:4">
      <c r="D2620" s="161"/>
    </row>
    <row r="2621" spans="4:4">
      <c r="D2621" s="161"/>
    </row>
    <row r="2622" spans="4:4">
      <c r="D2622" s="161"/>
    </row>
    <row r="2623" spans="4:4">
      <c r="D2623" s="161"/>
    </row>
    <row r="2624" spans="4:4">
      <c r="D2624" s="161"/>
    </row>
    <row r="2625" spans="4:4">
      <c r="D2625" s="161"/>
    </row>
    <row r="2626" spans="4:4">
      <c r="D2626" s="161"/>
    </row>
    <row r="2627" spans="4:4">
      <c r="D2627" s="161"/>
    </row>
    <row r="2628" spans="4:4">
      <c r="D2628" s="161"/>
    </row>
    <row r="2629" spans="4:4">
      <c r="D2629" s="161"/>
    </row>
    <row r="2630" spans="4:4">
      <c r="D2630" s="161"/>
    </row>
    <row r="2631" spans="4:4">
      <c r="D2631" s="161"/>
    </row>
    <row r="2632" spans="4:4">
      <c r="D2632" s="161"/>
    </row>
    <row r="2633" spans="4:4">
      <c r="D2633" s="161"/>
    </row>
    <row r="2634" spans="4:4">
      <c r="D2634" s="161"/>
    </row>
    <row r="2635" spans="4:4">
      <c r="D2635" s="161"/>
    </row>
    <row r="2636" spans="4:4">
      <c r="D2636" s="161"/>
    </row>
    <row r="2637" spans="4:4">
      <c r="D2637" s="161"/>
    </row>
    <row r="2638" spans="4:4">
      <c r="D2638" s="161"/>
    </row>
    <row r="2639" spans="4:4">
      <c r="D2639" s="161"/>
    </row>
    <row r="2640" spans="4:4">
      <c r="D2640" s="161"/>
    </row>
    <row r="2641" spans="4:4">
      <c r="D2641" s="161"/>
    </row>
    <row r="2642" spans="4:4">
      <c r="D2642" s="161"/>
    </row>
    <row r="2643" spans="4:4">
      <c r="D2643" s="161"/>
    </row>
    <row r="2644" spans="4:4">
      <c r="D2644" s="161"/>
    </row>
    <row r="2645" spans="4:4">
      <c r="D2645" s="161"/>
    </row>
    <row r="2646" spans="4:4">
      <c r="D2646" s="161"/>
    </row>
    <row r="2647" spans="4:4">
      <c r="D2647" s="161"/>
    </row>
    <row r="2648" spans="4:4">
      <c r="D2648" s="161"/>
    </row>
    <row r="2649" spans="4:4">
      <c r="D2649" s="161"/>
    </row>
    <row r="2650" spans="4:4">
      <c r="D2650" s="161"/>
    </row>
    <row r="2651" spans="4:4">
      <c r="D2651" s="161"/>
    </row>
    <row r="2652" spans="4:4">
      <c r="D2652" s="161"/>
    </row>
    <row r="2653" spans="4:4">
      <c r="D2653" s="161"/>
    </row>
    <row r="2654" spans="4:4">
      <c r="D2654" s="161"/>
    </row>
    <row r="2655" spans="4:4">
      <c r="D2655" s="161"/>
    </row>
    <row r="2656" spans="4:4">
      <c r="D2656" s="161"/>
    </row>
    <row r="2657" spans="4:4">
      <c r="D2657" s="161"/>
    </row>
    <row r="2658" spans="4:4">
      <c r="D2658" s="161"/>
    </row>
    <row r="2659" spans="4:4">
      <c r="D2659" s="161"/>
    </row>
    <row r="2660" spans="4:4">
      <c r="D2660" s="161"/>
    </row>
    <row r="2661" spans="4:4">
      <c r="D2661" s="161"/>
    </row>
    <row r="2662" spans="4:4">
      <c r="D2662" s="161"/>
    </row>
    <row r="2663" spans="4:4">
      <c r="D2663" s="161"/>
    </row>
    <row r="2664" spans="4:4">
      <c r="D2664" s="161"/>
    </row>
    <row r="2665" spans="4:4">
      <c r="D2665" s="161"/>
    </row>
    <row r="2666" spans="4:4">
      <c r="D2666" s="161"/>
    </row>
    <row r="2667" spans="4:4">
      <c r="D2667" s="161"/>
    </row>
    <row r="2668" spans="4:4">
      <c r="D2668" s="161"/>
    </row>
    <row r="2669" spans="4:4">
      <c r="D2669" s="161"/>
    </row>
    <row r="2670" spans="4:4">
      <c r="D2670" s="161"/>
    </row>
    <row r="2671" spans="4:4">
      <c r="D2671" s="161"/>
    </row>
    <row r="2672" spans="4:4">
      <c r="D2672" s="161"/>
    </row>
    <row r="2673" spans="4:4">
      <c r="D2673" s="161"/>
    </row>
    <row r="2674" spans="4:4">
      <c r="D2674" s="161"/>
    </row>
    <row r="2675" spans="4:4">
      <c r="D2675" s="161"/>
    </row>
    <row r="2676" spans="4:4">
      <c r="D2676" s="161"/>
    </row>
    <row r="2677" spans="4:4">
      <c r="D2677" s="161"/>
    </row>
    <row r="2678" spans="4:4">
      <c r="D2678" s="161"/>
    </row>
    <row r="2679" spans="4:4">
      <c r="D2679" s="161"/>
    </row>
    <row r="2680" spans="4:4">
      <c r="D2680" s="161"/>
    </row>
    <row r="2681" spans="4:4">
      <c r="D2681" s="161"/>
    </row>
    <row r="2682" spans="4:4">
      <c r="D2682" s="161"/>
    </row>
    <row r="2683" spans="4:4">
      <c r="D2683" s="161"/>
    </row>
    <row r="2684" spans="4:4">
      <c r="D2684" s="161"/>
    </row>
    <row r="2685" spans="4:4">
      <c r="D2685" s="161"/>
    </row>
    <row r="2686" spans="4:4">
      <c r="D2686" s="161"/>
    </row>
    <row r="2687" spans="4:4">
      <c r="D2687" s="161"/>
    </row>
    <row r="2688" spans="4:4">
      <c r="D2688" s="161"/>
    </row>
    <row r="2689" spans="4:4">
      <c r="D2689" s="161"/>
    </row>
    <row r="2690" spans="4:4">
      <c r="D2690" s="161"/>
    </row>
    <row r="2691" spans="4:4">
      <c r="D2691" s="161"/>
    </row>
    <row r="2692" spans="4:4">
      <c r="D2692" s="161"/>
    </row>
    <row r="2693" spans="4:4">
      <c r="D2693" s="161"/>
    </row>
    <row r="2694" spans="4:4">
      <c r="D2694" s="161"/>
    </row>
    <row r="2695" spans="4:4">
      <c r="D2695" s="161"/>
    </row>
    <row r="2696" spans="4:4">
      <c r="D2696" s="161"/>
    </row>
    <row r="2697" spans="4:4">
      <c r="D2697" s="161"/>
    </row>
    <row r="2698" spans="4:4">
      <c r="D2698" s="161"/>
    </row>
    <row r="2699" spans="4:4">
      <c r="D2699" s="161"/>
    </row>
    <row r="2700" spans="4:4">
      <c r="D2700" s="161"/>
    </row>
    <row r="2701" spans="4:4">
      <c r="D2701" s="161"/>
    </row>
    <row r="2702" spans="4:4">
      <c r="D2702" s="161"/>
    </row>
    <row r="2703" spans="4:4">
      <c r="D2703" s="161"/>
    </row>
    <row r="2704" spans="4:4">
      <c r="D2704" s="161"/>
    </row>
    <row r="2705" spans="4:4">
      <c r="D2705" s="161"/>
    </row>
    <row r="2706" spans="4:4">
      <c r="D2706" s="161"/>
    </row>
    <row r="2707" spans="4:4">
      <c r="D2707" s="161"/>
    </row>
    <row r="2708" spans="4:4">
      <c r="D2708" s="161"/>
    </row>
    <row r="2709" spans="4:4">
      <c r="D2709" s="161"/>
    </row>
    <row r="2710" spans="4:4">
      <c r="D2710" s="161"/>
    </row>
    <row r="2711" spans="4:4">
      <c r="D2711" s="161"/>
    </row>
    <row r="2712" spans="4:4">
      <c r="D2712" s="161"/>
    </row>
    <row r="2713" spans="4:4">
      <c r="D2713" s="161"/>
    </row>
    <row r="2714" spans="4:4">
      <c r="D2714" s="161"/>
    </row>
    <row r="2715" spans="4:4">
      <c r="D2715" s="161"/>
    </row>
    <row r="2716" spans="4:4">
      <c r="D2716" s="161"/>
    </row>
    <row r="2717" spans="4:4">
      <c r="D2717" s="161"/>
    </row>
    <row r="2718" spans="4:4">
      <c r="D2718" s="161"/>
    </row>
    <row r="2719" spans="4:4">
      <c r="D2719" s="161"/>
    </row>
    <row r="2720" spans="4:4">
      <c r="D2720" s="161"/>
    </row>
    <row r="2721" spans="4:4">
      <c r="D2721" s="161"/>
    </row>
    <row r="2722" spans="4:4">
      <c r="D2722" s="161"/>
    </row>
    <row r="2723" spans="4:4">
      <c r="D2723" s="161"/>
    </row>
    <row r="2724" spans="4:4">
      <c r="D2724" s="161"/>
    </row>
    <row r="2725" spans="4:4">
      <c r="D2725" s="161"/>
    </row>
    <row r="2726" spans="4:4">
      <c r="D2726" s="161"/>
    </row>
    <row r="2727" spans="4:4">
      <c r="D2727" s="161"/>
    </row>
    <row r="2728" spans="4:4">
      <c r="D2728" s="161"/>
    </row>
    <row r="2729" spans="4:4">
      <c r="D2729" s="161"/>
    </row>
    <row r="2730" spans="4:4">
      <c r="D2730" s="161"/>
    </row>
    <row r="2731" spans="4:4">
      <c r="D2731" s="161"/>
    </row>
    <row r="2732" spans="4:4">
      <c r="D2732" s="161"/>
    </row>
    <row r="2733" spans="4:4">
      <c r="D2733" s="161"/>
    </row>
    <row r="2734" spans="4:4">
      <c r="D2734" s="161"/>
    </row>
    <row r="2735" spans="4:4">
      <c r="D2735" s="161"/>
    </row>
    <row r="2736" spans="4:4">
      <c r="D2736" s="161"/>
    </row>
    <row r="2737" spans="4:4">
      <c r="D2737" s="161"/>
    </row>
    <row r="2738" spans="4:4">
      <c r="D2738" s="161"/>
    </row>
    <row r="2739" spans="4:4">
      <c r="D2739" s="161"/>
    </row>
    <row r="2740" spans="4:4">
      <c r="D2740" s="161"/>
    </row>
    <row r="2741" spans="4:4">
      <c r="D2741" s="161"/>
    </row>
    <row r="2742" spans="4:4">
      <c r="D2742" s="161"/>
    </row>
    <row r="2743" spans="4:4">
      <c r="D2743" s="161"/>
    </row>
    <row r="2744" spans="4:4">
      <c r="D2744" s="161"/>
    </row>
    <row r="2745" spans="4:4">
      <c r="D2745" s="161"/>
    </row>
    <row r="2746" spans="4:4">
      <c r="D2746" s="161"/>
    </row>
    <row r="2747" spans="4:4">
      <c r="D2747" s="161"/>
    </row>
    <row r="2748" spans="4:4">
      <c r="D2748" s="161"/>
    </row>
    <row r="2749" spans="4:4">
      <c r="D2749" s="161"/>
    </row>
    <row r="2750" spans="4:4">
      <c r="D2750" s="161"/>
    </row>
    <row r="2751" spans="4:4">
      <c r="D2751" s="161"/>
    </row>
    <row r="2752" spans="4:4">
      <c r="D2752" s="161"/>
    </row>
    <row r="2753" spans="4:4">
      <c r="D2753" s="161"/>
    </row>
    <row r="2754" spans="4:4">
      <c r="D2754" s="161"/>
    </row>
    <row r="2755" spans="4:4">
      <c r="D2755" s="161"/>
    </row>
    <row r="2756" spans="4:4">
      <c r="D2756" s="161"/>
    </row>
    <row r="2757" spans="4:4">
      <c r="D2757" s="161"/>
    </row>
    <row r="2758" spans="4:4">
      <c r="D2758" s="161"/>
    </row>
    <row r="2759" spans="4:4">
      <c r="D2759" s="161"/>
    </row>
    <row r="2760" spans="4:4">
      <c r="D2760" s="161"/>
    </row>
    <row r="2761" spans="4:4">
      <c r="D2761" s="161"/>
    </row>
    <row r="2762" spans="4:4">
      <c r="D2762" s="161"/>
    </row>
    <row r="2763" spans="4:4">
      <c r="D2763" s="161"/>
    </row>
    <row r="2764" spans="4:4">
      <c r="D2764" s="161"/>
    </row>
    <row r="2765" spans="4:4">
      <c r="D2765" s="161"/>
    </row>
    <row r="2766" spans="4:4">
      <c r="D2766" s="161"/>
    </row>
    <row r="2767" spans="4:4">
      <c r="D2767" s="161"/>
    </row>
    <row r="2768" spans="4:4">
      <c r="D2768" s="161"/>
    </row>
    <row r="2769" spans="4:4">
      <c r="D2769" s="161"/>
    </row>
    <row r="2770" spans="4:4">
      <c r="D2770" s="161"/>
    </row>
    <row r="2771" spans="4:4">
      <c r="D2771" s="161"/>
    </row>
    <row r="2772" spans="4:4">
      <c r="D2772" s="161"/>
    </row>
    <row r="2773" spans="4:4">
      <c r="D2773" s="161"/>
    </row>
    <row r="2774" spans="4:4">
      <c r="D2774" s="161"/>
    </row>
    <row r="2775" spans="4:4">
      <c r="D2775" s="161"/>
    </row>
    <row r="2776" spans="4:4">
      <c r="D2776" s="161"/>
    </row>
    <row r="2777" spans="4:4">
      <c r="D2777" s="161"/>
    </row>
    <row r="2778" spans="4:4">
      <c r="D2778" s="161"/>
    </row>
    <row r="2779" spans="4:4">
      <c r="D2779" s="161"/>
    </row>
    <row r="2780" spans="4:4">
      <c r="D2780" s="161"/>
    </row>
    <row r="2781" spans="4:4">
      <c r="D2781" s="161"/>
    </row>
    <row r="2782" spans="4:4">
      <c r="D2782" s="161"/>
    </row>
    <row r="2783" spans="4:4">
      <c r="D2783" s="161"/>
    </row>
    <row r="2784" spans="4:4">
      <c r="D2784" s="161"/>
    </row>
    <row r="2785" spans="4:4">
      <c r="D2785" s="161"/>
    </row>
    <row r="2786" spans="4:4">
      <c r="D2786" s="161"/>
    </row>
    <row r="2787" spans="4:4">
      <c r="D2787" s="161"/>
    </row>
    <row r="2788" spans="4:4">
      <c r="D2788" s="161"/>
    </row>
    <row r="2789" spans="4:4">
      <c r="D2789" s="161"/>
    </row>
    <row r="2790" spans="4:4">
      <c r="D2790" s="161"/>
    </row>
    <row r="2791" spans="4:4">
      <c r="D2791" s="161"/>
    </row>
    <row r="2792" spans="4:4">
      <c r="D2792" s="161"/>
    </row>
    <row r="2793" spans="4:4">
      <c r="D2793" s="161"/>
    </row>
    <row r="2794" spans="4:4">
      <c r="D2794" s="161"/>
    </row>
    <row r="2795" spans="4:4">
      <c r="D2795" s="161"/>
    </row>
    <row r="2796" spans="4:4">
      <c r="D2796" s="161"/>
    </row>
    <row r="2797" spans="4:4">
      <c r="D2797" s="161"/>
    </row>
    <row r="2798" spans="4:4">
      <c r="D2798" s="161"/>
    </row>
    <row r="2799" spans="4:4">
      <c r="D2799" s="161"/>
    </row>
    <row r="2800" spans="4:4">
      <c r="D2800" s="161"/>
    </row>
    <row r="2801" spans="4:4">
      <c r="D2801" s="161"/>
    </row>
    <row r="2802" spans="4:4">
      <c r="D2802" s="161"/>
    </row>
    <row r="2803" spans="4:4">
      <c r="D2803" s="161"/>
    </row>
    <row r="2804" spans="4:4">
      <c r="D2804" s="161"/>
    </row>
    <row r="2805" spans="4:4">
      <c r="D2805" s="161"/>
    </row>
    <row r="2806" spans="4:4">
      <c r="D2806" s="161"/>
    </row>
    <row r="2807" spans="4:4">
      <c r="D2807" s="161"/>
    </row>
    <row r="2808" spans="4:4">
      <c r="D2808" s="161"/>
    </row>
    <row r="2809" spans="4:4">
      <c r="D2809" s="161"/>
    </row>
    <row r="2810" spans="4:4">
      <c r="D2810" s="161"/>
    </row>
    <row r="2811" spans="4:4">
      <c r="D2811" s="161"/>
    </row>
    <row r="2812" spans="4:4">
      <c r="D2812" s="161"/>
    </row>
    <row r="2813" spans="4:4">
      <c r="D2813" s="161"/>
    </row>
    <row r="2814" spans="4:4">
      <c r="D2814" s="161"/>
    </row>
    <row r="2815" spans="4:4">
      <c r="D2815" s="161"/>
    </row>
    <row r="2816" spans="4:4">
      <c r="D2816" s="161"/>
    </row>
    <row r="2817" spans="4:4">
      <c r="D2817" s="161"/>
    </row>
    <row r="2818" spans="4:4">
      <c r="D2818" s="161"/>
    </row>
    <row r="2819" spans="4:4">
      <c r="D2819" s="161"/>
    </row>
    <row r="2820" spans="4:4">
      <c r="D2820" s="161"/>
    </row>
    <row r="2821" spans="4:4">
      <c r="D2821" s="161"/>
    </row>
    <row r="2822" spans="4:4">
      <c r="D2822" s="161"/>
    </row>
    <row r="2823" spans="4:4">
      <c r="D2823" s="161"/>
    </row>
    <row r="2824" spans="4:4">
      <c r="D2824" s="161"/>
    </row>
    <row r="2825" spans="4:4">
      <c r="D2825" s="161"/>
    </row>
    <row r="2826" spans="4:4">
      <c r="D2826" s="161"/>
    </row>
    <row r="2827" spans="4:4">
      <c r="D2827" s="161"/>
    </row>
    <row r="2828" spans="4:4">
      <c r="D2828" s="161"/>
    </row>
    <row r="2829" spans="4:4">
      <c r="D2829" s="161"/>
    </row>
    <row r="2830" spans="4:4">
      <c r="D2830" s="161"/>
    </row>
    <row r="2831" spans="4:4">
      <c r="D2831" s="161"/>
    </row>
    <row r="2832" spans="4:4">
      <c r="D2832" s="161"/>
    </row>
    <row r="2833" spans="4:4">
      <c r="D2833" s="161"/>
    </row>
    <row r="2834" spans="4:4">
      <c r="D2834" s="161"/>
    </row>
    <row r="2835" spans="4:4">
      <c r="D2835" s="161"/>
    </row>
    <row r="2836" spans="4:4">
      <c r="D2836" s="161"/>
    </row>
    <row r="2837" spans="4:4">
      <c r="D2837" s="161"/>
    </row>
    <row r="2838" spans="4:4">
      <c r="D2838" s="161"/>
    </row>
    <row r="2839" spans="4:4">
      <c r="D2839" s="161"/>
    </row>
    <row r="2840" spans="4:4">
      <c r="D2840" s="161"/>
    </row>
    <row r="2841" spans="4:4">
      <c r="D2841" s="161"/>
    </row>
    <row r="2842" spans="4:4">
      <c r="D2842" s="161"/>
    </row>
    <row r="2843" spans="4:4">
      <c r="D2843" s="161"/>
    </row>
    <row r="2844" spans="4:4">
      <c r="D2844" s="161"/>
    </row>
    <row r="2845" spans="4:4">
      <c r="D2845" s="161"/>
    </row>
    <row r="2846" spans="4:4">
      <c r="D2846" s="161"/>
    </row>
    <row r="2847" spans="4:4">
      <c r="D2847" s="161"/>
    </row>
    <row r="2848" spans="4:4">
      <c r="D2848" s="161"/>
    </row>
    <row r="2849" spans="4:4">
      <c r="D2849" s="161"/>
    </row>
    <row r="2850" spans="4:4">
      <c r="D2850" s="161"/>
    </row>
    <row r="2851" spans="4:4">
      <c r="D2851" s="161"/>
    </row>
    <row r="2852" spans="4:4">
      <c r="D2852" s="161"/>
    </row>
    <row r="2853" spans="4:4">
      <c r="D2853" s="161"/>
    </row>
    <row r="2854" spans="4:4">
      <c r="D2854" s="161"/>
    </row>
    <row r="2855" spans="4:4">
      <c r="D2855" s="161"/>
    </row>
    <row r="2856" spans="4:4">
      <c r="D2856" s="161"/>
    </row>
    <row r="2857" spans="4:4">
      <c r="D2857" s="161"/>
    </row>
    <row r="2858" spans="4:4">
      <c r="D2858" s="161"/>
    </row>
    <row r="2859" spans="4:4">
      <c r="D2859" s="161"/>
    </row>
    <row r="2860" spans="4:4">
      <c r="D2860" s="161"/>
    </row>
    <row r="2861" spans="4:4">
      <c r="D2861" s="161"/>
    </row>
    <row r="2862" spans="4:4">
      <c r="D2862" s="161"/>
    </row>
    <row r="2863" spans="4:4">
      <c r="D2863" s="161"/>
    </row>
    <row r="2864" spans="4:4">
      <c r="D2864" s="161"/>
    </row>
    <row r="2865" spans="4:4">
      <c r="D2865" s="161"/>
    </row>
    <row r="2866" spans="4:4">
      <c r="D2866" s="161"/>
    </row>
    <row r="2867" spans="4:4">
      <c r="D2867" s="161"/>
    </row>
    <row r="2868" spans="4:4">
      <c r="D2868" s="161"/>
    </row>
    <row r="2869" spans="4:4">
      <c r="D2869" s="161"/>
    </row>
    <row r="2870" spans="4:4">
      <c r="D2870" s="161"/>
    </row>
    <row r="2871" spans="4:4">
      <c r="D2871" s="161"/>
    </row>
    <row r="2872" spans="4:4">
      <c r="D2872" s="161"/>
    </row>
    <row r="2873" spans="4:4">
      <c r="D2873" s="161"/>
    </row>
    <row r="2874" spans="4:4">
      <c r="D2874" s="161"/>
    </row>
    <row r="2875" spans="4:4">
      <c r="D2875" s="161"/>
    </row>
    <row r="2876" spans="4:4">
      <c r="D2876" s="161"/>
    </row>
    <row r="2877" spans="4:4">
      <c r="D2877" s="161"/>
    </row>
    <row r="2878" spans="4:4">
      <c r="D2878" s="161"/>
    </row>
    <row r="2879" spans="4:4">
      <c r="D2879" s="161"/>
    </row>
    <row r="2880" spans="4:4">
      <c r="D2880" s="161"/>
    </row>
    <row r="2881" spans="4:4">
      <c r="D2881" s="161"/>
    </row>
    <row r="2882" spans="4:4">
      <c r="D2882" s="161"/>
    </row>
    <row r="2883" spans="4:4">
      <c r="D2883" s="161"/>
    </row>
    <row r="2884" spans="4:4">
      <c r="D2884" s="161"/>
    </row>
    <row r="2885" spans="4:4">
      <c r="D2885" s="161"/>
    </row>
    <row r="2886" spans="4:4">
      <c r="D2886" s="161"/>
    </row>
    <row r="2887" spans="4:4">
      <c r="D2887" s="161"/>
    </row>
    <row r="2888" spans="4:4">
      <c r="D2888" s="161"/>
    </row>
    <row r="2889" spans="4:4">
      <c r="D2889" s="161"/>
    </row>
    <row r="2890" spans="4:4">
      <c r="D2890" s="161"/>
    </row>
    <row r="2891" spans="4:4">
      <c r="D2891" s="161"/>
    </row>
    <row r="2892" spans="4:4">
      <c r="D2892" s="161"/>
    </row>
    <row r="2893" spans="4:4">
      <c r="D2893" s="161"/>
    </row>
    <row r="2894" spans="4:4">
      <c r="D2894" s="161"/>
    </row>
    <row r="2895" spans="4:4">
      <c r="D2895" s="161"/>
    </row>
    <row r="2896" spans="4:4">
      <c r="D2896" s="161"/>
    </row>
    <row r="2897" spans="4:4">
      <c r="D2897" s="161"/>
    </row>
    <row r="2898" spans="4:4">
      <c r="D2898" s="161"/>
    </row>
    <row r="2899" spans="4:4">
      <c r="D2899" s="161"/>
    </row>
    <row r="2900" spans="4:4">
      <c r="D2900" s="161"/>
    </row>
    <row r="2901" spans="4:4">
      <c r="D2901" s="161"/>
    </row>
    <row r="2902" spans="4:4">
      <c r="D2902" s="161"/>
    </row>
    <row r="2903" spans="4:4">
      <c r="D2903" s="161"/>
    </row>
    <row r="2904" spans="4:4">
      <c r="D2904" s="161"/>
    </row>
    <row r="2905" spans="4:4">
      <c r="D2905" s="161"/>
    </row>
    <row r="2906" spans="4:4">
      <c r="D2906" s="161"/>
    </row>
    <row r="2907" spans="4:4">
      <c r="D2907" s="161"/>
    </row>
    <row r="2908" spans="4:4">
      <c r="D2908" s="161"/>
    </row>
    <row r="2909" spans="4:4">
      <c r="D2909" s="161"/>
    </row>
    <row r="2910" spans="4:4">
      <c r="D2910" s="161"/>
    </row>
    <row r="2911" spans="4:4">
      <c r="D2911" s="161"/>
    </row>
    <row r="2912" spans="4:4">
      <c r="D2912" s="161"/>
    </row>
    <row r="2913" spans="4:4">
      <c r="D2913" s="161"/>
    </row>
    <row r="2914" spans="4:4">
      <c r="D2914" s="161"/>
    </row>
    <row r="2915" spans="4:4">
      <c r="D2915" s="161"/>
    </row>
    <row r="2916" spans="4:4">
      <c r="D2916" s="161"/>
    </row>
    <row r="2917" spans="4:4">
      <c r="D2917" s="161"/>
    </row>
    <row r="2918" spans="4:4">
      <c r="D2918" s="161"/>
    </row>
    <row r="2919" spans="4:4">
      <c r="D2919" s="161"/>
    </row>
    <row r="2920" spans="4:4">
      <c r="D2920" s="161"/>
    </row>
    <row r="2921" spans="4:4">
      <c r="D2921" s="161"/>
    </row>
    <row r="2922" spans="4:4">
      <c r="D2922" s="161"/>
    </row>
    <row r="2923" spans="4:4">
      <c r="D2923" s="161"/>
    </row>
    <row r="2924" spans="4:4">
      <c r="D2924" s="161"/>
    </row>
    <row r="2925" spans="4:4">
      <c r="D2925" s="161"/>
    </row>
    <row r="2926" spans="4:4">
      <c r="D2926" s="161"/>
    </row>
    <row r="2927" spans="4:4">
      <c r="D2927" s="161"/>
    </row>
    <row r="2928" spans="4:4">
      <c r="D2928" s="161"/>
    </row>
    <row r="2929" spans="4:4">
      <c r="D2929" s="161"/>
    </row>
    <row r="2930" spans="4:4">
      <c r="D2930" s="161"/>
    </row>
    <row r="2931" spans="4:4">
      <c r="D2931" s="161"/>
    </row>
    <row r="2932" spans="4:4">
      <c r="D2932" s="161"/>
    </row>
    <row r="2933" spans="4:4">
      <c r="D2933" s="161"/>
    </row>
    <row r="2934" spans="4:4">
      <c r="D2934" s="161"/>
    </row>
    <row r="2935" spans="4:4">
      <c r="D2935" s="161"/>
    </row>
    <row r="2936" spans="4:4">
      <c r="D2936" s="161"/>
    </row>
    <row r="2937" spans="4:4">
      <c r="D2937" s="161"/>
    </row>
    <row r="2938" spans="4:4">
      <c r="D2938" s="161"/>
    </row>
    <row r="2939" spans="4:4">
      <c r="D2939" s="161"/>
    </row>
    <row r="2940" spans="4:4">
      <c r="D2940" s="161"/>
    </row>
    <row r="2941" spans="4:4">
      <c r="D2941" s="161"/>
    </row>
    <row r="2942" spans="4:4">
      <c r="D2942" s="161"/>
    </row>
    <row r="2943" spans="4:4">
      <c r="D2943" s="161"/>
    </row>
    <row r="2944" spans="4:4">
      <c r="D2944" s="161"/>
    </row>
    <row r="2945" spans="4:4">
      <c r="D2945" s="161"/>
    </row>
    <row r="2946" spans="4:4">
      <c r="D2946" s="161"/>
    </row>
    <row r="2947" spans="4:4">
      <c r="D2947" s="161"/>
    </row>
    <row r="2948" spans="4:4">
      <c r="D2948" s="161"/>
    </row>
    <row r="2949" spans="4:4">
      <c r="D2949" s="161"/>
    </row>
    <row r="2950" spans="4:4">
      <c r="D2950" s="161"/>
    </row>
    <row r="2951" spans="4:4">
      <c r="D2951" s="161"/>
    </row>
    <row r="2952" spans="4:4">
      <c r="D2952" s="161"/>
    </row>
    <row r="2953" spans="4:4">
      <c r="D2953" s="161"/>
    </row>
    <row r="2954" spans="4:4">
      <c r="D2954" s="161"/>
    </row>
    <row r="2955" spans="4:4">
      <c r="D2955" s="161"/>
    </row>
    <row r="2956" spans="4:4">
      <c r="D2956" s="161"/>
    </row>
    <row r="2957" spans="4:4">
      <c r="D2957" s="161"/>
    </row>
    <row r="2958" spans="4:4">
      <c r="D2958" s="161"/>
    </row>
    <row r="2959" spans="4:4">
      <c r="D2959" s="161"/>
    </row>
    <row r="2960" spans="4:4">
      <c r="D2960" s="161"/>
    </row>
    <row r="2961" spans="4:4">
      <c r="D2961" s="161"/>
    </row>
    <row r="2962" spans="4:4">
      <c r="D2962" s="161"/>
    </row>
    <row r="2963" spans="4:4">
      <c r="D2963" s="161"/>
    </row>
    <row r="2964" spans="4:4">
      <c r="D2964" s="161"/>
    </row>
    <row r="2965" spans="4:4">
      <c r="D2965" s="161"/>
    </row>
    <row r="2966" spans="4:4">
      <c r="D2966" s="161"/>
    </row>
    <row r="2967" spans="4:4">
      <c r="D2967" s="161"/>
    </row>
    <row r="2968" spans="4:4">
      <c r="D2968" s="161"/>
    </row>
    <row r="2969" spans="4:4">
      <c r="D2969" s="161"/>
    </row>
    <row r="2970" spans="4:4">
      <c r="D2970" s="161"/>
    </row>
    <row r="2971" spans="4:4">
      <c r="D2971" s="161"/>
    </row>
    <row r="2972" spans="4:4">
      <c r="D2972" s="161"/>
    </row>
    <row r="2973" spans="4:4">
      <c r="D2973" s="161"/>
    </row>
    <row r="2974" spans="4:4">
      <c r="D2974" s="161"/>
    </row>
    <row r="2975" spans="4:4">
      <c r="D2975" s="161"/>
    </row>
    <row r="2976" spans="4:4">
      <c r="D2976" s="161"/>
    </row>
    <row r="2977" spans="4:4">
      <c r="D2977" s="161"/>
    </row>
    <row r="2978" spans="4:4">
      <c r="D2978" s="161"/>
    </row>
    <row r="2979" spans="4:4">
      <c r="D2979" s="161"/>
    </row>
    <row r="2980" spans="4:4">
      <c r="D2980" s="161"/>
    </row>
    <row r="2981" spans="4:4">
      <c r="D2981" s="161"/>
    </row>
    <row r="2982" spans="4:4">
      <c r="D2982" s="161"/>
    </row>
    <row r="2983" spans="4:4">
      <c r="D2983" s="161"/>
    </row>
    <row r="2984" spans="4:4">
      <c r="D2984" s="161"/>
    </row>
    <row r="2985" spans="4:4">
      <c r="D2985" s="161"/>
    </row>
    <row r="2986" spans="4:4">
      <c r="D2986" s="161"/>
    </row>
    <row r="2987" spans="4:4">
      <c r="D2987" s="161"/>
    </row>
    <row r="2988" spans="4:4">
      <c r="D2988" s="161"/>
    </row>
    <row r="2989" spans="4:4">
      <c r="D2989" s="161"/>
    </row>
    <row r="2990" spans="4:4">
      <c r="D2990" s="161"/>
    </row>
    <row r="2991" spans="4:4">
      <c r="D2991" s="161"/>
    </row>
    <row r="2992" spans="4:4">
      <c r="D2992" s="161"/>
    </row>
    <row r="2993" spans="4:4">
      <c r="D2993" s="161"/>
    </row>
    <row r="2994" spans="4:4">
      <c r="D2994" s="161"/>
    </row>
    <row r="2995" spans="4:4">
      <c r="D2995" s="161"/>
    </row>
    <row r="2996" spans="4:4">
      <c r="D2996" s="161"/>
    </row>
    <row r="2997" spans="4:4">
      <c r="D2997" s="161"/>
    </row>
    <row r="2998" spans="4:4">
      <c r="D2998" s="161"/>
    </row>
    <row r="2999" spans="4:4">
      <c r="D2999" s="161"/>
    </row>
    <row r="3000" spans="4:4">
      <c r="D3000" s="161"/>
    </row>
    <row r="3001" spans="4:4">
      <c r="D3001" s="161"/>
    </row>
    <row r="3002" spans="4:4">
      <c r="D3002" s="161"/>
    </row>
    <row r="3003" spans="4:4">
      <c r="D3003" s="161"/>
    </row>
    <row r="3004" spans="4:4">
      <c r="D3004" s="161"/>
    </row>
    <row r="3005" spans="4:4">
      <c r="D3005" s="161"/>
    </row>
    <row r="3006" spans="4:4">
      <c r="D3006" s="161"/>
    </row>
    <row r="3007" spans="4:4">
      <c r="D3007" s="161"/>
    </row>
    <row r="3008" spans="4:4">
      <c r="D3008" s="161"/>
    </row>
    <row r="3009" spans="4:4">
      <c r="D3009" s="161"/>
    </row>
    <row r="3010" spans="4:4">
      <c r="D3010" s="161"/>
    </row>
    <row r="3011" spans="4:4">
      <c r="D3011" s="161"/>
    </row>
    <row r="3012" spans="4:4">
      <c r="D3012" s="161"/>
    </row>
    <row r="3013" spans="4:4">
      <c r="D3013" s="161"/>
    </row>
    <row r="3014" spans="4:4">
      <c r="D3014" s="161"/>
    </row>
    <row r="3015" spans="4:4">
      <c r="D3015" s="161"/>
    </row>
    <row r="3016" spans="4:4">
      <c r="D3016" s="161"/>
    </row>
    <row r="3017" spans="4:4">
      <c r="D3017" s="161"/>
    </row>
    <row r="3018" spans="4:4">
      <c r="D3018" s="161"/>
    </row>
    <row r="3019" spans="4:4">
      <c r="D3019" s="161"/>
    </row>
    <row r="3020" spans="4:4">
      <c r="D3020" s="161"/>
    </row>
    <row r="3021" spans="4:4">
      <c r="D3021" s="161"/>
    </row>
    <row r="3022" spans="4:4">
      <c r="D3022" s="161"/>
    </row>
    <row r="3023" spans="4:4">
      <c r="D3023" s="161"/>
    </row>
    <row r="3024" spans="4:4">
      <c r="D3024" s="161"/>
    </row>
    <row r="3025" spans="4:4">
      <c r="D3025" s="161"/>
    </row>
    <row r="3026" spans="4:4">
      <c r="D3026" s="161"/>
    </row>
    <row r="3027" spans="4:4">
      <c r="D3027" s="161"/>
    </row>
    <row r="3028" spans="4:4">
      <c r="D3028" s="161"/>
    </row>
    <row r="3029" spans="4:4">
      <c r="D3029" s="161"/>
    </row>
    <row r="3030" spans="4:4">
      <c r="D3030" s="161"/>
    </row>
    <row r="3031" spans="4:4">
      <c r="D3031" s="161"/>
    </row>
    <row r="3032" spans="4:4">
      <c r="D3032" s="161"/>
    </row>
    <row r="3033" spans="4:4">
      <c r="D3033" s="161"/>
    </row>
    <row r="3034" spans="4:4">
      <c r="D3034" s="161"/>
    </row>
    <row r="3035" spans="4:4">
      <c r="D3035" s="161"/>
    </row>
    <row r="3036" spans="4:4">
      <c r="D3036" s="161"/>
    </row>
    <row r="3037" spans="4:4">
      <c r="D3037" s="161"/>
    </row>
    <row r="3038" spans="4:4">
      <c r="D3038" s="161"/>
    </row>
    <row r="3039" spans="4:4">
      <c r="D3039" s="161"/>
    </row>
    <row r="3040" spans="4:4">
      <c r="D3040" s="161"/>
    </row>
    <row r="3041" spans="4:4">
      <c r="D3041" s="161"/>
    </row>
    <row r="3042" spans="4:4">
      <c r="D3042" s="161"/>
    </row>
    <row r="3043" spans="4:4">
      <c r="D3043" s="161"/>
    </row>
    <row r="3044" spans="4:4">
      <c r="D3044" s="161"/>
    </row>
    <row r="3045" spans="4:4">
      <c r="D3045" s="161"/>
    </row>
    <row r="3046" spans="4:4">
      <c r="D3046" s="161"/>
    </row>
    <row r="3047" spans="4:4">
      <c r="D3047" s="161"/>
    </row>
    <row r="3048" spans="4:4">
      <c r="D3048" s="161"/>
    </row>
    <row r="3049" spans="4:4">
      <c r="D3049" s="161"/>
    </row>
    <row r="3050" spans="4:4">
      <c r="D3050" s="161"/>
    </row>
    <row r="3051" spans="4:4">
      <c r="D3051" s="161"/>
    </row>
    <row r="3052" spans="4:4">
      <c r="D3052" s="161"/>
    </row>
    <row r="3053" spans="4:4">
      <c r="D3053" s="161"/>
    </row>
    <row r="3054" spans="4:4">
      <c r="D3054" s="161"/>
    </row>
    <row r="3055" spans="4:4">
      <c r="D3055" s="161"/>
    </row>
    <row r="3056" spans="4:4">
      <c r="D3056" s="161"/>
    </row>
    <row r="3057" spans="4:4">
      <c r="D3057" s="161"/>
    </row>
    <row r="3058" spans="4:4">
      <c r="D3058" s="161"/>
    </row>
    <row r="3059" spans="4:4">
      <c r="D3059" s="161"/>
    </row>
    <row r="3060" spans="4:4">
      <c r="D3060" s="161"/>
    </row>
    <row r="3061" spans="4:4">
      <c r="D3061" s="161"/>
    </row>
    <row r="3062" spans="4:4">
      <c r="D3062" s="161"/>
    </row>
    <row r="3063" spans="4:4">
      <c r="D3063" s="161"/>
    </row>
    <row r="3064" spans="4:4">
      <c r="D3064" s="161"/>
    </row>
    <row r="3065" spans="4:4">
      <c r="D3065" s="161"/>
    </row>
    <row r="3066" spans="4:4">
      <c r="D3066" s="161"/>
    </row>
    <row r="3067" spans="4:4">
      <c r="D3067" s="161"/>
    </row>
    <row r="3068" spans="4:4">
      <c r="D3068" s="161"/>
    </row>
    <row r="3069" spans="4:4">
      <c r="D3069" s="161"/>
    </row>
    <row r="3070" spans="4:4">
      <c r="D3070" s="161"/>
    </row>
    <row r="3071" spans="4:4">
      <c r="D3071" s="161"/>
    </row>
    <row r="3072" spans="4:4">
      <c r="D3072" s="161"/>
    </row>
    <row r="3073" spans="4:4">
      <c r="D3073" s="161"/>
    </row>
    <row r="3074" spans="4:4">
      <c r="D3074" s="161"/>
    </row>
    <row r="3075" spans="4:4">
      <c r="D3075" s="161"/>
    </row>
    <row r="3076" spans="4:4">
      <c r="D3076" s="161"/>
    </row>
    <row r="3077" spans="4:4">
      <c r="D3077" s="161"/>
    </row>
    <row r="3078" spans="4:4">
      <c r="D3078" s="161"/>
    </row>
    <row r="3079" spans="4:4">
      <c r="D3079" s="161"/>
    </row>
    <row r="3080" spans="4:4">
      <c r="D3080" s="161"/>
    </row>
    <row r="3081" spans="4:4">
      <c r="D3081" s="161"/>
    </row>
    <row r="3082" spans="4:4">
      <c r="D3082" s="161"/>
    </row>
    <row r="3083" spans="4:4">
      <c r="D3083" s="161"/>
    </row>
    <row r="3084" spans="4:4">
      <c r="D3084" s="161"/>
    </row>
    <row r="3085" spans="4:4">
      <c r="D3085" s="161"/>
    </row>
    <row r="3086" spans="4:4">
      <c r="D3086" s="161"/>
    </row>
    <row r="3087" spans="4:4">
      <c r="D3087" s="161"/>
    </row>
    <row r="3088" spans="4:4">
      <c r="D3088" s="161"/>
    </row>
    <row r="3089" spans="4:4">
      <c r="D3089" s="161"/>
    </row>
    <row r="3090" spans="4:4">
      <c r="D3090" s="161"/>
    </row>
    <row r="3091" spans="4:4">
      <c r="D3091" s="161"/>
    </row>
    <row r="3092" spans="4:4">
      <c r="D3092" s="161"/>
    </row>
    <row r="3093" spans="4:4">
      <c r="D3093" s="161"/>
    </row>
    <row r="3094" spans="4:4">
      <c r="D3094" s="161"/>
    </row>
    <row r="3095" spans="4:4">
      <c r="D3095" s="161"/>
    </row>
    <row r="3096" spans="4:4">
      <c r="D3096" s="161"/>
    </row>
    <row r="3097" spans="4:4">
      <c r="D3097" s="161"/>
    </row>
    <row r="3098" spans="4:4">
      <c r="D3098" s="161"/>
    </row>
    <row r="3099" spans="4:4">
      <c r="D3099" s="161"/>
    </row>
    <row r="3100" spans="4:4">
      <c r="D3100" s="161"/>
    </row>
    <row r="3101" spans="4:4">
      <c r="D3101" s="161"/>
    </row>
    <row r="3102" spans="4:4">
      <c r="D3102" s="161"/>
    </row>
    <row r="3103" spans="4:4">
      <c r="D3103" s="161"/>
    </row>
    <row r="3104" spans="4:4">
      <c r="D3104" s="161"/>
    </row>
    <row r="3105" spans="4:4">
      <c r="D3105" s="161"/>
    </row>
    <row r="3106" spans="4:4">
      <c r="D3106" s="161"/>
    </row>
    <row r="3107" spans="4:4">
      <c r="D3107" s="161"/>
    </row>
    <row r="3108" spans="4:4">
      <c r="D3108" s="161"/>
    </row>
    <row r="3109" spans="4:4">
      <c r="D3109" s="161"/>
    </row>
    <row r="3110" spans="4:4">
      <c r="D3110" s="161"/>
    </row>
    <row r="3111" spans="4:4">
      <c r="D3111" s="161"/>
    </row>
    <row r="3112" spans="4:4">
      <c r="D3112" s="161"/>
    </row>
    <row r="3113" spans="4:4">
      <c r="D3113" s="161"/>
    </row>
    <row r="3114" spans="4:4">
      <c r="D3114" s="161"/>
    </row>
    <row r="3115" spans="4:4">
      <c r="D3115" s="161"/>
    </row>
    <row r="3116" spans="4:4">
      <c r="D3116" s="161"/>
    </row>
    <row r="3117" spans="4:4">
      <c r="D3117" s="161"/>
    </row>
    <row r="3118" spans="4:4">
      <c r="D3118" s="161"/>
    </row>
    <row r="3119" spans="4:4">
      <c r="D3119" s="161"/>
    </row>
    <row r="3120" spans="4:4">
      <c r="D3120" s="161"/>
    </row>
    <row r="3121" spans="4:4">
      <c r="D3121" s="161"/>
    </row>
    <row r="3122" spans="4:4">
      <c r="D3122" s="161"/>
    </row>
    <row r="3123" spans="4:4">
      <c r="D3123" s="161"/>
    </row>
    <row r="3124" spans="4:4">
      <c r="D3124" s="161"/>
    </row>
    <row r="3125" spans="4:4">
      <c r="D3125" s="161"/>
    </row>
    <row r="3126" spans="4:4">
      <c r="D3126" s="161"/>
    </row>
    <row r="3127" spans="4:4">
      <c r="D3127" s="161"/>
    </row>
    <row r="3128" spans="4:4">
      <c r="D3128" s="161"/>
    </row>
    <row r="3129" spans="4:4">
      <c r="D3129" s="161"/>
    </row>
    <row r="3130" spans="4:4">
      <c r="D3130" s="161"/>
    </row>
    <row r="3131" spans="4:4">
      <c r="D3131" s="161"/>
    </row>
    <row r="3132" spans="4:4">
      <c r="D3132" s="161"/>
    </row>
    <row r="3133" spans="4:4">
      <c r="D3133" s="161"/>
    </row>
    <row r="3134" spans="4:4">
      <c r="D3134" s="161"/>
    </row>
    <row r="3135" spans="4:4">
      <c r="D3135" s="161"/>
    </row>
    <row r="3136" spans="4:4">
      <c r="D3136" s="161"/>
    </row>
    <row r="3137" spans="4:4">
      <c r="D3137" s="161"/>
    </row>
    <row r="3138" spans="4:4">
      <c r="D3138" s="161"/>
    </row>
    <row r="3139" spans="4:4">
      <c r="D3139" s="161"/>
    </row>
    <row r="3140" spans="4:4">
      <c r="D3140" s="161"/>
    </row>
    <row r="3141" spans="4:4">
      <c r="D3141" s="161"/>
    </row>
    <row r="3142" spans="4:4">
      <c r="D3142" s="161"/>
    </row>
    <row r="3143" spans="4:4">
      <c r="D3143" s="161"/>
    </row>
    <row r="3144" spans="4:4">
      <c r="D3144" s="161"/>
    </row>
    <row r="3145" spans="4:4">
      <c r="D3145" s="161"/>
    </row>
    <row r="3146" spans="4:4">
      <c r="D3146" s="161"/>
    </row>
    <row r="3147" spans="4:4">
      <c r="D3147" s="161"/>
    </row>
    <row r="3148" spans="4:4">
      <c r="D3148" s="161"/>
    </row>
    <row r="3149" spans="4:4">
      <c r="D3149" s="161"/>
    </row>
    <row r="3150" spans="4:4">
      <c r="D3150" s="161"/>
    </row>
    <row r="3151" spans="4:4">
      <c r="D3151" s="161"/>
    </row>
    <row r="3152" spans="4:4">
      <c r="D3152" s="161"/>
    </row>
    <row r="3153" spans="4:4">
      <c r="D3153" s="161"/>
    </row>
    <row r="3154" spans="4:4">
      <c r="D3154" s="161"/>
    </row>
    <row r="3155" spans="4:4">
      <c r="D3155" s="161"/>
    </row>
    <row r="3156" spans="4:4">
      <c r="D3156" s="161"/>
    </row>
    <row r="3157" spans="4:4">
      <c r="D3157" s="161"/>
    </row>
    <row r="3158" spans="4:4">
      <c r="D3158" s="161"/>
    </row>
    <row r="3159" spans="4:4">
      <c r="D3159" s="161"/>
    </row>
    <row r="3160" spans="4:4">
      <c r="D3160" s="161"/>
    </row>
    <row r="3161" spans="4:4">
      <c r="D3161" s="161"/>
    </row>
    <row r="3162" spans="4:4">
      <c r="D3162" s="161"/>
    </row>
    <row r="3163" spans="4:4">
      <c r="D3163" s="161"/>
    </row>
    <row r="3164" spans="4:4">
      <c r="D3164" s="161"/>
    </row>
    <row r="3165" spans="4:4">
      <c r="D3165" s="161"/>
    </row>
    <row r="3166" spans="4:4">
      <c r="D3166" s="161"/>
    </row>
    <row r="3167" spans="4:4">
      <c r="D3167" s="161"/>
    </row>
    <row r="3168" spans="4:4">
      <c r="D3168" s="161"/>
    </row>
    <row r="3169" spans="4:4">
      <c r="D3169" s="161"/>
    </row>
    <row r="3170" spans="4:4">
      <c r="D3170" s="161"/>
    </row>
    <row r="3171" spans="4:4">
      <c r="D3171" s="161"/>
    </row>
    <row r="3172" spans="4:4">
      <c r="D3172" s="161"/>
    </row>
    <row r="3173" spans="4:4">
      <c r="D3173" s="161"/>
    </row>
    <row r="3174" spans="4:4">
      <c r="D3174" s="161"/>
    </row>
    <row r="3175" spans="4:4">
      <c r="D3175" s="161"/>
    </row>
    <row r="3176" spans="4:4">
      <c r="D3176" s="161"/>
    </row>
    <row r="3177" spans="4:4">
      <c r="D3177" s="161"/>
    </row>
    <row r="3178" spans="4:4">
      <c r="D3178" s="161"/>
    </row>
    <row r="3179" spans="4:4">
      <c r="D3179" s="161"/>
    </row>
    <row r="3180" spans="4:4">
      <c r="D3180" s="161"/>
    </row>
    <row r="3181" spans="4:4">
      <c r="D3181" s="161"/>
    </row>
    <row r="3182" spans="4:4">
      <c r="D3182" s="161"/>
    </row>
    <row r="3183" spans="4:4">
      <c r="D3183" s="161"/>
    </row>
    <row r="3184" spans="4:4">
      <c r="D3184" s="161"/>
    </row>
    <row r="3185" spans="4:4">
      <c r="D3185" s="161"/>
    </row>
    <row r="3186" spans="4:4">
      <c r="D3186" s="161"/>
    </row>
    <row r="3187" spans="4:4">
      <c r="D3187" s="161"/>
    </row>
    <row r="3188" spans="4:4">
      <c r="D3188" s="161"/>
    </row>
    <row r="3189" spans="4:4">
      <c r="D3189" s="161"/>
    </row>
    <row r="3190" spans="4:4">
      <c r="D3190" s="161"/>
    </row>
    <row r="3191" spans="4:4">
      <c r="D3191" s="161"/>
    </row>
    <row r="3192" spans="4:4">
      <c r="D3192" s="161"/>
    </row>
    <row r="3193" spans="4:4">
      <c r="D3193" s="161"/>
    </row>
    <row r="3194" spans="4:4">
      <c r="D3194" s="161"/>
    </row>
    <row r="3195" spans="4:4">
      <c r="D3195" s="161"/>
    </row>
    <row r="3196" spans="4:4">
      <c r="D3196" s="161"/>
    </row>
    <row r="3197" spans="4:4">
      <c r="D3197" s="161"/>
    </row>
    <row r="3198" spans="4:4">
      <c r="D3198" s="161"/>
    </row>
    <row r="3199" spans="4:4">
      <c r="D3199" s="161"/>
    </row>
    <row r="3200" spans="4:4">
      <c r="D3200" s="161"/>
    </row>
    <row r="3201" spans="4:4">
      <c r="D3201" s="161"/>
    </row>
    <row r="3202" spans="4:4">
      <c r="D3202" s="161"/>
    </row>
    <row r="3203" spans="4:4">
      <c r="D3203" s="161"/>
    </row>
    <row r="3204" spans="4:4">
      <c r="D3204" s="161"/>
    </row>
    <row r="3205" spans="4:4">
      <c r="D3205" s="161"/>
    </row>
    <row r="3206" spans="4:4">
      <c r="D3206" s="161"/>
    </row>
    <row r="3207" spans="4:4">
      <c r="D3207" s="161"/>
    </row>
    <row r="3208" spans="4:4">
      <c r="D3208" s="161"/>
    </row>
    <row r="3209" spans="4:4">
      <c r="D3209" s="161"/>
    </row>
    <row r="3210" spans="4:4">
      <c r="D3210" s="161"/>
    </row>
    <row r="3211" spans="4:4">
      <c r="D3211" s="161"/>
    </row>
    <row r="3212" spans="4:4">
      <c r="D3212" s="161"/>
    </row>
    <row r="3213" spans="4:4">
      <c r="D3213" s="161"/>
    </row>
    <row r="3214" spans="4:4">
      <c r="D3214" s="161"/>
    </row>
    <row r="3215" spans="4:4">
      <c r="D3215" s="161"/>
    </row>
    <row r="3216" spans="4:4">
      <c r="D3216" s="161"/>
    </row>
    <row r="3217" spans="4:4">
      <c r="D3217" s="161"/>
    </row>
    <row r="3218" spans="4:4">
      <c r="D3218" s="161"/>
    </row>
    <row r="3219" spans="4:4">
      <c r="D3219" s="161"/>
    </row>
    <row r="3220" spans="4:4">
      <c r="D3220" s="161"/>
    </row>
    <row r="3221" spans="4:4">
      <c r="D3221" s="161"/>
    </row>
    <row r="3222" spans="4:4">
      <c r="D3222" s="161"/>
    </row>
    <row r="3223" spans="4:4">
      <c r="D3223" s="161"/>
    </row>
    <row r="3224" spans="4:4">
      <c r="D3224" s="161"/>
    </row>
    <row r="3225" spans="4:4">
      <c r="D3225" s="161"/>
    </row>
    <row r="3226" spans="4:4">
      <c r="D3226" s="161"/>
    </row>
    <row r="3227" spans="4:4">
      <c r="D3227" s="161"/>
    </row>
    <row r="3228" spans="4:4">
      <c r="D3228" s="161"/>
    </row>
    <row r="3229" spans="4:4">
      <c r="D3229" s="161"/>
    </row>
    <row r="3230" spans="4:4">
      <c r="D3230" s="161"/>
    </row>
    <row r="3231" spans="4:4">
      <c r="D3231" s="161"/>
    </row>
    <row r="3232" spans="4:4">
      <c r="D3232" s="161"/>
    </row>
    <row r="3233" spans="4:4">
      <c r="D3233" s="161"/>
    </row>
    <row r="3234" spans="4:4">
      <c r="D3234" s="161"/>
    </row>
    <row r="3235" spans="4:4">
      <c r="D3235" s="161"/>
    </row>
    <row r="3236" spans="4:4">
      <c r="D3236" s="161"/>
    </row>
    <row r="3237" spans="4:4">
      <c r="D3237" s="161"/>
    </row>
    <row r="3238" spans="4:4">
      <c r="D3238" s="161"/>
    </row>
    <row r="3239" spans="4:4">
      <c r="D3239" s="161"/>
    </row>
    <row r="3240" spans="4:4">
      <c r="D3240" s="161"/>
    </row>
    <row r="3241" spans="4:4">
      <c r="D3241" s="161"/>
    </row>
    <row r="3242" spans="4:4">
      <c r="D3242" s="161"/>
    </row>
    <row r="3243" spans="4:4">
      <c r="D3243" s="161"/>
    </row>
    <row r="3244" spans="4:4">
      <c r="D3244" s="161"/>
    </row>
    <row r="3245" spans="4:4">
      <c r="D3245" s="161"/>
    </row>
    <row r="3246" spans="4:4">
      <c r="D3246" s="161"/>
    </row>
    <row r="3247" spans="4:4">
      <c r="D3247" s="161"/>
    </row>
    <row r="3248" spans="4:4">
      <c r="D3248" s="161"/>
    </row>
    <row r="3249" spans="4:4">
      <c r="D3249" s="161"/>
    </row>
    <row r="3250" spans="4:4">
      <c r="D3250" s="161"/>
    </row>
    <row r="3251" spans="4:4">
      <c r="D3251" s="161"/>
    </row>
    <row r="3252" spans="4:4">
      <c r="D3252" s="161"/>
    </row>
    <row r="3253" spans="4:4">
      <c r="D3253" s="161"/>
    </row>
    <row r="3254" spans="4:4">
      <c r="D3254" s="161"/>
    </row>
    <row r="3255" spans="4:4">
      <c r="D3255" s="161"/>
    </row>
    <row r="3256" spans="4:4">
      <c r="D3256" s="161"/>
    </row>
    <row r="3257" spans="4:4">
      <c r="D3257" s="161"/>
    </row>
    <row r="3258" spans="4:4">
      <c r="D3258" s="161"/>
    </row>
    <row r="3259" spans="4:4">
      <c r="D3259" s="161"/>
    </row>
    <row r="3260" spans="4:4">
      <c r="D3260" s="161"/>
    </row>
    <row r="3261" spans="4:4">
      <c r="D3261" s="161"/>
    </row>
    <row r="3262" spans="4:4">
      <c r="D3262" s="161"/>
    </row>
    <row r="3263" spans="4:4">
      <c r="D3263" s="161"/>
    </row>
    <row r="3264" spans="4:4">
      <c r="D3264" s="161"/>
    </row>
    <row r="3265" spans="4:4">
      <c r="D3265" s="161"/>
    </row>
    <row r="3266" spans="4:4">
      <c r="D3266" s="161"/>
    </row>
    <row r="3267" spans="4:4">
      <c r="D3267" s="161"/>
    </row>
    <row r="3268" spans="4:4">
      <c r="D3268" s="161"/>
    </row>
    <row r="3269" spans="4:4">
      <c r="D3269" s="161"/>
    </row>
    <row r="3270" spans="4:4">
      <c r="D3270" s="161"/>
    </row>
    <row r="3271" spans="4:4">
      <c r="D3271" s="161"/>
    </row>
    <row r="3272" spans="4:4">
      <c r="D3272" s="161"/>
    </row>
    <row r="3273" spans="4:4">
      <c r="D3273" s="161"/>
    </row>
    <row r="3274" spans="4:4">
      <c r="D3274" s="161"/>
    </row>
    <row r="3275" spans="4:4">
      <c r="D3275" s="161"/>
    </row>
    <row r="3276" spans="4:4">
      <c r="D3276" s="161"/>
    </row>
    <row r="3277" spans="4:4">
      <c r="D3277" s="161"/>
    </row>
    <row r="3278" spans="4:4">
      <c r="D3278" s="161"/>
    </row>
    <row r="3279" spans="4:4">
      <c r="D3279" s="161"/>
    </row>
    <row r="3280" spans="4:4">
      <c r="D3280" s="161"/>
    </row>
    <row r="3281" spans="4:4">
      <c r="D3281" s="161"/>
    </row>
    <row r="3282" spans="4:4">
      <c r="D3282" s="161"/>
    </row>
    <row r="3283" spans="4:4">
      <c r="D3283" s="161"/>
    </row>
    <row r="3284" spans="4:4">
      <c r="D3284" s="161"/>
    </row>
    <row r="3285" spans="4:4">
      <c r="D3285" s="161"/>
    </row>
    <row r="3286" spans="4:4">
      <c r="D3286" s="161"/>
    </row>
    <row r="3287" spans="4:4">
      <c r="D3287" s="161"/>
    </row>
    <row r="3288" spans="4:4">
      <c r="D3288" s="161"/>
    </row>
    <row r="3289" spans="4:4">
      <c r="D3289" s="161"/>
    </row>
    <row r="3290" spans="4:4">
      <c r="D3290" s="161"/>
    </row>
    <row r="3291" spans="4:4">
      <c r="D3291" s="161"/>
    </row>
    <row r="3292" spans="4:4">
      <c r="D3292" s="161"/>
    </row>
    <row r="3293" spans="4:4">
      <c r="D3293" s="161"/>
    </row>
    <row r="3294" spans="4:4">
      <c r="D3294" s="161"/>
    </row>
    <row r="3295" spans="4:4">
      <c r="D3295" s="161"/>
    </row>
    <row r="3296" spans="4:4">
      <c r="D3296" s="161"/>
    </row>
    <row r="3297" spans="4:4">
      <c r="D3297" s="161"/>
    </row>
    <row r="3298" spans="4:4">
      <c r="D3298" s="161"/>
    </row>
    <row r="3299" spans="4:4">
      <c r="D3299" s="161"/>
    </row>
    <row r="3300" spans="4:4">
      <c r="D3300" s="161"/>
    </row>
    <row r="3301" spans="4:4">
      <c r="D3301" s="161"/>
    </row>
    <row r="3302" spans="4:4">
      <c r="D3302" s="161"/>
    </row>
    <row r="3303" spans="4:4">
      <c r="D3303" s="161"/>
    </row>
    <row r="3304" spans="4:4">
      <c r="D3304" s="161"/>
    </row>
    <row r="3305" spans="4:4">
      <c r="D3305" s="161"/>
    </row>
    <row r="3306" spans="4:4">
      <c r="D3306" s="161"/>
    </row>
    <row r="3307" spans="4:4">
      <c r="D3307" s="161"/>
    </row>
    <row r="3308" spans="4:4">
      <c r="D3308" s="161"/>
    </row>
    <row r="3309" spans="4:4">
      <c r="D3309" s="161"/>
    </row>
    <row r="3310" spans="4:4">
      <c r="D3310" s="161"/>
    </row>
    <row r="3311" spans="4:4">
      <c r="D3311" s="161"/>
    </row>
    <row r="3312" spans="4:4">
      <c r="D3312" s="161"/>
    </row>
    <row r="3313" spans="4:4">
      <c r="D3313" s="161"/>
    </row>
    <row r="3314" spans="4:4">
      <c r="D3314" s="161"/>
    </row>
    <row r="3315" spans="4:4">
      <c r="D3315" s="161"/>
    </row>
    <row r="3316" spans="4:4">
      <c r="D3316" s="161"/>
    </row>
    <row r="3317" spans="4:4">
      <c r="D3317" s="161"/>
    </row>
    <row r="3318" spans="4:4">
      <c r="D3318" s="161"/>
    </row>
    <row r="3319" spans="4:4">
      <c r="D3319" s="161"/>
    </row>
    <row r="3320" spans="4:4">
      <c r="D3320" s="161"/>
    </row>
    <row r="3321" spans="4:4">
      <c r="D3321" s="161"/>
    </row>
    <row r="3322" spans="4:4">
      <c r="D3322" s="161"/>
    </row>
    <row r="3323" spans="4:4">
      <c r="D3323" s="161"/>
    </row>
    <row r="3324" spans="4:4">
      <c r="D3324" s="161"/>
    </row>
    <row r="3325" spans="4:4">
      <c r="D3325" s="161"/>
    </row>
    <row r="3326" spans="4:4">
      <c r="D3326" s="161"/>
    </row>
    <row r="3327" spans="4:4">
      <c r="D3327" s="161"/>
    </row>
    <row r="3328" spans="4:4">
      <c r="D3328" s="161"/>
    </row>
    <row r="3329" spans="4:4">
      <c r="D3329" s="161"/>
    </row>
    <row r="3330" spans="4:4">
      <c r="D3330" s="161"/>
    </row>
    <row r="3331" spans="4:4">
      <c r="D3331" s="161"/>
    </row>
    <row r="3332" spans="4:4">
      <c r="D3332" s="161"/>
    </row>
    <row r="3333" spans="4:4">
      <c r="D3333" s="161"/>
    </row>
    <row r="3334" spans="4:4">
      <c r="D3334" s="161"/>
    </row>
    <row r="3335" spans="4:4">
      <c r="D3335" s="161"/>
    </row>
    <row r="3336" spans="4:4">
      <c r="D3336" s="161"/>
    </row>
    <row r="3337" spans="4:4">
      <c r="D3337" s="161"/>
    </row>
    <row r="3338" spans="4:4">
      <c r="D3338" s="161"/>
    </row>
    <row r="3339" spans="4:4">
      <c r="D3339" s="161"/>
    </row>
    <row r="3340" spans="4:4">
      <c r="D3340" s="161"/>
    </row>
    <row r="3341" spans="4:4">
      <c r="D3341" s="161"/>
    </row>
    <row r="3342" spans="4:4">
      <c r="D3342" s="161"/>
    </row>
    <row r="3343" spans="4:4">
      <c r="D3343" s="161"/>
    </row>
    <row r="3344" spans="4:4">
      <c r="D3344" s="161"/>
    </row>
    <row r="3345" spans="4:4">
      <c r="D3345" s="161"/>
    </row>
    <row r="3346" spans="4:4">
      <c r="D3346" s="161"/>
    </row>
    <row r="3347" spans="4:4">
      <c r="D3347" s="161"/>
    </row>
    <row r="3348" spans="4:4">
      <c r="D3348" s="161"/>
    </row>
    <row r="3349" spans="4:4">
      <c r="D3349" s="161"/>
    </row>
    <row r="3350" spans="4:4">
      <c r="D3350" s="161"/>
    </row>
    <row r="3351" spans="4:4">
      <c r="D3351" s="161"/>
    </row>
    <row r="3352" spans="4:4">
      <c r="D3352" s="161"/>
    </row>
    <row r="3353" spans="4:4">
      <c r="D3353" s="161"/>
    </row>
    <row r="3354" spans="4:4">
      <c r="D3354" s="161"/>
    </row>
    <row r="3355" spans="4:4">
      <c r="D3355" s="161"/>
    </row>
    <row r="3356" spans="4:4">
      <c r="D3356" s="161"/>
    </row>
    <row r="3357" spans="4:4">
      <c r="D3357" s="161"/>
    </row>
    <row r="3358" spans="4:4">
      <c r="D3358" s="161"/>
    </row>
    <row r="3359" spans="4:4">
      <c r="D3359" s="161"/>
    </row>
    <row r="3360" spans="4:4">
      <c r="D3360" s="161"/>
    </row>
    <row r="3361" spans="4:4">
      <c r="D3361" s="161"/>
    </row>
    <row r="3362" spans="4:4">
      <c r="D3362" s="161"/>
    </row>
    <row r="3363" spans="4:4">
      <c r="D3363" s="161"/>
    </row>
    <row r="3364" spans="4:4">
      <c r="D3364" s="161"/>
    </row>
    <row r="3365" spans="4:4">
      <c r="D3365" s="161"/>
    </row>
    <row r="3366" spans="4:4">
      <c r="D3366" s="161"/>
    </row>
    <row r="3367" spans="4:4">
      <c r="D3367" s="161"/>
    </row>
    <row r="3368" spans="4:4">
      <c r="D3368" s="161"/>
    </row>
    <row r="3369" spans="4:4">
      <c r="D3369" s="161"/>
    </row>
    <row r="3370" spans="4:4">
      <c r="D3370" s="161"/>
    </row>
    <row r="3371" spans="4:4">
      <c r="D3371" s="161"/>
    </row>
    <row r="3372" spans="4:4">
      <c r="D3372" s="161"/>
    </row>
    <row r="3373" spans="4:4">
      <c r="D3373" s="161"/>
    </row>
    <row r="3374" spans="4:4">
      <c r="D3374" s="161"/>
    </row>
    <row r="3375" spans="4:4">
      <c r="D3375" s="161"/>
    </row>
    <row r="3376" spans="4:4">
      <c r="D3376" s="161"/>
    </row>
    <row r="3377" spans="4:4">
      <c r="D3377" s="161"/>
    </row>
    <row r="3378" spans="4:4">
      <c r="D3378" s="161"/>
    </row>
    <row r="3379" spans="4:4">
      <c r="D3379" s="161"/>
    </row>
    <row r="3380" spans="4:4">
      <c r="D3380" s="161"/>
    </row>
    <row r="3381" spans="4:4">
      <c r="D3381" s="161"/>
    </row>
    <row r="3382" spans="4:4">
      <c r="D3382" s="161"/>
    </row>
    <row r="3383" spans="4:4">
      <c r="D3383" s="161"/>
    </row>
    <row r="3384" spans="4:4">
      <c r="D3384" s="161"/>
    </row>
    <row r="3385" spans="4:4">
      <c r="D3385" s="161"/>
    </row>
    <row r="3386" spans="4:4">
      <c r="D3386" s="161"/>
    </row>
    <row r="3387" spans="4:4">
      <c r="D3387" s="161"/>
    </row>
    <row r="3388" spans="4:4">
      <c r="D3388" s="161"/>
    </row>
    <row r="3389" spans="4:4">
      <c r="D3389" s="161"/>
    </row>
    <row r="3390" spans="4:4">
      <c r="D3390" s="161"/>
    </row>
    <row r="3391" spans="4:4">
      <c r="D3391" s="161"/>
    </row>
    <row r="3392" spans="4:4">
      <c r="D3392" s="161"/>
    </row>
    <row r="3393" spans="4:4">
      <c r="D3393" s="161"/>
    </row>
    <row r="3394" spans="4:4">
      <c r="D3394" s="161"/>
    </row>
    <row r="3395" spans="4:4">
      <c r="D3395" s="161"/>
    </row>
    <row r="3396" spans="4:4">
      <c r="D3396" s="161"/>
    </row>
    <row r="3397" spans="4:4">
      <c r="D3397" s="161"/>
    </row>
    <row r="3398" spans="4:4">
      <c r="D3398" s="161"/>
    </row>
    <row r="3399" spans="4:4">
      <c r="D3399" s="161"/>
    </row>
    <row r="3400" spans="4:4">
      <c r="D3400" s="161"/>
    </row>
    <row r="3401" spans="4:4">
      <c r="D3401" s="161"/>
    </row>
    <row r="3402" spans="4:4">
      <c r="D3402" s="161"/>
    </row>
    <row r="3403" spans="4:4">
      <c r="D3403" s="161"/>
    </row>
    <row r="3404" spans="4:4">
      <c r="D3404" s="161"/>
    </row>
    <row r="3405" spans="4:4">
      <c r="D3405" s="161"/>
    </row>
    <row r="3406" spans="4:4">
      <c r="D3406" s="161"/>
    </row>
    <row r="3407" spans="4:4">
      <c r="D3407" s="161"/>
    </row>
    <row r="3408" spans="4:4">
      <c r="D3408" s="161"/>
    </row>
    <row r="3409" spans="4:4">
      <c r="D3409" s="161"/>
    </row>
    <row r="3410" spans="4:4">
      <c r="D3410" s="161"/>
    </row>
    <row r="3411" spans="4:4">
      <c r="D3411" s="161"/>
    </row>
    <row r="3412" spans="4:4">
      <c r="D3412" s="161"/>
    </row>
    <row r="3413" spans="4:4">
      <c r="D3413" s="161"/>
    </row>
    <row r="3414" spans="4:4">
      <c r="D3414" s="161"/>
    </row>
    <row r="3415" spans="4:4">
      <c r="D3415" s="161"/>
    </row>
    <row r="3416" spans="4:4">
      <c r="D3416" s="161"/>
    </row>
    <row r="3417" spans="4:4">
      <c r="D3417" s="161"/>
    </row>
    <row r="3418" spans="4:4">
      <c r="D3418" s="161"/>
    </row>
    <row r="3419" spans="4:4">
      <c r="D3419" s="161"/>
    </row>
    <row r="3420" spans="4:4">
      <c r="D3420" s="161"/>
    </row>
    <row r="3421" spans="4:4">
      <c r="D3421" s="161"/>
    </row>
    <row r="3422" spans="4:4">
      <c r="D3422" s="161"/>
    </row>
    <row r="3423" spans="4:4">
      <c r="D3423" s="161"/>
    </row>
    <row r="3424" spans="4:4">
      <c r="D3424" s="161"/>
    </row>
    <row r="3425" spans="4:4">
      <c r="D3425" s="161"/>
    </row>
    <row r="3426" spans="4:4">
      <c r="D3426" s="161"/>
    </row>
    <row r="3427" spans="4:4">
      <c r="D3427" s="161"/>
    </row>
    <row r="3428" spans="4:4">
      <c r="D3428" s="161"/>
    </row>
    <row r="3429" spans="4:4">
      <c r="D3429" s="161"/>
    </row>
    <row r="3430" spans="4:4">
      <c r="D3430" s="161"/>
    </row>
    <row r="3431" spans="4:4">
      <c r="D3431" s="161"/>
    </row>
    <row r="3432" spans="4:4">
      <c r="D3432" s="161"/>
    </row>
    <row r="3433" spans="4:4">
      <c r="D3433" s="161"/>
    </row>
    <row r="3434" spans="4:4">
      <c r="D3434" s="161"/>
    </row>
    <row r="3435" spans="4:4">
      <c r="D3435" s="161"/>
    </row>
    <row r="3436" spans="4:4">
      <c r="D3436" s="161"/>
    </row>
    <row r="3437" spans="4:4">
      <c r="D3437" s="161"/>
    </row>
    <row r="3438" spans="4:4">
      <c r="D3438" s="161"/>
    </row>
    <row r="3439" spans="4:4">
      <c r="D3439" s="161"/>
    </row>
    <row r="3440" spans="4:4">
      <c r="D3440" s="161"/>
    </row>
    <row r="3441" spans="4:4">
      <c r="D3441" s="161"/>
    </row>
    <row r="3442" spans="4:4">
      <c r="D3442" s="161"/>
    </row>
    <row r="3443" spans="4:4">
      <c r="D3443" s="161"/>
    </row>
    <row r="3444" spans="4:4">
      <c r="D3444" s="161"/>
    </row>
    <row r="3445" spans="4:4">
      <c r="D3445" s="161"/>
    </row>
    <row r="3446" spans="4:4">
      <c r="D3446" s="161"/>
    </row>
    <row r="3447" spans="4:4">
      <c r="D3447" s="161"/>
    </row>
    <row r="3448" spans="4:4">
      <c r="D3448" s="161"/>
    </row>
    <row r="3449" spans="4:4">
      <c r="D3449" s="161"/>
    </row>
    <row r="3450" spans="4:4">
      <c r="D3450" s="161"/>
    </row>
    <row r="3451" spans="4:4">
      <c r="D3451" s="161"/>
    </row>
    <row r="3452" spans="4:4">
      <c r="D3452" s="161"/>
    </row>
    <row r="3453" spans="4:4">
      <c r="D3453" s="161"/>
    </row>
    <row r="3454" spans="4:4">
      <c r="D3454" s="161"/>
    </row>
    <row r="3455" spans="4:4">
      <c r="D3455" s="161"/>
    </row>
    <row r="3456" spans="4:4">
      <c r="D3456" s="161"/>
    </row>
    <row r="3457" spans="4:4">
      <c r="D3457" s="161"/>
    </row>
    <row r="3458" spans="4:4">
      <c r="D3458" s="161"/>
    </row>
    <row r="3459" spans="4:4">
      <c r="D3459" s="161"/>
    </row>
    <row r="3460" spans="4:4">
      <c r="D3460" s="161"/>
    </row>
    <row r="3461" spans="4:4">
      <c r="D3461" s="161"/>
    </row>
    <row r="3462" spans="4:4">
      <c r="D3462" s="161"/>
    </row>
    <row r="3463" spans="4:4">
      <c r="D3463" s="161"/>
    </row>
    <row r="3464" spans="4:4">
      <c r="D3464" s="161"/>
    </row>
    <row r="3465" spans="4:4">
      <c r="D3465" s="161"/>
    </row>
    <row r="3466" spans="4:4">
      <c r="D3466" s="161"/>
    </row>
    <row r="3467" spans="4:4">
      <c r="D3467" s="161"/>
    </row>
    <row r="3468" spans="4:4">
      <c r="D3468" s="161"/>
    </row>
    <row r="3469" spans="4:4">
      <c r="D3469" s="161"/>
    </row>
    <row r="3470" spans="4:4">
      <c r="D3470" s="161"/>
    </row>
    <row r="3471" spans="4:4">
      <c r="D3471" s="161"/>
    </row>
    <row r="3472" spans="4:4">
      <c r="D3472" s="161"/>
    </row>
    <row r="3473" spans="4:4">
      <c r="D3473" s="161"/>
    </row>
    <row r="3474" spans="4:4">
      <c r="D3474" s="161"/>
    </row>
    <row r="3475" spans="4:4">
      <c r="D3475" s="161"/>
    </row>
    <row r="3476" spans="4:4">
      <c r="D3476" s="161"/>
    </row>
    <row r="3477" spans="4:4">
      <c r="D3477" s="161"/>
    </row>
    <row r="3478" spans="4:4">
      <c r="D3478" s="161"/>
    </row>
    <row r="3479" spans="4:4">
      <c r="D3479" s="161"/>
    </row>
    <row r="3480" spans="4:4">
      <c r="D3480" s="161"/>
    </row>
    <row r="3481" spans="4:4">
      <c r="D3481" s="161"/>
    </row>
    <row r="3482" spans="4:4">
      <c r="D3482" s="161"/>
    </row>
    <row r="3483" spans="4:4">
      <c r="D3483" s="161"/>
    </row>
    <row r="3484" spans="4:4">
      <c r="D3484" s="161"/>
    </row>
    <row r="3485" spans="4:4">
      <c r="D3485" s="161"/>
    </row>
    <row r="3486" spans="4:4">
      <c r="D3486" s="161"/>
    </row>
    <row r="3487" spans="4:4">
      <c r="D3487" s="161"/>
    </row>
    <row r="3488" spans="4:4">
      <c r="D3488" s="161"/>
    </row>
    <row r="3489" spans="4:4">
      <c r="D3489" s="161"/>
    </row>
    <row r="3490" spans="4:4">
      <c r="D3490" s="161"/>
    </row>
    <row r="3491" spans="4:4">
      <c r="D3491" s="161"/>
    </row>
    <row r="3492" spans="4:4">
      <c r="D3492" s="161"/>
    </row>
    <row r="3493" spans="4:4">
      <c r="D3493" s="161"/>
    </row>
    <row r="3494" spans="4:4">
      <c r="D3494" s="161"/>
    </row>
    <row r="3495" spans="4:4">
      <c r="D3495" s="161"/>
    </row>
    <row r="3496" spans="4:4">
      <c r="D3496" s="161"/>
    </row>
    <row r="3497" spans="4:4">
      <c r="D3497" s="161"/>
    </row>
    <row r="3498" spans="4:4">
      <c r="D3498" s="161"/>
    </row>
    <row r="3499" spans="4:4">
      <c r="D3499" s="161"/>
    </row>
    <row r="3500" spans="4:4">
      <c r="D3500" s="161"/>
    </row>
    <row r="3501" spans="4:4">
      <c r="D3501" s="161"/>
    </row>
    <row r="3502" spans="4:4">
      <c r="D3502" s="161"/>
    </row>
    <row r="3503" spans="4:4">
      <c r="D3503" s="161"/>
    </row>
    <row r="3504" spans="4:4">
      <c r="D3504" s="161"/>
    </row>
    <row r="3505" spans="4:4">
      <c r="D3505" s="161"/>
    </row>
    <row r="3506" spans="4:4">
      <c r="D3506" s="161"/>
    </row>
    <row r="3507" spans="4:4">
      <c r="D3507" s="161"/>
    </row>
    <row r="3508" spans="4:4">
      <c r="D3508" s="161"/>
    </row>
    <row r="3509" spans="4:4">
      <c r="D3509" s="161"/>
    </row>
    <row r="3510" spans="4:4">
      <c r="D3510" s="161"/>
    </row>
    <row r="3511" spans="4:4">
      <c r="D3511" s="161"/>
    </row>
    <row r="3512" spans="4:4">
      <c r="D3512" s="161"/>
    </row>
    <row r="3513" spans="4:4">
      <c r="D3513" s="161"/>
    </row>
    <row r="3514" spans="4:4">
      <c r="D3514" s="161"/>
    </row>
    <row r="3515" spans="4:4">
      <c r="D3515" s="161"/>
    </row>
    <row r="3516" spans="4:4">
      <c r="D3516" s="161"/>
    </row>
    <row r="3517" spans="4:4">
      <c r="D3517" s="161"/>
    </row>
    <row r="3518" spans="4:4">
      <c r="D3518" s="161"/>
    </row>
    <row r="3519" spans="4:4">
      <c r="D3519" s="161"/>
    </row>
    <row r="3520" spans="4:4">
      <c r="D3520" s="161"/>
    </row>
    <row r="3521" spans="4:4">
      <c r="D3521" s="161"/>
    </row>
    <row r="3522" spans="4:4">
      <c r="D3522" s="161"/>
    </row>
    <row r="3523" spans="4:4">
      <c r="D3523" s="161"/>
    </row>
    <row r="3524" spans="4:4">
      <c r="D3524" s="161"/>
    </row>
    <row r="3525" spans="4:4">
      <c r="D3525" s="161"/>
    </row>
    <row r="3526" spans="4:4">
      <c r="D3526" s="161"/>
    </row>
    <row r="3527" spans="4:4">
      <c r="D3527" s="161"/>
    </row>
    <row r="3528" spans="4:4">
      <c r="D3528" s="161"/>
    </row>
    <row r="3529" spans="4:4">
      <c r="D3529" s="161"/>
    </row>
    <row r="3530" spans="4:4">
      <c r="D3530" s="161"/>
    </row>
    <row r="3531" spans="4:4">
      <c r="D3531" s="161"/>
    </row>
    <row r="3532" spans="4:4">
      <c r="D3532" s="161"/>
    </row>
    <row r="3533" spans="4:4">
      <c r="D3533" s="161"/>
    </row>
    <row r="3534" spans="4:4">
      <c r="D3534" s="161"/>
    </row>
    <row r="3535" spans="4:4">
      <c r="D3535" s="161"/>
    </row>
    <row r="3536" spans="4:4">
      <c r="D3536" s="161"/>
    </row>
    <row r="3537" spans="4:4">
      <c r="D3537" s="161"/>
    </row>
    <row r="3538" spans="4:4">
      <c r="D3538" s="161"/>
    </row>
    <row r="3539" spans="4:4">
      <c r="D3539" s="161"/>
    </row>
    <row r="3540" spans="4:4">
      <c r="D3540" s="161"/>
    </row>
    <row r="3541" spans="4:4">
      <c r="D3541" s="161"/>
    </row>
    <row r="3542" spans="4:4">
      <c r="D3542" s="161"/>
    </row>
    <row r="3543" spans="4:4">
      <c r="D3543" s="161"/>
    </row>
    <row r="3544" spans="4:4">
      <c r="D3544" s="161"/>
    </row>
    <row r="3545" spans="4:4">
      <c r="D3545" s="161"/>
    </row>
    <row r="3546" spans="4:4">
      <c r="D3546" s="161"/>
    </row>
    <row r="3547" spans="4:4">
      <c r="D3547" s="161"/>
    </row>
    <row r="3548" spans="4:4">
      <c r="D3548" s="161"/>
    </row>
    <row r="3549" spans="4:4">
      <c r="D3549" s="161"/>
    </row>
    <row r="3550" spans="4:4">
      <c r="D3550" s="161"/>
    </row>
    <row r="3551" spans="4:4">
      <c r="D3551" s="161"/>
    </row>
    <row r="3552" spans="4:4">
      <c r="D3552" s="161"/>
    </row>
    <row r="3553" spans="4:4">
      <c r="D3553" s="161"/>
    </row>
    <row r="3554" spans="4:4">
      <c r="D3554" s="161"/>
    </row>
    <row r="3555" spans="4:4">
      <c r="D3555" s="161"/>
    </row>
    <row r="3556" spans="4:4">
      <c r="D3556" s="161"/>
    </row>
    <row r="3557" spans="4:4">
      <c r="D3557" s="161"/>
    </row>
    <row r="3558" spans="4:4">
      <c r="D3558" s="161"/>
    </row>
    <row r="3559" spans="4:4">
      <c r="D3559" s="161"/>
    </row>
    <row r="3560" spans="4:4">
      <c r="D3560" s="161"/>
    </row>
    <row r="3561" spans="4:4">
      <c r="D3561" s="161"/>
    </row>
    <row r="3562" spans="4:4">
      <c r="D3562" s="161"/>
    </row>
    <row r="3563" spans="4:4">
      <c r="D3563" s="161"/>
    </row>
    <row r="3564" spans="4:4">
      <c r="D3564" s="161"/>
    </row>
    <row r="3565" spans="4:4">
      <c r="D3565" s="161"/>
    </row>
    <row r="3566" spans="4:4">
      <c r="D3566" s="161"/>
    </row>
    <row r="3567" spans="4:4">
      <c r="D3567" s="161"/>
    </row>
    <row r="3568" spans="4:4">
      <c r="D3568" s="161"/>
    </row>
    <row r="3569" spans="4:4">
      <c r="D3569" s="161"/>
    </row>
    <row r="3570" spans="4:4">
      <c r="D3570" s="161"/>
    </row>
    <row r="3571" spans="4:4">
      <c r="D3571" s="161"/>
    </row>
    <row r="3572" spans="4:4">
      <c r="D3572" s="161"/>
    </row>
    <row r="3573" spans="4:4">
      <c r="D3573" s="161"/>
    </row>
    <row r="3574" spans="4:4">
      <c r="D3574" s="161"/>
    </row>
    <row r="3575" spans="4:4">
      <c r="D3575" s="161"/>
    </row>
    <row r="3576" spans="4:4">
      <c r="D3576" s="161"/>
    </row>
    <row r="3577" spans="4:4">
      <c r="D3577" s="161"/>
    </row>
    <row r="3578" spans="4:4">
      <c r="D3578" s="161"/>
    </row>
    <row r="3579" spans="4:4">
      <c r="D3579" s="161"/>
    </row>
    <row r="3580" spans="4:4">
      <c r="D3580" s="161"/>
    </row>
    <row r="3581" spans="4:4">
      <c r="D3581" s="161"/>
    </row>
    <row r="3582" spans="4:4">
      <c r="D3582" s="161"/>
    </row>
    <row r="3583" spans="4:4">
      <c r="D3583" s="161"/>
    </row>
    <row r="3584" spans="4:4">
      <c r="D3584" s="161"/>
    </row>
    <row r="3585" spans="4:4">
      <c r="D3585" s="161"/>
    </row>
    <row r="3586" spans="4:4">
      <c r="D3586" s="161"/>
    </row>
    <row r="3587" spans="4:4">
      <c r="D3587" s="161"/>
    </row>
    <row r="3588" spans="4:4">
      <c r="D3588" s="161"/>
    </row>
    <row r="3589" spans="4:4">
      <c r="D3589" s="161"/>
    </row>
    <row r="3590" spans="4:4">
      <c r="D3590" s="161"/>
    </row>
    <row r="3591" spans="4:4">
      <c r="D3591" s="161"/>
    </row>
    <row r="3592" spans="4:4">
      <c r="D3592" s="161"/>
    </row>
    <row r="3593" spans="4:4">
      <c r="D3593" s="161"/>
    </row>
    <row r="3594" spans="4:4">
      <c r="D3594" s="161"/>
    </row>
    <row r="3595" spans="4:4">
      <c r="D3595" s="161"/>
    </row>
    <row r="3596" spans="4:4">
      <c r="D3596" s="161"/>
    </row>
    <row r="3597" spans="4:4">
      <c r="D3597" s="161"/>
    </row>
    <row r="3598" spans="4:4">
      <c r="D3598" s="161"/>
    </row>
    <row r="3599" spans="4:4">
      <c r="D3599" s="161"/>
    </row>
    <row r="3600" spans="4:4">
      <c r="D3600" s="161"/>
    </row>
    <row r="3601" spans="4:4">
      <c r="D3601" s="161"/>
    </row>
    <row r="3602" spans="4:4">
      <c r="D3602" s="161"/>
    </row>
    <row r="3603" spans="4:4">
      <c r="D3603" s="161"/>
    </row>
    <row r="3604" spans="4:4">
      <c r="D3604" s="161"/>
    </row>
    <row r="3605" spans="4:4">
      <c r="D3605" s="161"/>
    </row>
    <row r="3606" spans="4:4">
      <c r="D3606" s="161"/>
    </row>
    <row r="3607" spans="4:4">
      <c r="D3607" s="161"/>
    </row>
    <row r="3608" spans="4:4">
      <c r="D3608" s="161"/>
    </row>
    <row r="3609" spans="4:4">
      <c r="D3609" s="161"/>
    </row>
    <row r="3610" spans="4:4">
      <c r="D3610" s="161"/>
    </row>
    <row r="3611" spans="4:4">
      <c r="D3611" s="161"/>
    </row>
    <row r="3612" spans="4:4">
      <c r="D3612" s="161"/>
    </row>
    <row r="3613" spans="4:4">
      <c r="D3613" s="161"/>
    </row>
    <row r="3614" spans="4:4">
      <c r="D3614" s="161"/>
    </row>
    <row r="3615" spans="4:4">
      <c r="D3615" s="161"/>
    </row>
    <row r="3616" spans="4:4">
      <c r="D3616" s="161"/>
    </row>
    <row r="3617" spans="4:4">
      <c r="D3617" s="161"/>
    </row>
    <row r="3618" spans="4:4">
      <c r="D3618" s="161"/>
    </row>
    <row r="3619" spans="4:4">
      <c r="D3619" s="161"/>
    </row>
    <row r="3620" spans="4:4">
      <c r="D3620" s="161"/>
    </row>
    <row r="3621" spans="4:4">
      <c r="D3621" s="161"/>
    </row>
    <row r="3622" spans="4:4">
      <c r="D3622" s="161"/>
    </row>
    <row r="3623" spans="4:4">
      <c r="D3623" s="161"/>
    </row>
    <row r="3624" spans="4:4">
      <c r="D3624" s="161"/>
    </row>
    <row r="3625" spans="4:4">
      <c r="D3625" s="161"/>
    </row>
    <row r="3626" spans="4:4">
      <c r="D3626" s="161"/>
    </row>
    <row r="3627" spans="4:4">
      <c r="D3627" s="161"/>
    </row>
    <row r="3628" spans="4:4">
      <c r="D3628" s="161"/>
    </row>
    <row r="3629" spans="4:4">
      <c r="D3629" s="161"/>
    </row>
    <row r="3630" spans="4:4">
      <c r="D3630" s="161"/>
    </row>
    <row r="3631" spans="4:4">
      <c r="D3631" s="161"/>
    </row>
    <row r="3632" spans="4:4">
      <c r="D3632" s="161"/>
    </row>
    <row r="3633" spans="4:4">
      <c r="D3633" s="161"/>
    </row>
    <row r="3634" spans="4:4">
      <c r="D3634" s="161"/>
    </row>
    <row r="3635" spans="4:4">
      <c r="D3635" s="161"/>
    </row>
    <row r="3636" spans="4:4">
      <c r="D3636" s="161"/>
    </row>
    <row r="3637" spans="4:4">
      <c r="D3637" s="161"/>
    </row>
    <row r="3638" spans="4:4">
      <c r="D3638" s="161"/>
    </row>
    <row r="3639" spans="4:4">
      <c r="D3639" s="161"/>
    </row>
    <row r="3640" spans="4:4">
      <c r="D3640" s="161"/>
    </row>
    <row r="3641" spans="4:4">
      <c r="D3641" s="161"/>
    </row>
    <row r="3642" spans="4:4">
      <c r="D3642" s="161"/>
    </row>
    <row r="3643" spans="4:4">
      <c r="D3643" s="161"/>
    </row>
    <row r="3644" spans="4:4">
      <c r="D3644" s="161"/>
    </row>
    <row r="3645" spans="4:4">
      <c r="D3645" s="161"/>
    </row>
    <row r="3646" spans="4:4">
      <c r="D3646" s="161"/>
    </row>
    <row r="3647" spans="4:4">
      <c r="D3647" s="161"/>
    </row>
    <row r="3648" spans="4:4">
      <c r="D3648" s="161"/>
    </row>
    <row r="3649" spans="4:4">
      <c r="D3649" s="161"/>
    </row>
    <row r="3650" spans="4:4">
      <c r="D3650" s="161"/>
    </row>
    <row r="3651" spans="4:4">
      <c r="D3651" s="161"/>
    </row>
    <row r="3652" spans="4:4">
      <c r="D3652" s="161"/>
    </row>
    <row r="3653" spans="4:4">
      <c r="D3653" s="161"/>
    </row>
    <row r="3654" spans="4:4">
      <c r="D3654" s="161"/>
    </row>
    <row r="3655" spans="4:4">
      <c r="D3655" s="161"/>
    </row>
    <row r="3656" spans="4:4">
      <c r="D3656" s="161"/>
    </row>
    <row r="3657" spans="4:4">
      <c r="D3657" s="161"/>
    </row>
    <row r="3658" spans="4:4">
      <c r="D3658" s="161"/>
    </row>
    <row r="3659" spans="4:4">
      <c r="D3659" s="161"/>
    </row>
    <row r="3660" spans="4:4">
      <c r="D3660" s="161"/>
    </row>
    <row r="3661" spans="4:4">
      <c r="D3661" s="161"/>
    </row>
    <row r="3662" spans="4:4">
      <c r="D3662" s="161"/>
    </row>
    <row r="3663" spans="4:4">
      <c r="D3663" s="161"/>
    </row>
    <row r="3664" spans="4:4">
      <c r="D3664" s="161"/>
    </row>
    <row r="3665" spans="4:4">
      <c r="D3665" s="161"/>
    </row>
    <row r="3666" spans="4:4">
      <c r="D3666" s="161"/>
    </row>
    <row r="3667" spans="4:4">
      <c r="D3667" s="161"/>
    </row>
    <row r="3668" spans="4:4">
      <c r="D3668" s="161"/>
    </row>
    <row r="3669" spans="4:4">
      <c r="D3669" s="161"/>
    </row>
    <row r="3670" spans="4:4">
      <c r="D3670" s="161"/>
    </row>
    <row r="3671" spans="4:4">
      <c r="D3671" s="161"/>
    </row>
    <row r="3672" spans="4:4">
      <c r="D3672" s="161"/>
    </row>
    <row r="3673" spans="4:4">
      <c r="D3673" s="161"/>
    </row>
    <row r="3674" spans="4:4">
      <c r="D3674" s="161"/>
    </row>
    <row r="3675" spans="4:4">
      <c r="D3675" s="161"/>
    </row>
    <row r="3676" spans="4:4">
      <c r="D3676" s="161"/>
    </row>
    <row r="3677" spans="4:4">
      <c r="D3677" s="161"/>
    </row>
    <row r="3678" spans="4:4">
      <c r="D3678" s="161"/>
    </row>
    <row r="3679" spans="4:4">
      <c r="D3679" s="161"/>
    </row>
    <row r="3680" spans="4:4">
      <c r="D3680" s="161"/>
    </row>
    <row r="3681" spans="4:4">
      <c r="D3681" s="161"/>
    </row>
    <row r="3682" spans="4:4">
      <c r="D3682" s="161"/>
    </row>
    <row r="3683" spans="4:4">
      <c r="D3683" s="161"/>
    </row>
    <row r="3684" spans="4:4">
      <c r="D3684" s="161"/>
    </row>
    <row r="3685" spans="4:4">
      <c r="D3685" s="161"/>
    </row>
    <row r="3686" spans="4:4">
      <c r="D3686" s="161"/>
    </row>
    <row r="3687" spans="4:4">
      <c r="D3687" s="161"/>
    </row>
    <row r="3688" spans="4:4">
      <c r="D3688" s="161"/>
    </row>
    <row r="3689" spans="4:4">
      <c r="D3689" s="161"/>
    </row>
    <row r="3690" spans="4:4">
      <c r="D3690" s="161"/>
    </row>
    <row r="3691" spans="4:4">
      <c r="D3691" s="161"/>
    </row>
    <row r="3692" spans="4:4">
      <c r="D3692" s="161"/>
    </row>
    <row r="3693" spans="4:4">
      <c r="D3693" s="161"/>
    </row>
    <row r="3694" spans="4:4">
      <c r="D3694" s="161"/>
    </row>
    <row r="3695" spans="4:4">
      <c r="D3695" s="161"/>
    </row>
    <row r="3696" spans="4:4">
      <c r="D3696" s="161"/>
    </row>
    <row r="3697" spans="4:4">
      <c r="D3697" s="161"/>
    </row>
    <row r="3698" spans="4:4">
      <c r="D3698" s="161"/>
    </row>
    <row r="3699" spans="4:4">
      <c r="D3699" s="161"/>
    </row>
    <row r="3700" spans="4:4">
      <c r="D3700" s="161"/>
    </row>
    <row r="3701" spans="4:4">
      <c r="D3701" s="161"/>
    </row>
    <row r="3702" spans="4:4">
      <c r="D3702" s="161"/>
    </row>
    <row r="3703" spans="4:4">
      <c r="D3703" s="161"/>
    </row>
    <row r="3704" spans="4:4">
      <c r="D3704" s="161"/>
    </row>
    <row r="3705" spans="4:4">
      <c r="D3705" s="161"/>
    </row>
    <row r="3706" spans="4:4">
      <c r="D3706" s="161"/>
    </row>
    <row r="3707" spans="4:4">
      <c r="D3707" s="161"/>
    </row>
    <row r="3708" spans="4:4">
      <c r="D3708" s="161"/>
    </row>
    <row r="3709" spans="4:4">
      <c r="D3709" s="161"/>
    </row>
    <row r="3710" spans="4:4">
      <c r="D3710" s="161"/>
    </row>
    <row r="3711" spans="4:4">
      <c r="D3711" s="161"/>
    </row>
    <row r="3712" spans="4:4">
      <c r="D3712" s="161"/>
    </row>
    <row r="3713" spans="4:4">
      <c r="D3713" s="161"/>
    </row>
    <row r="3714" spans="4:4">
      <c r="D3714" s="161"/>
    </row>
    <row r="3715" spans="4:4">
      <c r="D3715" s="161"/>
    </row>
    <row r="3716" spans="4:4">
      <c r="D3716" s="161"/>
    </row>
    <row r="3717" spans="4:4">
      <c r="D3717" s="161"/>
    </row>
    <row r="3718" spans="4:4">
      <c r="D3718" s="161"/>
    </row>
    <row r="3719" spans="4:4">
      <c r="D3719" s="161"/>
    </row>
    <row r="3720" spans="4:4">
      <c r="D3720" s="161"/>
    </row>
    <row r="3721" spans="4:4">
      <c r="D3721" s="161"/>
    </row>
    <row r="3722" spans="4:4">
      <c r="D3722" s="161"/>
    </row>
    <row r="3723" spans="4:4">
      <c r="D3723" s="161"/>
    </row>
    <row r="3724" spans="4:4">
      <c r="D3724" s="161"/>
    </row>
    <row r="3725" spans="4:4">
      <c r="D3725" s="161"/>
    </row>
    <row r="3726" spans="4:4">
      <c r="D3726" s="161"/>
    </row>
    <row r="3727" spans="4:4">
      <c r="D3727" s="161"/>
    </row>
    <row r="3728" spans="4:4">
      <c r="D3728" s="161"/>
    </row>
    <row r="3729" spans="4:4">
      <c r="D3729" s="161"/>
    </row>
    <row r="3730" spans="4:4">
      <c r="D3730" s="161"/>
    </row>
    <row r="3731" spans="4:4">
      <c r="D3731" s="161"/>
    </row>
    <row r="3732" spans="4:4">
      <c r="D3732" s="161"/>
    </row>
    <row r="3733" spans="4:4">
      <c r="D3733" s="161"/>
    </row>
    <row r="3734" spans="4:4">
      <c r="D3734" s="161"/>
    </row>
    <row r="3735" spans="4:4">
      <c r="D3735" s="161"/>
    </row>
    <row r="3736" spans="4:4">
      <c r="D3736" s="161"/>
    </row>
    <row r="3737" spans="4:4">
      <c r="D3737" s="161"/>
    </row>
    <row r="3738" spans="4:4">
      <c r="D3738" s="161"/>
    </row>
    <row r="3739" spans="4:4">
      <c r="D3739" s="161"/>
    </row>
    <row r="3740" spans="4:4">
      <c r="D3740" s="161"/>
    </row>
    <row r="3741" spans="4:4">
      <c r="D3741" s="161"/>
    </row>
    <row r="3742" spans="4:4">
      <c r="D3742" s="161"/>
    </row>
    <row r="3743" spans="4:4">
      <c r="D3743" s="161"/>
    </row>
    <row r="3744" spans="4:4">
      <c r="D3744" s="161"/>
    </row>
    <row r="3745" spans="4:4">
      <c r="D3745" s="161"/>
    </row>
    <row r="3746" spans="4:4">
      <c r="D3746" s="161"/>
    </row>
    <row r="3747" spans="4:4">
      <c r="D3747" s="161"/>
    </row>
    <row r="3748" spans="4:4">
      <c r="D3748" s="161"/>
    </row>
    <row r="3749" spans="4:4">
      <c r="D3749" s="161"/>
    </row>
    <row r="3750" spans="4:4">
      <c r="D3750" s="161"/>
    </row>
    <row r="3751" spans="4:4">
      <c r="D3751" s="161"/>
    </row>
    <row r="3752" spans="4:4">
      <c r="D3752" s="161"/>
    </row>
    <row r="3753" spans="4:4">
      <c r="D3753" s="161"/>
    </row>
    <row r="3754" spans="4:4">
      <c r="D3754" s="161"/>
    </row>
    <row r="3755" spans="4:4">
      <c r="D3755" s="161"/>
    </row>
    <row r="3756" spans="4:4">
      <c r="D3756" s="161"/>
    </row>
    <row r="3757" spans="4:4">
      <c r="D3757" s="161"/>
    </row>
    <row r="3758" spans="4:4">
      <c r="D3758" s="161"/>
    </row>
    <row r="3759" spans="4:4">
      <c r="D3759" s="161"/>
    </row>
    <row r="3760" spans="4:4">
      <c r="D3760" s="161"/>
    </row>
    <row r="3761" spans="4:4">
      <c r="D3761" s="161"/>
    </row>
    <row r="3762" spans="4:4">
      <c r="D3762" s="161"/>
    </row>
    <row r="3763" spans="4:4">
      <c r="D3763" s="161"/>
    </row>
    <row r="3764" spans="4:4">
      <c r="D3764" s="161"/>
    </row>
    <row r="3765" spans="4:4">
      <c r="D3765" s="161"/>
    </row>
    <row r="3766" spans="4:4">
      <c r="D3766" s="161"/>
    </row>
    <row r="3767" spans="4:4">
      <c r="D3767" s="161"/>
    </row>
    <row r="3768" spans="4:4">
      <c r="D3768" s="161"/>
    </row>
    <row r="3769" spans="4:4">
      <c r="D3769" s="161"/>
    </row>
    <row r="3770" spans="4:4">
      <c r="D3770" s="161"/>
    </row>
    <row r="3771" spans="4:4">
      <c r="D3771" s="161"/>
    </row>
    <row r="3772" spans="4:4">
      <c r="D3772" s="161"/>
    </row>
    <row r="3773" spans="4:4">
      <c r="D3773" s="161"/>
    </row>
    <row r="3774" spans="4:4">
      <c r="D3774" s="161"/>
    </row>
    <row r="3775" spans="4:4">
      <c r="D3775" s="161"/>
    </row>
    <row r="3776" spans="4:4">
      <c r="D3776" s="161"/>
    </row>
    <row r="3777" spans="4:4">
      <c r="D3777" s="161"/>
    </row>
    <row r="3778" spans="4:4">
      <c r="D3778" s="161"/>
    </row>
    <row r="3779" spans="4:4">
      <c r="D3779" s="161"/>
    </row>
    <row r="3780" spans="4:4">
      <c r="D3780" s="161"/>
    </row>
    <row r="3781" spans="4:4">
      <c r="D3781" s="161"/>
    </row>
    <row r="3782" spans="4:4">
      <c r="D3782" s="161"/>
    </row>
    <row r="3783" spans="4:4">
      <c r="D3783" s="161"/>
    </row>
    <row r="3784" spans="4:4">
      <c r="D3784" s="161"/>
    </row>
    <row r="3785" spans="4:4">
      <c r="D3785" s="161"/>
    </row>
    <row r="3786" spans="4:4">
      <c r="D3786" s="161"/>
    </row>
    <row r="3787" spans="4:4">
      <c r="D3787" s="161"/>
    </row>
    <row r="3788" spans="4:4">
      <c r="D3788" s="161"/>
    </row>
    <row r="3789" spans="4:4">
      <c r="D3789" s="161"/>
    </row>
    <row r="3790" spans="4:4">
      <c r="D3790" s="161"/>
    </row>
    <row r="3791" spans="4:4">
      <c r="D3791" s="161"/>
    </row>
    <row r="3792" spans="4:4">
      <c r="D3792" s="161"/>
    </row>
    <row r="3793" spans="4:4">
      <c r="D3793" s="161"/>
    </row>
    <row r="3794" spans="4:4">
      <c r="D3794" s="161"/>
    </row>
    <row r="3795" spans="4:4">
      <c r="D3795" s="161"/>
    </row>
    <row r="3796" spans="4:4">
      <c r="D3796" s="161"/>
    </row>
    <row r="3797" spans="4:4">
      <c r="D3797" s="161"/>
    </row>
    <row r="3798" spans="4:4">
      <c r="D3798" s="161"/>
    </row>
    <row r="3799" spans="4:4">
      <c r="D3799" s="161"/>
    </row>
    <row r="3800" spans="4:4">
      <c r="D3800" s="161"/>
    </row>
    <row r="3801" spans="4:4">
      <c r="D3801" s="161"/>
    </row>
    <row r="3802" spans="4:4">
      <c r="D3802" s="161"/>
    </row>
    <row r="3803" spans="4:4">
      <c r="D3803" s="161"/>
    </row>
    <row r="3804" spans="4:4">
      <c r="D3804" s="161"/>
    </row>
    <row r="3805" spans="4:4">
      <c r="D3805" s="161"/>
    </row>
    <row r="3806" spans="4:4">
      <c r="D3806" s="161"/>
    </row>
    <row r="3807" spans="4:4">
      <c r="D3807" s="161"/>
    </row>
    <row r="3808" spans="4:4">
      <c r="D3808" s="161"/>
    </row>
    <row r="3809" spans="4:4">
      <c r="D3809" s="161"/>
    </row>
    <row r="3810" spans="4:4">
      <c r="D3810" s="161"/>
    </row>
    <row r="3811" spans="4:4">
      <c r="D3811" s="161"/>
    </row>
    <row r="3812" spans="4:4">
      <c r="D3812" s="161"/>
    </row>
    <row r="3813" spans="4:4">
      <c r="D3813" s="161"/>
    </row>
    <row r="3814" spans="4:4">
      <c r="D3814" s="161"/>
    </row>
    <row r="3815" spans="4:4">
      <c r="D3815" s="161"/>
    </row>
    <row r="3816" spans="4:4">
      <c r="D3816" s="161"/>
    </row>
    <row r="3817" spans="4:4">
      <c r="D3817" s="161"/>
    </row>
    <row r="3818" spans="4:4">
      <c r="D3818" s="161"/>
    </row>
    <row r="3819" spans="4:4">
      <c r="D3819" s="161"/>
    </row>
    <row r="3820" spans="4:4">
      <c r="D3820" s="161"/>
    </row>
    <row r="3821" spans="4:4">
      <c r="D3821" s="161"/>
    </row>
    <row r="3822" spans="4:4">
      <c r="D3822" s="161"/>
    </row>
    <row r="3823" spans="4:4">
      <c r="D3823" s="161"/>
    </row>
    <row r="3824" spans="4:4">
      <c r="D3824" s="161"/>
    </row>
    <row r="3825" spans="4:4">
      <c r="D3825" s="161"/>
    </row>
    <row r="3826" spans="4:4">
      <c r="D3826" s="161"/>
    </row>
    <row r="3827" spans="4:4">
      <c r="D3827" s="161"/>
    </row>
    <row r="3828" spans="4:4">
      <c r="D3828" s="161"/>
    </row>
    <row r="3829" spans="4:4">
      <c r="D3829" s="161"/>
    </row>
    <row r="3830" spans="4:4">
      <c r="D3830" s="161"/>
    </row>
    <row r="3831" spans="4:4">
      <c r="D3831" s="161"/>
    </row>
    <row r="3832" spans="4:4">
      <c r="D3832" s="161"/>
    </row>
    <row r="3833" spans="4:4">
      <c r="D3833" s="161"/>
    </row>
    <row r="3834" spans="4:4">
      <c r="D3834" s="161"/>
    </row>
    <row r="3835" spans="4:4">
      <c r="D3835" s="161"/>
    </row>
    <row r="3836" spans="4:4">
      <c r="D3836" s="161"/>
    </row>
    <row r="3837" spans="4:4">
      <c r="D3837" s="161"/>
    </row>
    <row r="3838" spans="4:4">
      <c r="D3838" s="161"/>
    </row>
    <row r="3839" spans="4:4">
      <c r="D3839" s="161"/>
    </row>
    <row r="3840" spans="4:4">
      <c r="D3840" s="161"/>
    </row>
    <row r="3841" spans="4:4">
      <c r="D3841" s="161"/>
    </row>
    <row r="3842" spans="4:4">
      <c r="D3842" s="161"/>
    </row>
    <row r="3843" spans="4:4">
      <c r="D3843" s="161"/>
    </row>
    <row r="3844" spans="4:4">
      <c r="D3844" s="161"/>
    </row>
    <row r="3845" spans="4:4">
      <c r="D3845" s="161"/>
    </row>
    <row r="3846" spans="4:4">
      <c r="D3846" s="161"/>
    </row>
    <row r="3847" spans="4:4">
      <c r="D3847" s="161"/>
    </row>
    <row r="3848" spans="4:4">
      <c r="D3848" s="161"/>
    </row>
    <row r="3849" spans="4:4">
      <c r="D3849" s="161"/>
    </row>
    <row r="3850" spans="4:4">
      <c r="D3850" s="161"/>
    </row>
    <row r="3851" spans="4:4">
      <c r="D3851" s="161"/>
    </row>
    <row r="3852" spans="4:4">
      <c r="D3852" s="161"/>
    </row>
    <row r="3853" spans="4:4">
      <c r="D3853" s="161"/>
    </row>
    <row r="3854" spans="4:4">
      <c r="D3854" s="161"/>
    </row>
    <row r="3855" spans="4:4">
      <c r="D3855" s="161"/>
    </row>
    <row r="3856" spans="4:4">
      <c r="D3856" s="161"/>
    </row>
    <row r="3857" spans="4:4">
      <c r="D3857" s="161"/>
    </row>
    <row r="3858" spans="4:4">
      <c r="D3858" s="161"/>
    </row>
    <row r="3859" spans="4:4">
      <c r="D3859" s="161"/>
    </row>
    <row r="3860" spans="4:4">
      <c r="D3860" s="161"/>
    </row>
    <row r="3861" spans="4:4">
      <c r="D3861" s="161"/>
    </row>
    <row r="3862" spans="4:4">
      <c r="D3862" s="161"/>
    </row>
    <row r="3863" spans="4:4">
      <c r="D3863" s="161"/>
    </row>
    <row r="3864" spans="4:4">
      <c r="D3864" s="161"/>
    </row>
    <row r="3865" spans="4:4">
      <c r="D3865" s="161"/>
    </row>
    <row r="3866" spans="4:4">
      <c r="D3866" s="161"/>
    </row>
    <row r="3867" spans="4:4">
      <c r="D3867" s="161"/>
    </row>
    <row r="3868" spans="4:4">
      <c r="D3868" s="161"/>
    </row>
    <row r="3869" spans="4:4">
      <c r="D3869" s="161"/>
    </row>
    <row r="3870" spans="4:4">
      <c r="D3870" s="161"/>
    </row>
    <row r="3871" spans="4:4">
      <c r="D3871" s="161"/>
    </row>
    <row r="3872" spans="4:4">
      <c r="D3872" s="161"/>
    </row>
    <row r="3873" spans="4:4">
      <c r="D3873" s="161"/>
    </row>
    <row r="3874" spans="4:4">
      <c r="D3874" s="161"/>
    </row>
    <row r="3875" spans="4:4">
      <c r="D3875" s="161"/>
    </row>
    <row r="3876" spans="4:4">
      <c r="D3876" s="161"/>
    </row>
    <row r="3877" spans="4:4">
      <c r="D3877" s="161"/>
    </row>
    <row r="3878" spans="4:4">
      <c r="D3878" s="161"/>
    </row>
    <row r="3879" spans="4:4">
      <c r="D3879" s="161"/>
    </row>
    <row r="3880" spans="4:4">
      <c r="D3880" s="161"/>
    </row>
    <row r="3881" spans="4:4">
      <c r="D3881" s="161"/>
    </row>
    <row r="3882" spans="4:4">
      <c r="D3882" s="161"/>
    </row>
    <row r="3883" spans="4:4">
      <c r="D3883" s="161"/>
    </row>
    <row r="3884" spans="4:4">
      <c r="D3884" s="161"/>
    </row>
    <row r="3885" spans="4:4">
      <c r="D3885" s="161"/>
    </row>
    <row r="3886" spans="4:4">
      <c r="D3886" s="161"/>
    </row>
    <row r="3887" spans="4:4">
      <c r="D3887" s="161"/>
    </row>
    <row r="3888" spans="4:4">
      <c r="D3888" s="161"/>
    </row>
    <row r="3889" spans="4:4">
      <c r="D3889" s="161"/>
    </row>
    <row r="3890" spans="4:4">
      <c r="D3890" s="161"/>
    </row>
    <row r="3891" spans="4:4">
      <c r="D3891" s="161"/>
    </row>
    <row r="3892" spans="4:4">
      <c r="D3892" s="161"/>
    </row>
    <row r="3893" spans="4:4">
      <c r="D3893" s="161"/>
    </row>
    <row r="3894" spans="4:4">
      <c r="D3894" s="161"/>
    </row>
    <row r="3895" spans="4:4">
      <c r="D3895" s="161"/>
    </row>
    <row r="3896" spans="4:4">
      <c r="D3896" s="161"/>
    </row>
    <row r="3897" spans="4:4">
      <c r="D3897" s="161"/>
    </row>
    <row r="3898" spans="4:4">
      <c r="D3898" s="161"/>
    </row>
    <row r="3899" spans="4:4">
      <c r="D3899" s="161"/>
    </row>
    <row r="3900" spans="4:4">
      <c r="D3900" s="161"/>
    </row>
    <row r="3901" spans="4:4">
      <c r="D3901" s="161"/>
    </row>
    <row r="3902" spans="4:4">
      <c r="D3902" s="161"/>
    </row>
    <row r="3903" spans="4:4">
      <c r="D3903" s="161"/>
    </row>
    <row r="3904" spans="4:4">
      <c r="D3904" s="161"/>
    </row>
    <row r="3905" spans="4:4">
      <c r="D3905" s="161"/>
    </row>
    <row r="3906" spans="4:4">
      <c r="D3906" s="161"/>
    </row>
    <row r="3907" spans="4:4">
      <c r="D3907" s="161"/>
    </row>
    <row r="3908" spans="4:4">
      <c r="D3908" s="161"/>
    </row>
    <row r="3909" spans="4:4">
      <c r="D3909" s="161"/>
    </row>
    <row r="3910" spans="4:4">
      <c r="D3910" s="161"/>
    </row>
    <row r="3911" spans="4:4">
      <c r="D3911" s="161"/>
    </row>
    <row r="3912" spans="4:4">
      <c r="D3912" s="161"/>
    </row>
    <row r="3913" spans="4:4">
      <c r="D3913" s="161"/>
    </row>
    <row r="3914" spans="4:4">
      <c r="D3914" s="161"/>
    </row>
    <row r="3915" spans="4:4">
      <c r="D3915" s="161"/>
    </row>
    <row r="3916" spans="4:4">
      <c r="D3916" s="161"/>
    </row>
    <row r="3917" spans="4:4">
      <c r="D3917" s="161"/>
    </row>
    <row r="3918" spans="4:4">
      <c r="D3918" s="161"/>
    </row>
    <row r="3919" spans="4:4">
      <c r="D3919" s="161"/>
    </row>
    <row r="3920" spans="4:4">
      <c r="D3920" s="161"/>
    </row>
    <row r="3921" spans="4:4">
      <c r="D3921" s="161"/>
    </row>
    <row r="3922" spans="4:4">
      <c r="D3922" s="161"/>
    </row>
    <row r="3923" spans="4:4">
      <c r="D3923" s="161"/>
    </row>
    <row r="3924" spans="4:4">
      <c r="D3924" s="161"/>
    </row>
    <row r="3925" spans="4:4">
      <c r="D3925" s="161"/>
    </row>
    <row r="3926" spans="4:4">
      <c r="D3926" s="161"/>
    </row>
    <row r="3927" spans="4:4">
      <c r="D3927" s="161"/>
    </row>
    <row r="3928" spans="4:4">
      <c r="D3928" s="161"/>
    </row>
    <row r="3929" spans="4:4">
      <c r="D3929" s="161"/>
    </row>
    <row r="3930" spans="4:4">
      <c r="D3930" s="161"/>
    </row>
    <row r="3931" spans="4:4">
      <c r="D3931" s="161"/>
    </row>
    <row r="3932" spans="4:4">
      <c r="D3932" s="161"/>
    </row>
    <row r="3933" spans="4:4">
      <c r="D3933" s="161"/>
    </row>
    <row r="3934" spans="4:4">
      <c r="D3934" s="161"/>
    </row>
    <row r="3935" spans="4:4">
      <c r="D3935" s="161"/>
    </row>
    <row r="3936" spans="4:4">
      <c r="D3936" s="161"/>
    </row>
    <row r="3937" spans="4:4">
      <c r="D3937" s="161"/>
    </row>
    <row r="3938" spans="4:4">
      <c r="D3938" s="161"/>
    </row>
    <row r="3939" spans="4:4">
      <c r="D3939" s="161"/>
    </row>
    <row r="3940" spans="4:4">
      <c r="D3940" s="161"/>
    </row>
    <row r="3941" spans="4:4">
      <c r="D3941" s="161"/>
    </row>
    <row r="3942" spans="4:4">
      <c r="D3942" s="161"/>
    </row>
    <row r="3943" spans="4:4">
      <c r="D3943" s="161"/>
    </row>
    <row r="3944" spans="4:4">
      <c r="D3944" s="161"/>
    </row>
    <row r="3945" spans="4:4">
      <c r="D3945" s="161"/>
    </row>
    <row r="3946" spans="4:4">
      <c r="D3946" s="161"/>
    </row>
    <row r="3947" spans="4:4">
      <c r="D3947" s="161"/>
    </row>
    <row r="3948" spans="4:4">
      <c r="D3948" s="161"/>
    </row>
    <row r="3949" spans="4:4">
      <c r="D3949" s="161"/>
    </row>
    <row r="3950" spans="4:4">
      <c r="D3950" s="161"/>
    </row>
    <row r="3951" spans="4:4">
      <c r="D3951" s="161"/>
    </row>
    <row r="3952" spans="4:4">
      <c r="D3952" s="161"/>
    </row>
    <row r="3953" spans="4:4">
      <c r="D3953" s="161"/>
    </row>
    <row r="3954" spans="4:4">
      <c r="D3954" s="161"/>
    </row>
    <row r="3955" spans="4:4">
      <c r="D3955" s="161"/>
    </row>
    <row r="3956" spans="4:4">
      <c r="D3956" s="161"/>
    </row>
    <row r="3957" spans="4:4">
      <c r="D3957" s="161"/>
    </row>
    <row r="3958" spans="4:4">
      <c r="D3958" s="161"/>
    </row>
    <row r="3959" spans="4:4">
      <c r="D3959" s="161"/>
    </row>
    <row r="3960" spans="4:4">
      <c r="D3960" s="161"/>
    </row>
    <row r="3961" spans="4:4">
      <c r="D3961" s="161"/>
    </row>
    <row r="3962" spans="4:4">
      <c r="D3962" s="161"/>
    </row>
    <row r="3963" spans="4:4">
      <c r="D3963" s="161"/>
    </row>
    <row r="3964" spans="4:4">
      <c r="D3964" s="161"/>
    </row>
    <row r="3965" spans="4:4">
      <c r="D3965" s="161"/>
    </row>
    <row r="3966" spans="4:4">
      <c r="D3966" s="161"/>
    </row>
    <row r="3967" spans="4:4">
      <c r="D3967" s="161"/>
    </row>
    <row r="3968" spans="4:4">
      <c r="D3968" s="161"/>
    </row>
    <row r="3969" spans="4:4">
      <c r="D3969" s="161"/>
    </row>
    <row r="3970" spans="4:4">
      <c r="D3970" s="161"/>
    </row>
    <row r="3971" spans="4:4">
      <c r="D3971" s="161"/>
    </row>
    <row r="3972" spans="4:4">
      <c r="D3972" s="161"/>
    </row>
    <row r="3973" spans="4:4">
      <c r="D3973" s="161"/>
    </row>
    <row r="3974" spans="4:4">
      <c r="D3974" s="161"/>
    </row>
    <row r="3975" spans="4:4">
      <c r="D3975" s="161"/>
    </row>
    <row r="3976" spans="4:4">
      <c r="D3976" s="161"/>
    </row>
    <row r="3977" spans="4:4">
      <c r="D3977" s="161"/>
    </row>
    <row r="3978" spans="4:4">
      <c r="D3978" s="161"/>
    </row>
    <row r="3979" spans="4:4">
      <c r="D3979" s="161"/>
    </row>
    <row r="3980" spans="4:4">
      <c r="D3980" s="161"/>
    </row>
    <row r="3981" spans="4:4">
      <c r="D3981" s="161"/>
    </row>
    <row r="3982" spans="4:4">
      <c r="D3982" s="161"/>
    </row>
    <row r="3983" spans="4:4">
      <c r="D3983" s="161"/>
    </row>
    <row r="3984" spans="4:4">
      <c r="D3984" s="161"/>
    </row>
    <row r="3985" spans="4:4">
      <c r="D3985" s="161"/>
    </row>
    <row r="3986" spans="4:4">
      <c r="D3986" s="161"/>
    </row>
    <row r="3987" spans="4:4">
      <c r="D3987" s="161"/>
    </row>
    <row r="3988" spans="4:4">
      <c r="D3988" s="161"/>
    </row>
    <row r="3989" spans="4:4">
      <c r="D3989" s="161"/>
    </row>
    <row r="3990" spans="4:4">
      <c r="D3990" s="161"/>
    </row>
    <row r="3991" spans="4:4">
      <c r="D3991" s="161"/>
    </row>
    <row r="3992" spans="4:4">
      <c r="D3992" s="161"/>
    </row>
    <row r="3993" spans="4:4">
      <c r="D3993" s="161"/>
    </row>
    <row r="3994" spans="4:4">
      <c r="D3994" s="161"/>
    </row>
    <row r="3995" spans="4:4">
      <c r="D3995" s="161"/>
    </row>
    <row r="3996" spans="4:4">
      <c r="D3996" s="161"/>
    </row>
    <row r="3997" spans="4:4">
      <c r="D3997" s="161"/>
    </row>
    <row r="3998" spans="4:4">
      <c r="D3998" s="161"/>
    </row>
    <row r="3999" spans="4:4">
      <c r="D3999" s="161"/>
    </row>
    <row r="4000" spans="4:4">
      <c r="D4000" s="161"/>
    </row>
    <row r="4001" spans="4:4">
      <c r="D4001" s="161"/>
    </row>
    <row r="4002" spans="4:4">
      <c r="D4002" s="161"/>
    </row>
    <row r="4003" spans="4:4">
      <c r="D4003" s="161"/>
    </row>
    <row r="4004" spans="4:4">
      <c r="D4004" s="161"/>
    </row>
    <row r="4005" spans="4:4">
      <c r="D4005" s="161"/>
    </row>
    <row r="4006" spans="4:4">
      <c r="D4006" s="161"/>
    </row>
    <row r="4007" spans="4:4">
      <c r="D4007" s="161"/>
    </row>
    <row r="4008" spans="4:4">
      <c r="D4008" s="161"/>
    </row>
    <row r="4009" spans="4:4">
      <c r="D4009" s="161"/>
    </row>
    <row r="4010" spans="4:4">
      <c r="D4010" s="161"/>
    </row>
    <row r="4011" spans="4:4">
      <c r="D4011" s="161"/>
    </row>
    <row r="4012" spans="4:4">
      <c r="D4012" s="161"/>
    </row>
    <row r="4013" spans="4:4">
      <c r="D4013" s="161"/>
    </row>
    <row r="4014" spans="4:4">
      <c r="D4014" s="161"/>
    </row>
    <row r="4015" spans="4:4">
      <c r="D4015" s="161"/>
    </row>
    <row r="4016" spans="4:4">
      <c r="D4016" s="161"/>
    </row>
    <row r="4017" spans="4:4">
      <c r="D4017" s="161"/>
    </row>
    <row r="4018" spans="4:4">
      <c r="D4018" s="161"/>
    </row>
    <row r="4019" spans="4:4">
      <c r="D4019" s="161"/>
    </row>
    <row r="4020" spans="4:4">
      <c r="D4020" s="161"/>
    </row>
    <row r="4021" spans="4:4">
      <c r="D4021" s="161"/>
    </row>
    <row r="4022" spans="4:4">
      <c r="D4022" s="161"/>
    </row>
    <row r="4023" spans="4:4">
      <c r="D4023" s="161"/>
    </row>
    <row r="4024" spans="4:4">
      <c r="D4024" s="161"/>
    </row>
    <row r="4025" spans="4:4">
      <c r="D4025" s="161"/>
    </row>
    <row r="4026" spans="4:4">
      <c r="D4026" s="161"/>
    </row>
    <row r="4027" spans="4:4">
      <c r="D4027" s="161"/>
    </row>
    <row r="4028" spans="4:4">
      <c r="D4028" s="161"/>
    </row>
    <row r="4029" spans="4:4">
      <c r="D4029" s="161"/>
    </row>
    <row r="4030" spans="4:4">
      <c r="D4030" s="161"/>
    </row>
    <row r="4031" spans="4:4">
      <c r="D4031" s="161"/>
    </row>
    <row r="4032" spans="4:4">
      <c r="D4032" s="161"/>
    </row>
    <row r="4033" spans="4:4">
      <c r="D4033" s="161"/>
    </row>
    <row r="4034" spans="4:4">
      <c r="D4034" s="161"/>
    </row>
    <row r="4035" spans="4:4">
      <c r="D4035" s="161"/>
    </row>
    <row r="4036" spans="4:4">
      <c r="D4036" s="161"/>
    </row>
    <row r="4037" spans="4:4">
      <c r="D4037" s="161"/>
    </row>
    <row r="4038" spans="4:4">
      <c r="D4038" s="161"/>
    </row>
    <row r="4039" spans="4:4">
      <c r="D4039" s="161"/>
    </row>
    <row r="4040" spans="4:4">
      <c r="D4040" s="161"/>
    </row>
    <row r="4041" spans="4:4">
      <c r="D4041" s="161"/>
    </row>
    <row r="4042" spans="4:4">
      <c r="D4042" s="161"/>
    </row>
    <row r="4043" spans="4:4">
      <c r="D4043" s="161"/>
    </row>
    <row r="4044" spans="4:4">
      <c r="D4044" s="161"/>
    </row>
    <row r="4045" spans="4:4">
      <c r="D4045" s="161"/>
    </row>
    <row r="4046" spans="4:4">
      <c r="D4046" s="161"/>
    </row>
    <row r="4047" spans="4:4">
      <c r="D4047" s="161"/>
    </row>
    <row r="4048" spans="4:4">
      <c r="D4048" s="161"/>
    </row>
    <row r="4049" spans="4:4">
      <c r="D4049" s="161"/>
    </row>
    <row r="4050" spans="4:4">
      <c r="D4050" s="161"/>
    </row>
    <row r="4051" spans="4:4">
      <c r="D4051" s="161"/>
    </row>
    <row r="4052" spans="4:4">
      <c r="D4052" s="161"/>
    </row>
    <row r="4053" spans="4:4">
      <c r="D4053" s="161"/>
    </row>
    <row r="4054" spans="4:4">
      <c r="D4054" s="161"/>
    </row>
    <row r="4055" spans="4:4">
      <c r="D4055" s="161"/>
    </row>
    <row r="4056" spans="4:4">
      <c r="D4056" s="161"/>
    </row>
    <row r="4057" spans="4:4">
      <c r="D4057" s="161"/>
    </row>
    <row r="4058" spans="4:4">
      <c r="D4058" s="161"/>
    </row>
    <row r="4059" spans="4:4">
      <c r="D4059" s="161"/>
    </row>
    <row r="4060" spans="4:4">
      <c r="D4060" s="161"/>
    </row>
    <row r="4061" spans="4:4">
      <c r="D4061" s="161"/>
    </row>
    <row r="4062" spans="4:4">
      <c r="D4062" s="161"/>
    </row>
    <row r="4063" spans="4:4">
      <c r="D4063" s="161"/>
    </row>
    <row r="4064" spans="4:4">
      <c r="D4064" s="161"/>
    </row>
    <row r="4065" spans="4:4">
      <c r="D4065" s="161"/>
    </row>
    <row r="4066" spans="4:4">
      <c r="D4066" s="161"/>
    </row>
    <row r="4067" spans="4:4">
      <c r="D4067" s="161"/>
    </row>
    <row r="4068" spans="4:4">
      <c r="D4068" s="161"/>
    </row>
    <row r="4069" spans="4:4">
      <c r="D4069" s="161"/>
    </row>
    <row r="4070" spans="4:4">
      <c r="D4070" s="161"/>
    </row>
    <row r="4071" spans="4:4">
      <c r="D4071" s="161"/>
    </row>
    <row r="4072" spans="4:4">
      <c r="D4072" s="161"/>
    </row>
    <row r="4073" spans="4:4">
      <c r="D4073" s="161"/>
    </row>
    <row r="4074" spans="4:4">
      <c r="D4074" s="161"/>
    </row>
    <row r="4075" spans="4:4">
      <c r="D4075" s="161"/>
    </row>
    <row r="4076" spans="4:4">
      <c r="D4076" s="161"/>
    </row>
    <row r="4077" spans="4:4">
      <c r="D4077" s="161"/>
    </row>
    <row r="4078" spans="4:4">
      <c r="D4078" s="161"/>
    </row>
    <row r="4079" spans="4:4">
      <c r="D4079" s="161"/>
    </row>
    <row r="4080" spans="4:4">
      <c r="D4080" s="161"/>
    </row>
    <row r="4081" spans="4:4">
      <c r="D4081" s="161"/>
    </row>
    <row r="4082" spans="4:4">
      <c r="D4082" s="161"/>
    </row>
    <row r="4083" spans="4:4">
      <c r="D4083" s="161"/>
    </row>
    <row r="4084" spans="4:4">
      <c r="D4084" s="161"/>
    </row>
    <row r="4085" spans="4:4">
      <c r="D4085" s="161"/>
    </row>
    <row r="4086" spans="4:4">
      <c r="D4086" s="161"/>
    </row>
    <row r="4087" spans="4:4">
      <c r="D4087" s="161"/>
    </row>
    <row r="4088" spans="4:4">
      <c r="D4088" s="161"/>
    </row>
    <row r="4089" spans="4:4">
      <c r="D4089" s="161"/>
    </row>
    <row r="4090" spans="4:4">
      <c r="D4090" s="161"/>
    </row>
    <row r="4091" spans="4:4">
      <c r="D4091" s="161"/>
    </row>
    <row r="4092" spans="4:4">
      <c r="D4092" s="161"/>
    </row>
    <row r="4093" spans="4:4">
      <c r="D4093" s="161"/>
    </row>
    <row r="4094" spans="4:4">
      <c r="D4094" s="161"/>
    </row>
    <row r="4095" spans="4:4">
      <c r="D4095" s="161"/>
    </row>
    <row r="4096" spans="4:4">
      <c r="D4096" s="161"/>
    </row>
    <row r="4097" spans="4:4">
      <c r="D4097" s="161"/>
    </row>
    <row r="4098" spans="4:4">
      <c r="D4098" s="161"/>
    </row>
    <row r="4099" spans="4:4">
      <c r="D4099" s="161"/>
    </row>
    <row r="4100" spans="4:4">
      <c r="D4100" s="161"/>
    </row>
    <row r="4101" spans="4:4">
      <c r="D4101" s="161"/>
    </row>
    <row r="4102" spans="4:4">
      <c r="D4102" s="161"/>
    </row>
    <row r="4103" spans="4:4">
      <c r="D4103" s="161"/>
    </row>
    <row r="4104" spans="4:4">
      <c r="D4104" s="161"/>
    </row>
    <row r="4105" spans="4:4">
      <c r="D4105" s="161"/>
    </row>
    <row r="4106" spans="4:4">
      <c r="D4106" s="161"/>
    </row>
    <row r="4107" spans="4:4">
      <c r="D4107" s="161"/>
    </row>
    <row r="4108" spans="4:4">
      <c r="D4108" s="161"/>
    </row>
    <row r="4109" spans="4:4">
      <c r="D4109" s="161"/>
    </row>
    <row r="4110" spans="4:4">
      <c r="D4110" s="161"/>
    </row>
    <row r="4111" spans="4:4">
      <c r="D4111" s="161"/>
    </row>
    <row r="4112" spans="4:4">
      <c r="D4112" s="161"/>
    </row>
    <row r="4113" spans="4:4">
      <c r="D4113" s="161"/>
    </row>
    <row r="4114" spans="4:4">
      <c r="D4114" s="161"/>
    </row>
    <row r="4115" spans="4:4">
      <c r="D4115" s="161"/>
    </row>
    <row r="4116" spans="4:4">
      <c r="D4116" s="161"/>
    </row>
    <row r="4117" spans="4:4">
      <c r="D4117" s="161"/>
    </row>
    <row r="4118" spans="4:4">
      <c r="D4118" s="161"/>
    </row>
    <row r="4119" spans="4:4">
      <c r="D4119" s="161"/>
    </row>
    <row r="4120" spans="4:4">
      <c r="D4120" s="161"/>
    </row>
    <row r="4121" spans="4:4">
      <c r="D4121" s="161"/>
    </row>
    <row r="4122" spans="4:4">
      <c r="D4122" s="161"/>
    </row>
    <row r="4123" spans="4:4">
      <c r="D4123" s="161"/>
    </row>
    <row r="4124" spans="4:4">
      <c r="D4124" s="161"/>
    </row>
    <row r="4125" spans="4:4">
      <c r="D4125" s="161"/>
    </row>
    <row r="4126" spans="4:4">
      <c r="D4126" s="161"/>
    </row>
    <row r="4127" spans="4:4">
      <c r="D4127" s="161"/>
    </row>
    <row r="4128" spans="4:4">
      <c r="D4128" s="161"/>
    </row>
    <row r="4129" spans="4:4">
      <c r="D4129" s="161"/>
    </row>
    <row r="4130" spans="4:4">
      <c r="D4130" s="161"/>
    </row>
    <row r="4131" spans="4:4">
      <c r="D4131" s="161"/>
    </row>
    <row r="4132" spans="4:4">
      <c r="D4132" s="161"/>
    </row>
    <row r="4133" spans="4:4">
      <c r="D4133" s="161"/>
    </row>
    <row r="4134" spans="4:4">
      <c r="D4134" s="161"/>
    </row>
    <row r="4135" spans="4:4">
      <c r="D4135" s="161"/>
    </row>
    <row r="4136" spans="4:4">
      <c r="D4136" s="161"/>
    </row>
    <row r="4137" spans="4:4">
      <c r="D4137" s="161"/>
    </row>
    <row r="4138" spans="4:4">
      <c r="D4138" s="161"/>
    </row>
    <row r="4139" spans="4:4">
      <c r="D4139" s="161"/>
    </row>
    <row r="4140" spans="4:4">
      <c r="D4140" s="161"/>
    </row>
    <row r="4141" spans="4:4">
      <c r="D4141" s="161"/>
    </row>
    <row r="4142" spans="4:4">
      <c r="D4142" s="161"/>
    </row>
    <row r="4143" spans="4:4">
      <c r="D4143" s="161"/>
    </row>
    <row r="4144" spans="4:4">
      <c r="D4144" s="161"/>
    </row>
    <row r="4145" spans="4:4">
      <c r="D4145" s="161"/>
    </row>
    <row r="4146" spans="4:4">
      <c r="D4146" s="161"/>
    </row>
    <row r="4147" spans="4:4">
      <c r="D4147" s="161"/>
    </row>
    <row r="4148" spans="4:4">
      <c r="D4148" s="161"/>
    </row>
    <row r="4149" spans="4:4">
      <c r="D4149" s="161"/>
    </row>
    <row r="4150" spans="4:4">
      <c r="D4150" s="161"/>
    </row>
    <row r="4151" spans="4:4">
      <c r="D4151" s="161"/>
    </row>
    <row r="4152" spans="4:4">
      <c r="D4152" s="161"/>
    </row>
    <row r="4153" spans="4:4">
      <c r="D4153" s="161"/>
    </row>
    <row r="4154" spans="4:4">
      <c r="D4154" s="161"/>
    </row>
    <row r="4155" spans="4:4">
      <c r="D4155" s="161"/>
    </row>
    <row r="4156" spans="4:4">
      <c r="D4156" s="161"/>
    </row>
    <row r="4157" spans="4:4">
      <c r="D4157" s="161"/>
    </row>
    <row r="4158" spans="4:4">
      <c r="D4158" s="161"/>
    </row>
    <row r="4159" spans="4:4">
      <c r="D4159" s="161"/>
    </row>
    <row r="4160" spans="4:4">
      <c r="D4160" s="161"/>
    </row>
    <row r="4161" spans="4:4">
      <c r="D4161" s="161"/>
    </row>
    <row r="4162" spans="4:4">
      <c r="D4162" s="161"/>
    </row>
    <row r="4163" spans="4:4">
      <c r="D4163" s="161"/>
    </row>
    <row r="4164" spans="4:4">
      <c r="D4164" s="161"/>
    </row>
    <row r="4165" spans="4:4">
      <c r="D4165" s="161"/>
    </row>
    <row r="4166" spans="4:4">
      <c r="D4166" s="161"/>
    </row>
    <row r="4167" spans="4:4">
      <c r="D4167" s="161"/>
    </row>
    <row r="4168" spans="4:4">
      <c r="D4168" s="161"/>
    </row>
    <row r="4169" spans="4:4">
      <c r="D4169" s="161"/>
    </row>
    <row r="4170" spans="4:4">
      <c r="D4170" s="161"/>
    </row>
    <row r="4171" spans="4:4">
      <c r="D4171" s="161"/>
    </row>
    <row r="4172" spans="4:4">
      <c r="D4172" s="161"/>
    </row>
    <row r="4173" spans="4:4">
      <c r="D4173" s="161"/>
    </row>
    <row r="4174" spans="4:4">
      <c r="D4174" s="161"/>
    </row>
    <row r="4175" spans="4:4">
      <c r="D4175" s="161"/>
    </row>
    <row r="4176" spans="4:4">
      <c r="D4176" s="161"/>
    </row>
    <row r="4177" spans="4:4">
      <c r="D4177" s="161"/>
    </row>
    <row r="4178" spans="4:4">
      <c r="D4178" s="161"/>
    </row>
    <row r="4179" spans="4:4">
      <c r="D4179" s="161"/>
    </row>
    <row r="4180" spans="4:4">
      <c r="D4180" s="161"/>
    </row>
    <row r="4181" spans="4:4">
      <c r="D4181" s="161"/>
    </row>
    <row r="4182" spans="4:4">
      <c r="D4182" s="161"/>
    </row>
    <row r="4183" spans="4:4">
      <c r="D4183" s="161"/>
    </row>
    <row r="4184" spans="4:4">
      <c r="D4184" s="161"/>
    </row>
    <row r="4185" spans="4:4">
      <c r="D4185" s="161"/>
    </row>
    <row r="4186" spans="4:4">
      <c r="D4186" s="161"/>
    </row>
    <row r="4187" spans="4:4">
      <c r="D4187" s="161"/>
    </row>
    <row r="4188" spans="4:4">
      <c r="D4188" s="161"/>
    </row>
    <row r="4189" spans="4:4">
      <c r="D4189" s="161"/>
    </row>
    <row r="4190" spans="4:4">
      <c r="D4190" s="161"/>
    </row>
    <row r="4191" spans="4:4">
      <c r="D4191" s="161"/>
    </row>
    <row r="4192" spans="4:4">
      <c r="D4192" s="161"/>
    </row>
    <row r="4193" spans="4:4">
      <c r="D4193" s="161"/>
    </row>
    <row r="4194" spans="4:4">
      <c r="D4194" s="161"/>
    </row>
    <row r="4195" spans="4:4">
      <c r="D4195" s="161"/>
    </row>
    <row r="4196" spans="4:4">
      <c r="D4196" s="161"/>
    </row>
    <row r="4197" spans="4:4">
      <c r="D4197" s="161"/>
    </row>
    <row r="4198" spans="4:4">
      <c r="D4198" s="161"/>
    </row>
    <row r="4199" spans="4:4">
      <c r="D4199" s="161"/>
    </row>
    <row r="4200" spans="4:4">
      <c r="D4200" s="161"/>
    </row>
    <row r="4201" spans="4:4">
      <c r="D4201" s="161"/>
    </row>
    <row r="4202" spans="4:4">
      <c r="D4202" s="161"/>
    </row>
    <row r="4203" spans="4:4">
      <c r="D4203" s="161"/>
    </row>
    <row r="4204" spans="4:4">
      <c r="D4204" s="161"/>
    </row>
    <row r="4205" spans="4:4">
      <c r="D4205" s="161"/>
    </row>
    <row r="4206" spans="4:4">
      <c r="D4206" s="161"/>
    </row>
    <row r="4207" spans="4:4">
      <c r="D4207" s="161"/>
    </row>
    <row r="4208" spans="4:4">
      <c r="D4208" s="161"/>
    </row>
    <row r="4209" spans="4:4">
      <c r="D4209" s="161"/>
    </row>
    <row r="4210" spans="4:4">
      <c r="D4210" s="161"/>
    </row>
    <row r="4211" spans="4:4">
      <c r="D4211" s="161"/>
    </row>
    <row r="4212" spans="4:4">
      <c r="D4212" s="161"/>
    </row>
    <row r="4213" spans="4:4">
      <c r="D4213" s="161"/>
    </row>
    <row r="4214" spans="4:4">
      <c r="D4214" s="161"/>
    </row>
    <row r="4215" spans="4:4">
      <c r="D4215" s="161"/>
    </row>
    <row r="4216" spans="4:4">
      <c r="D4216" s="161"/>
    </row>
    <row r="4217" spans="4:4">
      <c r="D4217" s="161"/>
    </row>
    <row r="4218" spans="4:4">
      <c r="D4218" s="161"/>
    </row>
    <row r="4219" spans="4:4">
      <c r="D4219" s="161"/>
    </row>
    <row r="4220" spans="4:4">
      <c r="D4220" s="161"/>
    </row>
    <row r="4221" spans="4:4">
      <c r="D4221" s="161"/>
    </row>
    <row r="4222" spans="4:4">
      <c r="D4222" s="161"/>
    </row>
    <row r="4223" spans="4:4">
      <c r="D4223" s="161"/>
    </row>
    <row r="4224" spans="4:4">
      <c r="D4224" s="161"/>
    </row>
    <row r="4225" spans="4:4">
      <c r="D4225" s="161"/>
    </row>
    <row r="4226" spans="4:4">
      <c r="D4226" s="161"/>
    </row>
    <row r="4227" spans="4:4">
      <c r="D4227" s="161"/>
    </row>
    <row r="4228" spans="4:4">
      <c r="D4228" s="161"/>
    </row>
    <row r="4229" spans="4:4">
      <c r="D4229" s="161"/>
    </row>
    <row r="4230" spans="4:4">
      <c r="D4230" s="161"/>
    </row>
    <row r="4231" spans="4:4">
      <c r="D4231" s="161"/>
    </row>
    <row r="4232" spans="4:4">
      <c r="D4232" s="161"/>
    </row>
    <row r="4233" spans="4:4">
      <c r="D4233" s="161"/>
    </row>
    <row r="4234" spans="4:4">
      <c r="D4234" s="161"/>
    </row>
    <row r="4235" spans="4:4">
      <c r="D4235" s="161"/>
    </row>
    <row r="4236" spans="4:4">
      <c r="D4236" s="161"/>
    </row>
    <row r="4237" spans="4:4">
      <c r="D4237" s="161"/>
    </row>
    <row r="4238" spans="4:4">
      <c r="D4238" s="161"/>
    </row>
    <row r="4239" spans="4:4">
      <c r="D4239" s="161"/>
    </row>
    <row r="4240" spans="4:4">
      <c r="D4240" s="161"/>
    </row>
    <row r="4241" spans="4:4">
      <c r="D4241" s="161"/>
    </row>
    <row r="4242" spans="4:4">
      <c r="D4242" s="161"/>
    </row>
    <row r="4243" spans="4:4">
      <c r="D4243" s="161"/>
    </row>
    <row r="4244" spans="4:4">
      <c r="D4244" s="161"/>
    </row>
    <row r="4245" spans="4:4">
      <c r="D4245" s="161"/>
    </row>
    <row r="4246" spans="4:4">
      <c r="D4246" s="161"/>
    </row>
    <row r="4247" spans="4:4">
      <c r="D4247" s="161"/>
    </row>
    <row r="4248" spans="4:4">
      <c r="D4248" s="161"/>
    </row>
    <row r="4249" spans="4:4">
      <c r="D4249" s="161"/>
    </row>
    <row r="4250" spans="4:4">
      <c r="D4250" s="161"/>
    </row>
    <row r="4251" spans="4:4">
      <c r="D4251" s="161"/>
    </row>
    <row r="4252" spans="4:4">
      <c r="D4252" s="161"/>
    </row>
    <row r="4253" spans="4:4">
      <c r="D4253" s="161"/>
    </row>
    <row r="4254" spans="4:4">
      <c r="D4254" s="161"/>
    </row>
    <row r="4255" spans="4:4">
      <c r="D4255" s="161"/>
    </row>
    <row r="4256" spans="4:4">
      <c r="D4256" s="161"/>
    </row>
    <row r="4257" spans="4:4">
      <c r="D4257" s="161"/>
    </row>
    <row r="4258" spans="4:4">
      <c r="D4258" s="161"/>
    </row>
    <row r="4259" spans="4:4">
      <c r="D4259" s="161"/>
    </row>
    <row r="4260" spans="4:4">
      <c r="D4260" s="161"/>
    </row>
    <row r="4261" spans="4:4">
      <c r="D4261" s="161"/>
    </row>
    <row r="4262" spans="4:4">
      <c r="D4262" s="161"/>
    </row>
    <row r="4263" spans="4:4">
      <c r="D4263" s="161"/>
    </row>
    <row r="4264" spans="4:4">
      <c r="D4264" s="161"/>
    </row>
    <row r="4265" spans="4:4">
      <c r="D4265" s="161"/>
    </row>
    <row r="4266" spans="4:4">
      <c r="D4266" s="161"/>
    </row>
    <row r="4267" spans="4:4">
      <c r="D4267" s="161"/>
    </row>
    <row r="4268" spans="4:4">
      <c r="D4268" s="161"/>
    </row>
    <row r="4269" spans="4:4">
      <c r="D4269" s="161"/>
    </row>
    <row r="4270" spans="4:4">
      <c r="D4270" s="161"/>
    </row>
    <row r="4271" spans="4:4">
      <c r="D4271" s="161"/>
    </row>
    <row r="4272" spans="4:4">
      <c r="D4272" s="161"/>
    </row>
    <row r="4273" spans="4:4">
      <c r="D4273" s="161"/>
    </row>
    <row r="4274" spans="4:4">
      <c r="D4274" s="161"/>
    </row>
    <row r="4275" spans="4:4">
      <c r="D4275" s="161"/>
    </row>
    <row r="4276" spans="4:4">
      <c r="D4276" s="161"/>
    </row>
    <row r="4277" spans="4:4">
      <c r="D4277" s="161"/>
    </row>
    <row r="4278" spans="4:4">
      <c r="D4278" s="161"/>
    </row>
    <row r="4279" spans="4:4">
      <c r="D4279" s="161"/>
    </row>
    <row r="4280" spans="4:4">
      <c r="D4280" s="161"/>
    </row>
    <row r="4281" spans="4:4">
      <c r="D4281" s="161"/>
    </row>
    <row r="4282" spans="4:4">
      <c r="D4282" s="161"/>
    </row>
    <row r="4283" spans="4:4">
      <c r="D4283" s="161"/>
    </row>
    <row r="4284" spans="4:4">
      <c r="D4284" s="161"/>
    </row>
    <row r="4285" spans="4:4">
      <c r="D4285" s="161"/>
    </row>
    <row r="4286" spans="4:4">
      <c r="D4286" s="161"/>
    </row>
    <row r="4287" spans="4:4">
      <c r="D4287" s="161"/>
    </row>
    <row r="4288" spans="4:4">
      <c r="D4288" s="161"/>
    </row>
    <row r="4289" spans="4:4">
      <c r="D4289" s="161"/>
    </row>
    <row r="4290" spans="4:4">
      <c r="D4290" s="161"/>
    </row>
    <row r="4291" spans="4:4">
      <c r="D4291" s="161"/>
    </row>
    <row r="4292" spans="4:4">
      <c r="D4292" s="161"/>
    </row>
    <row r="4293" spans="4:4">
      <c r="D4293" s="161"/>
    </row>
    <row r="4294" spans="4:4">
      <c r="D4294" s="161"/>
    </row>
    <row r="4295" spans="4:4">
      <c r="D4295" s="161"/>
    </row>
    <row r="4296" spans="4:4">
      <c r="D4296" s="161"/>
    </row>
    <row r="4297" spans="4:4">
      <c r="D4297" s="161"/>
    </row>
    <row r="4298" spans="4:4">
      <c r="D4298" s="161"/>
    </row>
    <row r="4299" spans="4:4">
      <c r="D4299" s="161"/>
    </row>
    <row r="4300" spans="4:4">
      <c r="D4300" s="161"/>
    </row>
    <row r="4301" spans="4:4">
      <c r="D4301" s="161"/>
    </row>
    <row r="4302" spans="4:4">
      <c r="D4302" s="161"/>
    </row>
    <row r="4303" spans="4:4">
      <c r="D4303" s="161"/>
    </row>
    <row r="4304" spans="4:4">
      <c r="D4304" s="161"/>
    </row>
    <row r="4305" spans="4:4">
      <c r="D4305" s="161"/>
    </row>
    <row r="4306" spans="4:4">
      <c r="D4306" s="161"/>
    </row>
    <row r="4307" spans="4:4">
      <c r="D4307" s="161"/>
    </row>
    <row r="4308" spans="4:4">
      <c r="D4308" s="161"/>
    </row>
    <row r="4309" spans="4:4">
      <c r="D4309" s="161"/>
    </row>
    <row r="4310" spans="4:4">
      <c r="D4310" s="161"/>
    </row>
    <row r="4311" spans="4:4">
      <c r="D4311" s="161"/>
    </row>
    <row r="4312" spans="4:4">
      <c r="D4312" s="161"/>
    </row>
    <row r="4313" spans="4:4">
      <c r="D4313" s="161"/>
    </row>
    <row r="4314" spans="4:4">
      <c r="D4314" s="161"/>
    </row>
    <row r="4315" spans="4:4">
      <c r="D4315" s="161"/>
    </row>
    <row r="4316" spans="4:4">
      <c r="D4316" s="161"/>
    </row>
    <row r="4317" spans="4:4">
      <c r="D4317" s="161"/>
    </row>
    <row r="4318" spans="4:4">
      <c r="D4318" s="161"/>
    </row>
    <row r="4319" spans="4:4">
      <c r="D4319" s="161"/>
    </row>
    <row r="4320" spans="4:4">
      <c r="D4320" s="161"/>
    </row>
    <row r="4321" spans="4:4">
      <c r="D4321" s="161"/>
    </row>
    <row r="4322" spans="4:4">
      <c r="D4322" s="161"/>
    </row>
    <row r="4323" spans="4:4">
      <c r="D4323" s="161"/>
    </row>
    <row r="4324" spans="4:4">
      <c r="D4324" s="161"/>
    </row>
    <row r="4325" spans="4:4">
      <c r="D4325" s="161"/>
    </row>
    <row r="4326" spans="4:4">
      <c r="D4326" s="161"/>
    </row>
    <row r="4327" spans="4:4">
      <c r="D4327" s="161"/>
    </row>
    <row r="4328" spans="4:4">
      <c r="D4328" s="161"/>
    </row>
    <row r="4329" spans="4:4">
      <c r="D4329" s="161"/>
    </row>
    <row r="4330" spans="4:4">
      <c r="D4330" s="161"/>
    </row>
    <row r="4331" spans="4:4">
      <c r="D4331" s="161"/>
    </row>
    <row r="4332" spans="4:4">
      <c r="D4332" s="161"/>
    </row>
    <row r="4333" spans="4:4">
      <c r="D4333" s="161"/>
    </row>
    <row r="4334" spans="4:4">
      <c r="D4334" s="161"/>
    </row>
    <row r="4335" spans="4:4">
      <c r="D4335" s="161"/>
    </row>
    <row r="4336" spans="4:4">
      <c r="D4336" s="161"/>
    </row>
    <row r="4337" spans="4:4">
      <c r="D4337" s="161"/>
    </row>
    <row r="4338" spans="4:4">
      <c r="D4338" s="161"/>
    </row>
    <row r="4339" spans="4:4">
      <c r="D4339" s="161"/>
    </row>
    <row r="4340" spans="4:4">
      <c r="D4340" s="161"/>
    </row>
    <row r="4341" spans="4:4">
      <c r="D4341" s="161"/>
    </row>
    <row r="4342" spans="4:4">
      <c r="D4342" s="161"/>
    </row>
    <row r="4343" spans="4:4">
      <c r="D4343" s="161"/>
    </row>
    <row r="4344" spans="4:4">
      <c r="D4344" s="161"/>
    </row>
    <row r="4345" spans="4:4">
      <c r="D4345" s="161"/>
    </row>
    <row r="4346" spans="4:4">
      <c r="D4346" s="161"/>
    </row>
    <row r="4347" spans="4:4">
      <c r="D4347" s="161"/>
    </row>
    <row r="4348" spans="4:4">
      <c r="D4348" s="161"/>
    </row>
    <row r="4349" spans="4:4">
      <c r="D4349" s="161"/>
    </row>
    <row r="4350" spans="4:4">
      <c r="D4350" s="161"/>
    </row>
    <row r="4351" spans="4:4">
      <c r="D4351" s="161"/>
    </row>
    <row r="4352" spans="4:4">
      <c r="D4352" s="161"/>
    </row>
    <row r="4353" spans="4:4">
      <c r="D4353" s="161"/>
    </row>
    <row r="4354" spans="4:4">
      <c r="D4354" s="161"/>
    </row>
    <row r="4355" spans="4:4">
      <c r="D4355" s="161"/>
    </row>
    <row r="4356" spans="4:4">
      <c r="D4356" s="161"/>
    </row>
    <row r="4357" spans="4:4">
      <c r="D4357" s="161"/>
    </row>
    <row r="4358" spans="4:4">
      <c r="D4358" s="161"/>
    </row>
    <row r="4359" spans="4:4">
      <c r="D4359" s="161"/>
    </row>
    <row r="4360" spans="4:4">
      <c r="D4360" s="161"/>
    </row>
    <row r="4361" spans="4:4">
      <c r="D4361" s="161"/>
    </row>
    <row r="4362" spans="4:4">
      <c r="D4362" s="161"/>
    </row>
    <row r="4363" spans="4:4">
      <c r="D4363" s="161"/>
    </row>
    <row r="4364" spans="4:4">
      <c r="D4364" s="161"/>
    </row>
    <row r="4365" spans="4:4">
      <c r="D4365" s="161"/>
    </row>
    <row r="4366" spans="4:4">
      <c r="D4366" s="161"/>
    </row>
    <row r="4367" spans="4:4">
      <c r="D4367" s="161"/>
    </row>
    <row r="4368" spans="4:4">
      <c r="D4368" s="161"/>
    </row>
    <row r="4369" spans="4:4">
      <c r="D4369" s="161"/>
    </row>
    <row r="4370" spans="4:4">
      <c r="D4370" s="161"/>
    </row>
    <row r="4371" spans="4:4">
      <c r="D4371" s="161"/>
    </row>
    <row r="4372" spans="4:4">
      <c r="D4372" s="161"/>
    </row>
    <row r="4373" spans="4:4">
      <c r="D4373" s="161"/>
    </row>
    <row r="4374" spans="4:4">
      <c r="D4374" s="161"/>
    </row>
    <row r="4375" spans="4:4">
      <c r="D4375" s="161"/>
    </row>
    <row r="4376" spans="4:4">
      <c r="D4376" s="161"/>
    </row>
    <row r="4377" spans="4:4">
      <c r="D4377" s="161"/>
    </row>
    <row r="4378" spans="4:4">
      <c r="D4378" s="161"/>
    </row>
    <row r="4379" spans="4:4">
      <c r="D4379" s="161"/>
    </row>
    <row r="4380" spans="4:4">
      <c r="D4380" s="161"/>
    </row>
    <row r="4381" spans="4:4">
      <c r="D4381" s="161"/>
    </row>
    <row r="4382" spans="4:4">
      <c r="D4382" s="161"/>
    </row>
    <row r="4383" spans="4:4">
      <c r="D4383" s="161"/>
    </row>
    <row r="4384" spans="4:4">
      <c r="D4384" s="161"/>
    </row>
    <row r="4385" spans="4:4">
      <c r="D4385" s="161"/>
    </row>
    <row r="4386" spans="4:4">
      <c r="D4386" s="161"/>
    </row>
    <row r="4387" spans="4:4">
      <c r="D4387" s="161"/>
    </row>
    <row r="4388" spans="4:4">
      <c r="D4388" s="161"/>
    </row>
    <row r="4389" spans="4:4">
      <c r="D4389" s="161"/>
    </row>
    <row r="4390" spans="4:4">
      <c r="D4390" s="161"/>
    </row>
    <row r="4391" spans="4:4">
      <c r="D4391" s="161"/>
    </row>
    <row r="4392" spans="4:4">
      <c r="D4392" s="161"/>
    </row>
    <row r="4393" spans="4:4">
      <c r="D4393" s="161"/>
    </row>
    <row r="4394" spans="4:4">
      <c r="D4394" s="161"/>
    </row>
    <row r="4395" spans="4:4">
      <c r="D4395" s="161"/>
    </row>
    <row r="4396" spans="4:4">
      <c r="D4396" s="161"/>
    </row>
    <row r="4397" spans="4:4">
      <c r="D4397" s="161"/>
    </row>
    <row r="4398" spans="4:4">
      <c r="D4398" s="161"/>
    </row>
    <row r="4399" spans="4:4">
      <c r="D4399" s="161"/>
    </row>
    <row r="4400" spans="4:4">
      <c r="D4400" s="161"/>
    </row>
    <row r="4401" spans="4:4">
      <c r="D4401" s="161"/>
    </row>
    <row r="4402" spans="4:4">
      <c r="D4402" s="161"/>
    </row>
    <row r="4403" spans="4:4">
      <c r="D4403" s="161"/>
    </row>
    <row r="4404" spans="4:4">
      <c r="D4404" s="161"/>
    </row>
    <row r="4405" spans="4:4">
      <c r="D4405" s="161"/>
    </row>
    <row r="4406" spans="4:4">
      <c r="D4406" s="161"/>
    </row>
    <row r="4407" spans="4:4">
      <c r="D4407" s="161"/>
    </row>
    <row r="4408" spans="4:4">
      <c r="D4408" s="161"/>
    </row>
    <row r="4409" spans="4:4">
      <c r="D4409" s="161"/>
    </row>
    <row r="4410" spans="4:4">
      <c r="D4410" s="161"/>
    </row>
    <row r="4411" spans="4:4">
      <c r="D4411" s="161"/>
    </row>
    <row r="4412" spans="4:4">
      <c r="D4412" s="161"/>
    </row>
    <row r="4413" spans="4:4">
      <c r="D4413" s="161"/>
    </row>
    <row r="4414" spans="4:4">
      <c r="D4414" s="161"/>
    </row>
    <row r="4415" spans="4:4">
      <c r="D4415" s="161"/>
    </row>
    <row r="4416" spans="4:4">
      <c r="D4416" s="161"/>
    </row>
    <row r="4417" spans="4:4">
      <c r="D4417" s="161"/>
    </row>
    <row r="4418" spans="4:4">
      <c r="D4418" s="161"/>
    </row>
    <row r="4419" spans="4:4">
      <c r="D4419" s="161"/>
    </row>
    <row r="4420" spans="4:4">
      <c r="D4420" s="161"/>
    </row>
    <row r="4421" spans="4:4">
      <c r="D4421" s="161"/>
    </row>
    <row r="4422" spans="4:4">
      <c r="D4422" s="161"/>
    </row>
    <row r="4423" spans="4:4">
      <c r="D4423" s="161"/>
    </row>
    <row r="4424" spans="4:4">
      <c r="D4424" s="161"/>
    </row>
    <row r="4425" spans="4:4">
      <c r="D4425" s="161"/>
    </row>
    <row r="4426" spans="4:4">
      <c r="D4426" s="161"/>
    </row>
    <row r="4427" spans="4:4">
      <c r="D4427" s="161"/>
    </row>
    <row r="4428" spans="4:4">
      <c r="D4428" s="161"/>
    </row>
    <row r="4429" spans="4:4">
      <c r="D4429" s="161"/>
    </row>
    <row r="4430" spans="4:4">
      <c r="D4430" s="161"/>
    </row>
    <row r="4431" spans="4:4">
      <c r="D4431" s="161"/>
    </row>
    <row r="4432" spans="4:4">
      <c r="D4432" s="161"/>
    </row>
    <row r="4433" spans="4:4">
      <c r="D4433" s="161"/>
    </row>
    <row r="4434" spans="4:4">
      <c r="D4434" s="161"/>
    </row>
    <row r="4435" spans="4:4">
      <c r="D4435" s="161"/>
    </row>
    <row r="4436" spans="4:4">
      <c r="D4436" s="161"/>
    </row>
    <row r="4437" spans="4:4">
      <c r="D4437" s="161"/>
    </row>
    <row r="4438" spans="4:4">
      <c r="D4438" s="161"/>
    </row>
    <row r="4439" spans="4:4">
      <c r="D4439" s="161"/>
    </row>
    <row r="4440" spans="4:4">
      <c r="D4440" s="161"/>
    </row>
    <row r="4441" spans="4:4">
      <c r="D4441" s="161"/>
    </row>
    <row r="4442" spans="4:4">
      <c r="D4442" s="161"/>
    </row>
    <row r="4443" spans="4:4">
      <c r="D4443" s="161"/>
    </row>
    <row r="4444" spans="4:4">
      <c r="D4444" s="161"/>
    </row>
    <row r="4445" spans="4:4">
      <c r="D4445" s="161"/>
    </row>
    <row r="4446" spans="4:4">
      <c r="D4446" s="161"/>
    </row>
    <row r="4447" spans="4:4">
      <c r="D4447" s="161"/>
    </row>
    <row r="4448" spans="4:4">
      <c r="D4448" s="161"/>
    </row>
    <row r="4449" spans="4:4">
      <c r="D4449" s="161"/>
    </row>
    <row r="4450" spans="4:4">
      <c r="D4450" s="161"/>
    </row>
    <row r="4451" spans="4:4">
      <c r="D4451" s="161"/>
    </row>
    <row r="4452" spans="4:4">
      <c r="D4452" s="161"/>
    </row>
    <row r="4453" spans="4:4">
      <c r="D4453" s="161"/>
    </row>
    <row r="4454" spans="4:4">
      <c r="D4454" s="161"/>
    </row>
    <row r="4455" spans="4:4">
      <c r="D4455" s="161"/>
    </row>
    <row r="4456" spans="4:4">
      <c r="D4456" s="161"/>
    </row>
    <row r="4457" spans="4:4">
      <c r="D4457" s="161"/>
    </row>
    <row r="4458" spans="4:4">
      <c r="D4458" s="161"/>
    </row>
    <row r="4459" spans="4:4">
      <c r="D4459" s="161"/>
    </row>
    <row r="4460" spans="4:4">
      <c r="D4460" s="161"/>
    </row>
    <row r="4461" spans="4:4">
      <c r="D4461" s="161"/>
    </row>
    <row r="4462" spans="4:4">
      <c r="D4462" s="161"/>
    </row>
    <row r="4463" spans="4:4">
      <c r="D4463" s="161"/>
    </row>
    <row r="4464" spans="4:4">
      <c r="D4464" s="161"/>
    </row>
    <row r="4465" spans="4:4">
      <c r="D4465" s="161"/>
    </row>
    <row r="4466" spans="4:4">
      <c r="D4466" s="161"/>
    </row>
    <row r="4467" spans="4:4">
      <c r="D4467" s="161"/>
    </row>
    <row r="4468" spans="4:4">
      <c r="D4468" s="161"/>
    </row>
    <row r="4469" spans="4:4">
      <c r="D4469" s="161"/>
    </row>
    <row r="4470" spans="4:4">
      <c r="D4470" s="161"/>
    </row>
    <row r="4471" spans="4:4">
      <c r="D4471" s="161"/>
    </row>
    <row r="4472" spans="4:4">
      <c r="D4472" s="161"/>
    </row>
    <row r="4473" spans="4:4">
      <c r="D4473" s="161"/>
    </row>
    <row r="4474" spans="4:4">
      <c r="D4474" s="161"/>
    </row>
    <row r="4475" spans="4:4">
      <c r="D4475" s="161"/>
    </row>
    <row r="4476" spans="4:4">
      <c r="D4476" s="161"/>
    </row>
    <row r="4477" spans="4:4">
      <c r="D4477" s="161"/>
    </row>
    <row r="4478" spans="4:4">
      <c r="D4478" s="161"/>
    </row>
    <row r="4479" spans="4:4">
      <c r="D4479" s="161"/>
    </row>
    <row r="4480" spans="4:4">
      <c r="D4480" s="161"/>
    </row>
    <row r="4481" spans="4:4">
      <c r="D4481" s="161"/>
    </row>
    <row r="4482" spans="4:4">
      <c r="D4482" s="161"/>
    </row>
    <row r="4483" spans="4:4">
      <c r="D4483" s="161"/>
    </row>
    <row r="4484" spans="4:4">
      <c r="D4484" s="161"/>
    </row>
    <row r="4485" spans="4:4">
      <c r="D4485" s="161"/>
    </row>
    <row r="4486" spans="4:4">
      <c r="D4486" s="161"/>
    </row>
    <row r="4487" spans="4:4">
      <c r="D4487" s="161"/>
    </row>
    <row r="4488" spans="4:4">
      <c r="D4488" s="161"/>
    </row>
    <row r="4489" spans="4:4">
      <c r="D4489" s="161"/>
    </row>
    <row r="4490" spans="4:4">
      <c r="D4490" s="161"/>
    </row>
    <row r="4491" spans="4:4">
      <c r="D4491" s="161"/>
    </row>
    <row r="4492" spans="4:4">
      <c r="D4492" s="161"/>
    </row>
    <row r="4493" spans="4:4">
      <c r="D4493" s="161"/>
    </row>
    <row r="4494" spans="4:4">
      <c r="D4494" s="161"/>
    </row>
    <row r="4495" spans="4:4">
      <c r="D4495" s="161"/>
    </row>
    <row r="4496" spans="4:4">
      <c r="D4496" s="161"/>
    </row>
    <row r="4497" spans="4:4">
      <c r="D4497" s="161"/>
    </row>
    <row r="4498" spans="4:4">
      <c r="D4498" s="161"/>
    </row>
    <row r="4499" spans="4:4">
      <c r="D4499" s="161"/>
    </row>
    <row r="4500" spans="4:4">
      <c r="D4500" s="161"/>
    </row>
    <row r="4501" spans="4:4">
      <c r="D4501" s="161"/>
    </row>
    <row r="4502" spans="4:4">
      <c r="D4502" s="161"/>
    </row>
    <row r="4503" spans="4:4">
      <c r="D4503" s="161"/>
    </row>
    <row r="4504" spans="4:4">
      <c r="D4504" s="161"/>
    </row>
    <row r="4505" spans="4:4">
      <c r="D4505" s="161"/>
    </row>
    <row r="4506" spans="4:4">
      <c r="D4506" s="161"/>
    </row>
    <row r="4507" spans="4:4">
      <c r="D4507" s="161"/>
    </row>
    <row r="4508" spans="4:4">
      <c r="D4508" s="161"/>
    </row>
    <row r="4509" spans="4:4">
      <c r="D4509" s="161"/>
    </row>
    <row r="4510" spans="4:4">
      <c r="D4510" s="161"/>
    </row>
    <row r="4511" spans="4:4">
      <c r="D4511" s="161"/>
    </row>
    <row r="4512" spans="4:4">
      <c r="D4512" s="161"/>
    </row>
    <row r="4513" spans="4:4">
      <c r="D4513" s="161"/>
    </row>
    <row r="4514" spans="4:4">
      <c r="D4514" s="161"/>
    </row>
    <row r="4515" spans="4:4">
      <c r="D4515" s="161"/>
    </row>
    <row r="4516" spans="4:4">
      <c r="D4516" s="161"/>
    </row>
    <row r="4517" spans="4:4">
      <c r="D4517" s="161"/>
    </row>
    <row r="4518" spans="4:4">
      <c r="D4518" s="161"/>
    </row>
    <row r="4519" spans="4:4">
      <c r="D4519" s="161"/>
    </row>
    <row r="4520" spans="4:4">
      <c r="D4520" s="161"/>
    </row>
    <row r="4521" spans="4:4">
      <c r="D4521" s="161"/>
    </row>
    <row r="4522" spans="4:4">
      <c r="D4522" s="161"/>
    </row>
    <row r="4523" spans="4:4">
      <c r="D4523" s="161"/>
    </row>
    <row r="4524" spans="4:4">
      <c r="D4524" s="161"/>
    </row>
    <row r="4525" spans="4:4">
      <c r="D4525" s="161"/>
    </row>
    <row r="4526" spans="4:4">
      <c r="D4526" s="161"/>
    </row>
    <row r="4527" spans="4:4">
      <c r="D4527" s="161"/>
    </row>
    <row r="4528" spans="4:4">
      <c r="D4528" s="161"/>
    </row>
    <row r="4529" spans="4:4">
      <c r="D4529" s="161"/>
    </row>
    <row r="4530" spans="4:4">
      <c r="D4530" s="161"/>
    </row>
    <row r="4531" spans="4:4">
      <c r="D4531" s="161"/>
    </row>
    <row r="4532" spans="4:4">
      <c r="D4532" s="161"/>
    </row>
    <row r="4533" spans="4:4">
      <c r="D4533" s="161"/>
    </row>
    <row r="4534" spans="4:4">
      <c r="D4534" s="161"/>
    </row>
    <row r="4535" spans="4:4">
      <c r="D4535" s="161"/>
    </row>
    <row r="4536" spans="4:4">
      <c r="D4536" s="161"/>
    </row>
    <row r="4537" spans="4:4">
      <c r="D4537" s="161"/>
    </row>
    <row r="4538" spans="4:4">
      <c r="D4538" s="161"/>
    </row>
    <row r="4539" spans="4:4">
      <c r="D4539" s="161"/>
    </row>
    <row r="4540" spans="4:4">
      <c r="D4540" s="161"/>
    </row>
    <row r="4541" spans="4:4">
      <c r="D4541" s="161"/>
    </row>
    <row r="4542" spans="4:4">
      <c r="D4542" s="161"/>
    </row>
    <row r="4543" spans="4:4">
      <c r="D4543" s="161"/>
    </row>
    <row r="4544" spans="4:4">
      <c r="D4544" s="161"/>
    </row>
    <row r="4545" spans="4:4">
      <c r="D4545" s="161"/>
    </row>
    <row r="4546" spans="4:4">
      <c r="D4546" s="161"/>
    </row>
    <row r="4547" spans="4:4">
      <c r="D4547" s="161"/>
    </row>
    <row r="4548" spans="4:4">
      <c r="D4548" s="161"/>
    </row>
    <row r="4549" spans="4:4">
      <c r="D4549" s="161"/>
    </row>
    <row r="4550" spans="4:4">
      <c r="D4550" s="161"/>
    </row>
    <row r="4551" spans="4:4">
      <c r="D4551" s="161"/>
    </row>
    <row r="4552" spans="4:4">
      <c r="D4552" s="161"/>
    </row>
    <row r="4553" spans="4:4">
      <c r="D4553" s="161"/>
    </row>
    <row r="4554" spans="4:4">
      <c r="D4554" s="161"/>
    </row>
    <row r="4555" spans="4:4">
      <c r="D4555" s="161"/>
    </row>
    <row r="4556" spans="4:4">
      <c r="D4556" s="161"/>
    </row>
    <row r="4557" spans="4:4">
      <c r="D4557" s="161"/>
    </row>
    <row r="4558" spans="4:4">
      <c r="D4558" s="161"/>
    </row>
    <row r="4559" spans="4:4">
      <c r="D4559" s="161"/>
    </row>
    <row r="4560" spans="4:4">
      <c r="D4560" s="161"/>
    </row>
    <row r="4561" spans="4:4">
      <c r="D4561" s="161"/>
    </row>
    <row r="4562" spans="4:4">
      <c r="D4562" s="161"/>
    </row>
    <row r="4563" spans="4:4">
      <c r="D4563" s="161"/>
    </row>
    <row r="4564" spans="4:4">
      <c r="D4564" s="161"/>
    </row>
    <row r="4565" spans="4:4">
      <c r="D4565" s="161"/>
    </row>
    <row r="4566" spans="4:4">
      <c r="D4566" s="161"/>
    </row>
    <row r="4567" spans="4:4">
      <c r="D4567" s="161"/>
    </row>
    <row r="4568" spans="4:4">
      <c r="D4568" s="161"/>
    </row>
    <row r="4569" spans="4:4">
      <c r="D4569" s="161"/>
    </row>
    <row r="4570" spans="4:4">
      <c r="D4570" s="161"/>
    </row>
    <row r="4571" spans="4:4">
      <c r="D4571" s="161"/>
    </row>
    <row r="4572" spans="4:4">
      <c r="D4572" s="161"/>
    </row>
    <row r="4573" spans="4:4">
      <c r="D4573" s="161"/>
    </row>
    <row r="4574" spans="4:4">
      <c r="D4574" s="161"/>
    </row>
    <row r="4575" spans="4:4">
      <c r="D4575" s="161"/>
    </row>
    <row r="4576" spans="4:4">
      <c r="D4576" s="161"/>
    </row>
    <row r="4577" spans="4:4">
      <c r="D4577" s="161"/>
    </row>
    <row r="4578" spans="4:4">
      <c r="D4578" s="161"/>
    </row>
    <row r="4579" spans="4:4">
      <c r="D4579" s="161"/>
    </row>
    <row r="4580" spans="4:4">
      <c r="D4580" s="161"/>
    </row>
    <row r="4581" spans="4:4">
      <c r="D4581" s="161"/>
    </row>
    <row r="4582" spans="4:4">
      <c r="D4582" s="161"/>
    </row>
    <row r="4583" spans="4:4">
      <c r="D4583" s="161"/>
    </row>
    <row r="4584" spans="4:4">
      <c r="D4584" s="161"/>
    </row>
    <row r="4585" spans="4:4">
      <c r="D4585" s="161"/>
    </row>
    <row r="4586" spans="4:4">
      <c r="D4586" s="161"/>
    </row>
    <row r="4587" spans="4:4">
      <c r="D4587" s="161"/>
    </row>
    <row r="4588" spans="4:4">
      <c r="D4588" s="161"/>
    </row>
    <row r="4589" spans="4:4">
      <c r="D4589" s="161"/>
    </row>
    <row r="4590" spans="4:4">
      <c r="D4590" s="161"/>
    </row>
    <row r="4591" spans="4:4">
      <c r="D4591" s="161"/>
    </row>
    <row r="4592" spans="4:4">
      <c r="D4592" s="161"/>
    </row>
    <row r="4593" spans="4:4">
      <c r="D4593" s="161"/>
    </row>
    <row r="4594" spans="4:4">
      <c r="D4594" s="161"/>
    </row>
    <row r="4595" spans="4:4">
      <c r="D4595" s="161"/>
    </row>
    <row r="4596" spans="4:4">
      <c r="D4596" s="161"/>
    </row>
    <row r="4597" spans="4:4">
      <c r="D4597" s="161"/>
    </row>
    <row r="4598" spans="4:4">
      <c r="D4598" s="161"/>
    </row>
    <row r="4599" spans="4:4">
      <c r="D4599" s="161"/>
    </row>
    <row r="4600" spans="4:4">
      <c r="D4600" s="161"/>
    </row>
    <row r="4601" spans="4:4">
      <c r="D4601" s="161"/>
    </row>
    <row r="4602" spans="4:4">
      <c r="D4602" s="161"/>
    </row>
    <row r="4603" spans="4:4">
      <c r="D4603" s="161"/>
    </row>
    <row r="4604" spans="4:4">
      <c r="D4604" s="161"/>
    </row>
    <row r="4605" spans="4:4">
      <c r="D4605" s="161"/>
    </row>
    <row r="4606" spans="4:4">
      <c r="D4606" s="161"/>
    </row>
    <row r="4607" spans="4:4">
      <c r="D4607" s="161"/>
    </row>
    <row r="4608" spans="4:4">
      <c r="D4608" s="161"/>
    </row>
    <row r="4609" spans="4:4">
      <c r="D4609" s="161"/>
    </row>
    <row r="4610" spans="4:4">
      <c r="D4610" s="161"/>
    </row>
    <row r="4611" spans="4:4">
      <c r="D4611" s="161"/>
    </row>
    <row r="4612" spans="4:4">
      <c r="D4612" s="161"/>
    </row>
    <row r="4613" spans="4:4">
      <c r="D4613" s="161"/>
    </row>
    <row r="4614" spans="4:4">
      <c r="D4614" s="161"/>
    </row>
    <row r="4615" spans="4:4">
      <c r="D4615" s="161"/>
    </row>
    <row r="4616" spans="4:4">
      <c r="D4616" s="161"/>
    </row>
    <row r="4617" spans="4:4">
      <c r="D4617" s="161"/>
    </row>
    <row r="4618" spans="4:4">
      <c r="D4618" s="161"/>
    </row>
    <row r="4619" spans="4:4">
      <c r="D4619" s="161"/>
    </row>
    <row r="4620" spans="4:4">
      <c r="D4620" s="161"/>
    </row>
    <row r="4621" spans="4:4">
      <c r="D4621" s="161"/>
    </row>
    <row r="4622" spans="4:4">
      <c r="D4622" s="161"/>
    </row>
    <row r="4623" spans="4:4">
      <c r="D4623" s="161"/>
    </row>
    <row r="4624" spans="4:4">
      <c r="D4624" s="161"/>
    </row>
    <row r="4625" spans="4:4">
      <c r="D4625" s="161"/>
    </row>
    <row r="4626" spans="4:4">
      <c r="D4626" s="161"/>
    </row>
    <row r="4627" spans="4:4">
      <c r="D4627" s="161"/>
    </row>
    <row r="4628" spans="4:4">
      <c r="D4628" s="161"/>
    </row>
    <row r="4629" spans="4:4">
      <c r="D4629" s="161"/>
    </row>
    <row r="4630" spans="4:4">
      <c r="D4630" s="161"/>
    </row>
    <row r="4631" spans="4:4">
      <c r="D4631" s="161"/>
    </row>
    <row r="4632" spans="4:4">
      <c r="D4632" s="161"/>
    </row>
    <row r="4633" spans="4:4">
      <c r="D4633" s="161"/>
    </row>
    <row r="4634" spans="4:4">
      <c r="D4634" s="161"/>
    </row>
    <row r="4635" spans="4:4">
      <c r="D4635" s="161"/>
    </row>
    <row r="4636" spans="4:4">
      <c r="D4636" s="161"/>
    </row>
    <row r="4637" spans="4:4">
      <c r="D4637" s="161"/>
    </row>
    <row r="4638" spans="4:4">
      <c r="D4638" s="161"/>
    </row>
    <row r="4639" spans="4:4">
      <c r="D4639" s="161"/>
    </row>
    <row r="4640" spans="4:4">
      <c r="D4640" s="161"/>
    </row>
    <row r="4641" spans="4:4">
      <c r="D4641" s="161"/>
    </row>
    <row r="4642" spans="4:4">
      <c r="D4642" s="161"/>
    </row>
    <row r="4643" spans="4:4">
      <c r="D4643" s="161"/>
    </row>
    <row r="4644" spans="4:4">
      <c r="D4644" s="161"/>
    </row>
    <row r="4645" spans="4:4">
      <c r="D4645" s="161"/>
    </row>
    <row r="4646" spans="4:4">
      <c r="D4646" s="161"/>
    </row>
    <row r="4647" spans="4:4">
      <c r="D4647" s="161"/>
    </row>
    <row r="4648" spans="4:4">
      <c r="D4648" s="161"/>
    </row>
    <row r="4649" spans="4:4">
      <c r="D4649" s="161"/>
    </row>
    <row r="4650" spans="4:4">
      <c r="D4650" s="161"/>
    </row>
    <row r="4651" spans="4:4">
      <c r="D4651" s="161"/>
    </row>
    <row r="4652" spans="4:4">
      <c r="D4652" s="161"/>
    </row>
    <row r="4653" spans="4:4">
      <c r="D4653" s="161"/>
    </row>
    <row r="4654" spans="4:4">
      <c r="D4654" s="161"/>
    </row>
    <row r="4655" spans="4:4">
      <c r="D4655" s="161"/>
    </row>
    <row r="4656" spans="4:4">
      <c r="D4656" s="161"/>
    </row>
    <row r="4657" spans="4:4">
      <c r="D4657" s="161"/>
    </row>
    <row r="4658" spans="4:4">
      <c r="D4658" s="161"/>
    </row>
    <row r="4659" spans="4:4">
      <c r="D4659" s="161"/>
    </row>
    <row r="4660" spans="4:4">
      <c r="D4660" s="161"/>
    </row>
    <row r="4661" spans="4:4">
      <c r="D4661" s="161"/>
    </row>
    <row r="4662" spans="4:4">
      <c r="D4662" s="161"/>
    </row>
    <row r="4663" spans="4:4">
      <c r="D4663" s="161"/>
    </row>
    <row r="4664" spans="4:4">
      <c r="D4664" s="161"/>
    </row>
    <row r="4665" spans="4:4">
      <c r="D4665" s="161"/>
    </row>
    <row r="4666" spans="4:4">
      <c r="D4666" s="161"/>
    </row>
    <row r="4667" spans="4:4">
      <c r="D4667" s="161"/>
    </row>
    <row r="4668" spans="4:4">
      <c r="D4668" s="161"/>
    </row>
    <row r="4669" spans="4:4">
      <c r="D4669" s="161"/>
    </row>
    <row r="4670" spans="4:4">
      <c r="D4670" s="161"/>
    </row>
    <row r="4671" spans="4:4">
      <c r="D4671" s="161"/>
    </row>
    <row r="4672" spans="4:4">
      <c r="D4672" s="161"/>
    </row>
    <row r="4673" spans="4:4">
      <c r="D4673" s="161"/>
    </row>
    <row r="4674" spans="4:4">
      <c r="D4674" s="161"/>
    </row>
    <row r="4675" spans="4:4">
      <c r="D4675" s="161"/>
    </row>
    <row r="4676" spans="4:4">
      <c r="D4676" s="161"/>
    </row>
    <row r="4677" spans="4:4">
      <c r="D4677" s="161"/>
    </row>
    <row r="4678" spans="4:4">
      <c r="D4678" s="161"/>
    </row>
    <row r="4679" spans="4:4">
      <c r="D4679" s="161"/>
    </row>
    <row r="4680" spans="4:4">
      <c r="D4680" s="161"/>
    </row>
    <row r="4681" spans="4:4">
      <c r="D4681" s="161"/>
    </row>
    <row r="4682" spans="4:4">
      <c r="D4682" s="161"/>
    </row>
    <row r="4683" spans="4:4">
      <c r="D4683" s="161"/>
    </row>
    <row r="4684" spans="4:4">
      <c r="D4684" s="161"/>
    </row>
    <row r="4685" spans="4:4">
      <c r="D4685" s="161"/>
    </row>
    <row r="4686" spans="4:4">
      <c r="D4686" s="161"/>
    </row>
    <row r="4687" spans="4:4">
      <c r="D4687" s="161"/>
    </row>
    <row r="4688" spans="4:4">
      <c r="D4688" s="161"/>
    </row>
    <row r="4689" spans="4:4">
      <c r="D4689" s="161"/>
    </row>
    <row r="4690" spans="4:4">
      <c r="D4690" s="161"/>
    </row>
    <row r="4691" spans="4:4">
      <c r="D4691" s="161"/>
    </row>
    <row r="4692" spans="4:4">
      <c r="D4692" s="161"/>
    </row>
    <row r="4693" spans="4:4">
      <c r="D4693" s="161"/>
    </row>
    <row r="4694" spans="4:4">
      <c r="D4694" s="161"/>
    </row>
    <row r="4695" spans="4:4">
      <c r="D4695" s="161"/>
    </row>
    <row r="4696" spans="4:4">
      <c r="D4696" s="161"/>
    </row>
    <row r="4697" spans="4:4">
      <c r="D4697" s="161"/>
    </row>
    <row r="4698" spans="4:4">
      <c r="D4698" s="161"/>
    </row>
    <row r="4699" spans="4:4">
      <c r="D4699" s="161"/>
    </row>
    <row r="4700" spans="4:4">
      <c r="D4700" s="161"/>
    </row>
    <row r="4701" spans="4:4">
      <c r="D4701" s="161"/>
    </row>
    <row r="4702" spans="4:4">
      <c r="D4702" s="161"/>
    </row>
    <row r="4703" spans="4:4">
      <c r="D4703" s="161"/>
    </row>
    <row r="4704" spans="4:4">
      <c r="D4704" s="161"/>
    </row>
    <row r="4705" spans="4:4">
      <c r="D4705" s="161"/>
    </row>
    <row r="4706" spans="4:4">
      <c r="D4706" s="161"/>
    </row>
    <row r="4707" spans="4:4">
      <c r="D4707" s="161"/>
    </row>
    <row r="4708" spans="4:4">
      <c r="D4708" s="161"/>
    </row>
    <row r="4709" spans="4:4">
      <c r="D4709" s="161"/>
    </row>
    <row r="4710" spans="4:4">
      <c r="D4710" s="161"/>
    </row>
    <row r="4711" spans="4:4">
      <c r="D4711" s="161"/>
    </row>
    <row r="4712" spans="4:4">
      <c r="D4712" s="161"/>
    </row>
    <row r="4713" spans="4:4">
      <c r="D4713" s="161"/>
    </row>
    <row r="4714" spans="4:4">
      <c r="D4714" s="161"/>
    </row>
    <row r="4715" spans="4:4">
      <c r="D4715" s="161"/>
    </row>
    <row r="4716" spans="4:4">
      <c r="D4716" s="161"/>
    </row>
    <row r="4717" spans="4:4">
      <c r="D4717" s="161"/>
    </row>
    <row r="4718" spans="4:4">
      <c r="D4718" s="161"/>
    </row>
    <row r="4719" spans="4:4">
      <c r="D4719" s="161"/>
    </row>
    <row r="4720" spans="4:4">
      <c r="D4720" s="161"/>
    </row>
    <row r="4721" spans="4:4">
      <c r="D4721" s="161"/>
    </row>
    <row r="4722" spans="4:4">
      <c r="D4722" s="161"/>
    </row>
    <row r="4723" spans="4:4">
      <c r="D4723" s="161"/>
    </row>
    <row r="4724" spans="4:4">
      <c r="D4724" s="161"/>
    </row>
    <row r="4725" spans="4:4">
      <c r="D4725" s="161"/>
    </row>
    <row r="4726" spans="4:4">
      <c r="D4726" s="161"/>
    </row>
    <row r="4727" spans="4:4">
      <c r="D4727" s="161"/>
    </row>
    <row r="4728" spans="4:4">
      <c r="D4728" s="161"/>
    </row>
    <row r="4729" spans="4:4">
      <c r="D4729" s="161"/>
    </row>
    <row r="4730" spans="4:4">
      <c r="D4730" s="161"/>
    </row>
    <row r="4731" spans="4:4">
      <c r="D4731" s="161"/>
    </row>
    <row r="4732" spans="4:4">
      <c r="D4732" s="161"/>
    </row>
    <row r="4733" spans="4:4">
      <c r="D4733" s="161"/>
    </row>
    <row r="4734" spans="4:4">
      <c r="D4734" s="161"/>
    </row>
    <row r="4735" spans="4:4">
      <c r="D4735" s="161"/>
    </row>
    <row r="4736" spans="4:4">
      <c r="D4736" s="161"/>
    </row>
    <row r="4737" spans="4:4">
      <c r="D4737" s="161"/>
    </row>
    <row r="4738" spans="4:4">
      <c r="D4738" s="161"/>
    </row>
    <row r="4739" spans="4:4">
      <c r="D4739" s="161"/>
    </row>
    <row r="4740" spans="4:4">
      <c r="D4740" s="161"/>
    </row>
    <row r="4741" spans="4:4">
      <c r="D4741" s="161"/>
    </row>
    <row r="4742" spans="4:4">
      <c r="D4742" s="161"/>
    </row>
    <row r="4743" spans="4:4">
      <c r="D4743" s="161"/>
    </row>
    <row r="4744" spans="4:4">
      <c r="D4744" s="161"/>
    </row>
    <row r="4745" spans="4:4">
      <c r="D4745" s="161"/>
    </row>
    <row r="4746" spans="4:4">
      <c r="D4746" s="161"/>
    </row>
    <row r="4747" spans="4:4">
      <c r="D4747" s="161"/>
    </row>
    <row r="4748" spans="4:4">
      <c r="D4748" s="161"/>
    </row>
    <row r="4749" spans="4:4">
      <c r="D4749" s="161"/>
    </row>
    <row r="4750" spans="4:4">
      <c r="D4750" s="161"/>
    </row>
    <row r="4751" spans="4:4">
      <c r="D4751" s="161"/>
    </row>
    <row r="4752" spans="4:4">
      <c r="D4752" s="161"/>
    </row>
    <row r="4753" spans="4:4">
      <c r="D4753" s="161"/>
    </row>
    <row r="4754" spans="4:4">
      <c r="D4754" s="161"/>
    </row>
    <row r="4755" spans="4:4">
      <c r="D4755" s="161"/>
    </row>
    <row r="4756" spans="4:4">
      <c r="D4756" s="161"/>
    </row>
    <row r="4757" spans="4:4">
      <c r="D4757" s="161"/>
    </row>
    <row r="4758" spans="4:4">
      <c r="D4758" s="161"/>
    </row>
    <row r="4759" spans="4:4">
      <c r="D4759" s="161"/>
    </row>
    <row r="4760" spans="4:4">
      <c r="D4760" s="161"/>
    </row>
    <row r="4761" spans="4:4">
      <c r="D4761" s="161"/>
    </row>
    <row r="4762" spans="4:4">
      <c r="D4762" s="161"/>
    </row>
    <row r="4763" spans="4:4">
      <c r="D4763" s="161"/>
    </row>
    <row r="4764" spans="4:4">
      <c r="D4764" s="161"/>
    </row>
    <row r="4765" spans="4:4">
      <c r="D4765" s="161"/>
    </row>
    <row r="4766" spans="4:4">
      <c r="D4766" s="161"/>
    </row>
    <row r="4767" spans="4:4">
      <c r="D4767" s="161"/>
    </row>
    <row r="4768" spans="4:4">
      <c r="D4768" s="161"/>
    </row>
    <row r="4769" spans="4:4">
      <c r="D4769" s="161"/>
    </row>
    <row r="4770" spans="4:4">
      <c r="D4770" s="161"/>
    </row>
    <row r="4771" spans="4:4">
      <c r="D4771" s="161"/>
    </row>
    <row r="4772" spans="4:4">
      <c r="D4772" s="161"/>
    </row>
    <row r="4773" spans="4:4">
      <c r="D4773" s="161"/>
    </row>
    <row r="4774" spans="4:4">
      <c r="D4774" s="161"/>
    </row>
    <row r="4775" spans="4:4">
      <c r="D4775" s="161"/>
    </row>
    <row r="4776" spans="4:4">
      <c r="D4776" s="161"/>
    </row>
    <row r="4777" spans="4:4">
      <c r="D4777" s="161"/>
    </row>
    <row r="4778" spans="4:4">
      <c r="D4778" s="161"/>
    </row>
    <row r="4779" spans="4:4">
      <c r="D4779" s="161"/>
    </row>
    <row r="4780" spans="4:4">
      <c r="D4780" s="161"/>
    </row>
    <row r="4781" spans="4:4">
      <c r="D4781" s="161"/>
    </row>
    <row r="4782" spans="4:4">
      <c r="D4782" s="161"/>
    </row>
    <row r="4783" spans="4:4">
      <c r="D4783" s="161"/>
    </row>
    <row r="4784" spans="4:4">
      <c r="D4784" s="161"/>
    </row>
    <row r="4785" spans="4:4">
      <c r="D4785" s="161"/>
    </row>
    <row r="4786" spans="4:4">
      <c r="D4786" s="161"/>
    </row>
    <row r="4787" spans="4:4">
      <c r="D4787" s="161"/>
    </row>
    <row r="4788" spans="4:4">
      <c r="D4788" s="161"/>
    </row>
    <row r="4789" spans="4:4">
      <c r="D4789" s="161"/>
    </row>
    <row r="4790" spans="4:4">
      <c r="D4790" s="161"/>
    </row>
    <row r="4791" spans="4:4">
      <c r="D4791" s="161"/>
    </row>
    <row r="4792" spans="4:4">
      <c r="D4792" s="161"/>
    </row>
    <row r="4793" spans="4:4">
      <c r="D4793" s="161"/>
    </row>
    <row r="4794" spans="4:4">
      <c r="D4794" s="161"/>
    </row>
    <row r="4795" spans="4:4">
      <c r="D4795" s="161"/>
    </row>
    <row r="4796" spans="4:4">
      <c r="D4796" s="161"/>
    </row>
    <row r="4797" spans="4:4">
      <c r="D4797" s="161"/>
    </row>
    <row r="4798" spans="4:4">
      <c r="D4798" s="161"/>
    </row>
    <row r="4799" spans="4:4">
      <c r="D4799" s="161"/>
    </row>
    <row r="4800" spans="4:4">
      <c r="D4800" s="161"/>
    </row>
    <row r="4801" spans="4:4">
      <c r="D4801" s="161"/>
    </row>
    <row r="4802" spans="4:4">
      <c r="D4802" s="161"/>
    </row>
    <row r="4803" spans="4:4">
      <c r="D4803" s="161"/>
    </row>
    <row r="4804" spans="4:4">
      <c r="D4804" s="161"/>
    </row>
    <row r="4805" spans="4:4">
      <c r="D4805" s="161"/>
    </row>
    <row r="4806" spans="4:4">
      <c r="D4806" s="161"/>
    </row>
    <row r="4807" spans="4:4">
      <c r="D4807" s="161"/>
    </row>
    <row r="4808" spans="4:4">
      <c r="D4808" s="161"/>
    </row>
    <row r="4809" spans="4:4">
      <c r="D4809" s="161"/>
    </row>
    <row r="4810" spans="4:4">
      <c r="D4810" s="161"/>
    </row>
    <row r="4811" spans="4:4">
      <c r="D4811" s="161"/>
    </row>
    <row r="4812" spans="4:4">
      <c r="D4812" s="161"/>
    </row>
    <row r="4813" spans="4:4">
      <c r="D4813" s="161"/>
    </row>
    <row r="4814" spans="4:4">
      <c r="D4814" s="161"/>
    </row>
    <row r="4815" spans="4:4">
      <c r="D4815" s="161"/>
    </row>
    <row r="4816" spans="4:4">
      <c r="D4816" s="161"/>
    </row>
    <row r="4817" spans="4:4">
      <c r="D4817" s="161"/>
    </row>
    <row r="4818" spans="4:4">
      <c r="D4818" s="161"/>
    </row>
    <row r="4819" spans="4:4">
      <c r="D4819" s="161"/>
    </row>
    <row r="4820" spans="4:4">
      <c r="D4820" s="161"/>
    </row>
    <row r="4821" spans="4:4">
      <c r="D4821" s="161"/>
    </row>
    <row r="4822" spans="4:4">
      <c r="D4822" s="161"/>
    </row>
    <row r="4823" spans="4:4">
      <c r="D4823" s="161"/>
    </row>
    <row r="4824" spans="4:4">
      <c r="D4824" s="161"/>
    </row>
    <row r="4825" spans="4:4">
      <c r="D4825" s="161"/>
    </row>
    <row r="4826" spans="4:4">
      <c r="D4826" s="161"/>
    </row>
    <row r="4827" spans="4:4">
      <c r="D4827" s="161"/>
    </row>
    <row r="4828" spans="4:4">
      <c r="D4828" s="161"/>
    </row>
    <row r="4829" spans="4:4">
      <c r="D4829" s="161"/>
    </row>
    <row r="4830" spans="4:4">
      <c r="D4830" s="161"/>
    </row>
    <row r="4831" spans="4:4">
      <c r="D4831" s="161"/>
    </row>
    <row r="4832" spans="4:4">
      <c r="D4832" s="161"/>
    </row>
    <row r="4833" spans="4:4">
      <c r="D4833" s="161"/>
    </row>
    <row r="4834" spans="4:4">
      <c r="D4834" s="161"/>
    </row>
    <row r="4835" spans="4:4">
      <c r="D4835" s="161"/>
    </row>
    <row r="4836" spans="4:4">
      <c r="D4836" s="161"/>
    </row>
    <row r="4837" spans="4:4">
      <c r="D4837" s="161"/>
    </row>
    <row r="4838" spans="4:4">
      <c r="D4838" s="161"/>
    </row>
    <row r="4839" spans="4:4">
      <c r="D4839" s="161"/>
    </row>
    <row r="4840" spans="4:4">
      <c r="D4840" s="161"/>
    </row>
    <row r="4841" spans="4:4">
      <c r="D4841" s="161"/>
    </row>
    <row r="4842" spans="4:4">
      <c r="D4842" s="161"/>
    </row>
    <row r="4843" spans="4:4">
      <c r="D4843" s="161"/>
    </row>
    <row r="4844" spans="4:4">
      <c r="D4844" s="161"/>
    </row>
    <row r="4845" spans="4:4">
      <c r="D4845" s="161"/>
    </row>
    <row r="4846" spans="4:4">
      <c r="D4846" s="161"/>
    </row>
    <row r="4847" spans="4:4">
      <c r="D4847" s="161"/>
    </row>
    <row r="4848" spans="4:4">
      <c r="D4848" s="161"/>
    </row>
    <row r="4849" spans="4:4">
      <c r="D4849" s="161"/>
    </row>
    <row r="4850" spans="4:4">
      <c r="D4850" s="161"/>
    </row>
    <row r="4851" spans="4:4">
      <c r="D4851" s="161"/>
    </row>
    <row r="4852" spans="4:4">
      <c r="D4852" s="161"/>
    </row>
    <row r="4853" spans="4:4">
      <c r="D4853" s="161"/>
    </row>
    <row r="4854" spans="4:4">
      <c r="D4854" s="161"/>
    </row>
    <row r="4855" spans="4:4">
      <c r="D4855" s="161"/>
    </row>
    <row r="4856" spans="4:4">
      <c r="D4856" s="161"/>
    </row>
    <row r="4857" spans="4:4">
      <c r="D4857" s="161"/>
    </row>
    <row r="4858" spans="4:4">
      <c r="D4858" s="161"/>
    </row>
    <row r="4859" spans="4:4">
      <c r="D4859" s="161"/>
    </row>
    <row r="4860" spans="4:4">
      <c r="D4860" s="161"/>
    </row>
    <row r="4861" spans="4:4">
      <c r="D4861" s="161"/>
    </row>
    <row r="4862" spans="4:4">
      <c r="D4862" s="161"/>
    </row>
    <row r="4863" spans="4:4">
      <c r="D4863" s="161"/>
    </row>
    <row r="4864" spans="4:4">
      <c r="D4864" s="161"/>
    </row>
    <row r="4865" spans="4:4">
      <c r="D4865" s="161"/>
    </row>
    <row r="4866" spans="4:4">
      <c r="D4866" s="161"/>
    </row>
    <row r="4867" spans="4:4">
      <c r="D4867" s="161"/>
    </row>
    <row r="4868" spans="4:4">
      <c r="D4868" s="161"/>
    </row>
    <row r="4869" spans="4:4">
      <c r="D4869" s="161"/>
    </row>
    <row r="4870" spans="4:4">
      <c r="D4870" s="161"/>
    </row>
    <row r="4871" spans="4:4">
      <c r="D4871" s="161"/>
    </row>
    <row r="4872" spans="4:4">
      <c r="D4872" s="161"/>
    </row>
    <row r="4873" spans="4:4">
      <c r="D4873" s="161"/>
    </row>
    <row r="4874" spans="4:4">
      <c r="D4874" s="161"/>
    </row>
    <row r="4875" spans="4:4">
      <c r="D4875" s="161"/>
    </row>
    <row r="4876" spans="4:4">
      <c r="D4876" s="161"/>
    </row>
    <row r="4877" spans="4:4">
      <c r="D4877" s="161"/>
    </row>
    <row r="4878" spans="4:4">
      <c r="D4878" s="161"/>
    </row>
    <row r="4879" spans="4:4">
      <c r="D4879" s="161"/>
    </row>
    <row r="4880" spans="4:4">
      <c r="D4880" s="161"/>
    </row>
    <row r="4881" spans="4:4">
      <c r="D4881" s="161"/>
    </row>
    <row r="4882" spans="4:4">
      <c r="D4882" s="161"/>
    </row>
    <row r="4883" spans="4:4">
      <c r="D4883" s="161"/>
    </row>
    <row r="4884" spans="4:4">
      <c r="D4884" s="161"/>
    </row>
    <row r="4885" spans="4:4">
      <c r="D4885" s="161"/>
    </row>
    <row r="4886" spans="4:4">
      <c r="D4886" s="161"/>
    </row>
    <row r="4887" spans="4:4">
      <c r="D4887" s="161"/>
    </row>
    <row r="4888" spans="4:4">
      <c r="D4888" s="161"/>
    </row>
    <row r="4889" spans="4:4">
      <c r="D4889" s="161"/>
    </row>
    <row r="4890" spans="4:4">
      <c r="D4890" s="161"/>
    </row>
    <row r="4891" spans="4:4">
      <c r="D4891" s="161"/>
    </row>
    <row r="4892" spans="4:4">
      <c r="D4892" s="161"/>
    </row>
    <row r="4893" spans="4:4">
      <c r="D4893" s="161"/>
    </row>
    <row r="4894" spans="4:4">
      <c r="D4894" s="161"/>
    </row>
    <row r="4895" spans="4:4">
      <c r="D4895" s="161"/>
    </row>
    <row r="4896" spans="4:4">
      <c r="D4896" s="161"/>
    </row>
    <row r="4897" spans="4:4">
      <c r="D4897" s="161"/>
    </row>
    <row r="4898" spans="4:4">
      <c r="D4898" s="161"/>
    </row>
    <row r="4899" spans="4:4">
      <c r="D4899" s="161"/>
    </row>
    <row r="4900" spans="4:4">
      <c r="D4900" s="161"/>
    </row>
    <row r="4901" spans="4:4">
      <c r="D4901" s="161"/>
    </row>
    <row r="4902" spans="4:4">
      <c r="D4902" s="161"/>
    </row>
    <row r="4903" spans="4:4">
      <c r="D4903" s="161"/>
    </row>
    <row r="4904" spans="4:4">
      <c r="D4904" s="161"/>
    </row>
    <row r="4905" spans="4:4">
      <c r="D4905" s="161"/>
    </row>
    <row r="4906" spans="4:4">
      <c r="D4906" s="161"/>
    </row>
    <row r="4907" spans="4:4">
      <c r="D4907" s="161"/>
    </row>
    <row r="4908" spans="4:4">
      <c r="D4908" s="161"/>
    </row>
    <row r="4909" spans="4:4">
      <c r="D4909" s="161"/>
    </row>
    <row r="4910" spans="4:4">
      <c r="D4910" s="161"/>
    </row>
    <row r="4911" spans="4:4">
      <c r="D4911" s="161"/>
    </row>
    <row r="4912" spans="4:4">
      <c r="D4912" s="161"/>
    </row>
    <row r="4913" spans="4:4">
      <c r="D4913" s="161"/>
    </row>
    <row r="4914" spans="4:4">
      <c r="D4914" s="161"/>
    </row>
    <row r="4915" spans="4:4">
      <c r="D4915" s="161"/>
    </row>
    <row r="4916" spans="4:4">
      <c r="D4916" s="161"/>
    </row>
    <row r="4917" spans="4:4">
      <c r="D4917" s="161"/>
    </row>
    <row r="4918" spans="4:4">
      <c r="D4918" s="161"/>
    </row>
    <row r="4919" spans="4:4">
      <c r="D4919" s="161"/>
    </row>
    <row r="4920" spans="4:4">
      <c r="D4920" s="161"/>
    </row>
    <row r="4921" spans="4:4">
      <c r="D4921" s="161"/>
    </row>
    <row r="4922" spans="4:4">
      <c r="D4922" s="161"/>
    </row>
    <row r="4923" spans="4:4">
      <c r="D4923" s="161"/>
    </row>
    <row r="4924" spans="4:4">
      <c r="D4924" s="161"/>
    </row>
    <row r="4925" spans="4:4">
      <c r="D4925" s="161"/>
    </row>
    <row r="4926" spans="4:4">
      <c r="D4926" s="161"/>
    </row>
    <row r="4927" spans="4:4">
      <c r="D4927" s="161"/>
    </row>
    <row r="4928" spans="4:4">
      <c r="D4928" s="161"/>
    </row>
    <row r="4929" spans="4:4">
      <c r="D4929" s="161"/>
    </row>
    <row r="4930" spans="4:4">
      <c r="D4930" s="161"/>
    </row>
    <row r="4931" spans="4:4">
      <c r="D4931" s="161"/>
    </row>
    <row r="4932" spans="4:4">
      <c r="D4932" s="161"/>
    </row>
    <row r="4933" spans="4:4">
      <c r="D4933" s="161"/>
    </row>
    <row r="4934" spans="4:4">
      <c r="D4934" s="161"/>
    </row>
    <row r="4935" spans="4:4">
      <c r="D4935" s="161"/>
    </row>
    <row r="4936" spans="4:4">
      <c r="D4936" s="161"/>
    </row>
    <row r="4937" spans="4:4">
      <c r="D4937" s="161"/>
    </row>
    <row r="4938" spans="4:4">
      <c r="D4938" s="161"/>
    </row>
    <row r="4939" spans="4:4">
      <c r="D4939" s="161"/>
    </row>
    <row r="4940" spans="4:4">
      <c r="D4940" s="161"/>
    </row>
    <row r="4941" spans="4:4">
      <c r="D4941" s="161"/>
    </row>
    <row r="4942" spans="4:4">
      <c r="D4942" s="161"/>
    </row>
    <row r="4943" spans="4:4">
      <c r="D4943" s="161"/>
    </row>
    <row r="4944" spans="4:4">
      <c r="D4944" s="161"/>
    </row>
    <row r="4945" spans="4:4">
      <c r="D4945" s="161"/>
    </row>
    <row r="4946" spans="4:4">
      <c r="D4946" s="161"/>
    </row>
    <row r="4947" spans="4:4">
      <c r="D4947" s="161"/>
    </row>
    <row r="4948" spans="4:4">
      <c r="D4948" s="161"/>
    </row>
    <row r="4949" spans="4:4">
      <c r="D4949" s="161"/>
    </row>
    <row r="4950" spans="4:4">
      <c r="D4950" s="161"/>
    </row>
    <row r="4951" spans="4:4">
      <c r="D4951" s="161"/>
    </row>
    <row r="4952" spans="4:4">
      <c r="D4952" s="161"/>
    </row>
    <row r="4953" spans="4:4">
      <c r="D4953" s="161"/>
    </row>
    <row r="4954" spans="4:4">
      <c r="D4954" s="161"/>
    </row>
    <row r="4955" spans="4:4">
      <c r="D4955" s="161"/>
    </row>
    <row r="4956" spans="4:4">
      <c r="D4956" s="161"/>
    </row>
    <row r="4957" spans="4:4">
      <c r="D4957" s="161"/>
    </row>
    <row r="4958" spans="4:4">
      <c r="D4958" s="161"/>
    </row>
    <row r="4959" spans="4:4">
      <c r="D4959" s="161"/>
    </row>
    <row r="4960" spans="4:4">
      <c r="D4960" s="161"/>
    </row>
    <row r="4961" spans="4:4">
      <c r="D4961" s="161"/>
    </row>
    <row r="4962" spans="4:4">
      <c r="D4962" s="161"/>
    </row>
    <row r="4963" spans="4:4">
      <c r="D4963" s="161"/>
    </row>
    <row r="4964" spans="4:4">
      <c r="D4964" s="161"/>
    </row>
    <row r="4965" spans="4:4">
      <c r="D4965" s="161"/>
    </row>
    <row r="4966" spans="4:4">
      <c r="D4966" s="161"/>
    </row>
    <row r="4967" spans="4:4">
      <c r="D4967" s="161"/>
    </row>
    <row r="4968" spans="4:4">
      <c r="D4968" s="161"/>
    </row>
    <row r="4969" spans="4:4">
      <c r="D4969" s="161"/>
    </row>
    <row r="4970" spans="4:4">
      <c r="D4970" s="161"/>
    </row>
    <row r="4971" spans="4:4">
      <c r="D4971" s="161"/>
    </row>
    <row r="4972" spans="4:4">
      <c r="D4972" s="161"/>
    </row>
    <row r="4973" spans="4:4">
      <c r="D4973" s="161"/>
    </row>
    <row r="4974" spans="4:4">
      <c r="D4974" s="161"/>
    </row>
    <row r="4975" spans="4:4">
      <c r="D4975" s="161"/>
    </row>
    <row r="4976" spans="4:4">
      <c r="D4976" s="161"/>
    </row>
    <row r="4977" spans="4:4">
      <c r="D4977" s="161"/>
    </row>
    <row r="4978" spans="4:4">
      <c r="D4978" s="161"/>
    </row>
    <row r="4979" spans="4:4">
      <c r="D4979" s="161"/>
    </row>
    <row r="4980" spans="4:4">
      <c r="D4980" s="161"/>
    </row>
    <row r="4981" spans="4:4">
      <c r="D4981" s="161"/>
    </row>
    <row r="4982" spans="4:4">
      <c r="D4982" s="161"/>
    </row>
    <row r="4983" spans="4:4">
      <c r="D4983" s="161"/>
    </row>
    <row r="4984" spans="4:4">
      <c r="D4984" s="161"/>
    </row>
    <row r="4985" spans="4:4">
      <c r="D4985" s="161"/>
    </row>
    <row r="4986" spans="4:4">
      <c r="D4986" s="161"/>
    </row>
    <row r="4987" spans="4:4">
      <c r="D4987" s="161"/>
    </row>
    <row r="4988" spans="4:4">
      <c r="D4988" s="161"/>
    </row>
    <row r="4989" spans="4:4">
      <c r="D4989" s="161"/>
    </row>
    <row r="4990" spans="4:4">
      <c r="D4990" s="161"/>
    </row>
    <row r="4991" spans="4:4">
      <c r="D4991" s="161"/>
    </row>
    <row r="4992" spans="4:4">
      <c r="D4992" s="161"/>
    </row>
    <row r="4993" spans="4:4">
      <c r="D4993" s="161"/>
    </row>
    <row r="4994" spans="4:4">
      <c r="D4994" s="161"/>
    </row>
    <row r="4995" spans="4:4">
      <c r="D4995" s="161"/>
    </row>
    <row r="4996" spans="4:4">
      <c r="D4996" s="161"/>
    </row>
    <row r="4997" spans="4:4">
      <c r="D4997" s="161"/>
    </row>
    <row r="4998" spans="4:4">
      <c r="D4998" s="161"/>
    </row>
    <row r="4999" spans="4:4">
      <c r="D4999" s="161"/>
    </row>
    <row r="5000" spans="4:4">
      <c r="D5000" s="161"/>
    </row>
    <row r="5001" spans="4:4">
      <c r="D5001" s="161"/>
    </row>
    <row r="5002" spans="4:4">
      <c r="D5002" s="161"/>
    </row>
    <row r="5003" spans="4:4">
      <c r="D5003" s="161"/>
    </row>
    <row r="5004" spans="4:4">
      <c r="D5004" s="161"/>
    </row>
    <row r="5005" spans="4:4">
      <c r="D5005" s="161"/>
    </row>
    <row r="5006" spans="4:4">
      <c r="D5006" s="161"/>
    </row>
    <row r="5007" spans="4:4">
      <c r="D5007" s="161"/>
    </row>
    <row r="5008" spans="4:4">
      <c r="D5008" s="161"/>
    </row>
    <row r="5009" spans="4:4">
      <c r="D5009" s="161"/>
    </row>
    <row r="5010" spans="4:4">
      <c r="D5010" s="161"/>
    </row>
    <row r="5011" spans="4:4">
      <c r="D5011" s="161"/>
    </row>
    <row r="5012" spans="4:4">
      <c r="D5012" s="161"/>
    </row>
    <row r="5013" spans="4:4">
      <c r="D5013" s="161"/>
    </row>
    <row r="5014" spans="4:4">
      <c r="D5014" s="161"/>
    </row>
    <row r="5015" spans="4:4">
      <c r="D5015" s="161"/>
    </row>
    <row r="5016" spans="4:4">
      <c r="D5016" s="161"/>
    </row>
    <row r="5017" spans="4:4">
      <c r="D5017" s="161"/>
    </row>
    <row r="5018" spans="4:4">
      <c r="D5018" s="161"/>
    </row>
    <row r="5019" spans="4:4">
      <c r="D5019" s="161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0"/>
  <sheetViews>
    <sheetView workbookViewId="0">
      <selection activeCell="N22" sqref="N22"/>
    </sheetView>
  </sheetViews>
  <sheetFormatPr defaultColWidth="6.28515625" defaultRowHeight="12.75"/>
  <cols>
    <col min="1" max="1" width="8" style="232" customWidth="1"/>
    <col min="2" max="2" width="6.7109375" style="233" bestFit="1" customWidth="1"/>
    <col min="3" max="3" width="31.5703125" style="233" customWidth="1"/>
    <col min="4" max="4" width="5.140625" style="233" bestFit="1" customWidth="1"/>
    <col min="5" max="5" width="7.140625" style="234" bestFit="1" customWidth="1"/>
    <col min="6" max="6" width="7.5703125" style="235" bestFit="1" customWidth="1"/>
    <col min="7" max="7" width="14.7109375" style="235" bestFit="1" customWidth="1"/>
    <col min="8" max="8" width="6.5703125" style="234" bestFit="1" customWidth="1"/>
    <col min="9" max="16384" width="6.28515625" style="236"/>
  </cols>
  <sheetData>
    <row r="1" spans="1:8" s="197" customFormat="1" ht="18">
      <c r="A1" s="546" t="s">
        <v>681</v>
      </c>
      <c r="B1" s="546"/>
      <c r="C1" s="546"/>
      <c r="D1" s="546"/>
      <c r="E1" s="546"/>
      <c r="F1" s="546"/>
      <c r="G1" s="546"/>
      <c r="H1" s="546"/>
    </row>
    <row r="2" spans="1:8" s="197" customFormat="1">
      <c r="A2" s="198" t="s">
        <v>682</v>
      </c>
      <c r="B2" s="198"/>
      <c r="C2" s="198"/>
      <c r="D2" s="198"/>
      <c r="E2" s="198"/>
      <c r="F2" s="198"/>
      <c r="G2" s="198"/>
      <c r="H2" s="198"/>
    </row>
    <row r="3" spans="1:8" s="197" customFormat="1">
      <c r="A3" s="198" t="s">
        <v>683</v>
      </c>
      <c r="B3" s="198"/>
      <c r="C3" s="198"/>
      <c r="D3" s="198"/>
      <c r="E3" s="198"/>
      <c r="F3" s="198"/>
      <c r="G3" s="198"/>
      <c r="H3" s="198"/>
    </row>
    <row r="4" spans="1:8" s="197" customFormat="1">
      <c r="A4" s="199"/>
      <c r="B4" s="198"/>
      <c r="C4" s="199"/>
      <c r="D4" s="198"/>
      <c r="E4" s="198"/>
      <c r="F4" s="198"/>
      <c r="G4" s="198"/>
      <c r="H4" s="198"/>
    </row>
    <row r="5" spans="1:8" s="197" customFormat="1">
      <c r="A5" s="200"/>
      <c r="B5" s="201"/>
      <c r="C5" s="202"/>
      <c r="D5" s="201"/>
      <c r="E5" s="203"/>
      <c r="F5" s="204"/>
      <c r="G5" s="204"/>
      <c r="H5" s="205"/>
    </row>
    <row r="6" spans="1:8" s="197" customFormat="1">
      <c r="A6" s="206" t="s">
        <v>684</v>
      </c>
      <c r="B6" s="206"/>
      <c r="C6" s="206"/>
      <c r="D6" s="206"/>
      <c r="E6" s="206"/>
      <c r="F6" s="206"/>
      <c r="G6" s="206"/>
      <c r="H6" s="206"/>
    </row>
    <row r="7" spans="1:8" s="197" customFormat="1">
      <c r="A7" s="206" t="s">
        <v>685</v>
      </c>
      <c r="B7" s="206"/>
      <c r="C7" s="206"/>
      <c r="D7" s="206"/>
      <c r="E7" s="206"/>
      <c r="F7" s="206"/>
      <c r="G7" s="206" t="s">
        <v>686</v>
      </c>
      <c r="H7" s="206"/>
    </row>
    <row r="8" spans="1:8" s="197" customFormat="1">
      <c r="A8" s="206" t="s">
        <v>687</v>
      </c>
      <c r="B8" s="207"/>
      <c r="C8" s="207"/>
      <c r="D8" s="207"/>
      <c r="E8" s="208"/>
      <c r="F8" s="209"/>
      <c r="G8" s="206" t="s">
        <v>688</v>
      </c>
      <c r="H8" s="208"/>
    </row>
    <row r="9" spans="1:8" s="197" customFormat="1">
      <c r="A9" s="210"/>
      <c r="B9" s="210"/>
      <c r="C9" s="210"/>
      <c r="D9" s="210"/>
      <c r="E9" s="210"/>
      <c r="F9" s="210"/>
      <c r="G9" s="210"/>
      <c r="H9" s="210"/>
    </row>
    <row r="10" spans="1:8" s="197" customFormat="1" ht="33.75">
      <c r="A10" s="211" t="s">
        <v>689</v>
      </c>
      <c r="B10" s="211" t="s">
        <v>690</v>
      </c>
      <c r="C10" s="211" t="s">
        <v>691</v>
      </c>
      <c r="D10" s="211" t="s">
        <v>130</v>
      </c>
      <c r="E10" s="211" t="s">
        <v>692</v>
      </c>
      <c r="F10" s="211" t="s">
        <v>693</v>
      </c>
      <c r="G10" s="211" t="s">
        <v>1</v>
      </c>
      <c r="H10" s="211" t="s">
        <v>694</v>
      </c>
    </row>
    <row r="11" spans="1:8" s="197" customFormat="1">
      <c r="A11" s="211" t="s">
        <v>60</v>
      </c>
      <c r="B11" s="211" t="s">
        <v>51</v>
      </c>
      <c r="C11" s="211" t="s">
        <v>62</v>
      </c>
      <c r="D11" s="211" t="s">
        <v>64</v>
      </c>
      <c r="E11" s="211" t="s">
        <v>695</v>
      </c>
      <c r="F11" s="211" t="s">
        <v>66</v>
      </c>
      <c r="G11" s="211" t="s">
        <v>696</v>
      </c>
      <c r="H11" s="211" t="s">
        <v>697</v>
      </c>
    </row>
    <row r="12" spans="1:8" s="197" customFormat="1">
      <c r="A12" s="210"/>
      <c r="B12" s="210"/>
      <c r="C12" s="210"/>
      <c r="D12" s="210"/>
      <c r="E12" s="210"/>
      <c r="F12" s="210"/>
      <c r="G12" s="210"/>
      <c r="H12" s="210"/>
    </row>
    <row r="13" spans="1:8" s="197" customFormat="1" ht="15">
      <c r="A13" s="212"/>
      <c r="B13" s="213" t="s">
        <v>26</v>
      </c>
      <c r="C13" s="213" t="s">
        <v>698</v>
      </c>
      <c r="D13" s="213"/>
      <c r="E13" s="214"/>
      <c r="F13" s="215"/>
      <c r="G13" s="215">
        <v>0</v>
      </c>
      <c r="H13" s="214">
        <v>0</v>
      </c>
    </row>
    <row r="14" spans="1:8" s="197" customFormat="1">
      <c r="A14" s="216"/>
      <c r="B14" s="217" t="s">
        <v>60</v>
      </c>
      <c r="C14" s="217" t="s">
        <v>699</v>
      </c>
      <c r="D14" s="217"/>
      <c r="E14" s="218"/>
      <c r="F14" s="219"/>
      <c r="G14" s="219">
        <v>0</v>
      </c>
      <c r="H14" s="218">
        <v>0</v>
      </c>
    </row>
    <row r="15" spans="1:8" s="197" customFormat="1" ht="22.5">
      <c r="A15" s="220">
        <v>1</v>
      </c>
      <c r="B15" s="221" t="s">
        <v>700</v>
      </c>
      <c r="C15" s="221" t="s">
        <v>701</v>
      </c>
      <c r="D15" s="221" t="s">
        <v>335</v>
      </c>
      <c r="E15" s="222">
        <v>0</v>
      </c>
      <c r="F15" s="223"/>
      <c r="G15" s="223"/>
      <c r="H15" s="222">
        <v>0</v>
      </c>
    </row>
    <row r="16" spans="1:8" s="197" customFormat="1" ht="15">
      <c r="A16" s="212"/>
      <c r="B16" s="213" t="s">
        <v>27</v>
      </c>
      <c r="C16" s="213" t="s">
        <v>702</v>
      </c>
      <c r="D16" s="213"/>
      <c r="E16" s="214"/>
      <c r="F16" s="215"/>
      <c r="G16" s="215"/>
      <c r="H16" s="214">
        <v>1.8897699999999999</v>
      </c>
    </row>
    <row r="17" spans="1:8" s="197" customFormat="1" ht="25.5">
      <c r="A17" s="216"/>
      <c r="B17" s="217" t="s">
        <v>703</v>
      </c>
      <c r="C17" s="217" t="s">
        <v>704</v>
      </c>
      <c r="D17" s="217"/>
      <c r="E17" s="218"/>
      <c r="F17" s="219"/>
      <c r="G17" s="219"/>
      <c r="H17" s="218">
        <v>0.17169000000000001</v>
      </c>
    </row>
    <row r="18" spans="1:8" s="197" customFormat="1">
      <c r="A18" s="220">
        <v>2</v>
      </c>
      <c r="B18" s="221" t="s">
        <v>705</v>
      </c>
      <c r="C18" s="221" t="s">
        <v>706</v>
      </c>
      <c r="D18" s="221" t="s">
        <v>707</v>
      </c>
      <c r="E18" s="222">
        <v>24</v>
      </c>
      <c r="F18" s="223"/>
      <c r="G18" s="223"/>
      <c r="H18" s="222">
        <v>0</v>
      </c>
    </row>
    <row r="19" spans="1:8" s="197" customFormat="1" ht="22.5">
      <c r="A19" s="224">
        <v>3</v>
      </c>
      <c r="B19" s="225" t="s">
        <v>708</v>
      </c>
      <c r="C19" s="225" t="s">
        <v>709</v>
      </c>
      <c r="D19" s="225" t="s">
        <v>707</v>
      </c>
      <c r="E19" s="226">
        <v>8</v>
      </c>
      <c r="F19" s="227"/>
      <c r="G19" s="227"/>
      <c r="H19" s="226">
        <v>0</v>
      </c>
    </row>
    <row r="20" spans="1:8" s="197" customFormat="1" ht="22.5">
      <c r="A20" s="224">
        <v>4</v>
      </c>
      <c r="B20" s="225" t="s">
        <v>710</v>
      </c>
      <c r="C20" s="225" t="s">
        <v>711</v>
      </c>
      <c r="D20" s="225" t="s">
        <v>707</v>
      </c>
      <c r="E20" s="226">
        <v>8</v>
      </c>
      <c r="F20" s="227"/>
      <c r="G20" s="227"/>
      <c r="H20" s="226">
        <v>0</v>
      </c>
    </row>
    <row r="21" spans="1:8" s="197" customFormat="1" ht="22.5">
      <c r="A21" s="224">
        <v>5</v>
      </c>
      <c r="B21" s="225" t="s">
        <v>712</v>
      </c>
      <c r="C21" s="225" t="s">
        <v>713</v>
      </c>
      <c r="D21" s="225" t="s">
        <v>707</v>
      </c>
      <c r="E21" s="226">
        <v>8</v>
      </c>
      <c r="F21" s="227"/>
      <c r="G21" s="227"/>
      <c r="H21" s="226">
        <v>0</v>
      </c>
    </row>
    <row r="22" spans="1:8" s="197" customFormat="1" ht="22.5">
      <c r="A22" s="220">
        <v>6</v>
      </c>
      <c r="B22" s="221" t="s">
        <v>714</v>
      </c>
      <c r="C22" s="221" t="s">
        <v>715</v>
      </c>
      <c r="D22" s="221" t="s">
        <v>167</v>
      </c>
      <c r="E22" s="222">
        <v>8</v>
      </c>
      <c r="F22" s="223"/>
      <c r="G22" s="223"/>
      <c r="H22" s="222">
        <v>1.008E-2</v>
      </c>
    </row>
    <row r="23" spans="1:8" s="197" customFormat="1" ht="22.5">
      <c r="A23" s="220">
        <v>7</v>
      </c>
      <c r="B23" s="221" t="s">
        <v>716</v>
      </c>
      <c r="C23" s="221" t="s">
        <v>717</v>
      </c>
      <c r="D23" s="221" t="s">
        <v>167</v>
      </c>
      <c r="E23" s="222">
        <v>12</v>
      </c>
      <c r="F23" s="223"/>
      <c r="G23" s="223"/>
      <c r="H23" s="222">
        <v>2.1239999999999998E-2</v>
      </c>
    </row>
    <row r="24" spans="1:8" s="197" customFormat="1" ht="22.5">
      <c r="A24" s="220">
        <v>8</v>
      </c>
      <c r="B24" s="221" t="s">
        <v>718</v>
      </c>
      <c r="C24" s="221" t="s">
        <v>719</v>
      </c>
      <c r="D24" s="221" t="s">
        <v>167</v>
      </c>
      <c r="E24" s="222">
        <v>7</v>
      </c>
      <c r="F24" s="223"/>
      <c r="G24" s="223"/>
      <c r="H24" s="222">
        <v>1.9390000000000001E-2</v>
      </c>
    </row>
    <row r="25" spans="1:8" s="197" customFormat="1" ht="22.5">
      <c r="A25" s="220">
        <v>9</v>
      </c>
      <c r="B25" s="221" t="s">
        <v>720</v>
      </c>
      <c r="C25" s="221" t="s">
        <v>721</v>
      </c>
      <c r="D25" s="221" t="s">
        <v>167</v>
      </c>
      <c r="E25" s="222">
        <v>78</v>
      </c>
      <c r="F25" s="223"/>
      <c r="G25" s="223"/>
      <c r="H25" s="222">
        <v>9.3600000000000003E-2</v>
      </c>
    </row>
    <row r="26" spans="1:8" s="197" customFormat="1" ht="22.5">
      <c r="A26" s="220">
        <v>10</v>
      </c>
      <c r="B26" s="221" t="s">
        <v>722</v>
      </c>
      <c r="C26" s="221" t="s">
        <v>723</v>
      </c>
      <c r="D26" s="221" t="s">
        <v>167</v>
      </c>
      <c r="E26" s="222">
        <v>74</v>
      </c>
      <c r="F26" s="223"/>
      <c r="G26" s="223"/>
      <c r="H26" s="222">
        <v>2.5899999999999999E-2</v>
      </c>
    </row>
    <row r="27" spans="1:8" s="197" customFormat="1" ht="22.5">
      <c r="A27" s="220">
        <v>11</v>
      </c>
      <c r="B27" s="221" t="s">
        <v>724</v>
      </c>
      <c r="C27" s="221" t="s">
        <v>725</v>
      </c>
      <c r="D27" s="221" t="s">
        <v>707</v>
      </c>
      <c r="E27" s="222">
        <v>6</v>
      </c>
      <c r="F27" s="223"/>
      <c r="G27" s="223"/>
      <c r="H27" s="222">
        <v>0</v>
      </c>
    </row>
    <row r="28" spans="1:8" s="197" customFormat="1">
      <c r="A28" s="224">
        <v>12</v>
      </c>
      <c r="B28" s="225" t="s">
        <v>726</v>
      </c>
      <c r="C28" s="225" t="s">
        <v>727</v>
      </c>
      <c r="D28" s="225" t="s">
        <v>707</v>
      </c>
      <c r="E28" s="226">
        <v>4</v>
      </c>
      <c r="F28" s="227"/>
      <c r="G28" s="227"/>
      <c r="H28" s="226">
        <v>0</v>
      </c>
    </row>
    <row r="29" spans="1:8" s="197" customFormat="1">
      <c r="A29" s="224">
        <v>13</v>
      </c>
      <c r="B29" s="225" t="s">
        <v>728</v>
      </c>
      <c r="C29" s="225" t="s">
        <v>729</v>
      </c>
      <c r="D29" s="225" t="s">
        <v>707</v>
      </c>
      <c r="E29" s="226">
        <v>2</v>
      </c>
      <c r="F29" s="227"/>
      <c r="G29" s="227"/>
      <c r="H29" s="226">
        <v>0</v>
      </c>
    </row>
    <row r="30" spans="1:8" s="197" customFormat="1" ht="22.5">
      <c r="A30" s="220">
        <v>14</v>
      </c>
      <c r="B30" s="221" t="s">
        <v>730</v>
      </c>
      <c r="C30" s="221" t="s">
        <v>731</v>
      </c>
      <c r="D30" s="221" t="s">
        <v>707</v>
      </c>
      <c r="E30" s="222">
        <v>8</v>
      </c>
      <c r="F30" s="223"/>
      <c r="G30" s="223"/>
      <c r="H30" s="222">
        <v>0</v>
      </c>
    </row>
    <row r="31" spans="1:8" s="197" customFormat="1" ht="22.5">
      <c r="A31" s="220">
        <v>15</v>
      </c>
      <c r="B31" s="221" t="s">
        <v>732</v>
      </c>
      <c r="C31" s="221" t="s">
        <v>733</v>
      </c>
      <c r="D31" s="221" t="s">
        <v>707</v>
      </c>
      <c r="E31" s="222">
        <v>24</v>
      </c>
      <c r="F31" s="223"/>
      <c r="G31" s="223"/>
      <c r="H31" s="222">
        <v>0</v>
      </c>
    </row>
    <row r="32" spans="1:8" s="197" customFormat="1" ht="22.5">
      <c r="A32" s="220">
        <v>16</v>
      </c>
      <c r="B32" s="221" t="s">
        <v>734</v>
      </c>
      <c r="C32" s="221" t="s">
        <v>735</v>
      </c>
      <c r="D32" s="221" t="s">
        <v>707</v>
      </c>
      <c r="E32" s="222">
        <v>8</v>
      </c>
      <c r="F32" s="223"/>
      <c r="G32" s="223"/>
      <c r="H32" s="222">
        <v>0</v>
      </c>
    </row>
    <row r="33" spans="1:8" s="197" customFormat="1" ht="22.5">
      <c r="A33" s="220">
        <v>17</v>
      </c>
      <c r="B33" s="221" t="s">
        <v>736</v>
      </c>
      <c r="C33" s="221" t="s">
        <v>737</v>
      </c>
      <c r="D33" s="221" t="s">
        <v>707</v>
      </c>
      <c r="E33" s="222">
        <v>1</v>
      </c>
      <c r="F33" s="223"/>
      <c r="G33" s="223"/>
      <c r="H33" s="222">
        <v>1.48E-3</v>
      </c>
    </row>
    <row r="34" spans="1:8" s="197" customFormat="1" ht="22.5">
      <c r="A34" s="220">
        <v>18</v>
      </c>
      <c r="B34" s="221" t="s">
        <v>738</v>
      </c>
      <c r="C34" s="221" t="s">
        <v>739</v>
      </c>
      <c r="D34" s="221" t="s">
        <v>167</v>
      </c>
      <c r="E34" s="222">
        <v>179</v>
      </c>
      <c r="F34" s="223"/>
      <c r="G34" s="223"/>
      <c r="H34" s="222">
        <v>0</v>
      </c>
    </row>
    <row r="35" spans="1:8" s="197" customFormat="1" ht="33.75">
      <c r="A35" s="220">
        <v>19</v>
      </c>
      <c r="B35" s="221" t="s">
        <v>740</v>
      </c>
      <c r="C35" s="221" t="s">
        <v>741</v>
      </c>
      <c r="D35" s="221" t="s">
        <v>707</v>
      </c>
      <c r="E35" s="222">
        <v>1</v>
      </c>
      <c r="F35" s="223"/>
      <c r="G35" s="223"/>
      <c r="H35" s="222">
        <v>0</v>
      </c>
    </row>
    <row r="36" spans="1:8" s="197" customFormat="1" ht="22.5">
      <c r="A36" s="220">
        <v>20</v>
      </c>
      <c r="B36" s="221" t="s">
        <v>742</v>
      </c>
      <c r="C36" s="221" t="s">
        <v>743</v>
      </c>
      <c r="D36" s="221" t="s">
        <v>0</v>
      </c>
      <c r="E36" s="222">
        <v>957.61</v>
      </c>
      <c r="F36" s="223"/>
      <c r="G36" s="223"/>
      <c r="H36" s="222">
        <v>0</v>
      </c>
    </row>
    <row r="37" spans="1:8" s="197" customFormat="1">
      <c r="A37" s="216"/>
      <c r="B37" s="217" t="s">
        <v>744</v>
      </c>
      <c r="C37" s="217" t="s">
        <v>745</v>
      </c>
      <c r="D37" s="217"/>
      <c r="E37" s="218"/>
      <c r="F37" s="219"/>
      <c r="G37" s="219"/>
      <c r="H37" s="218">
        <v>1.2573399999999999</v>
      </c>
    </row>
    <row r="38" spans="1:8" s="197" customFormat="1" ht="22.5">
      <c r="A38" s="224">
        <v>21</v>
      </c>
      <c r="B38" s="225" t="s">
        <v>746</v>
      </c>
      <c r="C38" s="225" t="s">
        <v>747</v>
      </c>
      <c r="D38" s="225" t="s">
        <v>707</v>
      </c>
      <c r="E38" s="226">
        <v>1</v>
      </c>
      <c r="F38" s="227"/>
      <c r="G38" s="227"/>
      <c r="H38" s="226">
        <v>0</v>
      </c>
    </row>
    <row r="39" spans="1:8" s="197" customFormat="1" ht="22.5">
      <c r="A39" s="220">
        <v>22</v>
      </c>
      <c r="B39" s="221" t="s">
        <v>748</v>
      </c>
      <c r="C39" s="221" t="s">
        <v>749</v>
      </c>
      <c r="D39" s="221" t="s">
        <v>167</v>
      </c>
      <c r="E39" s="222">
        <v>116</v>
      </c>
      <c r="F39" s="223"/>
      <c r="G39" s="223"/>
      <c r="H39" s="222">
        <v>0.40367999999999998</v>
      </c>
    </row>
    <row r="40" spans="1:8" s="197" customFormat="1" ht="22.5">
      <c r="A40" s="220">
        <v>23</v>
      </c>
      <c r="B40" s="221" t="s">
        <v>750</v>
      </c>
      <c r="C40" s="221" t="s">
        <v>751</v>
      </c>
      <c r="D40" s="221" t="s">
        <v>167</v>
      </c>
      <c r="E40" s="222">
        <v>94</v>
      </c>
      <c r="F40" s="223"/>
      <c r="G40" s="223"/>
      <c r="H40" s="222">
        <v>0.53580000000000005</v>
      </c>
    </row>
    <row r="41" spans="1:8" s="197" customFormat="1" ht="22.5">
      <c r="A41" s="220">
        <v>24</v>
      </c>
      <c r="B41" s="221" t="s">
        <v>752</v>
      </c>
      <c r="C41" s="221" t="s">
        <v>753</v>
      </c>
      <c r="D41" s="221" t="s">
        <v>167</v>
      </c>
      <c r="E41" s="222">
        <v>26</v>
      </c>
      <c r="F41" s="223"/>
      <c r="G41" s="223"/>
      <c r="H41" s="222">
        <v>9.5420000000000005E-2</v>
      </c>
    </row>
    <row r="42" spans="1:8" s="197" customFormat="1" ht="22.5">
      <c r="A42" s="220">
        <v>25</v>
      </c>
      <c r="B42" s="221" t="s">
        <v>754</v>
      </c>
      <c r="C42" s="221" t="s">
        <v>755</v>
      </c>
      <c r="D42" s="221" t="s">
        <v>167</v>
      </c>
      <c r="E42" s="222">
        <v>24</v>
      </c>
      <c r="F42" s="223"/>
      <c r="G42" s="223"/>
      <c r="H42" s="222">
        <v>6.0479999999999999E-2</v>
      </c>
    </row>
    <row r="43" spans="1:8" s="197" customFormat="1" ht="33.75">
      <c r="A43" s="220">
        <v>26</v>
      </c>
      <c r="B43" s="221" t="s">
        <v>756</v>
      </c>
      <c r="C43" s="221" t="s">
        <v>757</v>
      </c>
      <c r="D43" s="221" t="s">
        <v>167</v>
      </c>
      <c r="E43" s="222">
        <v>116</v>
      </c>
      <c r="F43" s="223"/>
      <c r="G43" s="223"/>
      <c r="H43" s="222">
        <v>5.7999999999999996E-3</v>
      </c>
    </row>
    <row r="44" spans="1:8" s="197" customFormat="1" ht="33.75">
      <c r="A44" s="220">
        <v>27</v>
      </c>
      <c r="B44" s="221" t="s">
        <v>758</v>
      </c>
      <c r="C44" s="221" t="s">
        <v>759</v>
      </c>
      <c r="D44" s="221" t="s">
        <v>167</v>
      </c>
      <c r="E44" s="222">
        <v>144</v>
      </c>
      <c r="F44" s="223"/>
      <c r="G44" s="223"/>
      <c r="H44" s="222">
        <v>1.008E-2</v>
      </c>
    </row>
    <row r="45" spans="1:8" s="197" customFormat="1" ht="22.5">
      <c r="A45" s="220">
        <v>28</v>
      </c>
      <c r="B45" s="221" t="s">
        <v>760</v>
      </c>
      <c r="C45" s="221" t="s">
        <v>761</v>
      </c>
      <c r="D45" s="221" t="s">
        <v>444</v>
      </c>
      <c r="E45" s="222">
        <v>9</v>
      </c>
      <c r="F45" s="223"/>
      <c r="G45" s="223"/>
      <c r="H45" s="222">
        <v>8.0999999999999996E-3</v>
      </c>
    </row>
    <row r="46" spans="1:8" s="197" customFormat="1" ht="22.5">
      <c r="A46" s="220">
        <v>29</v>
      </c>
      <c r="B46" s="221" t="s">
        <v>762</v>
      </c>
      <c r="C46" s="221" t="s">
        <v>763</v>
      </c>
      <c r="D46" s="221" t="s">
        <v>707</v>
      </c>
      <c r="E46" s="222">
        <v>2</v>
      </c>
      <c r="F46" s="223"/>
      <c r="G46" s="223"/>
      <c r="H46" s="222">
        <v>4.4000000000000002E-4</v>
      </c>
    </row>
    <row r="47" spans="1:8" s="197" customFormat="1" ht="22.5">
      <c r="A47" s="220">
        <v>30</v>
      </c>
      <c r="B47" s="221" t="s">
        <v>764</v>
      </c>
      <c r="C47" s="221" t="s">
        <v>765</v>
      </c>
      <c r="D47" s="221" t="s">
        <v>707</v>
      </c>
      <c r="E47" s="222">
        <v>1</v>
      </c>
      <c r="F47" s="223"/>
      <c r="G47" s="223"/>
      <c r="H47" s="222">
        <v>1.2E-4</v>
      </c>
    </row>
    <row r="48" spans="1:8" s="197" customFormat="1" ht="22.5">
      <c r="A48" s="220">
        <v>31</v>
      </c>
      <c r="B48" s="221" t="s">
        <v>766</v>
      </c>
      <c r="C48" s="221" t="s">
        <v>767</v>
      </c>
      <c r="D48" s="221" t="s">
        <v>707</v>
      </c>
      <c r="E48" s="222">
        <v>1</v>
      </c>
      <c r="F48" s="223"/>
      <c r="G48" s="223"/>
      <c r="H48" s="222">
        <v>2.4000000000000001E-4</v>
      </c>
    </row>
    <row r="49" spans="1:8" s="197" customFormat="1" ht="33.75">
      <c r="A49" s="220">
        <v>32</v>
      </c>
      <c r="B49" s="221" t="s">
        <v>768</v>
      </c>
      <c r="C49" s="221" t="s">
        <v>769</v>
      </c>
      <c r="D49" s="221" t="s">
        <v>707</v>
      </c>
      <c r="E49" s="222">
        <v>1</v>
      </c>
      <c r="F49" s="223"/>
      <c r="G49" s="223"/>
      <c r="H49" s="222">
        <v>1.7000000000000001E-4</v>
      </c>
    </row>
    <row r="50" spans="1:8" s="197" customFormat="1" ht="22.5">
      <c r="A50" s="220">
        <v>33</v>
      </c>
      <c r="B50" s="221" t="s">
        <v>770</v>
      </c>
      <c r="C50" s="221" t="s">
        <v>771</v>
      </c>
      <c r="D50" s="221" t="s">
        <v>707</v>
      </c>
      <c r="E50" s="222">
        <v>2</v>
      </c>
      <c r="F50" s="223"/>
      <c r="G50" s="223"/>
      <c r="H50" s="222">
        <v>6.8599999999999998E-3</v>
      </c>
    </row>
    <row r="51" spans="1:8" s="197" customFormat="1" ht="22.5">
      <c r="A51" s="220">
        <v>34</v>
      </c>
      <c r="B51" s="221" t="s">
        <v>772</v>
      </c>
      <c r="C51" s="221" t="s">
        <v>773</v>
      </c>
      <c r="D51" s="221" t="s">
        <v>707</v>
      </c>
      <c r="E51" s="222">
        <v>2</v>
      </c>
      <c r="F51" s="223"/>
      <c r="G51" s="223"/>
      <c r="H51" s="222">
        <v>4.2000000000000002E-4</v>
      </c>
    </row>
    <row r="52" spans="1:8" s="197" customFormat="1" ht="22.5">
      <c r="A52" s="220">
        <v>35</v>
      </c>
      <c r="B52" s="221" t="s">
        <v>774</v>
      </c>
      <c r="C52" s="221" t="s">
        <v>775</v>
      </c>
      <c r="D52" s="221" t="s">
        <v>707</v>
      </c>
      <c r="E52" s="222">
        <v>2</v>
      </c>
      <c r="F52" s="223"/>
      <c r="G52" s="223"/>
      <c r="H52" s="222">
        <v>1E-3</v>
      </c>
    </row>
    <row r="53" spans="1:8" s="197" customFormat="1" ht="22.5">
      <c r="A53" s="220">
        <v>36</v>
      </c>
      <c r="B53" s="221" t="s">
        <v>776</v>
      </c>
      <c r="C53" s="221" t="s">
        <v>777</v>
      </c>
      <c r="D53" s="221" t="s">
        <v>707</v>
      </c>
      <c r="E53" s="222">
        <v>1</v>
      </c>
      <c r="F53" s="223"/>
      <c r="G53" s="223"/>
      <c r="H53" s="222">
        <v>4.0000000000000002E-4</v>
      </c>
    </row>
    <row r="54" spans="1:8" s="197" customFormat="1" ht="22.5">
      <c r="A54" s="220">
        <v>76</v>
      </c>
      <c r="B54" s="221" t="s">
        <v>778</v>
      </c>
      <c r="C54" s="221" t="s">
        <v>779</v>
      </c>
      <c r="D54" s="221" t="s">
        <v>707</v>
      </c>
      <c r="E54" s="222">
        <v>32</v>
      </c>
      <c r="F54" s="223"/>
      <c r="G54" s="223"/>
      <c r="H54" s="222">
        <v>1.2800000000000001E-2</v>
      </c>
    </row>
    <row r="55" spans="1:8" s="197" customFormat="1" ht="22.5">
      <c r="A55" s="220">
        <v>77</v>
      </c>
      <c r="B55" s="221" t="s">
        <v>780</v>
      </c>
      <c r="C55" s="221" t="s">
        <v>781</v>
      </c>
      <c r="D55" s="221" t="s">
        <v>707</v>
      </c>
      <c r="E55" s="222">
        <v>1</v>
      </c>
      <c r="F55" s="223"/>
      <c r="G55" s="223"/>
      <c r="H55" s="222">
        <v>5.6999999999999998E-4</v>
      </c>
    </row>
    <row r="56" spans="1:8" s="197" customFormat="1" ht="22.5">
      <c r="A56" s="220">
        <v>37</v>
      </c>
      <c r="B56" s="221" t="s">
        <v>782</v>
      </c>
      <c r="C56" s="221" t="s">
        <v>783</v>
      </c>
      <c r="D56" s="221" t="s">
        <v>707</v>
      </c>
      <c r="E56" s="222">
        <v>1</v>
      </c>
      <c r="F56" s="223"/>
      <c r="G56" s="223"/>
      <c r="H56" s="222">
        <v>2.4000000000000001E-4</v>
      </c>
    </row>
    <row r="57" spans="1:8" s="197" customFormat="1" ht="22.5">
      <c r="A57" s="224">
        <v>38</v>
      </c>
      <c r="B57" s="225" t="s">
        <v>784</v>
      </c>
      <c r="C57" s="225" t="s">
        <v>785</v>
      </c>
      <c r="D57" s="225" t="s">
        <v>707</v>
      </c>
      <c r="E57" s="226">
        <v>1</v>
      </c>
      <c r="F57" s="227"/>
      <c r="G57" s="227"/>
      <c r="H57" s="226">
        <v>0</v>
      </c>
    </row>
    <row r="58" spans="1:8" s="197" customFormat="1" ht="22.5">
      <c r="A58" s="224">
        <v>39</v>
      </c>
      <c r="B58" s="225" t="s">
        <v>786</v>
      </c>
      <c r="C58" s="225" t="s">
        <v>787</v>
      </c>
      <c r="D58" s="225" t="s">
        <v>707</v>
      </c>
      <c r="E58" s="226">
        <v>1</v>
      </c>
      <c r="F58" s="227"/>
      <c r="G58" s="227"/>
      <c r="H58" s="226">
        <v>0</v>
      </c>
    </row>
    <row r="59" spans="1:8" s="197" customFormat="1" ht="33.75">
      <c r="A59" s="220">
        <v>78</v>
      </c>
      <c r="B59" s="221" t="s">
        <v>788</v>
      </c>
      <c r="C59" s="221" t="s">
        <v>789</v>
      </c>
      <c r="D59" s="221" t="s">
        <v>707</v>
      </c>
      <c r="E59" s="222">
        <v>16</v>
      </c>
      <c r="F59" s="223"/>
      <c r="G59" s="223"/>
      <c r="H59" s="222">
        <v>5.4080000000000003E-2</v>
      </c>
    </row>
    <row r="60" spans="1:8" s="197" customFormat="1" ht="22.5">
      <c r="A60" s="220">
        <v>40</v>
      </c>
      <c r="B60" s="221" t="s">
        <v>790</v>
      </c>
      <c r="C60" s="221" t="s">
        <v>791</v>
      </c>
      <c r="D60" s="221" t="s">
        <v>167</v>
      </c>
      <c r="E60" s="222">
        <v>24</v>
      </c>
      <c r="F60" s="223"/>
      <c r="G60" s="223"/>
      <c r="H60" s="222">
        <v>0</v>
      </c>
    </row>
    <row r="61" spans="1:8" s="197" customFormat="1" ht="22.5">
      <c r="A61" s="224">
        <v>41</v>
      </c>
      <c r="B61" s="225" t="s">
        <v>792</v>
      </c>
      <c r="C61" s="225" t="s">
        <v>793</v>
      </c>
      <c r="D61" s="225" t="s">
        <v>167</v>
      </c>
      <c r="E61" s="226">
        <v>24</v>
      </c>
      <c r="F61" s="227"/>
      <c r="G61" s="227"/>
      <c r="H61" s="226">
        <v>0</v>
      </c>
    </row>
    <row r="62" spans="1:8" s="197" customFormat="1" ht="22.5">
      <c r="A62" s="224">
        <v>42</v>
      </c>
      <c r="B62" s="225" t="s">
        <v>794</v>
      </c>
      <c r="C62" s="225" t="s">
        <v>795</v>
      </c>
      <c r="D62" s="225" t="s">
        <v>707</v>
      </c>
      <c r="E62" s="226">
        <v>2</v>
      </c>
      <c r="F62" s="227"/>
      <c r="G62" s="227"/>
      <c r="H62" s="226">
        <v>0</v>
      </c>
    </row>
    <row r="63" spans="1:8" s="197" customFormat="1" ht="22.5">
      <c r="A63" s="224">
        <v>43</v>
      </c>
      <c r="B63" s="225" t="s">
        <v>796</v>
      </c>
      <c r="C63" s="225" t="s">
        <v>797</v>
      </c>
      <c r="D63" s="225" t="s">
        <v>167</v>
      </c>
      <c r="E63" s="226">
        <v>28</v>
      </c>
      <c r="F63" s="227"/>
      <c r="G63" s="227"/>
      <c r="H63" s="226">
        <v>0</v>
      </c>
    </row>
    <row r="64" spans="1:8" s="197" customFormat="1" ht="33.75">
      <c r="A64" s="220">
        <v>44</v>
      </c>
      <c r="B64" s="221" t="s">
        <v>798</v>
      </c>
      <c r="C64" s="221" t="s">
        <v>799</v>
      </c>
      <c r="D64" s="221" t="s">
        <v>707</v>
      </c>
      <c r="E64" s="222">
        <v>1</v>
      </c>
      <c r="F64" s="223"/>
      <c r="G64" s="223"/>
      <c r="H64" s="222">
        <v>5.2999999999999998E-4</v>
      </c>
    </row>
    <row r="65" spans="1:8" s="197" customFormat="1" ht="22.5">
      <c r="A65" s="220">
        <v>45</v>
      </c>
      <c r="B65" s="221" t="s">
        <v>800</v>
      </c>
      <c r="C65" s="221" t="s">
        <v>801</v>
      </c>
      <c r="D65" s="221" t="s">
        <v>167</v>
      </c>
      <c r="E65" s="222">
        <v>284</v>
      </c>
      <c r="F65" s="223"/>
      <c r="G65" s="223"/>
      <c r="H65" s="222">
        <v>5.1119999999999999E-2</v>
      </c>
    </row>
    <row r="66" spans="1:8" s="197" customFormat="1" ht="22.5">
      <c r="A66" s="220">
        <v>46</v>
      </c>
      <c r="B66" s="221" t="s">
        <v>802</v>
      </c>
      <c r="C66" s="221" t="s">
        <v>803</v>
      </c>
      <c r="D66" s="221" t="s">
        <v>167</v>
      </c>
      <c r="E66" s="222">
        <v>284</v>
      </c>
      <c r="F66" s="223"/>
      <c r="G66" s="223"/>
      <c r="H66" s="222">
        <v>2.8400000000000001E-3</v>
      </c>
    </row>
    <row r="67" spans="1:8" s="197" customFormat="1" ht="22.5">
      <c r="A67" s="220">
        <v>47</v>
      </c>
      <c r="B67" s="221" t="s">
        <v>804</v>
      </c>
      <c r="C67" s="221" t="s">
        <v>805</v>
      </c>
      <c r="D67" s="221" t="s">
        <v>444</v>
      </c>
      <c r="E67" s="222">
        <v>1</v>
      </c>
      <c r="F67" s="223"/>
      <c r="G67" s="223"/>
      <c r="H67" s="222">
        <v>5.47E-3</v>
      </c>
    </row>
    <row r="68" spans="1:8" s="197" customFormat="1" ht="22.5">
      <c r="A68" s="220">
        <v>48</v>
      </c>
      <c r="B68" s="221" t="s">
        <v>806</v>
      </c>
      <c r="C68" s="221" t="s">
        <v>807</v>
      </c>
      <c r="D68" s="221" t="s">
        <v>707</v>
      </c>
      <c r="E68" s="222">
        <v>1</v>
      </c>
      <c r="F68" s="223"/>
      <c r="G68" s="223"/>
      <c r="H68" s="222">
        <v>6.8000000000000005E-4</v>
      </c>
    </row>
    <row r="69" spans="1:8" s="197" customFormat="1" ht="22.5">
      <c r="A69" s="220">
        <v>49</v>
      </c>
      <c r="B69" s="221" t="s">
        <v>808</v>
      </c>
      <c r="C69" s="221" t="s">
        <v>809</v>
      </c>
      <c r="D69" s="221" t="s">
        <v>0</v>
      </c>
      <c r="E69" s="222">
        <v>1548.952</v>
      </c>
      <c r="F69" s="223"/>
      <c r="G69" s="223"/>
      <c r="H69" s="222">
        <v>0</v>
      </c>
    </row>
    <row r="70" spans="1:8" s="197" customFormat="1" ht="25.5">
      <c r="A70" s="216"/>
      <c r="B70" s="217" t="s">
        <v>810</v>
      </c>
      <c r="C70" s="217" t="s">
        <v>811</v>
      </c>
      <c r="D70" s="217"/>
      <c r="E70" s="218"/>
      <c r="F70" s="219"/>
      <c r="G70" s="219"/>
      <c r="H70" s="218">
        <v>0.46073999999999998</v>
      </c>
    </row>
    <row r="71" spans="1:8" s="197" customFormat="1" ht="22.5">
      <c r="A71" s="220">
        <v>50</v>
      </c>
      <c r="B71" s="221" t="s">
        <v>812</v>
      </c>
      <c r="C71" s="221" t="s">
        <v>813</v>
      </c>
      <c r="D71" s="221" t="s">
        <v>707</v>
      </c>
      <c r="E71" s="222">
        <v>8</v>
      </c>
      <c r="F71" s="223"/>
      <c r="G71" s="223"/>
      <c r="H71" s="222">
        <v>0</v>
      </c>
    </row>
    <row r="72" spans="1:8" s="197" customFormat="1" ht="22.5">
      <c r="A72" s="224">
        <v>51</v>
      </c>
      <c r="B72" s="225" t="s">
        <v>814</v>
      </c>
      <c r="C72" s="225" t="s">
        <v>815</v>
      </c>
      <c r="D72" s="225" t="s">
        <v>816</v>
      </c>
      <c r="E72" s="226">
        <v>8</v>
      </c>
      <c r="F72" s="227"/>
      <c r="G72" s="227"/>
      <c r="H72" s="226">
        <v>0</v>
      </c>
    </row>
    <row r="73" spans="1:8" s="197" customFormat="1" ht="22.5">
      <c r="A73" s="220">
        <v>52</v>
      </c>
      <c r="B73" s="221" t="s">
        <v>817</v>
      </c>
      <c r="C73" s="221" t="s">
        <v>818</v>
      </c>
      <c r="D73" s="221" t="s">
        <v>707</v>
      </c>
      <c r="E73" s="222">
        <v>8</v>
      </c>
      <c r="F73" s="223"/>
      <c r="G73" s="223"/>
      <c r="H73" s="222">
        <v>1.072E-2</v>
      </c>
    </row>
    <row r="74" spans="1:8" s="197" customFormat="1" ht="22.5">
      <c r="A74" s="224">
        <v>53</v>
      </c>
      <c r="B74" s="225" t="s">
        <v>819</v>
      </c>
      <c r="C74" s="225" t="s">
        <v>820</v>
      </c>
      <c r="D74" s="225" t="s">
        <v>707</v>
      </c>
      <c r="E74" s="226">
        <v>8</v>
      </c>
      <c r="F74" s="227"/>
      <c r="G74" s="227"/>
      <c r="H74" s="226">
        <v>0</v>
      </c>
    </row>
    <row r="75" spans="1:8" s="197" customFormat="1" ht="22.5">
      <c r="A75" s="220">
        <v>54</v>
      </c>
      <c r="B75" s="221" t="s">
        <v>821</v>
      </c>
      <c r="C75" s="221" t="s">
        <v>822</v>
      </c>
      <c r="D75" s="221" t="s">
        <v>444</v>
      </c>
      <c r="E75" s="222">
        <v>8</v>
      </c>
      <c r="F75" s="223"/>
      <c r="G75" s="223"/>
      <c r="H75" s="222">
        <v>2.0160000000000001E-2</v>
      </c>
    </row>
    <row r="76" spans="1:8" s="197" customFormat="1" ht="22.5">
      <c r="A76" s="224">
        <v>55</v>
      </c>
      <c r="B76" s="225" t="s">
        <v>823</v>
      </c>
      <c r="C76" s="225" t="s">
        <v>824</v>
      </c>
      <c r="D76" s="225" t="s">
        <v>816</v>
      </c>
      <c r="E76" s="226">
        <v>8</v>
      </c>
      <c r="F76" s="227"/>
      <c r="G76" s="227"/>
      <c r="H76" s="226">
        <v>0</v>
      </c>
    </row>
    <row r="77" spans="1:8" s="197" customFormat="1" ht="22.5">
      <c r="A77" s="220">
        <v>56</v>
      </c>
      <c r="B77" s="221" t="s">
        <v>825</v>
      </c>
      <c r="C77" s="221" t="s">
        <v>826</v>
      </c>
      <c r="D77" s="221" t="s">
        <v>444</v>
      </c>
      <c r="E77" s="222">
        <v>8</v>
      </c>
      <c r="F77" s="223"/>
      <c r="G77" s="223"/>
      <c r="H77" s="222">
        <v>0.24704000000000001</v>
      </c>
    </row>
    <row r="78" spans="1:8" s="197" customFormat="1" ht="22.5">
      <c r="A78" s="220">
        <v>57</v>
      </c>
      <c r="B78" s="221" t="s">
        <v>827</v>
      </c>
      <c r="C78" s="221" t="s">
        <v>828</v>
      </c>
      <c r="D78" s="221" t="s">
        <v>444</v>
      </c>
      <c r="E78" s="222">
        <v>8</v>
      </c>
      <c r="F78" s="223"/>
      <c r="G78" s="223"/>
      <c r="H78" s="222">
        <v>0.16272</v>
      </c>
    </row>
    <row r="79" spans="1:8" s="197" customFormat="1" ht="33.75">
      <c r="A79" s="220">
        <v>58</v>
      </c>
      <c r="B79" s="221" t="s">
        <v>829</v>
      </c>
      <c r="C79" s="221" t="s">
        <v>830</v>
      </c>
      <c r="D79" s="221" t="s">
        <v>444</v>
      </c>
      <c r="E79" s="222">
        <v>1</v>
      </c>
      <c r="F79" s="223"/>
      <c r="G79" s="223"/>
      <c r="H79" s="222">
        <v>1.47E-2</v>
      </c>
    </row>
    <row r="80" spans="1:8" s="197" customFormat="1" ht="22.5">
      <c r="A80" s="220">
        <v>59</v>
      </c>
      <c r="B80" s="221" t="s">
        <v>831</v>
      </c>
      <c r="C80" s="221" t="s">
        <v>832</v>
      </c>
      <c r="D80" s="221" t="s">
        <v>444</v>
      </c>
      <c r="E80" s="222">
        <v>32</v>
      </c>
      <c r="F80" s="223"/>
      <c r="G80" s="223"/>
      <c r="H80" s="222">
        <v>2.8800000000000002E-3</v>
      </c>
    </row>
    <row r="81" spans="1:8" s="197" customFormat="1" ht="22.5">
      <c r="A81" s="224">
        <v>60</v>
      </c>
      <c r="B81" s="225" t="s">
        <v>833</v>
      </c>
      <c r="C81" s="225" t="s">
        <v>834</v>
      </c>
      <c r="D81" s="225" t="s">
        <v>707</v>
      </c>
      <c r="E81" s="226">
        <v>32</v>
      </c>
      <c r="F81" s="227"/>
      <c r="G81" s="227"/>
      <c r="H81" s="226">
        <v>0</v>
      </c>
    </row>
    <row r="82" spans="1:8" s="197" customFormat="1" ht="22.5">
      <c r="A82" s="220">
        <v>61</v>
      </c>
      <c r="B82" s="221" t="s">
        <v>835</v>
      </c>
      <c r="C82" s="221" t="s">
        <v>836</v>
      </c>
      <c r="D82" s="221" t="s">
        <v>707</v>
      </c>
      <c r="E82" s="222">
        <v>8</v>
      </c>
      <c r="F82" s="223"/>
      <c r="G82" s="223"/>
      <c r="H82" s="222">
        <v>3.2000000000000003E-4</v>
      </c>
    </row>
    <row r="83" spans="1:8" s="197" customFormat="1" ht="22.5">
      <c r="A83" s="224">
        <v>62</v>
      </c>
      <c r="B83" s="225" t="s">
        <v>837</v>
      </c>
      <c r="C83" s="225" t="s">
        <v>838</v>
      </c>
      <c r="D83" s="225" t="s">
        <v>707</v>
      </c>
      <c r="E83" s="226">
        <v>8</v>
      </c>
      <c r="F83" s="227"/>
      <c r="G83" s="227"/>
      <c r="H83" s="226">
        <v>0</v>
      </c>
    </row>
    <row r="84" spans="1:8" s="197" customFormat="1" ht="22.5">
      <c r="A84" s="220">
        <v>63</v>
      </c>
      <c r="B84" s="221" t="s">
        <v>839</v>
      </c>
      <c r="C84" s="221" t="s">
        <v>840</v>
      </c>
      <c r="D84" s="221" t="s">
        <v>444</v>
      </c>
      <c r="E84" s="222">
        <v>1</v>
      </c>
      <c r="F84" s="223"/>
      <c r="G84" s="223"/>
      <c r="H84" s="222">
        <v>1.2E-4</v>
      </c>
    </row>
    <row r="85" spans="1:8" s="197" customFormat="1" ht="22.5">
      <c r="A85" s="224">
        <v>64</v>
      </c>
      <c r="B85" s="225" t="s">
        <v>841</v>
      </c>
      <c r="C85" s="225" t="s">
        <v>842</v>
      </c>
      <c r="D85" s="225" t="s">
        <v>707</v>
      </c>
      <c r="E85" s="226">
        <v>1</v>
      </c>
      <c r="F85" s="227"/>
      <c r="G85" s="227"/>
      <c r="H85" s="226">
        <v>0</v>
      </c>
    </row>
    <row r="86" spans="1:8" s="197" customFormat="1" ht="22.5">
      <c r="A86" s="220">
        <v>65</v>
      </c>
      <c r="B86" s="221" t="s">
        <v>843</v>
      </c>
      <c r="C86" s="221" t="s">
        <v>844</v>
      </c>
      <c r="D86" s="221" t="s">
        <v>707</v>
      </c>
      <c r="E86" s="222">
        <v>8</v>
      </c>
      <c r="F86" s="223"/>
      <c r="G86" s="223"/>
      <c r="H86" s="222">
        <v>1.0399999999999999E-3</v>
      </c>
    </row>
    <row r="87" spans="1:8" s="197" customFormat="1" ht="22.5">
      <c r="A87" s="224">
        <v>66</v>
      </c>
      <c r="B87" s="225" t="s">
        <v>845</v>
      </c>
      <c r="C87" s="225" t="s">
        <v>846</v>
      </c>
      <c r="D87" s="225" t="s">
        <v>707</v>
      </c>
      <c r="E87" s="226">
        <v>8</v>
      </c>
      <c r="F87" s="227"/>
      <c r="G87" s="227"/>
      <c r="H87" s="226">
        <v>0</v>
      </c>
    </row>
    <row r="88" spans="1:8" s="197" customFormat="1" ht="22.5">
      <c r="A88" s="224">
        <v>67</v>
      </c>
      <c r="B88" s="225" t="s">
        <v>847</v>
      </c>
      <c r="C88" s="225" t="s">
        <v>848</v>
      </c>
      <c r="D88" s="225" t="s">
        <v>707</v>
      </c>
      <c r="E88" s="226">
        <v>8</v>
      </c>
      <c r="F88" s="227"/>
      <c r="G88" s="227"/>
      <c r="H88" s="226">
        <v>0</v>
      </c>
    </row>
    <row r="89" spans="1:8" s="197" customFormat="1" ht="22.5">
      <c r="A89" s="220">
        <v>68</v>
      </c>
      <c r="B89" s="221" t="s">
        <v>849</v>
      </c>
      <c r="C89" s="221" t="s">
        <v>850</v>
      </c>
      <c r="D89" s="221" t="s">
        <v>707</v>
      </c>
      <c r="E89" s="222">
        <v>8</v>
      </c>
      <c r="F89" s="223"/>
      <c r="G89" s="223"/>
      <c r="H89" s="222">
        <v>1.0399999999999999E-3</v>
      </c>
    </row>
    <row r="90" spans="1:8" s="197" customFormat="1" ht="22.5">
      <c r="A90" s="220">
        <v>69</v>
      </c>
      <c r="B90" s="221" t="s">
        <v>851</v>
      </c>
      <c r="C90" s="221" t="s">
        <v>852</v>
      </c>
      <c r="D90" s="221" t="s">
        <v>0</v>
      </c>
      <c r="E90" s="222">
        <v>2762.64</v>
      </c>
      <c r="F90" s="223"/>
      <c r="G90" s="223"/>
      <c r="H90" s="222">
        <v>0</v>
      </c>
    </row>
    <row r="91" spans="1:8" s="197" customFormat="1" ht="15">
      <c r="A91" s="212"/>
      <c r="B91" s="213" t="s">
        <v>853</v>
      </c>
      <c r="C91" s="213" t="s">
        <v>854</v>
      </c>
      <c r="D91" s="213"/>
      <c r="E91" s="214"/>
      <c r="F91" s="215"/>
      <c r="G91" s="215"/>
      <c r="H91" s="214">
        <v>0</v>
      </c>
    </row>
    <row r="92" spans="1:8" s="197" customFormat="1">
      <c r="A92" s="216"/>
      <c r="B92" s="217" t="s">
        <v>855</v>
      </c>
      <c r="C92" s="217" t="s">
        <v>854</v>
      </c>
      <c r="D92" s="217"/>
      <c r="E92" s="218"/>
      <c r="F92" s="219"/>
      <c r="G92" s="219"/>
      <c r="H92" s="218">
        <v>0</v>
      </c>
    </row>
    <row r="93" spans="1:8" s="197" customFormat="1">
      <c r="A93" s="220">
        <v>70</v>
      </c>
      <c r="B93" s="221" t="s">
        <v>856</v>
      </c>
      <c r="C93" s="221" t="s">
        <v>857</v>
      </c>
      <c r="D93" s="221" t="s">
        <v>858</v>
      </c>
      <c r="E93" s="222">
        <v>32</v>
      </c>
      <c r="F93" s="223"/>
      <c r="G93" s="223"/>
      <c r="H93" s="222">
        <v>0</v>
      </c>
    </row>
    <row r="94" spans="1:8" s="197" customFormat="1">
      <c r="A94" s="220">
        <v>71</v>
      </c>
      <c r="B94" s="221" t="s">
        <v>859</v>
      </c>
      <c r="C94" s="221" t="s">
        <v>860</v>
      </c>
      <c r="D94" s="221" t="s">
        <v>858</v>
      </c>
      <c r="E94" s="222">
        <v>24</v>
      </c>
      <c r="F94" s="223"/>
      <c r="G94" s="223"/>
      <c r="H94" s="222">
        <v>0</v>
      </c>
    </row>
    <row r="95" spans="1:8" s="197" customFormat="1">
      <c r="A95" s="220">
        <v>72</v>
      </c>
      <c r="B95" s="221" t="s">
        <v>861</v>
      </c>
      <c r="C95" s="221" t="s">
        <v>862</v>
      </c>
      <c r="D95" s="221" t="s">
        <v>335</v>
      </c>
      <c r="E95" s="222">
        <v>1</v>
      </c>
      <c r="F95" s="223"/>
      <c r="G95" s="223"/>
      <c r="H95" s="222">
        <v>0</v>
      </c>
    </row>
    <row r="96" spans="1:8" s="197" customFormat="1">
      <c r="A96" s="220">
        <v>73</v>
      </c>
      <c r="B96" s="221" t="s">
        <v>863</v>
      </c>
      <c r="C96" s="221" t="s">
        <v>864</v>
      </c>
      <c r="D96" s="221" t="s">
        <v>335</v>
      </c>
      <c r="E96" s="222">
        <v>1</v>
      </c>
      <c r="F96" s="223"/>
      <c r="G96" s="223"/>
      <c r="H96" s="222">
        <v>0</v>
      </c>
    </row>
    <row r="97" spans="1:8" s="197" customFormat="1">
      <c r="A97" s="220">
        <v>74</v>
      </c>
      <c r="B97" s="221" t="s">
        <v>865</v>
      </c>
      <c r="C97" s="221" t="s">
        <v>866</v>
      </c>
      <c r="D97" s="221" t="s">
        <v>858</v>
      </c>
      <c r="E97" s="222">
        <v>26</v>
      </c>
      <c r="F97" s="223"/>
      <c r="G97" s="223"/>
      <c r="H97" s="222">
        <v>0</v>
      </c>
    </row>
    <row r="98" spans="1:8" s="197" customFormat="1">
      <c r="A98" s="220">
        <v>75</v>
      </c>
      <c r="B98" s="221" t="s">
        <v>867</v>
      </c>
      <c r="C98" s="221" t="s">
        <v>868</v>
      </c>
      <c r="D98" s="221" t="s">
        <v>335</v>
      </c>
      <c r="E98" s="222">
        <v>1</v>
      </c>
      <c r="F98" s="223"/>
      <c r="G98" s="223"/>
      <c r="H98" s="222">
        <v>0</v>
      </c>
    </row>
    <row r="99" spans="1:8" s="197" customFormat="1">
      <c r="A99" s="220">
        <v>79</v>
      </c>
      <c r="B99" s="221" t="s">
        <v>869</v>
      </c>
      <c r="C99" s="221" t="s">
        <v>870</v>
      </c>
      <c r="D99" s="221" t="s">
        <v>335</v>
      </c>
      <c r="E99" s="222">
        <v>8</v>
      </c>
      <c r="F99" s="223"/>
      <c r="G99" s="223"/>
      <c r="H99" s="222">
        <v>0</v>
      </c>
    </row>
    <row r="100" spans="1:8" s="197" customFormat="1" ht="15">
      <c r="A100" s="228"/>
      <c r="B100" s="229"/>
      <c r="C100" s="229" t="s">
        <v>871</v>
      </c>
      <c r="D100" s="229"/>
      <c r="E100" s="230"/>
      <c r="F100" s="231"/>
      <c r="G100" s="231"/>
      <c r="H100" s="230">
        <v>1.8897699999999999</v>
      </c>
    </row>
  </sheetData>
  <mergeCells count="1">
    <mergeCell ref="A1:H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8"/>
  <sheetViews>
    <sheetView workbookViewId="0">
      <selection activeCell="J13" sqref="J13"/>
    </sheetView>
  </sheetViews>
  <sheetFormatPr defaultColWidth="34.28515625" defaultRowHeight="12.75"/>
  <cols>
    <col min="1" max="1" width="10.140625" style="232" customWidth="1"/>
    <col min="2" max="2" width="11" style="233" customWidth="1"/>
    <col min="3" max="3" width="34.28515625" style="233"/>
    <col min="4" max="4" width="6.42578125" style="233" customWidth="1"/>
    <col min="5" max="5" width="11.5703125" style="234" bestFit="1" customWidth="1"/>
    <col min="6" max="6" width="9.85546875" style="235" customWidth="1"/>
    <col min="7" max="7" width="11.5703125" style="235" customWidth="1"/>
    <col min="8" max="8" width="9.85546875" style="234" customWidth="1"/>
    <col min="9" max="16384" width="34.28515625" style="236"/>
  </cols>
  <sheetData>
    <row r="1" spans="1:8" s="197" customFormat="1" ht="18">
      <c r="A1" s="546" t="s">
        <v>681</v>
      </c>
      <c r="B1" s="546"/>
      <c r="C1" s="546"/>
      <c r="D1" s="546"/>
      <c r="E1" s="546"/>
      <c r="F1" s="546"/>
      <c r="G1" s="546"/>
      <c r="H1" s="546"/>
    </row>
    <row r="2" spans="1:8" s="197" customFormat="1">
      <c r="A2" s="198" t="s">
        <v>682</v>
      </c>
      <c r="B2" s="198"/>
      <c r="C2" s="198"/>
      <c r="D2" s="198"/>
      <c r="E2" s="198"/>
      <c r="F2" s="198"/>
      <c r="G2" s="198"/>
      <c r="H2" s="198"/>
    </row>
    <row r="3" spans="1:8" s="197" customFormat="1">
      <c r="A3" s="198" t="s">
        <v>872</v>
      </c>
      <c r="B3" s="198"/>
      <c r="C3" s="198"/>
      <c r="D3" s="198"/>
      <c r="E3" s="198"/>
      <c r="F3" s="198"/>
      <c r="G3" s="198"/>
      <c r="H3" s="198"/>
    </row>
    <row r="4" spans="1:8" s="197" customFormat="1">
      <c r="A4" s="199"/>
      <c r="B4" s="198"/>
      <c r="C4" s="199"/>
      <c r="D4" s="198"/>
      <c r="E4" s="198"/>
      <c r="F4" s="198"/>
      <c r="G4" s="198"/>
      <c r="H4" s="198"/>
    </row>
    <row r="5" spans="1:8" s="197" customFormat="1">
      <c r="A5" s="200"/>
      <c r="B5" s="201"/>
      <c r="C5" s="202"/>
      <c r="D5" s="201"/>
      <c r="E5" s="203"/>
      <c r="F5" s="204"/>
      <c r="G5" s="204"/>
      <c r="H5" s="205"/>
    </row>
    <row r="6" spans="1:8" s="197" customFormat="1">
      <c r="A6" s="206" t="s">
        <v>684</v>
      </c>
      <c r="B6" s="206"/>
      <c r="C6" s="206"/>
      <c r="D6" s="206"/>
      <c r="E6" s="206"/>
      <c r="F6" s="206"/>
      <c r="G6" s="206"/>
      <c r="H6" s="206"/>
    </row>
    <row r="7" spans="1:8" s="197" customFormat="1">
      <c r="A7" s="206" t="s">
        <v>685</v>
      </c>
      <c r="B7" s="206"/>
      <c r="C7" s="206"/>
      <c r="D7" s="206"/>
      <c r="E7" s="206"/>
      <c r="F7" s="206"/>
      <c r="G7" s="206" t="s">
        <v>686</v>
      </c>
      <c r="H7" s="206"/>
    </row>
    <row r="8" spans="1:8" s="197" customFormat="1">
      <c r="A8" s="206" t="s">
        <v>687</v>
      </c>
      <c r="B8" s="207"/>
      <c r="C8" s="207"/>
      <c r="D8" s="207"/>
      <c r="E8" s="208"/>
      <c r="F8" s="209"/>
      <c r="G8" s="206" t="s">
        <v>688</v>
      </c>
      <c r="H8" s="208"/>
    </row>
    <row r="9" spans="1:8" s="197" customFormat="1">
      <c r="A9" s="210"/>
      <c r="B9" s="210"/>
      <c r="C9" s="210"/>
      <c r="D9" s="210"/>
      <c r="E9" s="210"/>
      <c r="F9" s="210"/>
      <c r="G9" s="210"/>
      <c r="H9" s="210"/>
    </row>
    <row r="10" spans="1:8" s="197" customFormat="1" ht="22.5">
      <c r="A10" s="211" t="s">
        <v>689</v>
      </c>
      <c r="B10" s="211" t="s">
        <v>690</v>
      </c>
      <c r="C10" s="211" t="s">
        <v>691</v>
      </c>
      <c r="D10" s="211" t="s">
        <v>130</v>
      </c>
      <c r="E10" s="211" t="s">
        <v>692</v>
      </c>
      <c r="F10" s="211" t="s">
        <v>693</v>
      </c>
      <c r="G10" s="211" t="s">
        <v>1</v>
      </c>
      <c r="H10" s="211" t="s">
        <v>694</v>
      </c>
    </row>
    <row r="11" spans="1:8" s="197" customFormat="1">
      <c r="A11" s="211" t="s">
        <v>60</v>
      </c>
      <c r="B11" s="211" t="s">
        <v>51</v>
      </c>
      <c r="C11" s="211" t="s">
        <v>62</v>
      </c>
      <c r="D11" s="211" t="s">
        <v>64</v>
      </c>
      <c r="E11" s="211" t="s">
        <v>695</v>
      </c>
      <c r="F11" s="211" t="s">
        <v>66</v>
      </c>
      <c r="G11" s="211" t="s">
        <v>696</v>
      </c>
      <c r="H11" s="211" t="s">
        <v>697</v>
      </c>
    </row>
    <row r="12" spans="1:8" s="197" customFormat="1">
      <c r="A12" s="210"/>
      <c r="B12" s="210"/>
      <c r="C12" s="210"/>
      <c r="D12" s="210"/>
      <c r="E12" s="210"/>
      <c r="F12" s="210"/>
      <c r="G12" s="210"/>
      <c r="H12" s="210"/>
    </row>
    <row r="13" spans="1:8" s="197" customFormat="1" ht="15">
      <c r="A13" s="212"/>
      <c r="B13" s="213" t="s">
        <v>27</v>
      </c>
      <c r="C13" s="213" t="s">
        <v>702</v>
      </c>
      <c r="D13" s="213"/>
      <c r="E13" s="214"/>
      <c r="F13" s="215"/>
      <c r="G13" s="215"/>
      <c r="H13" s="214">
        <v>0.26793878249999997</v>
      </c>
    </row>
    <row r="14" spans="1:8" s="197" customFormat="1">
      <c r="A14" s="216"/>
      <c r="B14" s="217" t="s">
        <v>86</v>
      </c>
      <c r="C14" s="217" t="s">
        <v>873</v>
      </c>
      <c r="D14" s="217"/>
      <c r="E14" s="218"/>
      <c r="F14" s="219"/>
      <c r="G14" s="219"/>
      <c r="H14" s="218">
        <v>2.8500000000000001E-2</v>
      </c>
    </row>
    <row r="15" spans="1:8" s="197" customFormat="1" ht="22.5">
      <c r="A15" s="220">
        <v>1</v>
      </c>
      <c r="B15" s="221" t="s">
        <v>874</v>
      </c>
      <c r="C15" s="221" t="s">
        <v>875</v>
      </c>
      <c r="D15" s="221" t="s">
        <v>167</v>
      </c>
      <c r="E15" s="222">
        <v>285</v>
      </c>
      <c r="F15" s="223"/>
      <c r="G15" s="223"/>
      <c r="H15" s="222">
        <v>2.8500000000000001E-2</v>
      </c>
    </row>
    <row r="16" spans="1:8" s="197" customFormat="1">
      <c r="A16" s="224">
        <v>2</v>
      </c>
      <c r="B16" s="225" t="s">
        <v>876</v>
      </c>
      <c r="C16" s="225" t="s">
        <v>877</v>
      </c>
      <c r="D16" s="225" t="s">
        <v>167</v>
      </c>
      <c r="E16" s="226">
        <v>194</v>
      </c>
      <c r="F16" s="227"/>
      <c r="G16" s="227"/>
      <c r="H16" s="226">
        <v>0</v>
      </c>
    </row>
    <row r="17" spans="1:8" s="197" customFormat="1">
      <c r="A17" s="224">
        <v>3</v>
      </c>
      <c r="B17" s="225" t="s">
        <v>878</v>
      </c>
      <c r="C17" s="225" t="s">
        <v>879</v>
      </c>
      <c r="D17" s="225" t="s">
        <v>167</v>
      </c>
      <c r="E17" s="226">
        <v>24</v>
      </c>
      <c r="F17" s="227"/>
      <c r="G17" s="227"/>
      <c r="H17" s="226">
        <v>0</v>
      </c>
    </row>
    <row r="18" spans="1:8" s="197" customFormat="1">
      <c r="A18" s="224">
        <v>4</v>
      </c>
      <c r="B18" s="225" t="s">
        <v>880</v>
      </c>
      <c r="C18" s="225" t="s">
        <v>881</v>
      </c>
      <c r="D18" s="225" t="s">
        <v>167</v>
      </c>
      <c r="E18" s="226">
        <v>53</v>
      </c>
      <c r="F18" s="227"/>
      <c r="G18" s="227"/>
      <c r="H18" s="226">
        <v>0</v>
      </c>
    </row>
    <row r="19" spans="1:8" s="197" customFormat="1">
      <c r="A19" s="224">
        <v>5</v>
      </c>
      <c r="B19" s="225" t="s">
        <v>882</v>
      </c>
      <c r="C19" s="225" t="s">
        <v>883</v>
      </c>
      <c r="D19" s="225" t="s">
        <v>167</v>
      </c>
      <c r="E19" s="226">
        <v>16</v>
      </c>
      <c r="F19" s="227"/>
      <c r="G19" s="227"/>
      <c r="H19" s="226">
        <v>0</v>
      </c>
    </row>
    <row r="20" spans="1:8" s="197" customFormat="1" ht="22.5">
      <c r="A20" s="220">
        <v>6</v>
      </c>
      <c r="B20" s="221" t="s">
        <v>884</v>
      </c>
      <c r="C20" s="221" t="s">
        <v>885</v>
      </c>
      <c r="D20" s="221" t="s">
        <v>0</v>
      </c>
      <c r="E20" s="222">
        <v>151.95400000000001</v>
      </c>
      <c r="F20" s="223"/>
      <c r="G20" s="223"/>
      <c r="H20" s="222">
        <v>0</v>
      </c>
    </row>
    <row r="21" spans="1:8" s="197" customFormat="1">
      <c r="A21" s="216"/>
      <c r="B21" s="217" t="s">
        <v>886</v>
      </c>
      <c r="C21" s="217" t="s">
        <v>887</v>
      </c>
      <c r="D21" s="217"/>
      <c r="E21" s="218"/>
      <c r="F21" s="219"/>
      <c r="G21" s="219"/>
      <c r="H21" s="218">
        <v>0</v>
      </c>
    </row>
    <row r="22" spans="1:8" s="197" customFormat="1">
      <c r="A22" s="220">
        <v>7</v>
      </c>
      <c r="B22" s="221" t="s">
        <v>888</v>
      </c>
      <c r="C22" s="221" t="s">
        <v>889</v>
      </c>
      <c r="D22" s="221" t="s">
        <v>335</v>
      </c>
      <c r="E22" s="222">
        <v>1</v>
      </c>
      <c r="F22" s="223"/>
      <c r="G22" s="223"/>
      <c r="H22" s="222">
        <v>0</v>
      </c>
    </row>
    <row r="23" spans="1:8" s="197" customFormat="1">
      <c r="A23" s="220">
        <v>8</v>
      </c>
      <c r="B23" s="221" t="s">
        <v>890</v>
      </c>
      <c r="C23" s="221" t="s">
        <v>891</v>
      </c>
      <c r="D23" s="221" t="s">
        <v>335</v>
      </c>
      <c r="E23" s="222">
        <v>1</v>
      </c>
      <c r="F23" s="223"/>
      <c r="G23" s="223"/>
      <c r="H23" s="222">
        <v>0</v>
      </c>
    </row>
    <row r="24" spans="1:8" s="197" customFormat="1">
      <c r="A24" s="220">
        <v>9</v>
      </c>
      <c r="B24" s="221" t="s">
        <v>892</v>
      </c>
      <c r="C24" s="221" t="s">
        <v>893</v>
      </c>
      <c r="D24" s="221" t="s">
        <v>707</v>
      </c>
      <c r="E24" s="222">
        <v>1</v>
      </c>
      <c r="F24" s="223"/>
      <c r="G24" s="223"/>
      <c r="H24" s="222">
        <v>0</v>
      </c>
    </row>
    <row r="25" spans="1:8" s="197" customFormat="1">
      <c r="A25" s="224">
        <v>10</v>
      </c>
      <c r="B25" s="225" t="s">
        <v>894</v>
      </c>
      <c r="C25" s="225" t="s">
        <v>895</v>
      </c>
      <c r="D25" s="225" t="s">
        <v>707</v>
      </c>
      <c r="E25" s="226">
        <v>1</v>
      </c>
      <c r="F25" s="227"/>
      <c r="G25" s="227"/>
      <c r="H25" s="226">
        <v>0</v>
      </c>
    </row>
    <row r="26" spans="1:8" s="197" customFormat="1" ht="33.75">
      <c r="A26" s="224">
        <v>11</v>
      </c>
      <c r="B26" s="225" t="s">
        <v>896</v>
      </c>
      <c r="C26" s="225" t="s">
        <v>897</v>
      </c>
      <c r="D26" s="225" t="s">
        <v>707</v>
      </c>
      <c r="E26" s="226">
        <v>1</v>
      </c>
      <c r="F26" s="227"/>
      <c r="G26" s="227"/>
      <c r="H26" s="226">
        <v>0</v>
      </c>
    </row>
    <row r="27" spans="1:8" s="197" customFormat="1">
      <c r="A27" s="220">
        <v>12</v>
      </c>
      <c r="B27" s="221" t="s">
        <v>898</v>
      </c>
      <c r="C27" s="221" t="s">
        <v>899</v>
      </c>
      <c r="D27" s="221" t="s">
        <v>335</v>
      </c>
      <c r="E27" s="222">
        <v>1</v>
      </c>
      <c r="F27" s="223"/>
      <c r="G27" s="223"/>
      <c r="H27" s="222">
        <v>0</v>
      </c>
    </row>
    <row r="28" spans="1:8" s="197" customFormat="1">
      <c r="A28" s="224">
        <v>13</v>
      </c>
      <c r="B28" s="225" t="s">
        <v>900</v>
      </c>
      <c r="C28" s="225" t="s">
        <v>901</v>
      </c>
      <c r="D28" s="225" t="s">
        <v>707</v>
      </c>
      <c r="E28" s="226">
        <v>1</v>
      </c>
      <c r="F28" s="227"/>
      <c r="G28" s="227"/>
      <c r="H28" s="226">
        <v>0</v>
      </c>
    </row>
    <row r="29" spans="1:8" s="197" customFormat="1">
      <c r="A29" s="220">
        <v>14</v>
      </c>
      <c r="B29" s="221" t="s">
        <v>902</v>
      </c>
      <c r="C29" s="221" t="s">
        <v>903</v>
      </c>
      <c r="D29" s="221" t="s">
        <v>707</v>
      </c>
      <c r="E29" s="222">
        <v>1</v>
      </c>
      <c r="F29" s="223"/>
      <c r="G29" s="223"/>
      <c r="H29" s="222">
        <v>0</v>
      </c>
    </row>
    <row r="30" spans="1:8" s="197" customFormat="1" ht="45">
      <c r="A30" s="224">
        <v>15</v>
      </c>
      <c r="B30" s="225" t="s">
        <v>904</v>
      </c>
      <c r="C30" s="225" t="s">
        <v>905</v>
      </c>
      <c r="D30" s="225" t="s">
        <v>707</v>
      </c>
      <c r="E30" s="226">
        <v>1</v>
      </c>
      <c r="F30" s="227"/>
      <c r="G30" s="227"/>
      <c r="H30" s="226">
        <v>0</v>
      </c>
    </row>
    <row r="31" spans="1:8" s="197" customFormat="1" ht="22.5">
      <c r="A31" s="224">
        <v>16</v>
      </c>
      <c r="B31" s="225" t="s">
        <v>906</v>
      </c>
      <c r="C31" s="225" t="s">
        <v>907</v>
      </c>
      <c r="D31" s="225" t="s">
        <v>707</v>
      </c>
      <c r="E31" s="226">
        <v>1</v>
      </c>
      <c r="F31" s="227"/>
      <c r="G31" s="227"/>
      <c r="H31" s="226">
        <v>0</v>
      </c>
    </row>
    <row r="32" spans="1:8" s="197" customFormat="1">
      <c r="A32" s="220">
        <v>17</v>
      </c>
      <c r="B32" s="221" t="s">
        <v>908</v>
      </c>
      <c r="C32" s="221" t="s">
        <v>909</v>
      </c>
      <c r="D32" s="221" t="s">
        <v>0</v>
      </c>
      <c r="E32" s="222">
        <v>1820.2</v>
      </c>
      <c r="F32" s="223"/>
      <c r="G32" s="223"/>
      <c r="H32" s="222">
        <v>0</v>
      </c>
    </row>
    <row r="33" spans="1:8" s="197" customFormat="1">
      <c r="A33" s="216"/>
      <c r="B33" s="217" t="s">
        <v>910</v>
      </c>
      <c r="C33" s="217" t="s">
        <v>911</v>
      </c>
      <c r="D33" s="217"/>
      <c r="E33" s="218"/>
      <c r="F33" s="219"/>
      <c r="G33" s="219"/>
      <c r="H33" s="218">
        <v>8.3199999999999993E-3</v>
      </c>
    </row>
    <row r="34" spans="1:8" s="197" customFormat="1">
      <c r="A34" s="220">
        <v>18</v>
      </c>
      <c r="B34" s="221" t="s">
        <v>912</v>
      </c>
      <c r="C34" s="221" t="s">
        <v>913</v>
      </c>
      <c r="D34" s="221" t="s">
        <v>444</v>
      </c>
      <c r="E34" s="222">
        <v>1</v>
      </c>
      <c r="F34" s="223"/>
      <c r="G34" s="223"/>
      <c r="H34" s="222">
        <v>4.1599999999999996E-3</v>
      </c>
    </row>
    <row r="35" spans="1:8" s="197" customFormat="1">
      <c r="A35" s="220">
        <v>19</v>
      </c>
      <c r="B35" s="221" t="s">
        <v>914</v>
      </c>
      <c r="C35" s="221" t="s">
        <v>915</v>
      </c>
      <c r="D35" s="221" t="s">
        <v>444</v>
      </c>
      <c r="E35" s="222">
        <v>1</v>
      </c>
      <c r="F35" s="223"/>
      <c r="G35" s="223"/>
      <c r="H35" s="222">
        <v>4.1599999999999996E-3</v>
      </c>
    </row>
    <row r="36" spans="1:8" s="197" customFormat="1">
      <c r="A36" s="216"/>
      <c r="B36" s="217" t="s">
        <v>916</v>
      </c>
      <c r="C36" s="217" t="s">
        <v>917</v>
      </c>
      <c r="D36" s="217"/>
      <c r="E36" s="218"/>
      <c r="F36" s="219"/>
      <c r="G36" s="219"/>
      <c r="H36" s="218">
        <v>0.21882878250000001</v>
      </c>
    </row>
    <row r="37" spans="1:8" s="197" customFormat="1" ht="22.5">
      <c r="A37" s="220">
        <v>20</v>
      </c>
      <c r="B37" s="221" t="s">
        <v>918</v>
      </c>
      <c r="C37" s="221" t="s">
        <v>919</v>
      </c>
      <c r="D37" s="221" t="s">
        <v>167</v>
      </c>
      <c r="E37" s="222">
        <v>192</v>
      </c>
      <c r="F37" s="223"/>
      <c r="G37" s="223"/>
      <c r="H37" s="222">
        <v>0.12824495999999999</v>
      </c>
    </row>
    <row r="38" spans="1:8" s="197" customFormat="1" ht="22.5">
      <c r="A38" s="220">
        <v>21</v>
      </c>
      <c r="B38" s="221" t="s">
        <v>920</v>
      </c>
      <c r="C38" s="221" t="s">
        <v>921</v>
      </c>
      <c r="D38" s="221" t="s">
        <v>167</v>
      </c>
      <c r="E38" s="222">
        <v>24</v>
      </c>
      <c r="F38" s="223"/>
      <c r="G38" s="223"/>
      <c r="H38" s="222">
        <v>2.2104120000000001E-2</v>
      </c>
    </row>
    <row r="39" spans="1:8" s="197" customFormat="1" ht="22.5">
      <c r="A39" s="220">
        <v>22</v>
      </c>
      <c r="B39" s="221" t="s">
        <v>922</v>
      </c>
      <c r="C39" s="221" t="s">
        <v>923</v>
      </c>
      <c r="D39" s="221" t="s">
        <v>167</v>
      </c>
      <c r="E39" s="222">
        <v>53</v>
      </c>
      <c r="F39" s="223"/>
      <c r="G39" s="223"/>
      <c r="H39" s="222">
        <v>4.8319702499999999E-2</v>
      </c>
    </row>
    <row r="40" spans="1:8" s="197" customFormat="1" ht="22.5">
      <c r="A40" s="220">
        <v>23</v>
      </c>
      <c r="B40" s="221" t="s">
        <v>924</v>
      </c>
      <c r="C40" s="221" t="s">
        <v>925</v>
      </c>
      <c r="D40" s="221" t="s">
        <v>167</v>
      </c>
      <c r="E40" s="222">
        <v>16</v>
      </c>
      <c r="F40" s="223"/>
      <c r="G40" s="223"/>
      <c r="H40" s="222">
        <v>2.0160000000000001E-2</v>
      </c>
    </row>
    <row r="41" spans="1:8" s="197" customFormat="1">
      <c r="A41" s="220">
        <v>24</v>
      </c>
      <c r="B41" s="221" t="s">
        <v>926</v>
      </c>
      <c r="C41" s="221" t="s">
        <v>927</v>
      </c>
      <c r="D41" s="221" t="s">
        <v>167</v>
      </c>
      <c r="E41" s="222">
        <v>285</v>
      </c>
      <c r="F41" s="223"/>
      <c r="G41" s="223"/>
      <c r="H41" s="222">
        <v>0</v>
      </c>
    </row>
    <row r="42" spans="1:8" s="197" customFormat="1" ht="22.5">
      <c r="A42" s="220">
        <v>25</v>
      </c>
      <c r="B42" s="221" t="s">
        <v>928</v>
      </c>
      <c r="C42" s="221" t="s">
        <v>929</v>
      </c>
      <c r="D42" s="221" t="s">
        <v>0</v>
      </c>
      <c r="E42" s="222">
        <v>864.43</v>
      </c>
      <c r="F42" s="223"/>
      <c r="G42" s="223"/>
      <c r="H42" s="222">
        <v>0</v>
      </c>
    </row>
    <row r="43" spans="1:8" s="197" customFormat="1">
      <c r="A43" s="216"/>
      <c r="B43" s="217" t="s">
        <v>930</v>
      </c>
      <c r="C43" s="217" t="s">
        <v>931</v>
      </c>
      <c r="D43" s="217"/>
      <c r="E43" s="218"/>
      <c r="F43" s="219"/>
      <c r="G43" s="219"/>
      <c r="H43" s="218">
        <v>1.2290000000000001E-2</v>
      </c>
    </row>
    <row r="44" spans="1:8" s="197" customFormat="1">
      <c r="A44" s="220">
        <v>26</v>
      </c>
      <c r="B44" s="221" t="s">
        <v>932</v>
      </c>
      <c r="C44" s="221" t="s">
        <v>933</v>
      </c>
      <c r="D44" s="221" t="s">
        <v>707</v>
      </c>
      <c r="E44" s="222">
        <v>25</v>
      </c>
      <c r="F44" s="223"/>
      <c r="G44" s="223"/>
      <c r="H44" s="222">
        <v>0</v>
      </c>
    </row>
    <row r="45" spans="1:8" s="197" customFormat="1">
      <c r="A45" s="224">
        <v>27</v>
      </c>
      <c r="B45" s="225" t="s">
        <v>934</v>
      </c>
      <c r="C45" s="225" t="s">
        <v>935</v>
      </c>
      <c r="D45" s="225" t="s">
        <v>707</v>
      </c>
      <c r="E45" s="226">
        <v>25</v>
      </c>
      <c r="F45" s="227"/>
      <c r="G45" s="227"/>
      <c r="H45" s="226">
        <v>0</v>
      </c>
    </row>
    <row r="46" spans="1:8" s="197" customFormat="1">
      <c r="A46" s="220">
        <v>28</v>
      </c>
      <c r="B46" s="221" t="s">
        <v>936</v>
      </c>
      <c r="C46" s="221" t="s">
        <v>937</v>
      </c>
      <c r="D46" s="221" t="s">
        <v>816</v>
      </c>
      <c r="E46" s="222">
        <v>1</v>
      </c>
      <c r="F46" s="223"/>
      <c r="G46" s="223"/>
      <c r="H46" s="222">
        <v>0</v>
      </c>
    </row>
    <row r="47" spans="1:8" s="197" customFormat="1">
      <c r="A47" s="224">
        <v>29</v>
      </c>
      <c r="B47" s="225" t="s">
        <v>938</v>
      </c>
      <c r="C47" s="225" t="s">
        <v>939</v>
      </c>
      <c r="D47" s="225" t="s">
        <v>707</v>
      </c>
      <c r="E47" s="226">
        <v>1</v>
      </c>
      <c r="F47" s="227"/>
      <c r="G47" s="227"/>
      <c r="H47" s="226">
        <v>0</v>
      </c>
    </row>
    <row r="48" spans="1:8" s="197" customFormat="1" ht="22.5">
      <c r="A48" s="220">
        <v>30</v>
      </c>
      <c r="B48" s="221" t="s">
        <v>940</v>
      </c>
      <c r="C48" s="221" t="s">
        <v>941</v>
      </c>
      <c r="D48" s="221" t="s">
        <v>707</v>
      </c>
      <c r="E48" s="222">
        <v>3</v>
      </c>
      <c r="F48" s="223"/>
      <c r="G48" s="223"/>
      <c r="H48" s="222">
        <v>9.0000000000000006E-5</v>
      </c>
    </row>
    <row r="49" spans="1:8" s="197" customFormat="1">
      <c r="A49" s="224">
        <v>31</v>
      </c>
      <c r="B49" s="225" t="s">
        <v>942</v>
      </c>
      <c r="C49" s="225" t="s">
        <v>943</v>
      </c>
      <c r="D49" s="225" t="s">
        <v>707</v>
      </c>
      <c r="E49" s="226">
        <v>3</v>
      </c>
      <c r="F49" s="227"/>
      <c r="G49" s="227"/>
      <c r="H49" s="226">
        <v>0</v>
      </c>
    </row>
    <row r="50" spans="1:8" s="197" customFormat="1" ht="22.5">
      <c r="A50" s="220">
        <v>32</v>
      </c>
      <c r="B50" s="221" t="s">
        <v>944</v>
      </c>
      <c r="C50" s="221" t="s">
        <v>945</v>
      </c>
      <c r="D50" s="221" t="s">
        <v>707</v>
      </c>
      <c r="E50" s="222">
        <v>8</v>
      </c>
      <c r="F50" s="223"/>
      <c r="G50" s="223"/>
      <c r="H50" s="222">
        <v>2.4000000000000001E-4</v>
      </c>
    </row>
    <row r="51" spans="1:8" s="197" customFormat="1">
      <c r="A51" s="224">
        <v>33</v>
      </c>
      <c r="B51" s="225" t="s">
        <v>946</v>
      </c>
      <c r="C51" s="225" t="s">
        <v>947</v>
      </c>
      <c r="D51" s="225" t="s">
        <v>707</v>
      </c>
      <c r="E51" s="226">
        <v>8</v>
      </c>
      <c r="F51" s="227"/>
      <c r="G51" s="227"/>
      <c r="H51" s="226">
        <v>0</v>
      </c>
    </row>
    <row r="52" spans="1:8" s="197" customFormat="1">
      <c r="A52" s="224">
        <v>34</v>
      </c>
      <c r="B52" s="225" t="s">
        <v>948</v>
      </c>
      <c r="C52" s="225" t="s">
        <v>949</v>
      </c>
      <c r="D52" s="225" t="s">
        <v>707</v>
      </c>
      <c r="E52" s="226">
        <v>8</v>
      </c>
      <c r="F52" s="227"/>
      <c r="G52" s="227"/>
      <c r="H52" s="226">
        <v>0</v>
      </c>
    </row>
    <row r="53" spans="1:8" s="197" customFormat="1">
      <c r="A53" s="224">
        <v>35</v>
      </c>
      <c r="B53" s="225" t="s">
        <v>950</v>
      </c>
      <c r="C53" s="225" t="s">
        <v>951</v>
      </c>
      <c r="D53" s="225" t="s">
        <v>707</v>
      </c>
      <c r="E53" s="226">
        <v>17</v>
      </c>
      <c r="F53" s="227"/>
      <c r="G53" s="227"/>
      <c r="H53" s="226">
        <v>0</v>
      </c>
    </row>
    <row r="54" spans="1:8" s="197" customFormat="1">
      <c r="A54" s="224">
        <v>36</v>
      </c>
      <c r="B54" s="225" t="s">
        <v>952</v>
      </c>
      <c r="C54" s="225" t="s">
        <v>953</v>
      </c>
      <c r="D54" s="225" t="s">
        <v>707</v>
      </c>
      <c r="E54" s="226">
        <v>50</v>
      </c>
      <c r="F54" s="227"/>
      <c r="G54" s="227"/>
      <c r="H54" s="226">
        <v>0</v>
      </c>
    </row>
    <row r="55" spans="1:8" s="197" customFormat="1" ht="22.5">
      <c r="A55" s="220">
        <v>37</v>
      </c>
      <c r="B55" s="221" t="s">
        <v>954</v>
      </c>
      <c r="C55" s="221" t="s">
        <v>955</v>
      </c>
      <c r="D55" s="221" t="s">
        <v>707</v>
      </c>
      <c r="E55" s="222">
        <v>1</v>
      </c>
      <c r="F55" s="223"/>
      <c r="G55" s="223"/>
      <c r="H55" s="222">
        <v>6.0000000000000002E-5</v>
      </c>
    </row>
    <row r="56" spans="1:8" s="197" customFormat="1" ht="22.5">
      <c r="A56" s="220">
        <v>38</v>
      </c>
      <c r="B56" s="221" t="s">
        <v>956</v>
      </c>
      <c r="C56" s="221" t="s">
        <v>957</v>
      </c>
      <c r="D56" s="221" t="s">
        <v>707</v>
      </c>
      <c r="E56" s="222">
        <v>3</v>
      </c>
      <c r="F56" s="223"/>
      <c r="G56" s="223"/>
      <c r="H56" s="222">
        <v>5.4000000000000001E-4</v>
      </c>
    </row>
    <row r="57" spans="1:8" s="197" customFormat="1" ht="22.5">
      <c r="A57" s="220">
        <v>39</v>
      </c>
      <c r="B57" s="221" t="s">
        <v>958</v>
      </c>
      <c r="C57" s="221" t="s">
        <v>959</v>
      </c>
      <c r="D57" s="221" t="s">
        <v>707</v>
      </c>
      <c r="E57" s="222">
        <v>2</v>
      </c>
      <c r="F57" s="223"/>
      <c r="G57" s="223"/>
      <c r="H57" s="222">
        <v>5.0000000000000001E-4</v>
      </c>
    </row>
    <row r="58" spans="1:8" s="197" customFormat="1" ht="22.5">
      <c r="A58" s="220">
        <v>40</v>
      </c>
      <c r="B58" s="221" t="s">
        <v>960</v>
      </c>
      <c r="C58" s="221" t="s">
        <v>961</v>
      </c>
      <c r="D58" s="221" t="s">
        <v>707</v>
      </c>
      <c r="E58" s="222">
        <v>2</v>
      </c>
      <c r="F58" s="223"/>
      <c r="G58" s="223"/>
      <c r="H58" s="222">
        <v>7.2000000000000005E-4</v>
      </c>
    </row>
    <row r="59" spans="1:8" s="197" customFormat="1" ht="22.5">
      <c r="A59" s="220">
        <v>41</v>
      </c>
      <c r="B59" s="221" t="s">
        <v>962</v>
      </c>
      <c r="C59" s="221" t="s">
        <v>963</v>
      </c>
      <c r="D59" s="221" t="s">
        <v>707</v>
      </c>
      <c r="E59" s="222">
        <v>2</v>
      </c>
      <c r="F59" s="223"/>
      <c r="G59" s="223"/>
      <c r="H59" s="222">
        <v>1.14E-3</v>
      </c>
    </row>
    <row r="60" spans="1:8" s="197" customFormat="1" ht="22.5">
      <c r="A60" s="220">
        <v>42</v>
      </c>
      <c r="B60" s="221" t="s">
        <v>964</v>
      </c>
      <c r="C60" s="221" t="s">
        <v>965</v>
      </c>
      <c r="D60" s="221" t="s">
        <v>707</v>
      </c>
      <c r="E60" s="222">
        <v>1</v>
      </c>
      <c r="F60" s="223"/>
      <c r="G60" s="223"/>
      <c r="H60" s="222">
        <v>1.6000000000000001E-4</v>
      </c>
    </row>
    <row r="61" spans="1:8" s="197" customFormat="1" ht="22.5">
      <c r="A61" s="220">
        <v>43</v>
      </c>
      <c r="B61" s="221" t="s">
        <v>966</v>
      </c>
      <c r="C61" s="221" t="s">
        <v>967</v>
      </c>
      <c r="D61" s="221" t="s">
        <v>707</v>
      </c>
      <c r="E61" s="222">
        <v>2</v>
      </c>
      <c r="F61" s="223"/>
      <c r="G61" s="223"/>
      <c r="H61" s="222">
        <v>6.8000000000000005E-4</v>
      </c>
    </row>
    <row r="62" spans="1:8" s="197" customFormat="1" ht="22.5">
      <c r="A62" s="220">
        <v>44</v>
      </c>
      <c r="B62" s="221" t="s">
        <v>968</v>
      </c>
      <c r="C62" s="221" t="s">
        <v>775</v>
      </c>
      <c r="D62" s="221" t="s">
        <v>707</v>
      </c>
      <c r="E62" s="222">
        <v>5</v>
      </c>
      <c r="F62" s="223"/>
      <c r="G62" s="223"/>
      <c r="H62" s="222">
        <v>2.5000000000000001E-3</v>
      </c>
    </row>
    <row r="63" spans="1:8" s="197" customFormat="1">
      <c r="A63" s="220">
        <v>45</v>
      </c>
      <c r="B63" s="221" t="s">
        <v>969</v>
      </c>
      <c r="C63" s="221" t="s">
        <v>970</v>
      </c>
      <c r="D63" s="221" t="s">
        <v>707</v>
      </c>
      <c r="E63" s="222">
        <v>1</v>
      </c>
      <c r="F63" s="223"/>
      <c r="G63" s="223"/>
      <c r="H63" s="222">
        <v>1.74E-3</v>
      </c>
    </row>
    <row r="64" spans="1:8" s="197" customFormat="1" ht="22.5">
      <c r="A64" s="220">
        <v>46</v>
      </c>
      <c r="B64" s="221" t="s">
        <v>971</v>
      </c>
      <c r="C64" s="221" t="s">
        <v>972</v>
      </c>
      <c r="D64" s="221" t="s">
        <v>707</v>
      </c>
      <c r="E64" s="222">
        <v>3</v>
      </c>
      <c r="F64" s="223"/>
      <c r="G64" s="223"/>
      <c r="H64" s="222">
        <v>1.7099999999999999E-3</v>
      </c>
    </row>
    <row r="65" spans="1:8" s="197" customFormat="1" ht="22.5">
      <c r="A65" s="220">
        <v>47</v>
      </c>
      <c r="B65" s="221" t="s">
        <v>973</v>
      </c>
      <c r="C65" s="221" t="s">
        <v>974</v>
      </c>
      <c r="D65" s="221" t="s">
        <v>707</v>
      </c>
      <c r="E65" s="222">
        <v>1</v>
      </c>
      <c r="F65" s="223"/>
      <c r="G65" s="223"/>
      <c r="H65" s="222">
        <v>2.2100000000000002E-3</v>
      </c>
    </row>
    <row r="66" spans="1:8" s="197" customFormat="1">
      <c r="A66" s="220">
        <v>48</v>
      </c>
      <c r="B66" s="221" t="s">
        <v>975</v>
      </c>
      <c r="C66" s="221" t="s">
        <v>976</v>
      </c>
      <c r="D66" s="221" t="s">
        <v>0</v>
      </c>
      <c r="E66" s="222">
        <v>436.77600000000001</v>
      </c>
      <c r="F66" s="223"/>
      <c r="G66" s="223"/>
      <c r="H66" s="222">
        <v>0</v>
      </c>
    </row>
    <row r="67" spans="1:8" s="197" customFormat="1">
      <c r="A67" s="216"/>
      <c r="B67" s="217" t="s">
        <v>977</v>
      </c>
      <c r="C67" s="217" t="s">
        <v>978</v>
      </c>
      <c r="D67" s="217"/>
      <c r="E67" s="218"/>
      <c r="F67" s="219"/>
      <c r="G67" s="219"/>
      <c r="H67" s="218">
        <v>0</v>
      </c>
    </row>
    <row r="68" spans="1:8" s="197" customFormat="1" ht="22.5">
      <c r="A68" s="220">
        <v>49</v>
      </c>
      <c r="B68" s="221" t="s">
        <v>979</v>
      </c>
      <c r="C68" s="221" t="s">
        <v>980</v>
      </c>
      <c r="D68" s="221" t="s">
        <v>707</v>
      </c>
      <c r="E68" s="222">
        <v>25</v>
      </c>
      <c r="F68" s="223"/>
      <c r="G68" s="223"/>
      <c r="H68" s="222">
        <v>0</v>
      </c>
    </row>
    <row r="69" spans="1:8" s="197" customFormat="1">
      <c r="A69" s="220">
        <v>50</v>
      </c>
      <c r="B69" s="221" t="s">
        <v>981</v>
      </c>
      <c r="C69" s="221" t="s">
        <v>982</v>
      </c>
      <c r="D69" s="221" t="s">
        <v>707</v>
      </c>
      <c r="E69" s="222">
        <v>25</v>
      </c>
      <c r="F69" s="223"/>
      <c r="G69" s="223"/>
      <c r="H69" s="222">
        <v>0</v>
      </c>
    </row>
    <row r="70" spans="1:8" s="197" customFormat="1">
      <c r="A70" s="224">
        <v>51</v>
      </c>
      <c r="B70" s="225" t="s">
        <v>983</v>
      </c>
      <c r="C70" s="225" t="s">
        <v>984</v>
      </c>
      <c r="D70" s="225" t="s">
        <v>707</v>
      </c>
      <c r="E70" s="226">
        <v>4</v>
      </c>
      <c r="F70" s="227"/>
      <c r="G70" s="227"/>
      <c r="H70" s="226">
        <v>0</v>
      </c>
    </row>
    <row r="71" spans="1:8" s="197" customFormat="1">
      <c r="A71" s="224">
        <v>52</v>
      </c>
      <c r="B71" s="225" t="s">
        <v>985</v>
      </c>
      <c r="C71" s="225" t="s">
        <v>986</v>
      </c>
      <c r="D71" s="225" t="s">
        <v>707</v>
      </c>
      <c r="E71" s="226">
        <v>2</v>
      </c>
      <c r="F71" s="227"/>
      <c r="G71" s="227"/>
      <c r="H71" s="226">
        <v>0</v>
      </c>
    </row>
    <row r="72" spans="1:8" s="197" customFormat="1">
      <c r="A72" s="224">
        <v>53</v>
      </c>
      <c r="B72" s="225" t="s">
        <v>987</v>
      </c>
      <c r="C72" s="225" t="s">
        <v>988</v>
      </c>
      <c r="D72" s="225" t="s">
        <v>707</v>
      </c>
      <c r="E72" s="226">
        <v>3</v>
      </c>
      <c r="F72" s="227"/>
      <c r="G72" s="227"/>
      <c r="H72" s="226">
        <v>0</v>
      </c>
    </row>
    <row r="73" spans="1:8" s="197" customFormat="1">
      <c r="A73" s="224">
        <v>54</v>
      </c>
      <c r="B73" s="225" t="s">
        <v>989</v>
      </c>
      <c r="C73" s="225" t="s">
        <v>990</v>
      </c>
      <c r="D73" s="225" t="s">
        <v>707</v>
      </c>
      <c r="E73" s="226">
        <v>4</v>
      </c>
      <c r="F73" s="227"/>
      <c r="G73" s="227"/>
      <c r="H73" s="226">
        <v>0</v>
      </c>
    </row>
    <row r="74" spans="1:8" s="197" customFormat="1">
      <c r="A74" s="224">
        <v>55</v>
      </c>
      <c r="B74" s="225" t="s">
        <v>991</v>
      </c>
      <c r="C74" s="225" t="s">
        <v>992</v>
      </c>
      <c r="D74" s="225" t="s">
        <v>707</v>
      </c>
      <c r="E74" s="226">
        <v>2</v>
      </c>
      <c r="F74" s="227"/>
      <c r="G74" s="227"/>
      <c r="H74" s="226">
        <v>0</v>
      </c>
    </row>
    <row r="75" spans="1:8" s="197" customFormat="1">
      <c r="A75" s="224">
        <v>56</v>
      </c>
      <c r="B75" s="225" t="s">
        <v>993</v>
      </c>
      <c r="C75" s="225" t="s">
        <v>994</v>
      </c>
      <c r="D75" s="225" t="s">
        <v>707</v>
      </c>
      <c r="E75" s="226">
        <v>2</v>
      </c>
      <c r="F75" s="227"/>
      <c r="G75" s="227"/>
      <c r="H75" s="226">
        <v>0</v>
      </c>
    </row>
    <row r="76" spans="1:8" s="197" customFormat="1" ht="22.5">
      <c r="A76" s="220">
        <v>57</v>
      </c>
      <c r="B76" s="221" t="s">
        <v>995</v>
      </c>
      <c r="C76" s="221" t="s">
        <v>996</v>
      </c>
      <c r="D76" s="221" t="s">
        <v>707</v>
      </c>
      <c r="E76" s="222">
        <v>17</v>
      </c>
      <c r="F76" s="223"/>
      <c r="G76" s="223"/>
      <c r="H76" s="222">
        <v>0</v>
      </c>
    </row>
    <row r="77" spans="1:8" s="197" customFormat="1" ht="22.5">
      <c r="A77" s="220">
        <v>58</v>
      </c>
      <c r="B77" s="221" t="s">
        <v>997</v>
      </c>
      <c r="C77" s="221" t="s">
        <v>998</v>
      </c>
      <c r="D77" s="221" t="s">
        <v>707</v>
      </c>
      <c r="E77" s="222">
        <v>8</v>
      </c>
      <c r="F77" s="223"/>
      <c r="G77" s="223"/>
      <c r="H77" s="222">
        <v>0</v>
      </c>
    </row>
    <row r="78" spans="1:8" s="197" customFormat="1">
      <c r="A78" s="224">
        <v>59</v>
      </c>
      <c r="B78" s="225" t="s">
        <v>999</v>
      </c>
      <c r="C78" s="225" t="s">
        <v>1000</v>
      </c>
      <c r="D78" s="225" t="s">
        <v>707</v>
      </c>
      <c r="E78" s="226">
        <v>2</v>
      </c>
      <c r="F78" s="227"/>
      <c r="G78" s="227"/>
      <c r="H78" s="226">
        <v>0</v>
      </c>
    </row>
    <row r="79" spans="1:8" s="197" customFormat="1">
      <c r="A79" s="224">
        <v>60</v>
      </c>
      <c r="B79" s="225" t="s">
        <v>1001</v>
      </c>
      <c r="C79" s="225" t="s">
        <v>1002</v>
      </c>
      <c r="D79" s="225" t="s">
        <v>707</v>
      </c>
      <c r="E79" s="226">
        <v>6</v>
      </c>
      <c r="F79" s="227"/>
      <c r="G79" s="227"/>
      <c r="H79" s="226">
        <v>0</v>
      </c>
    </row>
    <row r="80" spans="1:8" s="197" customFormat="1" ht="22.5">
      <c r="A80" s="220">
        <v>61</v>
      </c>
      <c r="B80" s="221" t="s">
        <v>1003</v>
      </c>
      <c r="C80" s="221" t="s">
        <v>1004</v>
      </c>
      <c r="D80" s="221" t="s">
        <v>0</v>
      </c>
      <c r="E80" s="222">
        <v>966.60500000000002</v>
      </c>
      <c r="F80" s="223"/>
      <c r="G80" s="223"/>
      <c r="H80" s="222">
        <v>0</v>
      </c>
    </row>
    <row r="81" spans="1:8" s="197" customFormat="1" ht="15">
      <c r="A81" s="212"/>
      <c r="B81" s="213" t="s">
        <v>853</v>
      </c>
      <c r="C81" s="213" t="s">
        <v>854</v>
      </c>
      <c r="D81" s="213"/>
      <c r="E81" s="214"/>
      <c r="F81" s="215"/>
      <c r="G81" s="215"/>
      <c r="H81" s="214">
        <v>0</v>
      </c>
    </row>
    <row r="82" spans="1:8" s="197" customFormat="1">
      <c r="A82" s="216"/>
      <c r="B82" s="217" t="s">
        <v>855</v>
      </c>
      <c r="C82" s="217" t="s">
        <v>854</v>
      </c>
      <c r="D82" s="217"/>
      <c r="E82" s="218"/>
      <c r="F82" s="219"/>
      <c r="G82" s="219"/>
      <c r="H82" s="218">
        <v>0</v>
      </c>
    </row>
    <row r="83" spans="1:8" s="197" customFormat="1">
      <c r="A83" s="220">
        <v>62</v>
      </c>
      <c r="B83" s="221" t="s">
        <v>1005</v>
      </c>
      <c r="C83" s="221" t="s">
        <v>1006</v>
      </c>
      <c r="D83" s="221" t="s">
        <v>858</v>
      </c>
      <c r="E83" s="222">
        <v>36</v>
      </c>
      <c r="F83" s="223"/>
      <c r="G83" s="223"/>
      <c r="H83" s="222">
        <v>0</v>
      </c>
    </row>
    <row r="84" spans="1:8" s="197" customFormat="1">
      <c r="A84" s="220">
        <v>63</v>
      </c>
      <c r="B84" s="221" t="s">
        <v>1007</v>
      </c>
      <c r="C84" s="221" t="s">
        <v>1008</v>
      </c>
      <c r="D84" s="221" t="s">
        <v>858</v>
      </c>
      <c r="E84" s="222">
        <v>24</v>
      </c>
      <c r="F84" s="223"/>
      <c r="G84" s="223"/>
      <c r="H84" s="222">
        <v>0</v>
      </c>
    </row>
    <row r="85" spans="1:8" s="197" customFormat="1">
      <c r="A85" s="220">
        <v>64</v>
      </c>
      <c r="B85" s="221" t="s">
        <v>1009</v>
      </c>
      <c r="C85" s="221" t="s">
        <v>1010</v>
      </c>
      <c r="D85" s="221" t="s">
        <v>335</v>
      </c>
      <c r="E85" s="222">
        <v>1</v>
      </c>
      <c r="F85" s="223"/>
      <c r="G85" s="223"/>
      <c r="H85" s="222">
        <v>0</v>
      </c>
    </row>
    <row r="86" spans="1:8" s="197" customFormat="1">
      <c r="A86" s="220">
        <v>65</v>
      </c>
      <c r="B86" s="221" t="s">
        <v>865</v>
      </c>
      <c r="C86" s="221" t="s">
        <v>866</v>
      </c>
      <c r="D86" s="221" t="s">
        <v>858</v>
      </c>
      <c r="E86" s="222">
        <v>24</v>
      </c>
      <c r="F86" s="223"/>
      <c r="G86" s="223"/>
      <c r="H86" s="222">
        <v>0</v>
      </c>
    </row>
    <row r="87" spans="1:8" s="197" customFormat="1">
      <c r="A87" s="220">
        <v>66</v>
      </c>
      <c r="B87" s="221" t="s">
        <v>867</v>
      </c>
      <c r="C87" s="221" t="s">
        <v>868</v>
      </c>
      <c r="D87" s="221" t="s">
        <v>335</v>
      </c>
      <c r="E87" s="222">
        <v>1</v>
      </c>
      <c r="F87" s="223"/>
      <c r="G87" s="223"/>
      <c r="H87" s="222">
        <v>0</v>
      </c>
    </row>
    <row r="88" spans="1:8" s="197" customFormat="1" ht="15">
      <c r="A88" s="228"/>
      <c r="B88" s="229"/>
      <c r="C88" s="229" t="s">
        <v>871</v>
      </c>
      <c r="D88" s="229"/>
      <c r="E88" s="230"/>
      <c r="F88" s="231"/>
      <c r="G88" s="231"/>
      <c r="H88" s="230">
        <v>0.26793878249999997</v>
      </c>
    </row>
  </sheetData>
  <mergeCells count="1">
    <mergeCell ref="A1:H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47"/>
  <sheetViews>
    <sheetView topLeftCell="A94" workbookViewId="0">
      <selection activeCell="H137" sqref="H137"/>
    </sheetView>
  </sheetViews>
  <sheetFormatPr defaultColWidth="8.85546875" defaultRowHeight="12.75"/>
  <cols>
    <col min="1" max="1" width="16.28515625" style="331" bestFit="1" customWidth="1"/>
    <col min="2" max="2" width="89.5703125" style="238" bestFit="1" customWidth="1"/>
    <col min="3" max="3" width="8.7109375" style="246" bestFit="1" customWidth="1"/>
    <col min="4" max="4" width="4.7109375" style="238" bestFit="1" customWidth="1"/>
    <col min="5" max="5" width="13.28515625" style="246" bestFit="1" customWidth="1"/>
    <col min="6" max="6" width="15" style="238" bestFit="1" customWidth="1"/>
    <col min="7" max="16384" width="8.85546875" style="238"/>
  </cols>
  <sheetData>
    <row r="1" spans="1:6" ht="18">
      <c r="A1" s="547" t="s">
        <v>1011</v>
      </c>
      <c r="B1" s="550" t="s">
        <v>1012</v>
      </c>
      <c r="C1" s="551"/>
      <c r="D1" s="551"/>
      <c r="E1" s="552"/>
      <c r="F1" s="237" t="s">
        <v>1013</v>
      </c>
    </row>
    <row r="2" spans="1:6" ht="17.25">
      <c r="A2" s="548"/>
      <c r="B2" s="553" t="s">
        <v>1014</v>
      </c>
      <c r="C2" s="554"/>
      <c r="D2" s="554"/>
      <c r="E2" s="554"/>
      <c r="F2" s="555"/>
    </row>
    <row r="3" spans="1:6" ht="18.75" thickBot="1">
      <c r="A3" s="548"/>
      <c r="B3" s="556" t="s">
        <v>1015</v>
      </c>
      <c r="C3" s="557"/>
      <c r="D3" s="557"/>
      <c r="E3" s="557"/>
      <c r="F3" s="558"/>
    </row>
    <row r="4" spans="1:6" ht="18.75" thickBot="1">
      <c r="A4" s="549"/>
      <c r="B4" s="239" t="s">
        <v>1016</v>
      </c>
      <c r="C4" s="240" t="s">
        <v>1017</v>
      </c>
      <c r="D4" s="241" t="s">
        <v>130</v>
      </c>
      <c r="E4" s="242" t="s">
        <v>1018</v>
      </c>
      <c r="F4" s="243" t="s">
        <v>1019</v>
      </c>
    </row>
    <row r="5" spans="1:6" ht="13.5" thickBot="1">
      <c r="A5" s="244"/>
      <c r="B5" s="559" t="s">
        <v>1020</v>
      </c>
      <c r="C5" s="559"/>
      <c r="D5" s="559"/>
      <c r="E5" s="559"/>
      <c r="F5" s="560"/>
    </row>
    <row r="6" spans="1:6" s="246" customFormat="1">
      <c r="A6" s="561" t="s">
        <v>1021</v>
      </c>
      <c r="B6" s="245" t="s">
        <v>1022</v>
      </c>
      <c r="C6" s="563">
        <v>8</v>
      </c>
      <c r="D6" s="563" t="s">
        <v>364</v>
      </c>
      <c r="E6" s="565"/>
      <c r="F6" s="567"/>
    </row>
    <row r="7" spans="1:6" s="246" customFormat="1">
      <c r="A7" s="562"/>
      <c r="B7" s="247" t="s">
        <v>1023</v>
      </c>
      <c r="C7" s="564"/>
      <c r="D7" s="564"/>
      <c r="E7" s="566"/>
      <c r="F7" s="568"/>
    </row>
    <row r="8" spans="1:6" s="246" customFormat="1">
      <c r="A8" s="562" t="s">
        <v>1024</v>
      </c>
      <c r="B8" s="248" t="s">
        <v>1025</v>
      </c>
      <c r="C8" s="569">
        <v>3</v>
      </c>
      <c r="D8" s="569" t="s">
        <v>364</v>
      </c>
      <c r="E8" s="570"/>
      <c r="F8" s="571"/>
    </row>
    <row r="9" spans="1:6" s="246" customFormat="1">
      <c r="A9" s="562"/>
      <c r="B9" s="247" t="s">
        <v>1026</v>
      </c>
      <c r="C9" s="564"/>
      <c r="D9" s="564"/>
      <c r="E9" s="566"/>
      <c r="F9" s="568"/>
    </row>
    <row r="10" spans="1:6" s="246" customFormat="1">
      <c r="A10" s="562" t="s">
        <v>1027</v>
      </c>
      <c r="B10" s="249" t="s">
        <v>1028</v>
      </c>
      <c r="C10" s="569">
        <v>1</v>
      </c>
      <c r="D10" s="569" t="s">
        <v>364</v>
      </c>
      <c r="E10" s="570"/>
      <c r="F10" s="571"/>
    </row>
    <row r="11" spans="1:6" s="246" customFormat="1" ht="25.5">
      <c r="A11" s="562"/>
      <c r="B11" s="250" t="s">
        <v>1029</v>
      </c>
      <c r="C11" s="564"/>
      <c r="D11" s="564"/>
      <c r="E11" s="566"/>
      <c r="F11" s="568"/>
    </row>
    <row r="12" spans="1:6" s="246" customFormat="1">
      <c r="A12" s="562" t="s">
        <v>1030</v>
      </c>
      <c r="B12" s="251" t="s">
        <v>1031</v>
      </c>
      <c r="C12" s="572">
        <v>1</v>
      </c>
      <c r="D12" s="572" t="s">
        <v>364</v>
      </c>
      <c r="E12" s="570"/>
      <c r="F12" s="573"/>
    </row>
    <row r="13" spans="1:6" s="246" customFormat="1">
      <c r="A13" s="562"/>
      <c r="B13" s="247" t="s">
        <v>1032</v>
      </c>
      <c r="C13" s="564"/>
      <c r="D13" s="564"/>
      <c r="E13" s="566"/>
      <c r="F13" s="568"/>
    </row>
    <row r="14" spans="1:6" s="246" customFormat="1">
      <c r="A14" s="574" t="s">
        <v>1033</v>
      </c>
      <c r="B14" s="251" t="s">
        <v>1034</v>
      </c>
      <c r="C14" s="572">
        <v>8</v>
      </c>
      <c r="D14" s="572" t="s">
        <v>364</v>
      </c>
      <c r="E14" s="570"/>
      <c r="F14" s="573"/>
    </row>
    <row r="15" spans="1:6" s="246" customFormat="1" ht="64.5" thickBot="1">
      <c r="A15" s="574"/>
      <c r="B15" s="252" t="s">
        <v>1035</v>
      </c>
      <c r="C15" s="569"/>
      <c r="D15" s="569"/>
      <c r="E15" s="575"/>
      <c r="F15" s="568"/>
    </row>
    <row r="16" spans="1:6" ht="13.5" thickBot="1">
      <c r="A16" s="253"/>
      <c r="B16" s="576" t="s">
        <v>1036</v>
      </c>
      <c r="C16" s="576"/>
      <c r="D16" s="576"/>
      <c r="E16" s="577"/>
      <c r="F16" s="254">
        <f>SUM(F6:F15)</f>
        <v>0</v>
      </c>
    </row>
    <row r="17" spans="1:6" ht="13.5" thickBot="1">
      <c r="A17" s="578"/>
      <c r="B17" s="579"/>
      <c r="C17" s="579"/>
      <c r="D17" s="579"/>
      <c r="E17" s="579"/>
      <c r="F17" s="580"/>
    </row>
    <row r="18" spans="1:6" ht="13.5" thickBot="1">
      <c r="A18" s="253"/>
      <c r="B18" s="559" t="s">
        <v>1037</v>
      </c>
      <c r="C18" s="559"/>
      <c r="D18" s="559"/>
      <c r="E18" s="559"/>
      <c r="F18" s="560"/>
    </row>
    <row r="19" spans="1:6">
      <c r="A19" s="255"/>
      <c r="B19" s="581" t="s">
        <v>1038</v>
      </c>
      <c r="C19" s="581"/>
      <c r="D19" s="581"/>
      <c r="E19" s="581"/>
      <c r="F19" s="582"/>
    </row>
    <row r="20" spans="1:6">
      <c r="A20" s="574" t="s">
        <v>1039</v>
      </c>
      <c r="B20" s="251" t="s">
        <v>1040</v>
      </c>
      <c r="C20" s="584">
        <v>45</v>
      </c>
      <c r="D20" s="586" t="s">
        <v>364</v>
      </c>
      <c r="E20" s="587"/>
      <c r="F20" s="588"/>
    </row>
    <row r="21" spans="1:6" s="246" customFormat="1">
      <c r="A21" s="583"/>
      <c r="B21" s="247" t="s">
        <v>1041</v>
      </c>
      <c r="C21" s="585"/>
      <c r="D21" s="586"/>
      <c r="E21" s="587"/>
      <c r="F21" s="588"/>
    </row>
    <row r="22" spans="1:6" s="246" customFormat="1">
      <c r="A22" s="574" t="s">
        <v>1042</v>
      </c>
      <c r="B22" s="251" t="s">
        <v>1043</v>
      </c>
      <c r="C22" s="584">
        <v>9</v>
      </c>
      <c r="D22" s="586" t="s">
        <v>364</v>
      </c>
      <c r="E22" s="587"/>
      <c r="F22" s="588"/>
    </row>
    <row r="23" spans="1:6" s="246" customFormat="1">
      <c r="A23" s="583"/>
      <c r="B23" s="247" t="s">
        <v>1044</v>
      </c>
      <c r="C23" s="585"/>
      <c r="D23" s="586"/>
      <c r="E23" s="587"/>
      <c r="F23" s="588"/>
    </row>
    <row r="24" spans="1:6" s="246" customFormat="1">
      <c r="A24" s="574" t="s">
        <v>1045</v>
      </c>
      <c r="B24" s="251" t="s">
        <v>1046</v>
      </c>
      <c r="C24" s="584">
        <v>24</v>
      </c>
      <c r="D24" s="586" t="s">
        <v>364</v>
      </c>
      <c r="E24" s="587"/>
      <c r="F24" s="588"/>
    </row>
    <row r="25" spans="1:6" s="246" customFormat="1">
      <c r="A25" s="583"/>
      <c r="B25" s="247" t="s">
        <v>1041</v>
      </c>
      <c r="C25" s="585"/>
      <c r="D25" s="586"/>
      <c r="E25" s="587"/>
      <c r="F25" s="588"/>
    </row>
    <row r="26" spans="1:6" s="246" customFormat="1">
      <c r="A26" s="574" t="s">
        <v>1047</v>
      </c>
      <c r="B26" s="251" t="s">
        <v>1048</v>
      </c>
      <c r="C26" s="584">
        <v>12</v>
      </c>
      <c r="D26" s="586" t="s">
        <v>364</v>
      </c>
      <c r="E26" s="587"/>
      <c r="F26" s="588"/>
    </row>
    <row r="27" spans="1:6" s="246" customFormat="1">
      <c r="A27" s="583"/>
      <c r="B27" s="247" t="s">
        <v>1049</v>
      </c>
      <c r="C27" s="585"/>
      <c r="D27" s="586"/>
      <c r="E27" s="587"/>
      <c r="F27" s="588"/>
    </row>
    <row r="28" spans="1:6" s="246" customFormat="1">
      <c r="A28" s="574" t="s">
        <v>1050</v>
      </c>
      <c r="B28" s="251" t="s">
        <v>1051</v>
      </c>
      <c r="C28" s="584">
        <v>12</v>
      </c>
      <c r="D28" s="586" t="s">
        <v>364</v>
      </c>
      <c r="E28" s="587"/>
      <c r="F28" s="588"/>
    </row>
    <row r="29" spans="1:6" s="246" customFormat="1">
      <c r="A29" s="583"/>
      <c r="B29" s="247" t="s">
        <v>1052</v>
      </c>
      <c r="C29" s="585"/>
      <c r="D29" s="586"/>
      <c r="E29" s="587"/>
      <c r="F29" s="588"/>
    </row>
    <row r="30" spans="1:6" s="246" customFormat="1">
      <c r="A30" s="574" t="s">
        <v>1053</v>
      </c>
      <c r="B30" s="251" t="s">
        <v>1054</v>
      </c>
      <c r="C30" s="584">
        <v>3</v>
      </c>
      <c r="D30" s="586" t="s">
        <v>364</v>
      </c>
      <c r="E30" s="587"/>
      <c r="F30" s="588"/>
    </row>
    <row r="31" spans="1:6" s="246" customFormat="1">
      <c r="A31" s="583"/>
      <c r="B31" s="247" t="s">
        <v>1052</v>
      </c>
      <c r="C31" s="585"/>
      <c r="D31" s="586"/>
      <c r="E31" s="587"/>
      <c r="F31" s="588"/>
    </row>
    <row r="32" spans="1:6">
      <c r="A32" s="256"/>
      <c r="B32" s="589" t="s">
        <v>1055</v>
      </c>
      <c r="C32" s="589"/>
      <c r="D32" s="589"/>
      <c r="E32" s="589"/>
      <c r="F32" s="590"/>
    </row>
    <row r="33" spans="1:6">
      <c r="A33" s="574" t="s">
        <v>1056</v>
      </c>
      <c r="B33" s="251" t="s">
        <v>1057</v>
      </c>
      <c r="C33" s="584">
        <v>9</v>
      </c>
      <c r="D33" s="586" t="s">
        <v>364</v>
      </c>
      <c r="E33" s="575"/>
      <c r="F33" s="588"/>
    </row>
    <row r="34" spans="1:6" s="246" customFormat="1" ht="13.5" thickBot="1">
      <c r="A34" s="583"/>
      <c r="B34" s="247" t="s">
        <v>1058</v>
      </c>
      <c r="C34" s="585"/>
      <c r="D34" s="586"/>
      <c r="E34" s="575"/>
      <c r="F34" s="588"/>
    </row>
    <row r="35" spans="1:6" ht="13.5" thickBot="1">
      <c r="A35" s="253"/>
      <c r="B35" s="576" t="s">
        <v>1036</v>
      </c>
      <c r="C35" s="576"/>
      <c r="D35" s="576"/>
      <c r="E35" s="577"/>
      <c r="F35" s="254">
        <f>SUM(F20:F34)</f>
        <v>0</v>
      </c>
    </row>
    <row r="36" spans="1:6" ht="13.5" thickBot="1">
      <c r="A36" s="578"/>
      <c r="B36" s="579"/>
      <c r="C36" s="579"/>
      <c r="D36" s="579"/>
      <c r="E36" s="579"/>
      <c r="F36" s="580"/>
    </row>
    <row r="37" spans="1:6" ht="13.5" thickBot="1">
      <c r="A37" s="253"/>
      <c r="B37" s="559" t="s">
        <v>1059</v>
      </c>
      <c r="C37" s="559"/>
      <c r="D37" s="559"/>
      <c r="E37" s="559"/>
      <c r="F37" s="560"/>
    </row>
    <row r="38" spans="1:6">
      <c r="A38" s="257"/>
      <c r="B38" s="581" t="s">
        <v>1060</v>
      </c>
      <c r="C38" s="581"/>
      <c r="D38" s="581"/>
      <c r="E38" s="581"/>
      <c r="F38" s="582"/>
    </row>
    <row r="39" spans="1:6" s="246" customFormat="1">
      <c r="A39" s="591" t="s">
        <v>1061</v>
      </c>
      <c r="B39" s="251" t="s">
        <v>1062</v>
      </c>
      <c r="C39" s="584">
        <v>90</v>
      </c>
      <c r="D39" s="586" t="s">
        <v>364</v>
      </c>
      <c r="E39" s="587"/>
      <c r="F39" s="588"/>
    </row>
    <row r="40" spans="1:6" s="246" customFormat="1">
      <c r="A40" s="583"/>
      <c r="B40" s="247" t="s">
        <v>1063</v>
      </c>
      <c r="C40" s="585"/>
      <c r="D40" s="586"/>
      <c r="E40" s="587"/>
      <c r="F40" s="588"/>
    </row>
    <row r="41" spans="1:6" s="246" customFormat="1">
      <c r="A41" s="591" t="s">
        <v>1064</v>
      </c>
      <c r="B41" s="251" t="s">
        <v>1065</v>
      </c>
      <c r="C41" s="584">
        <v>111</v>
      </c>
      <c r="D41" s="586" t="s">
        <v>364</v>
      </c>
      <c r="E41" s="587"/>
      <c r="F41" s="588"/>
    </row>
    <row r="42" spans="1:6" s="246" customFormat="1" ht="13.5" thickBot="1">
      <c r="A42" s="583"/>
      <c r="B42" s="247" t="s">
        <v>1066</v>
      </c>
      <c r="C42" s="585"/>
      <c r="D42" s="586"/>
      <c r="E42" s="587"/>
      <c r="F42" s="588"/>
    </row>
    <row r="43" spans="1:6" ht="13.5" thickBot="1">
      <c r="A43" s="253"/>
      <c r="B43" s="576" t="s">
        <v>1036</v>
      </c>
      <c r="C43" s="576"/>
      <c r="D43" s="576"/>
      <c r="E43" s="577"/>
      <c r="F43" s="254">
        <f>SUM(F39:F42)</f>
        <v>0</v>
      </c>
    </row>
    <row r="44" spans="1:6" ht="13.5" thickBot="1">
      <c r="A44" s="578"/>
      <c r="B44" s="579"/>
      <c r="C44" s="579"/>
      <c r="D44" s="579"/>
      <c r="E44" s="579"/>
      <c r="F44" s="580"/>
    </row>
    <row r="45" spans="1:6" ht="13.5" thickBot="1">
      <c r="A45" s="258"/>
      <c r="B45" s="592" t="s">
        <v>1067</v>
      </c>
      <c r="C45" s="592"/>
      <c r="D45" s="592"/>
      <c r="E45" s="592"/>
      <c r="F45" s="593"/>
    </row>
    <row r="46" spans="1:6" s="246" customFormat="1">
      <c r="A46" s="562" t="s">
        <v>1068</v>
      </c>
      <c r="B46" s="251" t="s">
        <v>1069</v>
      </c>
      <c r="C46" s="594">
        <v>8</v>
      </c>
      <c r="D46" s="596" t="s">
        <v>364</v>
      </c>
      <c r="E46" s="587"/>
      <c r="F46" s="573"/>
    </row>
    <row r="47" spans="1:6" s="246" customFormat="1">
      <c r="A47" s="562"/>
      <c r="B47" s="247" t="s">
        <v>1070</v>
      </c>
      <c r="C47" s="595"/>
      <c r="D47" s="597"/>
      <c r="E47" s="587"/>
      <c r="F47" s="571"/>
    </row>
    <row r="48" spans="1:6" s="246" customFormat="1">
      <c r="A48" s="562" t="s">
        <v>1071</v>
      </c>
      <c r="B48" s="251" t="s">
        <v>1072</v>
      </c>
      <c r="C48" s="594">
        <v>6</v>
      </c>
      <c r="D48" s="599" t="s">
        <v>364</v>
      </c>
      <c r="E48" s="570"/>
      <c r="F48" s="573"/>
    </row>
    <row r="49" spans="1:6" s="246" customFormat="1">
      <c r="A49" s="562"/>
      <c r="B49" s="247" t="s">
        <v>1073</v>
      </c>
      <c r="C49" s="598"/>
      <c r="D49" s="600"/>
      <c r="E49" s="566"/>
      <c r="F49" s="568"/>
    </row>
    <row r="50" spans="1:6">
      <c r="A50" s="562" t="s">
        <v>1074</v>
      </c>
      <c r="B50" s="251" t="s">
        <v>1075</v>
      </c>
      <c r="C50" s="594">
        <v>6</v>
      </c>
      <c r="D50" s="596" t="s">
        <v>364</v>
      </c>
      <c r="E50" s="587"/>
      <c r="F50" s="573"/>
    </row>
    <row r="51" spans="1:6">
      <c r="A51" s="562"/>
      <c r="B51" s="247" t="s">
        <v>1076</v>
      </c>
      <c r="C51" s="598"/>
      <c r="D51" s="601"/>
      <c r="E51" s="587"/>
      <c r="F51" s="568"/>
    </row>
    <row r="52" spans="1:6">
      <c r="A52" s="259" t="s">
        <v>1077</v>
      </c>
      <c r="B52" s="260" t="s">
        <v>1078</v>
      </c>
      <c r="C52" s="261">
        <f>SUM(C46:C51)</f>
        <v>20</v>
      </c>
      <c r="D52" s="262" t="s">
        <v>364</v>
      </c>
      <c r="E52" s="263"/>
      <c r="F52" s="264"/>
    </row>
    <row r="53" spans="1:6" ht="13.5" thickBot="1">
      <c r="A53" s="265" t="s">
        <v>1079</v>
      </c>
      <c r="B53" s="266" t="s">
        <v>1080</v>
      </c>
      <c r="C53" s="267">
        <f>C46+C48+C50</f>
        <v>20</v>
      </c>
      <c r="D53" s="268" t="s">
        <v>364</v>
      </c>
      <c r="E53" s="269"/>
      <c r="F53" s="264"/>
    </row>
    <row r="54" spans="1:6" ht="13.5" thickBot="1">
      <c r="A54" s="258"/>
      <c r="B54" s="576" t="s">
        <v>1036</v>
      </c>
      <c r="C54" s="576"/>
      <c r="D54" s="576"/>
      <c r="E54" s="577"/>
      <c r="F54" s="254">
        <f>SUM(F46:F53)</f>
        <v>0</v>
      </c>
    </row>
    <row r="55" spans="1:6" ht="13.5" thickBot="1">
      <c r="A55" s="578"/>
      <c r="B55" s="579"/>
      <c r="C55" s="579"/>
      <c r="D55" s="579"/>
      <c r="E55" s="579"/>
      <c r="F55" s="580"/>
    </row>
    <row r="56" spans="1:6" ht="13.5" thickBot="1">
      <c r="A56" s="258"/>
      <c r="B56" s="559" t="s">
        <v>1081</v>
      </c>
      <c r="C56" s="559"/>
      <c r="D56" s="559"/>
      <c r="E56" s="559"/>
      <c r="F56" s="560"/>
    </row>
    <row r="57" spans="1:6">
      <c r="A57" s="270"/>
      <c r="B57" s="581" t="s">
        <v>1082</v>
      </c>
      <c r="C57" s="581"/>
      <c r="D57" s="581"/>
      <c r="E57" s="581"/>
      <c r="F57" s="582"/>
    </row>
    <row r="58" spans="1:6" s="246" customFormat="1">
      <c r="A58" s="271" t="s">
        <v>1083</v>
      </c>
      <c r="B58" s="272" t="s">
        <v>1084</v>
      </c>
      <c r="C58" s="273">
        <v>1</v>
      </c>
      <c r="D58" s="274" t="s">
        <v>364</v>
      </c>
      <c r="E58" s="275"/>
      <c r="F58" s="276"/>
    </row>
    <row r="59" spans="1:6" s="246" customFormat="1">
      <c r="A59" s="271" t="s">
        <v>1085</v>
      </c>
      <c r="B59" s="277" t="s">
        <v>1086</v>
      </c>
      <c r="C59" s="273">
        <v>1</v>
      </c>
      <c r="D59" s="274" t="s">
        <v>364</v>
      </c>
      <c r="E59" s="275"/>
      <c r="F59" s="276"/>
    </row>
    <row r="60" spans="1:6" s="246" customFormat="1">
      <c r="A60" s="602" t="s">
        <v>1087</v>
      </c>
      <c r="B60" s="251" t="s">
        <v>1088</v>
      </c>
      <c r="C60" s="603">
        <v>8</v>
      </c>
      <c r="D60" s="605" t="s">
        <v>364</v>
      </c>
      <c r="E60" s="570"/>
      <c r="F60" s="573"/>
    </row>
    <row r="61" spans="1:6" s="246" customFormat="1" ht="25.5">
      <c r="A61" s="602"/>
      <c r="B61" s="247" t="s">
        <v>1089</v>
      </c>
      <c r="C61" s="604"/>
      <c r="D61" s="606"/>
      <c r="E61" s="566"/>
      <c r="F61" s="568"/>
    </row>
    <row r="62" spans="1:6">
      <c r="A62" s="278"/>
      <c r="B62" s="581" t="s">
        <v>1090</v>
      </c>
      <c r="C62" s="581"/>
      <c r="D62" s="581"/>
      <c r="E62" s="581"/>
      <c r="F62" s="582"/>
    </row>
    <row r="63" spans="1:6" s="246" customFormat="1">
      <c r="A63" s="602" t="s">
        <v>1091</v>
      </c>
      <c r="B63" s="251" t="s">
        <v>1092</v>
      </c>
      <c r="C63" s="603">
        <v>8</v>
      </c>
      <c r="D63" s="605" t="s">
        <v>364</v>
      </c>
      <c r="E63" s="570"/>
      <c r="F63" s="573"/>
    </row>
    <row r="64" spans="1:6" s="246" customFormat="1" ht="25.5">
      <c r="A64" s="602"/>
      <c r="B64" s="247" t="s">
        <v>1093</v>
      </c>
      <c r="C64" s="604"/>
      <c r="D64" s="606"/>
      <c r="E64" s="566"/>
      <c r="F64" s="568"/>
    </row>
    <row r="65" spans="1:6">
      <c r="A65" s="602" t="s">
        <v>1094</v>
      </c>
      <c r="B65" s="251" t="s">
        <v>1095</v>
      </c>
      <c r="C65" s="607">
        <v>8</v>
      </c>
      <c r="D65" s="605" t="s">
        <v>364</v>
      </c>
      <c r="E65" s="570"/>
      <c r="F65" s="573"/>
    </row>
    <row r="66" spans="1:6" ht="25.5">
      <c r="A66" s="602"/>
      <c r="B66" s="247" t="s">
        <v>1096</v>
      </c>
      <c r="C66" s="608"/>
      <c r="D66" s="606"/>
      <c r="E66" s="566"/>
      <c r="F66" s="568"/>
    </row>
    <row r="67" spans="1:6">
      <c r="A67" s="278"/>
      <c r="B67" s="581" t="s">
        <v>1097</v>
      </c>
      <c r="C67" s="581"/>
      <c r="D67" s="581"/>
      <c r="E67" s="581"/>
      <c r="F67" s="582"/>
    </row>
    <row r="68" spans="1:6" ht="13.5" thickBot="1">
      <c r="A68" s="279" t="s">
        <v>1098</v>
      </c>
      <c r="B68" s="272" t="s">
        <v>1099</v>
      </c>
      <c r="C68" s="280">
        <v>8</v>
      </c>
      <c r="D68" s="281" t="s">
        <v>364</v>
      </c>
      <c r="E68" s="282"/>
      <c r="F68" s="283"/>
    </row>
    <row r="69" spans="1:6" ht="13.5" thickBot="1">
      <c r="A69" s="253"/>
      <c r="B69" s="576" t="s">
        <v>1036</v>
      </c>
      <c r="C69" s="576"/>
      <c r="D69" s="576"/>
      <c r="E69" s="577"/>
      <c r="F69" s="254">
        <f>SUM(F58:F68)</f>
        <v>0</v>
      </c>
    </row>
    <row r="70" spans="1:6" ht="13.5" thickBot="1">
      <c r="A70" s="578"/>
      <c r="B70" s="579"/>
      <c r="C70" s="579"/>
      <c r="D70" s="579"/>
      <c r="E70" s="579"/>
      <c r="F70" s="580"/>
    </row>
    <row r="71" spans="1:6" ht="13.5" thickBot="1">
      <c r="A71" s="253"/>
      <c r="B71" s="559" t="s">
        <v>1100</v>
      </c>
      <c r="C71" s="559"/>
      <c r="D71" s="559"/>
      <c r="E71" s="559"/>
      <c r="F71" s="560"/>
    </row>
    <row r="72" spans="1:6">
      <c r="A72" s="257"/>
      <c r="B72" s="613" t="s">
        <v>1101</v>
      </c>
      <c r="C72" s="613"/>
      <c r="D72" s="613"/>
      <c r="E72" s="613"/>
      <c r="F72" s="614"/>
    </row>
    <row r="73" spans="1:6">
      <c r="A73" s="259" t="s">
        <v>1102</v>
      </c>
      <c r="B73" s="284" t="s">
        <v>1103</v>
      </c>
      <c r="C73" s="285">
        <v>93</v>
      </c>
      <c r="D73" s="285" t="s">
        <v>364</v>
      </c>
      <c r="E73" s="286"/>
      <c r="F73" s="276"/>
    </row>
    <row r="74" spans="1:6">
      <c r="A74" s="259" t="s">
        <v>1104</v>
      </c>
      <c r="B74" s="287" t="s">
        <v>1105</v>
      </c>
      <c r="C74" s="288">
        <v>24</v>
      </c>
      <c r="D74" s="289" t="s">
        <v>364</v>
      </c>
      <c r="E74" s="290"/>
      <c r="F74" s="291"/>
    </row>
    <row r="75" spans="1:6">
      <c r="A75" s="259" t="s">
        <v>1106</v>
      </c>
      <c r="B75" s="284" t="s">
        <v>1107</v>
      </c>
      <c r="C75" s="285">
        <v>18</v>
      </c>
      <c r="D75" s="292" t="s">
        <v>364</v>
      </c>
      <c r="E75" s="275"/>
      <c r="F75" s="293"/>
    </row>
    <row r="76" spans="1:6">
      <c r="A76" s="259" t="s">
        <v>1108</v>
      </c>
      <c r="B76" s="294" t="s">
        <v>1109</v>
      </c>
      <c r="C76" s="285">
        <v>918</v>
      </c>
      <c r="D76" s="295" t="s">
        <v>364</v>
      </c>
      <c r="E76" s="286"/>
      <c r="F76" s="293"/>
    </row>
    <row r="77" spans="1:6">
      <c r="A77" s="259" t="s">
        <v>1110</v>
      </c>
      <c r="B77" s="284" t="s">
        <v>1111</v>
      </c>
      <c r="C77" s="285">
        <v>9</v>
      </c>
      <c r="D77" s="292" t="s">
        <v>364</v>
      </c>
      <c r="E77" s="286"/>
      <c r="F77" s="293"/>
    </row>
    <row r="78" spans="1:6" s="246" customFormat="1">
      <c r="A78" s="296"/>
      <c r="B78" s="589" t="s">
        <v>1112</v>
      </c>
      <c r="C78" s="589"/>
      <c r="D78" s="589"/>
      <c r="E78" s="589"/>
      <c r="F78" s="590"/>
    </row>
    <row r="79" spans="1:6">
      <c r="A79" s="259" t="s">
        <v>1113</v>
      </c>
      <c r="B79" s="284" t="s">
        <v>1114</v>
      </c>
      <c r="C79" s="285">
        <v>9</v>
      </c>
      <c r="D79" s="285" t="s">
        <v>364</v>
      </c>
      <c r="E79" s="286"/>
      <c r="F79" s="293"/>
    </row>
    <row r="80" spans="1:6" s="246" customFormat="1">
      <c r="A80" s="296"/>
      <c r="B80" s="589" t="s">
        <v>1115</v>
      </c>
      <c r="C80" s="589"/>
      <c r="D80" s="589"/>
      <c r="E80" s="589"/>
      <c r="F80" s="590"/>
    </row>
    <row r="81" spans="1:6" s="246" customFormat="1">
      <c r="A81" s="297" t="s">
        <v>1116</v>
      </c>
      <c r="B81" s="284" t="s">
        <v>1117</v>
      </c>
      <c r="C81" s="285">
        <v>420</v>
      </c>
      <c r="D81" s="285" t="s">
        <v>167</v>
      </c>
      <c r="E81" s="286"/>
      <c r="F81" s="293"/>
    </row>
    <row r="82" spans="1:6" s="246" customFormat="1">
      <c r="A82" s="297" t="s">
        <v>1118</v>
      </c>
      <c r="B82" s="284" t="s">
        <v>1119</v>
      </c>
      <c r="C82" s="285">
        <v>60</v>
      </c>
      <c r="D82" s="285" t="s">
        <v>167</v>
      </c>
      <c r="E82" s="286"/>
      <c r="F82" s="293"/>
    </row>
    <row r="83" spans="1:6">
      <c r="A83" s="297" t="s">
        <v>1120</v>
      </c>
      <c r="B83" s="284" t="s">
        <v>1121</v>
      </c>
      <c r="C83" s="285">
        <f>SUM(C81:C82)</f>
        <v>480</v>
      </c>
      <c r="D83" s="285" t="s">
        <v>167</v>
      </c>
      <c r="E83" s="286"/>
      <c r="F83" s="293"/>
    </row>
    <row r="84" spans="1:6">
      <c r="A84" s="257"/>
      <c r="B84" s="589" t="s">
        <v>1122</v>
      </c>
      <c r="C84" s="589"/>
      <c r="D84" s="589"/>
      <c r="E84" s="589"/>
      <c r="F84" s="590"/>
    </row>
    <row r="85" spans="1:6">
      <c r="A85" s="259" t="s">
        <v>1123</v>
      </c>
      <c r="B85" s="284" t="s">
        <v>1124</v>
      </c>
      <c r="C85" s="285">
        <v>9</v>
      </c>
      <c r="D85" s="285" t="s">
        <v>364</v>
      </c>
      <c r="E85" s="286"/>
      <c r="F85" s="293"/>
    </row>
    <row r="86" spans="1:6" ht="13.5" thickBot="1">
      <c r="A86" s="265" t="s">
        <v>1125</v>
      </c>
      <c r="B86" s="298" t="s">
        <v>1126</v>
      </c>
      <c r="C86" s="299">
        <v>6</v>
      </c>
      <c r="D86" s="299" t="s">
        <v>364</v>
      </c>
      <c r="E86" s="300"/>
      <c r="F86" s="301"/>
    </row>
    <row r="87" spans="1:6" ht="13.5" thickBot="1">
      <c r="A87" s="253"/>
      <c r="B87" s="576" t="s">
        <v>1036</v>
      </c>
      <c r="C87" s="576"/>
      <c r="D87" s="576"/>
      <c r="E87" s="577"/>
      <c r="F87" s="254">
        <f>SUM(F73:F86)</f>
        <v>0</v>
      </c>
    </row>
    <row r="88" spans="1:6" ht="13.5" thickBot="1">
      <c r="A88" s="578"/>
      <c r="B88" s="579"/>
      <c r="C88" s="579"/>
      <c r="D88" s="579"/>
      <c r="E88" s="579"/>
      <c r="F88" s="580"/>
    </row>
    <row r="89" spans="1:6" ht="13.5" thickBot="1">
      <c r="A89" s="253"/>
      <c r="B89" s="559" t="s">
        <v>1127</v>
      </c>
      <c r="C89" s="559"/>
      <c r="D89" s="559"/>
      <c r="E89" s="559"/>
      <c r="F89" s="560"/>
    </row>
    <row r="90" spans="1:6">
      <c r="A90" s="257"/>
      <c r="B90" s="609" t="s">
        <v>1128</v>
      </c>
      <c r="C90" s="609"/>
      <c r="D90" s="609"/>
      <c r="E90" s="609"/>
      <c r="F90" s="610"/>
    </row>
    <row r="91" spans="1:6" s="246" customFormat="1">
      <c r="A91" s="259" t="s">
        <v>1129</v>
      </c>
      <c r="B91" s="302" t="s">
        <v>1130</v>
      </c>
      <c r="C91" s="273">
        <v>30</v>
      </c>
      <c r="D91" s="274" t="s">
        <v>167</v>
      </c>
      <c r="E91" s="275"/>
      <c r="F91" s="276"/>
    </row>
    <row r="92" spans="1:6" s="246" customFormat="1">
      <c r="A92" s="259" t="s">
        <v>1131</v>
      </c>
      <c r="B92" s="302" t="s">
        <v>1132</v>
      </c>
      <c r="C92" s="273">
        <v>75</v>
      </c>
      <c r="D92" s="274" t="s">
        <v>167</v>
      </c>
      <c r="E92" s="275"/>
      <c r="F92" s="276"/>
    </row>
    <row r="93" spans="1:6" s="246" customFormat="1">
      <c r="A93" s="259" t="s">
        <v>1133</v>
      </c>
      <c r="B93" s="302" t="s">
        <v>1134</v>
      </c>
      <c r="C93" s="273">
        <v>180</v>
      </c>
      <c r="D93" s="274" t="s">
        <v>167</v>
      </c>
      <c r="E93" s="275"/>
      <c r="F93" s="276"/>
    </row>
    <row r="94" spans="1:6" s="246" customFormat="1">
      <c r="A94" s="259" t="s">
        <v>1135</v>
      </c>
      <c r="B94" s="303" t="s">
        <v>1136</v>
      </c>
      <c r="C94" s="273">
        <v>240</v>
      </c>
      <c r="D94" s="274" t="s">
        <v>167</v>
      </c>
      <c r="E94" s="275"/>
      <c r="F94" s="276"/>
    </row>
    <row r="95" spans="1:6" s="246" customFormat="1">
      <c r="A95" s="259" t="s">
        <v>1137</v>
      </c>
      <c r="B95" s="303" t="s">
        <v>1138</v>
      </c>
      <c r="C95" s="273">
        <v>1635</v>
      </c>
      <c r="D95" s="274" t="s">
        <v>167</v>
      </c>
      <c r="E95" s="275"/>
      <c r="F95" s="276"/>
    </row>
    <row r="96" spans="1:6" s="246" customFormat="1">
      <c r="A96" s="259" t="s">
        <v>1139</v>
      </c>
      <c r="B96" s="272" t="s">
        <v>1140</v>
      </c>
      <c r="C96" s="273">
        <v>225</v>
      </c>
      <c r="D96" s="273" t="s">
        <v>167</v>
      </c>
      <c r="E96" s="275"/>
      <c r="F96" s="276"/>
    </row>
    <row r="97" spans="1:6" s="246" customFormat="1">
      <c r="A97" s="259" t="s">
        <v>1141</v>
      </c>
      <c r="B97" s="272" t="s">
        <v>1142</v>
      </c>
      <c r="C97" s="273">
        <v>105</v>
      </c>
      <c r="D97" s="273" t="s">
        <v>167</v>
      </c>
      <c r="E97" s="275"/>
      <c r="F97" s="276"/>
    </row>
    <row r="98" spans="1:6" s="246" customFormat="1">
      <c r="A98" s="259" t="s">
        <v>1143</v>
      </c>
      <c r="B98" s="303" t="s">
        <v>1144</v>
      </c>
      <c r="C98" s="273">
        <v>795</v>
      </c>
      <c r="D98" s="274" t="s">
        <v>167</v>
      </c>
      <c r="E98" s="275"/>
      <c r="F98" s="276"/>
    </row>
    <row r="99" spans="1:6">
      <c r="A99" s="259" t="s">
        <v>1145</v>
      </c>
      <c r="B99" s="303" t="s">
        <v>1146</v>
      </c>
      <c r="C99" s="273">
        <v>585</v>
      </c>
      <c r="D99" s="274" t="s">
        <v>167</v>
      </c>
      <c r="E99" s="275"/>
      <c r="F99" s="276"/>
    </row>
    <row r="100" spans="1:6">
      <c r="A100" s="259" t="s">
        <v>1147</v>
      </c>
      <c r="B100" s="303" t="s">
        <v>1148</v>
      </c>
      <c r="C100" s="273">
        <v>540</v>
      </c>
      <c r="D100" s="274" t="s">
        <v>167</v>
      </c>
      <c r="E100" s="275"/>
      <c r="F100" s="276"/>
    </row>
    <row r="101" spans="1:6" s="246" customFormat="1">
      <c r="A101" s="296"/>
      <c r="B101" s="611" t="s">
        <v>1149</v>
      </c>
      <c r="C101" s="611"/>
      <c r="D101" s="611"/>
      <c r="E101" s="611"/>
      <c r="F101" s="612"/>
    </row>
    <row r="102" spans="1:6">
      <c r="A102" s="259" t="s">
        <v>1150</v>
      </c>
      <c r="B102" s="303" t="s">
        <v>1151</v>
      </c>
      <c r="C102" s="273">
        <v>150</v>
      </c>
      <c r="D102" s="274" t="s">
        <v>167</v>
      </c>
      <c r="E102" s="275"/>
      <c r="F102" s="276"/>
    </row>
    <row r="103" spans="1:6">
      <c r="A103" s="296"/>
      <c r="B103" s="611" t="s">
        <v>1152</v>
      </c>
      <c r="C103" s="611"/>
      <c r="D103" s="611"/>
      <c r="E103" s="611"/>
      <c r="F103" s="612"/>
    </row>
    <row r="104" spans="1:6">
      <c r="A104" s="259" t="s">
        <v>1153</v>
      </c>
      <c r="B104" s="272" t="s">
        <v>1154</v>
      </c>
      <c r="C104" s="273">
        <v>240</v>
      </c>
      <c r="D104" s="273" t="s">
        <v>167</v>
      </c>
      <c r="E104" s="275"/>
      <c r="F104" s="276"/>
    </row>
    <row r="105" spans="1:6">
      <c r="A105" s="259" t="s">
        <v>1155</v>
      </c>
      <c r="B105" s="303" t="s">
        <v>1156</v>
      </c>
      <c r="C105" s="273">
        <v>165</v>
      </c>
      <c r="D105" s="274" t="s">
        <v>167</v>
      </c>
      <c r="E105" s="275"/>
      <c r="F105" s="276"/>
    </row>
    <row r="106" spans="1:6" s="246" customFormat="1">
      <c r="A106" s="296"/>
      <c r="B106" s="611" t="s">
        <v>1157</v>
      </c>
      <c r="C106" s="611"/>
      <c r="D106" s="611"/>
      <c r="E106" s="611"/>
      <c r="F106" s="612"/>
    </row>
    <row r="107" spans="1:6" s="246" customFormat="1">
      <c r="A107" s="297" t="s">
        <v>1158</v>
      </c>
      <c r="B107" s="272" t="s">
        <v>1159</v>
      </c>
      <c r="C107" s="273">
        <v>315</v>
      </c>
      <c r="D107" s="273" t="s">
        <v>167</v>
      </c>
      <c r="E107" s="275"/>
      <c r="F107" s="276"/>
    </row>
    <row r="108" spans="1:6">
      <c r="A108" s="297" t="s">
        <v>1160</v>
      </c>
      <c r="B108" s="272" t="s">
        <v>1161</v>
      </c>
      <c r="C108" s="273">
        <v>570</v>
      </c>
      <c r="D108" s="273" t="s">
        <v>167</v>
      </c>
      <c r="E108" s="275"/>
      <c r="F108" s="276"/>
    </row>
    <row r="109" spans="1:6" ht="13.5" thickBot="1">
      <c r="A109" s="297" t="s">
        <v>1162</v>
      </c>
      <c r="B109" s="304" t="s">
        <v>1163</v>
      </c>
      <c r="C109" s="305">
        <v>225</v>
      </c>
      <c r="D109" s="305" t="s">
        <v>167</v>
      </c>
      <c r="E109" s="282"/>
      <c r="F109" s="283"/>
    </row>
    <row r="110" spans="1:6" ht="13.5" thickBot="1">
      <c r="A110" s="253"/>
      <c r="B110" s="576" t="s">
        <v>1036</v>
      </c>
      <c r="C110" s="576"/>
      <c r="D110" s="576"/>
      <c r="E110" s="577"/>
      <c r="F110" s="254">
        <f>SUM(F91:F109)</f>
        <v>0</v>
      </c>
    </row>
    <row r="111" spans="1:6" ht="13.5" thickBot="1">
      <c r="A111" s="578"/>
      <c r="B111" s="579"/>
      <c r="C111" s="579"/>
      <c r="D111" s="579"/>
      <c r="E111" s="579"/>
      <c r="F111" s="580"/>
    </row>
    <row r="112" spans="1:6" ht="13.5" thickBot="1">
      <c r="A112" s="253"/>
      <c r="B112" s="559" t="s">
        <v>1164</v>
      </c>
      <c r="C112" s="559"/>
      <c r="D112" s="559"/>
      <c r="E112" s="559"/>
      <c r="F112" s="560"/>
    </row>
    <row r="113" spans="1:6">
      <c r="A113" s="306" t="s">
        <v>1165</v>
      </c>
      <c r="B113" s="307" t="s">
        <v>1166</v>
      </c>
      <c r="C113" s="308">
        <v>1</v>
      </c>
      <c r="D113" s="309" t="s">
        <v>364</v>
      </c>
      <c r="E113" s="310"/>
      <c r="F113" s="311"/>
    </row>
    <row r="114" spans="1:6">
      <c r="A114" s="306" t="s">
        <v>1167</v>
      </c>
      <c r="B114" s="312" t="s">
        <v>1168</v>
      </c>
      <c r="C114" s="313">
        <v>12</v>
      </c>
      <c r="D114" s="292" t="s">
        <v>364</v>
      </c>
      <c r="E114" s="314"/>
      <c r="F114" s="315"/>
    </row>
    <row r="115" spans="1:6">
      <c r="A115" s="306" t="s">
        <v>1169</v>
      </c>
      <c r="B115" s="312" t="s">
        <v>1170</v>
      </c>
      <c r="C115" s="285">
        <v>6</v>
      </c>
      <c r="D115" s="292" t="s">
        <v>364</v>
      </c>
      <c r="E115" s="275"/>
      <c r="F115" s="276"/>
    </row>
    <row r="116" spans="1:6">
      <c r="A116" s="306" t="s">
        <v>1171</v>
      </c>
      <c r="B116" s="312" t="s">
        <v>1172</v>
      </c>
      <c r="C116" s="313">
        <v>6</v>
      </c>
      <c r="D116" s="292" t="s">
        <v>364</v>
      </c>
      <c r="E116" s="314"/>
      <c r="F116" s="315"/>
    </row>
    <row r="117" spans="1:6" s="246" customFormat="1">
      <c r="A117" s="306" t="s">
        <v>1173</v>
      </c>
      <c r="B117" s="294" t="s">
        <v>1174</v>
      </c>
      <c r="C117" s="313">
        <v>18</v>
      </c>
      <c r="D117" s="285" t="s">
        <v>364</v>
      </c>
      <c r="E117" s="275"/>
      <c r="F117" s="316"/>
    </row>
    <row r="118" spans="1:6">
      <c r="A118" s="306" t="s">
        <v>1175</v>
      </c>
      <c r="B118" s="312" t="s">
        <v>1176</v>
      </c>
      <c r="C118" s="313">
        <v>6</v>
      </c>
      <c r="D118" s="292" t="s">
        <v>364</v>
      </c>
      <c r="E118" s="314"/>
      <c r="F118" s="315"/>
    </row>
    <row r="119" spans="1:6">
      <c r="A119" s="306" t="s">
        <v>1177</v>
      </c>
      <c r="B119" s="312" t="s">
        <v>1178</v>
      </c>
      <c r="C119" s="313">
        <v>45</v>
      </c>
      <c r="D119" s="292" t="s">
        <v>364</v>
      </c>
      <c r="E119" s="317"/>
      <c r="F119" s="315"/>
    </row>
    <row r="120" spans="1:6">
      <c r="A120" s="306" t="s">
        <v>1179</v>
      </c>
      <c r="B120" s="312" t="s">
        <v>1180</v>
      </c>
      <c r="C120" s="313">
        <v>36</v>
      </c>
      <c r="D120" s="292" t="s">
        <v>364</v>
      </c>
      <c r="E120" s="317"/>
      <c r="F120" s="315"/>
    </row>
    <row r="121" spans="1:6">
      <c r="A121" s="306" t="s">
        <v>1181</v>
      </c>
      <c r="B121" s="312" t="s">
        <v>1182</v>
      </c>
      <c r="C121" s="313">
        <v>36</v>
      </c>
      <c r="D121" s="292" t="s">
        <v>364</v>
      </c>
      <c r="E121" s="317"/>
      <c r="F121" s="315"/>
    </row>
    <row r="122" spans="1:6" s="246" customFormat="1">
      <c r="A122" s="306" t="s">
        <v>1183</v>
      </c>
      <c r="B122" s="312" t="s">
        <v>1184</v>
      </c>
      <c r="C122" s="313">
        <v>250</v>
      </c>
      <c r="D122" s="292" t="s">
        <v>167</v>
      </c>
      <c r="E122" s="314"/>
      <c r="F122" s="315"/>
    </row>
    <row r="123" spans="1:6">
      <c r="A123" s="306" t="s">
        <v>1185</v>
      </c>
      <c r="B123" s="312" t="s">
        <v>1186</v>
      </c>
      <c r="C123" s="318">
        <v>1</v>
      </c>
      <c r="D123" s="292" t="s">
        <v>364</v>
      </c>
      <c r="E123" s="314"/>
      <c r="F123" s="315"/>
    </row>
    <row r="124" spans="1:6">
      <c r="A124" s="306" t="s">
        <v>1187</v>
      </c>
      <c r="B124" s="312" t="s">
        <v>1188</v>
      </c>
      <c r="C124" s="318">
        <v>1</v>
      </c>
      <c r="D124" s="292" t="s">
        <v>364</v>
      </c>
      <c r="E124" s="314"/>
      <c r="F124" s="315"/>
    </row>
    <row r="125" spans="1:6">
      <c r="A125" s="306" t="s">
        <v>1189</v>
      </c>
      <c r="B125" s="312" t="s">
        <v>1190</v>
      </c>
      <c r="C125" s="318">
        <v>1</v>
      </c>
      <c r="D125" s="292" t="s">
        <v>364</v>
      </c>
      <c r="E125" s="314"/>
      <c r="F125" s="315"/>
    </row>
    <row r="126" spans="1:6" ht="13.5" thickBot="1">
      <c r="A126" s="306" t="s">
        <v>1191</v>
      </c>
      <c r="B126" s="312" t="s">
        <v>1192</v>
      </c>
      <c r="C126" s="319" t="s">
        <v>1193</v>
      </c>
      <c r="D126" s="292" t="s">
        <v>364</v>
      </c>
      <c r="E126" s="314"/>
      <c r="F126" s="315"/>
    </row>
    <row r="127" spans="1:6" ht="13.5" thickBot="1">
      <c r="A127" s="253"/>
      <c r="B127" s="576" t="s">
        <v>1036</v>
      </c>
      <c r="C127" s="576"/>
      <c r="D127" s="576"/>
      <c r="E127" s="617"/>
      <c r="F127" s="320">
        <f>SUM(F113:F126)</f>
        <v>0</v>
      </c>
    </row>
    <row r="128" spans="1:6" ht="13.5" thickBot="1">
      <c r="A128" s="578"/>
      <c r="B128" s="579"/>
      <c r="C128" s="579"/>
      <c r="D128" s="579"/>
      <c r="E128" s="579"/>
      <c r="F128" s="580"/>
    </row>
    <row r="129" spans="1:6" ht="13.5" thickBot="1">
      <c r="A129" s="253"/>
      <c r="B129" s="615" t="s">
        <v>1194</v>
      </c>
      <c r="C129" s="615"/>
      <c r="D129" s="615"/>
      <c r="E129" s="615"/>
      <c r="F129" s="616"/>
    </row>
    <row r="130" spans="1:6">
      <c r="A130" s="306" t="s">
        <v>1195</v>
      </c>
      <c r="B130" s="321" t="s">
        <v>1196</v>
      </c>
      <c r="C130" s="322">
        <v>48</v>
      </c>
      <c r="D130" s="288" t="s">
        <v>364</v>
      </c>
      <c r="E130" s="323"/>
      <c r="F130" s="324"/>
    </row>
    <row r="131" spans="1:6">
      <c r="A131" s="306" t="s">
        <v>1197</v>
      </c>
      <c r="B131" s="312" t="s">
        <v>1198</v>
      </c>
      <c r="C131" s="285">
        <v>114</v>
      </c>
      <c r="D131" s="292" t="s">
        <v>364</v>
      </c>
      <c r="E131" s="275"/>
      <c r="F131" s="276"/>
    </row>
    <row r="132" spans="1:6">
      <c r="A132" s="306" t="s">
        <v>1199</v>
      </c>
      <c r="B132" s="294" t="s">
        <v>1200</v>
      </c>
      <c r="C132" s="313">
        <v>36</v>
      </c>
      <c r="D132" s="325" t="s">
        <v>364</v>
      </c>
      <c r="E132" s="314"/>
      <c r="F132" s="315"/>
    </row>
    <row r="133" spans="1:6">
      <c r="A133" s="306" t="s">
        <v>1201</v>
      </c>
      <c r="B133" s="272" t="s">
        <v>1202</v>
      </c>
      <c r="C133" s="273">
        <v>3223</v>
      </c>
      <c r="D133" s="273" t="s">
        <v>364</v>
      </c>
      <c r="E133" s="317"/>
      <c r="F133" s="316"/>
    </row>
    <row r="134" spans="1:6">
      <c r="A134" s="306" t="s">
        <v>1203</v>
      </c>
      <c r="B134" s="312" t="s">
        <v>1204</v>
      </c>
      <c r="C134" s="305">
        <v>9</v>
      </c>
      <c r="D134" s="292" t="s">
        <v>364</v>
      </c>
      <c r="E134" s="275"/>
      <c r="F134" s="276"/>
    </row>
    <row r="135" spans="1:6">
      <c r="A135" s="306" t="s">
        <v>1205</v>
      </c>
      <c r="B135" s="284" t="s">
        <v>1206</v>
      </c>
      <c r="C135" s="285">
        <v>8</v>
      </c>
      <c r="D135" s="292" t="s">
        <v>364</v>
      </c>
      <c r="E135" s="275"/>
      <c r="F135" s="276"/>
    </row>
    <row r="136" spans="1:6">
      <c r="A136" s="306" t="s">
        <v>1207</v>
      </c>
      <c r="B136" s="284" t="s">
        <v>1208</v>
      </c>
      <c r="C136" s="285">
        <v>12</v>
      </c>
      <c r="D136" s="292" t="s">
        <v>364</v>
      </c>
      <c r="E136" s="275"/>
      <c r="F136" s="276"/>
    </row>
    <row r="137" spans="1:6">
      <c r="A137" s="306" t="s">
        <v>1209</v>
      </c>
      <c r="B137" s="284" t="s">
        <v>1210</v>
      </c>
      <c r="C137" s="285">
        <v>12</v>
      </c>
      <c r="D137" s="292" t="s">
        <v>364</v>
      </c>
      <c r="E137" s="275"/>
      <c r="F137" s="276"/>
    </row>
    <row r="138" spans="1:6">
      <c r="A138" s="306" t="s">
        <v>1211</v>
      </c>
      <c r="B138" s="284" t="s">
        <v>1212</v>
      </c>
      <c r="C138" s="285">
        <v>1</v>
      </c>
      <c r="D138" s="292" t="s">
        <v>335</v>
      </c>
      <c r="E138" s="275"/>
      <c r="F138" s="276"/>
    </row>
    <row r="139" spans="1:6">
      <c r="A139" s="306" t="s">
        <v>1213</v>
      </c>
      <c r="B139" s="284" t="s">
        <v>1214</v>
      </c>
      <c r="C139" s="285">
        <v>4</v>
      </c>
      <c r="D139" s="325" t="s">
        <v>858</v>
      </c>
      <c r="E139" s="275"/>
      <c r="F139" s="276"/>
    </row>
    <row r="140" spans="1:6" s="246" customFormat="1">
      <c r="A140" s="306" t="s">
        <v>1215</v>
      </c>
      <c r="B140" s="272" t="s">
        <v>1216</v>
      </c>
      <c r="C140" s="273">
        <v>1</v>
      </c>
      <c r="D140" s="273" t="s">
        <v>364</v>
      </c>
      <c r="E140" s="317"/>
      <c r="F140" s="316"/>
    </row>
    <row r="141" spans="1:6">
      <c r="A141" s="306" t="s">
        <v>1217</v>
      </c>
      <c r="B141" s="326" t="s">
        <v>1218</v>
      </c>
      <c r="C141" s="285">
        <v>42</v>
      </c>
      <c r="D141" s="325" t="s">
        <v>858</v>
      </c>
      <c r="E141" s="275"/>
      <c r="F141" s="276"/>
    </row>
    <row r="142" spans="1:6">
      <c r="A142" s="306" t="s">
        <v>1219</v>
      </c>
      <c r="B142" s="284" t="s">
        <v>1220</v>
      </c>
      <c r="C142" s="285">
        <v>152</v>
      </c>
      <c r="D142" s="325" t="s">
        <v>364</v>
      </c>
      <c r="E142" s="275"/>
      <c r="F142" s="276"/>
    </row>
    <row r="143" spans="1:6">
      <c r="A143" s="306" t="s">
        <v>1221</v>
      </c>
      <c r="B143" s="284" t="s">
        <v>1222</v>
      </c>
      <c r="C143" s="285">
        <v>42</v>
      </c>
      <c r="D143" s="325" t="s">
        <v>858</v>
      </c>
      <c r="E143" s="275"/>
      <c r="F143" s="276"/>
    </row>
    <row r="144" spans="1:6" ht="13.5" thickBot="1">
      <c r="A144" s="306" t="s">
        <v>1223</v>
      </c>
      <c r="B144" s="284" t="s">
        <v>1224</v>
      </c>
      <c r="C144" s="299">
        <v>52</v>
      </c>
      <c r="D144" s="327" t="s">
        <v>858</v>
      </c>
      <c r="E144" s="282"/>
      <c r="F144" s="276"/>
    </row>
    <row r="145" spans="1:6" s="329" customFormat="1" ht="13.5" thickBot="1">
      <c r="A145" s="328"/>
      <c r="B145" s="576" t="s">
        <v>1036</v>
      </c>
      <c r="C145" s="576"/>
      <c r="D145" s="576"/>
      <c r="E145" s="577"/>
      <c r="F145" s="254">
        <f>SUM(F130:F144)</f>
        <v>0</v>
      </c>
    </row>
    <row r="146" spans="1:6" ht="13.5" thickBot="1">
      <c r="A146" s="578"/>
      <c r="B146" s="579"/>
      <c r="C146" s="579"/>
      <c r="D146" s="579"/>
      <c r="E146" s="579"/>
      <c r="F146" s="580"/>
    </row>
    <row r="147" spans="1:6" ht="13.5" thickBot="1">
      <c r="A147" s="253"/>
      <c r="B147" s="559" t="s">
        <v>1225</v>
      </c>
      <c r="C147" s="559"/>
      <c r="D147" s="559"/>
      <c r="E147" s="560"/>
      <c r="F147" s="330">
        <f>SUM(F16,F35,F43,F54,F69,F87,F110,F127+F145)</f>
        <v>0</v>
      </c>
    </row>
  </sheetData>
  <mergeCells count="146">
    <mergeCell ref="A128:F128"/>
    <mergeCell ref="B129:F129"/>
    <mergeCell ref="B145:E145"/>
    <mergeCell ref="A146:F146"/>
    <mergeCell ref="B147:E147"/>
    <mergeCell ref="B103:F103"/>
    <mergeCell ref="B106:F106"/>
    <mergeCell ref="B110:E110"/>
    <mergeCell ref="A111:F111"/>
    <mergeCell ref="B112:F112"/>
    <mergeCell ref="B127:E127"/>
    <mergeCell ref="B84:F84"/>
    <mergeCell ref="B87:E87"/>
    <mergeCell ref="A88:F88"/>
    <mergeCell ref="B89:F89"/>
    <mergeCell ref="B90:F90"/>
    <mergeCell ref="B101:F101"/>
    <mergeCell ref="B69:E69"/>
    <mergeCell ref="A70:F70"/>
    <mergeCell ref="B71:F71"/>
    <mergeCell ref="B72:F72"/>
    <mergeCell ref="B78:F78"/>
    <mergeCell ref="B80:F80"/>
    <mergeCell ref="A65:A66"/>
    <mergeCell ref="C65:C66"/>
    <mergeCell ref="D65:D66"/>
    <mergeCell ref="E65:E66"/>
    <mergeCell ref="F65:F66"/>
    <mergeCell ref="B67:F67"/>
    <mergeCell ref="B62:F62"/>
    <mergeCell ref="A63:A64"/>
    <mergeCell ref="C63:C64"/>
    <mergeCell ref="D63:D64"/>
    <mergeCell ref="E63:E64"/>
    <mergeCell ref="F63:F64"/>
    <mergeCell ref="B54:E54"/>
    <mergeCell ref="A55:F55"/>
    <mergeCell ref="B56:F56"/>
    <mergeCell ref="B57:F57"/>
    <mergeCell ref="A60:A61"/>
    <mergeCell ref="C60:C61"/>
    <mergeCell ref="D60:D61"/>
    <mergeCell ref="E60:E61"/>
    <mergeCell ref="F60:F61"/>
    <mergeCell ref="A48:A49"/>
    <mergeCell ref="C48:C49"/>
    <mergeCell ref="D48:D49"/>
    <mergeCell ref="E48:E49"/>
    <mergeCell ref="F48:F49"/>
    <mergeCell ref="A50:A51"/>
    <mergeCell ref="C50:C51"/>
    <mergeCell ref="D50:D51"/>
    <mergeCell ref="E50:E51"/>
    <mergeCell ref="F50:F51"/>
    <mergeCell ref="A44:F44"/>
    <mergeCell ref="B45:F45"/>
    <mergeCell ref="A46:A47"/>
    <mergeCell ref="C46:C47"/>
    <mergeCell ref="D46:D47"/>
    <mergeCell ref="E46:E47"/>
    <mergeCell ref="F46:F47"/>
    <mergeCell ref="A41:A42"/>
    <mergeCell ref="C41:C42"/>
    <mergeCell ref="D41:D42"/>
    <mergeCell ref="E41:E42"/>
    <mergeCell ref="F41:F42"/>
    <mergeCell ref="B43:E43"/>
    <mergeCell ref="A36:F36"/>
    <mergeCell ref="B37:F37"/>
    <mergeCell ref="B38:F38"/>
    <mergeCell ref="A39:A40"/>
    <mergeCell ref="C39:C40"/>
    <mergeCell ref="D39:D40"/>
    <mergeCell ref="E39:E40"/>
    <mergeCell ref="F39:F40"/>
    <mergeCell ref="A33:A34"/>
    <mergeCell ref="C33:C34"/>
    <mergeCell ref="D33:D34"/>
    <mergeCell ref="E33:E34"/>
    <mergeCell ref="F33:F34"/>
    <mergeCell ref="B35:E35"/>
    <mergeCell ref="A30:A31"/>
    <mergeCell ref="C30:C31"/>
    <mergeCell ref="D30:D31"/>
    <mergeCell ref="E30:E31"/>
    <mergeCell ref="F30:F31"/>
    <mergeCell ref="B32:F32"/>
    <mergeCell ref="A26:A27"/>
    <mergeCell ref="C26:C27"/>
    <mergeCell ref="D26:D27"/>
    <mergeCell ref="E26:E27"/>
    <mergeCell ref="F26:F27"/>
    <mergeCell ref="A28:A29"/>
    <mergeCell ref="C28:C29"/>
    <mergeCell ref="D28:D29"/>
    <mergeCell ref="E28:E29"/>
    <mergeCell ref="F28:F29"/>
    <mergeCell ref="A22:A23"/>
    <mergeCell ref="C22:C23"/>
    <mergeCell ref="D22:D23"/>
    <mergeCell ref="E22:E23"/>
    <mergeCell ref="F22:F23"/>
    <mergeCell ref="A24:A25"/>
    <mergeCell ref="C24:C25"/>
    <mergeCell ref="D24:D25"/>
    <mergeCell ref="E24:E25"/>
    <mergeCell ref="F24:F25"/>
    <mergeCell ref="B16:E16"/>
    <mergeCell ref="A17:F17"/>
    <mergeCell ref="B18:F18"/>
    <mergeCell ref="B19:F19"/>
    <mergeCell ref="A20:A21"/>
    <mergeCell ref="C20:C21"/>
    <mergeCell ref="D20:D21"/>
    <mergeCell ref="E20:E21"/>
    <mergeCell ref="F20:F21"/>
    <mergeCell ref="A12:A13"/>
    <mergeCell ref="C12:C13"/>
    <mergeCell ref="D12:D13"/>
    <mergeCell ref="E12:E13"/>
    <mergeCell ref="F12:F13"/>
    <mergeCell ref="A14:A15"/>
    <mergeCell ref="C14:C15"/>
    <mergeCell ref="D14:D15"/>
    <mergeCell ref="E14:E15"/>
    <mergeCell ref="F14:F15"/>
    <mergeCell ref="A8:A9"/>
    <mergeCell ref="C8:C9"/>
    <mergeCell ref="D8:D9"/>
    <mergeCell ref="E8:E9"/>
    <mergeCell ref="F8:F9"/>
    <mergeCell ref="A10:A11"/>
    <mergeCell ref="C10:C11"/>
    <mergeCell ref="D10:D11"/>
    <mergeCell ref="E10:E11"/>
    <mergeCell ref="F10:F11"/>
    <mergeCell ref="A1:A4"/>
    <mergeCell ref="B1:E1"/>
    <mergeCell ref="B2:F2"/>
    <mergeCell ref="B3:F3"/>
    <mergeCell ref="B5:F5"/>
    <mergeCell ref="A6:A7"/>
    <mergeCell ref="C6:C7"/>
    <mergeCell ref="D6:D7"/>
    <mergeCell ref="E6:E7"/>
    <mergeCell ref="F6:F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J18" sqref="J18"/>
    </sheetView>
  </sheetViews>
  <sheetFormatPr defaultRowHeight="12.75"/>
  <cols>
    <col min="1" max="1" width="8.42578125" customWidth="1"/>
    <col min="2" max="2" width="16"/>
    <col min="3" max="3" width="54.85546875" customWidth="1"/>
    <col min="7" max="7" width="11.85546875" bestFit="1" customWidth="1"/>
  </cols>
  <sheetData>
    <row r="1" spans="1:7" ht="15.75">
      <c r="A1" s="539" t="s">
        <v>7</v>
      </c>
      <c r="B1" s="539"/>
      <c r="C1" s="539"/>
      <c r="D1" s="539"/>
      <c r="E1" s="539"/>
      <c r="F1" s="539"/>
      <c r="G1" s="539"/>
    </row>
    <row r="2" spans="1:7">
      <c r="A2" s="407" t="s">
        <v>8</v>
      </c>
      <c r="B2" s="405"/>
      <c r="C2" s="618" t="s">
        <v>1260</v>
      </c>
      <c r="D2" s="619"/>
      <c r="E2" s="619"/>
      <c r="F2" s="619"/>
      <c r="G2" s="620"/>
    </row>
    <row r="3" spans="1:7">
      <c r="A3" s="408" t="s">
        <v>9</v>
      </c>
      <c r="B3" s="406"/>
      <c r="C3" s="621"/>
      <c r="D3" s="622"/>
      <c r="E3" s="622"/>
      <c r="F3" s="622"/>
      <c r="G3" s="623"/>
    </row>
    <row r="4" spans="1:7">
      <c r="A4" s="408" t="s">
        <v>10</v>
      </c>
      <c r="B4" s="406"/>
      <c r="C4" s="621"/>
      <c r="D4" s="622"/>
      <c r="E4" s="622"/>
      <c r="F4" s="622"/>
      <c r="G4" s="623"/>
    </row>
    <row r="5" spans="1:7">
      <c r="A5" s="409" t="s">
        <v>1261</v>
      </c>
      <c r="B5" s="410"/>
      <c r="C5" s="411"/>
      <c r="D5" s="412"/>
      <c r="E5" s="412"/>
      <c r="F5" s="412"/>
      <c r="G5" s="413"/>
    </row>
    <row r="6" spans="1:7">
      <c r="A6" s="403"/>
      <c r="B6" s="403"/>
      <c r="C6" s="403"/>
      <c r="D6" s="403"/>
      <c r="E6" s="403"/>
      <c r="F6" s="403"/>
      <c r="G6" s="403"/>
    </row>
    <row r="7" spans="1:7">
      <c r="A7" s="417" t="s">
        <v>127</v>
      </c>
      <c r="B7" s="418" t="s">
        <v>128</v>
      </c>
      <c r="C7" s="418" t="s">
        <v>129</v>
      </c>
      <c r="D7" s="417" t="s">
        <v>130</v>
      </c>
      <c r="E7" s="417" t="s">
        <v>131</v>
      </c>
      <c r="F7" s="414" t="s">
        <v>132</v>
      </c>
      <c r="G7" s="429" t="s">
        <v>31</v>
      </c>
    </row>
    <row r="8" spans="1:7">
      <c r="A8" s="430" t="s">
        <v>146</v>
      </c>
      <c r="B8" s="431" t="s">
        <v>80</v>
      </c>
      <c r="C8" s="432" t="s">
        <v>81</v>
      </c>
      <c r="D8" s="433"/>
      <c r="E8" s="434"/>
      <c r="F8" s="435"/>
      <c r="G8" s="435"/>
    </row>
    <row r="9" spans="1:7">
      <c r="A9" s="415">
        <v>1</v>
      </c>
      <c r="B9" s="419" t="s">
        <v>1262</v>
      </c>
      <c r="C9" s="441" t="s">
        <v>1263</v>
      </c>
      <c r="D9" s="421" t="s">
        <v>167</v>
      </c>
      <c r="E9" s="424">
        <v>2.38</v>
      </c>
      <c r="F9" s="427"/>
      <c r="G9" s="427"/>
    </row>
    <row r="10" spans="1:7">
      <c r="A10" s="415"/>
      <c r="B10" s="419"/>
      <c r="C10" s="442" t="s">
        <v>1264</v>
      </c>
      <c r="D10" s="422"/>
      <c r="E10" s="425">
        <v>2.38</v>
      </c>
      <c r="F10" s="427"/>
      <c r="G10" s="427"/>
    </row>
    <row r="11" spans="1:7">
      <c r="A11" s="416" t="s">
        <v>146</v>
      </c>
      <c r="B11" s="420" t="s">
        <v>703</v>
      </c>
      <c r="C11" s="443" t="s">
        <v>1265</v>
      </c>
      <c r="D11" s="423"/>
      <c r="E11" s="426"/>
      <c r="F11" s="428"/>
      <c r="G11" s="428"/>
    </row>
    <row r="12" spans="1:7">
      <c r="A12" s="415">
        <v>2</v>
      </c>
      <c r="B12" s="419" t="s">
        <v>1266</v>
      </c>
      <c r="C12" s="441" t="s">
        <v>1267</v>
      </c>
      <c r="D12" s="421" t="s">
        <v>167</v>
      </c>
      <c r="E12" s="424">
        <v>2.38</v>
      </c>
      <c r="F12" s="427"/>
      <c r="G12" s="427"/>
    </row>
    <row r="13" spans="1:7">
      <c r="A13" s="416" t="s">
        <v>146</v>
      </c>
      <c r="B13" s="420" t="s">
        <v>96</v>
      </c>
      <c r="C13" s="443" t="s">
        <v>97</v>
      </c>
      <c r="D13" s="423"/>
      <c r="E13" s="426"/>
      <c r="F13" s="428"/>
      <c r="G13" s="428"/>
    </row>
    <row r="14" spans="1:7">
      <c r="A14" s="415">
        <v>3</v>
      </c>
      <c r="B14" s="419" t="s">
        <v>1268</v>
      </c>
      <c r="C14" s="441" t="s">
        <v>1269</v>
      </c>
      <c r="D14" s="421" t="s">
        <v>707</v>
      </c>
      <c r="E14" s="424">
        <v>4</v>
      </c>
      <c r="F14" s="427"/>
      <c r="G14" s="427"/>
    </row>
    <row r="15" spans="1:7">
      <c r="A15" s="416" t="s">
        <v>146</v>
      </c>
      <c r="B15" s="420" t="s">
        <v>1270</v>
      </c>
      <c r="C15" s="443" t="s">
        <v>1271</v>
      </c>
      <c r="D15" s="423"/>
      <c r="E15" s="426"/>
      <c r="F15" s="428"/>
      <c r="G15" s="428"/>
    </row>
    <row r="16" spans="1:7">
      <c r="A16" s="415">
        <v>4</v>
      </c>
      <c r="B16" s="419" t="s">
        <v>1272</v>
      </c>
      <c r="C16" s="441" t="s">
        <v>1273</v>
      </c>
      <c r="D16" s="421" t="s">
        <v>707</v>
      </c>
      <c r="E16" s="424">
        <v>8</v>
      </c>
      <c r="F16" s="427"/>
      <c r="G16" s="427"/>
    </row>
    <row r="17" spans="1:7">
      <c r="A17" s="415">
        <v>5</v>
      </c>
      <c r="B17" s="419" t="s">
        <v>1274</v>
      </c>
      <c r="C17" s="441" t="s">
        <v>1275</v>
      </c>
      <c r="D17" s="421" t="s">
        <v>707</v>
      </c>
      <c r="E17" s="424">
        <v>8</v>
      </c>
      <c r="F17" s="427"/>
      <c r="G17" s="427"/>
    </row>
    <row r="18" spans="1:7">
      <c r="A18" s="415">
        <v>6</v>
      </c>
      <c r="B18" s="419" t="s">
        <v>1276</v>
      </c>
      <c r="C18" s="441" t="s">
        <v>1277</v>
      </c>
      <c r="D18" s="421" t="s">
        <v>707</v>
      </c>
      <c r="E18" s="424">
        <v>8</v>
      </c>
      <c r="F18" s="427"/>
      <c r="G18" s="427"/>
    </row>
    <row r="19" spans="1:7">
      <c r="A19" s="436">
        <v>7</v>
      </c>
      <c r="B19" s="437" t="s">
        <v>1278</v>
      </c>
      <c r="C19" s="444" t="s">
        <v>1279</v>
      </c>
      <c r="D19" s="438" t="s">
        <v>707</v>
      </c>
      <c r="E19" s="439">
        <v>4</v>
      </c>
      <c r="F19" s="440"/>
      <c r="G19" s="440"/>
    </row>
    <row r="22" spans="1:7" ht="15">
      <c r="C22" s="402" t="s">
        <v>1280</v>
      </c>
      <c r="G22" s="445">
        <f>G15+G13+G11+G8</f>
        <v>0</v>
      </c>
    </row>
  </sheetData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45</vt:i4>
      </vt:variant>
    </vt:vector>
  </HeadingPairs>
  <TitlesOfParts>
    <vt:vector size="53" baseType="lpstr">
      <vt:lpstr>Pokyny pro vyplnění</vt:lpstr>
      <vt:lpstr>Stavba</vt:lpstr>
      <vt:lpstr>VzorPolozky</vt:lpstr>
      <vt:lpstr>SO 01 SO 01 Pol</vt:lpstr>
      <vt:lpstr>ZTI</vt:lpstr>
      <vt:lpstr>UT</vt:lpstr>
      <vt:lpstr>Elektro</vt:lpstr>
      <vt:lpstr>VZT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 01 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hnova</dc:creator>
  <cp:lastModifiedBy>honza</cp:lastModifiedBy>
  <cp:lastPrinted>2014-02-28T09:52:57Z</cp:lastPrinted>
  <dcterms:created xsi:type="dcterms:W3CDTF">2009-04-08T07:15:50Z</dcterms:created>
  <dcterms:modified xsi:type="dcterms:W3CDTF">2018-02-05T09:34:38Z</dcterms:modified>
</cp:coreProperties>
</file>