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05" yWindow="390" windowWidth="27555" windowHeight="123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'Položky'!$A$1:$G$18</definedName>
    <definedName name="_xlnm.Print_Area" localSheetId="1">'Rekapitulace'!$A$1:$I$14</definedName>
    <definedName name="PocetMJ">'Krycí list'!$G$7</definedName>
    <definedName name="Poznamka">'Krycí list'!$B$37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<sst xmlns="http://schemas.openxmlformats.org/spreadsheetml/2006/main" count="119" uniqueCount="93">
  <si>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</si>
  <si>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</si>
  <si>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</si>
  <si>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</si>
  <si>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</si>
  <si>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</si>
  <si>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</si>
  <si>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</si>
  <si>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</si>
  <si>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</si>
  <si>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</si>
  <si>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</si>
  <si>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</si>
  <si>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</si>
  <si>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</si>
  <si>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</si>
  <si>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</si>
  <si>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</si>
  <si>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</si>
  <si>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</si>
  <si>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</si>
  <si>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</si>
  <si>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</si>
  <si>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</si>
  <si>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</si>
  <si>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</si>
  <si>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</si>
  <si>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</si>
  <si>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</si>
  <si>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</si>
  <si>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</si>
  <si>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</si>
  <si>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</si>
  <si>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</si>
  <si>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</si>
  <si>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</si>
  <si>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</si>
  <si>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</si>
  <si>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</si>
  <si>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</si>
  <si>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</si>
  <si>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</si>
  <si>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</si>
  <si>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</si>
  <si>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</si>
  <si>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</si>
  <si>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</si>
  <si>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</si>
  <si>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</si>
  <si>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</si>
  <si>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</si>
  <si>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</si>
  <si>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</si>
  <si>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</si>
  <si>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</si>
  <si>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</si>
  <si>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</si>
  <si>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</si>
  <si>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</si>
  <si>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</si>
  <si>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</si>
  <si>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</si>
  <si>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</si>
  <si>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</si>
  <si>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</si>
  <si>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</si>
  <si>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</si>
  <si>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</si>
  <si>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11</t>
  </si>
  <si>
    <t>Přípravné a přidružené práce</t>
  </si>
  <si>
    <t>000 300</t>
  </si>
  <si>
    <t>000 301</t>
  </si>
  <si>
    <t>000 302</t>
  </si>
  <si>
    <t>000 303</t>
  </si>
  <si>
    <t>000 304</t>
  </si>
  <si>
    <t xml:space="preserve">doprava a instalace FV panelů </t>
  </si>
  <si>
    <t>000 305</t>
  </si>
  <si>
    <t>000 306</t>
  </si>
  <si>
    <t>000 307</t>
  </si>
  <si>
    <t xml:space="preserve">revize </t>
  </si>
  <si>
    <t>000 308</t>
  </si>
  <si>
    <t xml:space="preserve">pojištění stavby </t>
  </si>
  <si>
    <t>000 30</t>
  </si>
  <si>
    <t>realizace FV-elektrárny 30 kW</t>
  </si>
  <si>
    <t>Moravostav a.s.</t>
  </si>
  <si>
    <t xml:space="preserve">vyvedení vývodů od střídačů do rozvodny </t>
  </si>
  <si>
    <t xml:space="preserve">elektroprojekt,povolovací řízení </t>
  </si>
  <si>
    <t>Panelárna Blansko - Výrobní objekt společnosti MORAVOSTAV Brno, a.s.</t>
  </si>
  <si>
    <t>elektroinstalace,kabeláž, rozvaděče AC a DC s přepěťovými ochranami , dálkový přenos dat - monitoring střídačů, monitoring panelů</t>
  </si>
  <si>
    <t>třífázový střídač 15 kW, 2 x MPPT, včetně vzdálené komunikace a monitoringu (připojení na portál)</t>
  </si>
  <si>
    <t>montážní systém včetně zátěže</t>
  </si>
  <si>
    <t>doprava a instalace montážního systému FV panelů - samonosný, sklon panelů 15°</t>
  </si>
  <si>
    <t>FV panely, 275 Wp, polykrystal včetně funkce vzdáleného monitoringu jednotlivých panelů a funkce bezpečného vypnutí napětí panelu (do úrovně panelu). Produktová garance na panel přímo od výrobce v délce 15 let a lineární záruka na výkon panelu 25 let (minimální výkon panelu po 25 letech = 80% původního nominálního výkonu). výrobce 15 let. Rozměr 1640x992x40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</si>
</sst>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9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4" fillId="2" borderId="5" xfId="0" applyNumberFormat="1" applyFont="1" applyFill="1" applyBorder="1"/>
    <xf numFmtId="49" fontId="0" fillId="2" borderId="6" xfId="0" applyNumberFormat="1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3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8" fillId="0" borderId="34" xfId="0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165" fontId="8" fillId="0" borderId="35" xfId="0" applyNumberFormat="1" applyFont="1" applyFill="1" applyBorder="1"/>
    <xf numFmtId="0" fontId="8" fillId="0" borderId="39" xfId="0" applyFont="1" applyFill="1" applyBorder="1"/>
    <xf numFmtId="0" fontId="8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0" borderId="21" xfId="0" applyNumberFormat="1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42" xfId="0" applyFont="1" applyFill="1" applyBorder="1"/>
    <xf numFmtId="0" fontId="7" fillId="0" borderId="43" xfId="0" applyFont="1" applyFill="1" applyBorder="1"/>
    <xf numFmtId="0" fontId="7" fillId="0" borderId="44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7" fillId="0" borderId="21" xfId="0" applyFont="1" applyFill="1" applyBorder="1"/>
    <xf numFmtId="3" fontId="7" fillId="0" borderId="23" xfId="0" applyNumberFormat="1" applyFont="1" applyFill="1" applyBorder="1"/>
    <xf numFmtId="3" fontId="7" fillId="0" borderId="42" xfId="0" applyNumberFormat="1" applyFont="1" applyFill="1" applyBorder="1"/>
    <xf numFmtId="3" fontId="7" fillId="0" borderId="43" xfId="0" applyNumberFormat="1" applyFont="1" applyFill="1" applyBorder="1"/>
    <xf numFmtId="3" fontId="7" fillId="0" borderId="44" xfId="0" applyNumberFormat="1" applyFont="1" applyFill="1" applyBorder="1"/>
    <xf numFmtId="0" fontId="7" fillId="0" borderId="0" xfId="0" applyFont="1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0" fillId="0" borderId="0" xfId="0" applyFill="1"/>
    <xf numFmtId="0" fontId="7" fillId="0" borderId="27" xfId="0" applyFont="1" applyFill="1" applyBorder="1"/>
    <xf numFmtId="0" fontId="7" fillId="0" borderId="28" xfId="0" applyFont="1" applyFill="1" applyBorder="1"/>
    <xf numFmtId="0" fontId="0" fillId="0" borderId="45" xfId="0" applyFill="1" applyBorder="1"/>
    <xf numFmtId="0" fontId="7" fillId="0" borderId="46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5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7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8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34" xfId="0" applyFill="1" applyBorder="1"/>
    <xf numFmtId="0" fontId="7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2" fillId="0" borderId="0" xfId="20" applyFont="1" applyFill="1" applyAlignment="1">
      <alignment horizontal="centerContinuous"/>
      <protection/>
    </xf>
    <xf numFmtId="0" fontId="13" fillId="0" borderId="0" xfId="20" applyFont="1" applyFill="1" applyAlignment="1">
      <alignment horizontal="centerContinuous"/>
      <protection/>
    </xf>
    <xf numFmtId="0" fontId="13" fillId="0" borderId="0" xfId="20" applyFont="1" applyFill="1" applyAlignment="1">
      <alignment horizontal="right"/>
      <protection/>
    </xf>
    <xf numFmtId="0" fontId="5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10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5" fillId="0" borderId="51" xfId="20" applyFont="1" applyFill="1" applyBorder="1">
      <alignment/>
      <protection/>
    </xf>
    <xf numFmtId="0" fontId="0" fillId="0" borderId="51" xfId="20" applyFill="1" applyBorder="1">
      <alignment/>
      <protection/>
    </xf>
    <xf numFmtId="0" fontId="10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6" fillId="0" borderId="48" xfId="20" applyNumberFormat="1" applyFont="1" applyFill="1" applyBorder="1">
      <alignment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30" xfId="20" applyNumberFormat="1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0" fillId="0" borderId="52" xfId="20" applyFill="1" applyBorder="1" applyAlignment="1">
      <alignment horizontal="center"/>
      <protection/>
    </xf>
    <xf numFmtId="49" fontId="5" fillId="0" borderId="52" xfId="20" applyNumberFormat="1" applyFont="1" applyFill="1" applyBorder="1" applyAlignment="1">
      <alignment horizontal="left"/>
      <protection/>
    </xf>
    <xf numFmtId="0" fontId="5" fillId="0" borderId="52" xfId="20" applyFont="1" applyFill="1" applyBorder="1">
      <alignment/>
      <protection/>
    </xf>
    <xf numFmtId="4" fontId="0" fillId="0" borderId="52" xfId="20" applyNumberFormat="1" applyFill="1" applyBorder="1" applyAlignment="1">
      <alignment horizontal="right"/>
      <protection/>
    </xf>
    <xf numFmtId="4" fontId="7" fillId="0" borderId="52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10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3" xfId="0" applyNumberFormat="1" applyFont="1" applyFill="1" applyBorder="1"/>
    <xf numFmtId="3" fontId="0" fillId="0" borderId="54" xfId="0" applyNumberFormat="1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0" fillId="0" borderId="51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49" fontId="7" fillId="0" borderId="48" xfId="20" applyNumberFormat="1" applyFont="1" applyFill="1" applyBorder="1" applyAlignment="1">
      <alignment horizontal="left"/>
      <protection/>
    </xf>
    <xf numFmtId="0" fontId="7" fillId="0" borderId="48" xfId="20" applyFont="1" applyFill="1" applyBorder="1">
      <alignment/>
      <protection/>
    </xf>
    <xf numFmtId="0" fontId="0" fillId="0" borderId="48" xfId="20" applyFill="1" applyBorder="1" applyAlignment="1">
      <alignment horizontal="center"/>
      <protection/>
    </xf>
    <xf numFmtId="0" fontId="0" fillId="0" borderId="48" xfId="20" applyNumberFormat="1" applyFill="1" applyBorder="1" applyAlignment="1">
      <alignment horizontal="right"/>
      <protection/>
    </xf>
    <xf numFmtId="0" fontId="0" fillId="0" borderId="48" xfId="20" applyNumberFormat="1" applyFill="1" applyBorder="1">
      <alignment/>
      <protection/>
    </xf>
    <xf numFmtId="49" fontId="9" fillId="0" borderId="48" xfId="20" applyNumberFormat="1" applyFont="1" applyFill="1" applyBorder="1" applyAlignment="1">
      <alignment horizontal="left"/>
      <protection/>
    </xf>
    <xf numFmtId="0" fontId="9" fillId="0" borderId="48" xfId="20" applyFont="1" applyFill="1" applyBorder="1" applyAlignment="1">
      <alignment wrapText="1"/>
      <protection/>
    </xf>
    <xf numFmtId="49" fontId="9" fillId="0" borderId="48" xfId="20" applyNumberFormat="1" applyFont="1" applyFill="1" applyBorder="1" applyAlignment="1">
      <alignment horizontal="center" shrinkToFit="1"/>
      <protection/>
    </xf>
    <xf numFmtId="4" fontId="9" fillId="0" borderId="48" xfId="20" applyNumberFormat="1" applyFont="1" applyFill="1" applyBorder="1" applyAlignment="1">
      <alignment horizontal="right"/>
      <protection/>
    </xf>
    <xf numFmtId="4" fontId="9" fillId="0" borderId="48" xfId="20" applyNumberFormat="1" applyFont="1" applyFill="1" applyBorder="1">
      <alignment/>
      <protection/>
    </xf>
    <xf numFmtId="0" fontId="7" fillId="0" borderId="48" xfId="20" applyFont="1" applyFill="1" applyBorder="1" applyAlignment="1">
      <alignment horizontal="center"/>
      <protection/>
    </xf>
    <xf numFmtId="0" fontId="0" fillId="0" borderId="48" xfId="20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49" fontId="17" fillId="3" borderId="15" xfId="20" applyNumberFormat="1" applyFont="1" applyFill="1" applyBorder="1" applyAlignment="1">
      <alignment horizontal="left"/>
      <protection/>
    </xf>
    <xf numFmtId="0" fontId="2" fillId="3" borderId="14" xfId="21" applyFill="1" applyBorder="1" applyAlignment="1">
      <alignment horizontal="left"/>
      <protection/>
    </xf>
    <xf numFmtId="0" fontId="2" fillId="3" borderId="30" xfId="21" applyFill="1" applyBorder="1" applyAlignment="1">
      <alignment horizontal="left"/>
      <protection/>
    </xf>
    <xf numFmtId="0" fontId="6" fillId="0" borderId="14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7" fillId="0" borderId="35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0" fontId="5" fillId="0" borderId="61" xfId="20" applyFont="1" applyBorder="1" applyAlignment="1">
      <alignment/>
      <protection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0" fontId="11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157" t="s">
        <v>87</v>
      </c>
      <c r="D4" s="158"/>
      <c r="E4" s="158"/>
      <c r="F4" s="158"/>
      <c r="G4" s="159"/>
    </row>
    <row r="5" spans="1:7" ht="12.95" customHeight="1">
      <c r="A5" s="11" t="s">
        <v>5</v>
      </c>
      <c r="B5" s="12"/>
      <c r="C5" s="13" t="s">
        <v>6</v>
      </c>
      <c r="D5" s="13"/>
      <c r="E5" s="13"/>
      <c r="F5" s="14" t="s">
        <v>7</v>
      </c>
      <c r="G5" s="15"/>
    </row>
    <row r="6" spans="1:7" ht="12.95" customHeight="1">
      <c r="A6" s="7"/>
      <c r="B6" s="8"/>
      <c r="C6" s="175" t="s">
        <v>83</v>
      </c>
      <c r="D6" s="176"/>
      <c r="E6" s="176"/>
      <c r="F6" s="177"/>
      <c r="G6" s="159"/>
    </row>
    <row r="7" spans="1:9" ht="12.75">
      <c r="A7" s="11" t="s">
        <v>8</v>
      </c>
      <c r="B7" s="13"/>
      <c r="C7" s="178"/>
      <c r="D7" s="179"/>
      <c r="E7" s="16" t="s">
        <v>9</v>
      </c>
      <c r="F7" s="17"/>
      <c r="G7" s="18">
        <v>0</v>
      </c>
      <c r="H7" s="19"/>
      <c r="I7" s="19"/>
    </row>
    <row r="8" spans="1:7" ht="12.75">
      <c r="A8" s="11" t="s">
        <v>10</v>
      </c>
      <c r="B8" s="13"/>
      <c r="C8" s="178" t="s">
        <v>84</v>
      </c>
      <c r="D8" s="179"/>
      <c r="E8" s="14" t="s">
        <v>11</v>
      </c>
      <c r="F8" s="13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B10" s="9"/>
      <c r="C10" s="9"/>
      <c r="D10" s="9"/>
      <c r="E10" s="26" t="s">
        <v>15</v>
      </c>
      <c r="F10" s="9"/>
      <c r="G10" s="10"/>
      <c r="BA10" s="27"/>
      <c r="BB10" s="27"/>
      <c r="BC10" s="27"/>
      <c r="BD10" s="27"/>
      <c r="BE10" s="27"/>
    </row>
    <row r="11" spans="1:7" ht="12.75">
      <c r="A11" s="25"/>
      <c r="B11" s="9"/>
      <c r="C11" s="9"/>
      <c r="D11" s="9"/>
      <c r="E11" s="180"/>
      <c r="F11" s="181"/>
      <c r="G11" s="182"/>
    </row>
    <row r="12" spans="1:7" ht="28.5" customHeight="1" thickBot="1">
      <c r="A12" s="28" t="s">
        <v>16</v>
      </c>
      <c r="B12" s="29"/>
      <c r="C12" s="29"/>
      <c r="D12" s="29"/>
      <c r="E12" s="30"/>
      <c r="F12" s="30"/>
      <c r="G12" s="31"/>
    </row>
    <row r="13" spans="1:7" ht="17.25" customHeight="1" thickBot="1">
      <c r="A13" s="32" t="s">
        <v>17</v>
      </c>
      <c r="B13" s="33"/>
      <c r="C13" s="34"/>
      <c r="D13" s="35" t="s">
        <v>18</v>
      </c>
      <c r="E13" s="36"/>
      <c r="F13" s="36"/>
      <c r="G13" s="34"/>
    </row>
    <row r="14" spans="1:7" ht="15.95" customHeight="1">
      <c r="A14" s="37"/>
      <c r="B14" s="38" t="s">
        <v>19</v>
      </c>
      <c r="C14" s="39">
        <f>Dodavka</f>
        <v>0</v>
      </c>
      <c r="D14" s="40"/>
      <c r="E14" s="41"/>
      <c r="F14" s="42"/>
      <c r="G14" s="39"/>
    </row>
    <row r="15" spans="1:7" ht="15.95" customHeight="1">
      <c r="A15" s="37" t="s">
        <v>20</v>
      </c>
      <c r="B15" s="38" t="s">
        <v>21</v>
      </c>
      <c r="C15" s="39">
        <f>Mont</f>
        <v>0</v>
      </c>
      <c r="D15" s="21"/>
      <c r="E15" s="43"/>
      <c r="F15" s="44"/>
      <c r="G15" s="39"/>
    </row>
    <row r="16" spans="1:7" ht="15.95" customHeight="1">
      <c r="A16" s="37" t="s">
        <v>22</v>
      </c>
      <c r="B16" s="38" t="s">
        <v>23</v>
      </c>
      <c r="C16" s="39">
        <f>HSV</f>
        <v>0</v>
      </c>
      <c r="D16" s="21"/>
      <c r="E16" s="43"/>
      <c r="F16" s="44"/>
      <c r="G16" s="39"/>
    </row>
    <row r="17" spans="1:7" ht="15.95" customHeight="1">
      <c r="A17" s="45" t="s">
        <v>24</v>
      </c>
      <c r="B17" s="38" t="s">
        <v>25</v>
      </c>
      <c r="C17" s="39">
        <f>PSV</f>
        <v>0</v>
      </c>
      <c r="D17" s="21"/>
      <c r="E17" s="43"/>
      <c r="F17" s="44"/>
      <c r="G17" s="39"/>
    </row>
    <row r="18" spans="1:7" ht="15.95" customHeight="1">
      <c r="A18" s="46" t="s">
        <v>26</v>
      </c>
      <c r="B18" s="38"/>
      <c r="C18" s="39">
        <f>SUM(C14:C17)</f>
        <v>0</v>
      </c>
      <c r="D18" s="47"/>
      <c r="E18" s="43"/>
      <c r="F18" s="44"/>
      <c r="G18" s="39"/>
    </row>
    <row r="19" spans="1:7" ht="15.95" customHeight="1">
      <c r="A19" s="46"/>
      <c r="B19" s="38"/>
      <c r="C19" s="39"/>
      <c r="D19" s="21"/>
      <c r="E19" s="43"/>
      <c r="F19" s="44"/>
      <c r="G19" s="39"/>
    </row>
    <row r="20" spans="1:7" ht="15.95" customHeight="1">
      <c r="A20" s="46" t="s">
        <v>27</v>
      </c>
      <c r="B20" s="38"/>
      <c r="C20" s="39">
        <f>HZS</f>
        <v>0</v>
      </c>
      <c r="D20" s="21"/>
      <c r="E20" s="43"/>
      <c r="F20" s="44"/>
      <c r="G20" s="39"/>
    </row>
    <row r="21" spans="1:7" ht="15.95" customHeight="1">
      <c r="A21" s="25" t="s">
        <v>28</v>
      </c>
      <c r="B21" s="9"/>
      <c r="C21" s="39">
        <f>C18+C20</f>
        <v>0</v>
      </c>
      <c r="D21" s="21" t="s">
        <v>29</v>
      </c>
      <c r="E21" s="43"/>
      <c r="F21" s="44"/>
      <c r="G21" s="39">
        <f>G22-SUM(G14:G20)</f>
        <v>0</v>
      </c>
    </row>
    <row r="22" spans="1:7" ht="15.95" customHeight="1" thickBot="1">
      <c r="A22" s="21" t="s">
        <v>30</v>
      </c>
      <c r="B22" s="22"/>
      <c r="C22" s="48">
        <f>C21+G22</f>
        <v>0</v>
      </c>
      <c r="D22" s="49" t="s">
        <v>31</v>
      </c>
      <c r="E22" s="50"/>
      <c r="F22" s="51"/>
      <c r="G22" s="39">
        <f>VRN</f>
        <v>0</v>
      </c>
    </row>
    <row r="23" spans="1:7" ht="12.75">
      <c r="A23" s="3" t="s">
        <v>32</v>
      </c>
      <c r="B23" s="5"/>
      <c r="C23" s="52" t="s">
        <v>33</v>
      </c>
      <c r="D23" s="5"/>
      <c r="E23" s="52" t="s">
        <v>34</v>
      </c>
      <c r="F23" s="5"/>
      <c r="G23" s="6"/>
    </row>
    <row r="24" spans="1:7" ht="12.75">
      <c r="A24" s="11"/>
      <c r="B24" s="13"/>
      <c r="C24" s="14" t="s">
        <v>35</v>
      </c>
      <c r="D24" s="13"/>
      <c r="E24" s="14" t="s">
        <v>35</v>
      </c>
      <c r="F24" s="13"/>
      <c r="G24" s="15"/>
    </row>
    <row r="25" spans="1:7" ht="12.75">
      <c r="A25" s="25" t="s">
        <v>36</v>
      </c>
      <c r="B25" s="53"/>
      <c r="C25" s="26" t="s">
        <v>36</v>
      </c>
      <c r="D25" s="9"/>
      <c r="E25" s="26" t="s">
        <v>36</v>
      </c>
      <c r="F25" s="9"/>
      <c r="G25" s="10"/>
    </row>
    <row r="26" spans="1:7" ht="12.75">
      <c r="A26" s="25"/>
      <c r="B26" s="54"/>
      <c r="C26" s="26" t="s">
        <v>37</v>
      </c>
      <c r="D26" s="9"/>
      <c r="E26" s="26" t="s">
        <v>38</v>
      </c>
      <c r="F26" s="9"/>
      <c r="G26" s="10"/>
    </row>
    <row r="27" spans="1:7" ht="12.75">
      <c r="A27" s="25"/>
      <c r="B27" s="9"/>
      <c r="C27" s="26"/>
      <c r="D27" s="9"/>
      <c r="E27" s="26"/>
      <c r="F27" s="9"/>
      <c r="G27" s="10"/>
    </row>
    <row r="28" spans="1:7" ht="97.5" customHeight="1">
      <c r="A28" s="25"/>
      <c r="B28" s="9"/>
      <c r="C28" s="26"/>
      <c r="D28" s="9"/>
      <c r="E28" s="26"/>
      <c r="F28" s="9"/>
      <c r="G28" s="10"/>
    </row>
    <row r="29" spans="1:7" ht="12.75">
      <c r="A29" s="11" t="s">
        <v>39</v>
      </c>
      <c r="B29" s="13"/>
      <c r="C29" s="55">
        <v>0</v>
      </c>
      <c r="D29" s="13" t="s">
        <v>40</v>
      </c>
      <c r="E29" s="14"/>
      <c r="F29" s="56">
        <v>0</v>
      </c>
      <c r="G29" s="15"/>
    </row>
    <row r="30" spans="1:7" ht="12.75">
      <c r="A30" s="11" t="s">
        <v>39</v>
      </c>
      <c r="B30" s="13"/>
      <c r="C30" s="55">
        <v>15</v>
      </c>
      <c r="D30" s="13" t="s">
        <v>40</v>
      </c>
      <c r="E30" s="14"/>
      <c r="F30" s="56">
        <v>0</v>
      </c>
      <c r="G30" s="15"/>
    </row>
    <row r="31" spans="1:7" ht="12.75">
      <c r="A31" s="11" t="s">
        <v>41</v>
      </c>
      <c r="B31" s="13"/>
      <c r="C31" s="55">
        <v>15</v>
      </c>
      <c r="D31" s="13" t="s">
        <v>40</v>
      </c>
      <c r="E31" s="14"/>
      <c r="F31" s="57">
        <f>ROUND(PRODUCT(F30,C31/100),0)</f>
        <v>0</v>
      </c>
      <c r="G31" s="24"/>
    </row>
    <row r="32" spans="1:7" ht="12.75">
      <c r="A32" s="11" t="s">
        <v>39</v>
      </c>
      <c r="B32" s="13"/>
      <c r="C32" s="55">
        <v>21</v>
      </c>
      <c r="D32" s="13" t="s">
        <v>40</v>
      </c>
      <c r="E32" s="14"/>
      <c r="F32" s="56">
        <v>0</v>
      </c>
      <c r="G32" s="15"/>
    </row>
    <row r="33" spans="1:7" ht="12.75">
      <c r="A33" s="11" t="s">
        <v>41</v>
      </c>
      <c r="B33" s="13"/>
      <c r="C33" s="55">
        <v>21</v>
      </c>
      <c r="D33" s="13" t="s">
        <v>40</v>
      </c>
      <c r="E33" s="14"/>
      <c r="F33" s="57">
        <f>ROUND(PRODUCT(F32,C33/100),0)</f>
        <v>0</v>
      </c>
      <c r="G33" s="24"/>
    </row>
    <row r="34" spans="1:7" s="63" customFormat="1" ht="19.5" customHeight="1" thickBot="1">
      <c r="A34" s="58" t="s">
        <v>42</v>
      </c>
      <c r="B34" s="59"/>
      <c r="C34" s="59"/>
      <c r="D34" s="59"/>
      <c r="E34" s="60"/>
      <c r="F34" s="61">
        <f>ROUND(SUM(F29:F33),0)</f>
        <v>0</v>
      </c>
      <c r="G34" s="62"/>
    </row>
    <row r="36" spans="1:8" ht="12.75">
      <c r="A36" s="64" t="s">
        <v>43</v>
      </c>
      <c r="B36" s="64"/>
      <c r="C36" s="64"/>
      <c r="D36" s="64"/>
      <c r="E36" s="64"/>
      <c r="F36" s="64"/>
      <c r="G36" s="64"/>
      <c r="H36" t="s">
        <v>4</v>
      </c>
    </row>
    <row r="37" spans="1:8" ht="14.25" customHeight="1">
      <c r="A37" s="64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5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5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5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5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5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5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5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5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5">
    <mergeCell ref="B54:G54"/>
    <mergeCell ref="B55:G55"/>
    <mergeCell ref="C6:F6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H31" sqref="H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6" t="str">
        <f>CONCATENATE(cislostavby," ",nazevstavby)</f>
        <v xml:space="preserve"> realizace FV-elektrárny 30 kW</v>
      </c>
      <c r="D1" s="67"/>
      <c r="E1" s="68"/>
      <c r="F1" s="67"/>
      <c r="G1" s="69"/>
      <c r="H1" s="70"/>
      <c r="I1" s="71"/>
    </row>
    <row r="2" spans="1:9" ht="13.5" thickBot="1">
      <c r="A2" s="186" t="s">
        <v>1</v>
      </c>
      <c r="B2" s="187"/>
      <c r="C2" s="190" t="str">
        <f>CONCATENATE(cisloobjektu," ",nazevobjektu)</f>
        <v xml:space="preserve"> Panelárna Blansko - Výrobní objekt společnosti MORAVOSTAV Brno, a.s.</v>
      </c>
      <c r="D2" s="191"/>
      <c r="E2" s="191"/>
      <c r="F2" s="191"/>
      <c r="G2" s="191"/>
      <c r="H2" s="191"/>
      <c r="I2" s="192"/>
    </row>
    <row r="3" ht="13.5" thickTop="1">
      <c r="F3" s="9"/>
    </row>
    <row r="4" spans="1:9" ht="19.5" customHeight="1">
      <c r="A4" s="72" t="s">
        <v>44</v>
      </c>
      <c r="B4" s="1"/>
      <c r="C4" s="1"/>
      <c r="D4" s="1"/>
      <c r="E4" s="73"/>
      <c r="F4" s="1"/>
      <c r="G4" s="1"/>
      <c r="H4" s="1"/>
      <c r="I4" s="1"/>
    </row>
    <row r="5" ht="13.5" thickBot="1"/>
    <row r="6" spans="1:9" s="9" customFormat="1" ht="13.5" thickBot="1">
      <c r="A6" s="74"/>
      <c r="B6" s="75" t="s">
        <v>45</v>
      </c>
      <c r="C6" s="75"/>
      <c r="D6" s="76"/>
      <c r="E6" s="77" t="s">
        <v>46</v>
      </c>
      <c r="F6" s="78" t="s">
        <v>47</v>
      </c>
      <c r="G6" s="78" t="s">
        <v>48</v>
      </c>
      <c r="H6" s="78" t="s">
        <v>49</v>
      </c>
      <c r="I6" s="79" t="s">
        <v>27</v>
      </c>
    </row>
    <row r="7" spans="1:9" s="9" customFormat="1" ht="13.5" thickBot="1">
      <c r="A7" s="153" t="str">
        <f>Položky!B7</f>
        <v>11</v>
      </c>
      <c r="B7" s="80" t="str">
        <f>Položky!C7</f>
        <v>Přípravné a přidružené práce</v>
      </c>
      <c r="C7" s="81"/>
      <c r="D7" s="82"/>
      <c r="E7" s="154">
        <f>Položky!BA18</f>
        <v>0</v>
      </c>
      <c r="F7" s="155">
        <f>Položky!BB18</f>
        <v>0</v>
      </c>
      <c r="G7" s="155">
        <f>Položky!BC18</f>
        <v>0</v>
      </c>
      <c r="H7" s="155">
        <f>Položky!BD18</f>
        <v>0</v>
      </c>
      <c r="I7" s="156">
        <f>Položky!BE18</f>
        <v>0</v>
      </c>
    </row>
    <row r="8" spans="1:9" s="88" customFormat="1" ht="13.5" thickBot="1">
      <c r="A8" s="83"/>
      <c r="B8" s="75" t="s">
        <v>50</v>
      </c>
      <c r="C8" s="75"/>
      <c r="D8" s="84"/>
      <c r="E8" s="85">
        <f>SUM(E7:E7)</f>
        <v>0</v>
      </c>
      <c r="F8" s="86">
        <f>SUM(F7:F7)</f>
        <v>0</v>
      </c>
      <c r="G8" s="86">
        <f>SUM(G7:G7)</f>
        <v>0</v>
      </c>
      <c r="H8" s="86">
        <f>SUM(H7:H7)</f>
        <v>0</v>
      </c>
      <c r="I8" s="87">
        <f>SUM(I7:I7)</f>
        <v>0</v>
      </c>
    </row>
    <row r="9" spans="1:9" ht="12.75">
      <c r="A9" s="81"/>
      <c r="B9" s="81"/>
      <c r="C9" s="81"/>
      <c r="D9" s="81"/>
      <c r="E9" s="81"/>
      <c r="F9" s="81"/>
      <c r="G9" s="81"/>
      <c r="H9" s="81"/>
      <c r="I9" s="81"/>
    </row>
    <row r="10" spans="1:57" ht="19.5" customHeight="1">
      <c r="A10" s="89" t="s">
        <v>51</v>
      </c>
      <c r="B10" s="89"/>
      <c r="C10" s="89"/>
      <c r="D10" s="89"/>
      <c r="E10" s="89"/>
      <c r="F10" s="89"/>
      <c r="G10" s="90"/>
      <c r="H10" s="89"/>
      <c r="I10" s="89"/>
      <c r="BA10" s="27"/>
      <c r="BB10" s="27"/>
      <c r="BC10" s="27"/>
      <c r="BD10" s="27"/>
      <c r="BE10" s="27"/>
    </row>
    <row r="11" spans="1:9" ht="13.5" thickBot="1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92" t="s">
        <v>52</v>
      </c>
      <c r="B12" s="93"/>
      <c r="C12" s="93"/>
      <c r="D12" s="94"/>
      <c r="E12" s="95" t="s">
        <v>53</v>
      </c>
      <c r="F12" s="96" t="s">
        <v>54</v>
      </c>
      <c r="G12" s="97" t="s">
        <v>55</v>
      </c>
      <c r="H12" s="98"/>
      <c r="I12" s="99" t="s">
        <v>53</v>
      </c>
    </row>
    <row r="13" spans="1:53" ht="12.75">
      <c r="A13" s="100"/>
      <c r="B13" s="101"/>
      <c r="C13" s="101"/>
      <c r="D13" s="102"/>
      <c r="E13" s="103"/>
      <c r="F13" s="104"/>
      <c r="G13" s="105">
        <f>CHOOSE(BA13+1,HSV+PSV,HSV+PSV+Mont,HSV+PSV+Dodavka+Mont,HSV,PSV,Mont,Dodavka,Mont+Dodavka,0)</f>
        <v>0</v>
      </c>
      <c r="H13" s="106"/>
      <c r="I13" s="107">
        <f>E13+F13*G13/100</f>
        <v>0</v>
      </c>
      <c r="BA13">
        <v>8</v>
      </c>
    </row>
    <row r="14" spans="1:9" ht="13.5" thickBot="1">
      <c r="A14" s="108"/>
      <c r="B14" s="109" t="s">
        <v>56</v>
      </c>
      <c r="C14" s="110"/>
      <c r="D14" s="111"/>
      <c r="E14" s="112"/>
      <c r="F14" s="113"/>
      <c r="G14" s="113"/>
      <c r="H14" s="188">
        <f>SUM(H13:H13)</f>
        <v>0</v>
      </c>
      <c r="I14" s="189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2:9" ht="12.75">
      <c r="B16" s="88"/>
      <c r="F16" s="114"/>
      <c r="G16" s="115"/>
      <c r="H16" s="115"/>
      <c r="I16" s="116"/>
    </row>
    <row r="17" spans="6:9" ht="12.75">
      <c r="F17" s="114"/>
      <c r="G17" s="115"/>
      <c r="H17" s="115"/>
      <c r="I17" s="116"/>
    </row>
    <row r="18" spans="6:9" ht="12.75">
      <c r="F18" s="114"/>
      <c r="G18" s="115"/>
      <c r="H18" s="115"/>
      <c r="I18" s="116"/>
    </row>
    <row r="19" spans="6:9" ht="12.75">
      <c r="F19" s="114"/>
      <c r="G19" s="115"/>
      <c r="H19" s="115"/>
      <c r="I19" s="116"/>
    </row>
    <row r="20" spans="6:9" ht="12.75">
      <c r="F20" s="114"/>
      <c r="G20" s="115"/>
      <c r="H20" s="115"/>
      <c r="I20" s="116"/>
    </row>
    <row r="21" spans="6:9" ht="12.75">
      <c r="F21" s="114"/>
      <c r="G21" s="115"/>
      <c r="H21" s="115"/>
      <c r="I21" s="116"/>
    </row>
    <row r="22" spans="6:9" ht="12.75">
      <c r="F22" s="114"/>
      <c r="G22" s="115"/>
      <c r="H22" s="115"/>
      <c r="I22" s="116"/>
    </row>
    <row r="23" spans="6:9" ht="12.75">
      <c r="F23" s="114"/>
      <c r="G23" s="115"/>
      <c r="H23" s="115"/>
      <c r="I23" s="116"/>
    </row>
    <row r="24" spans="6:9" ht="12.75">
      <c r="F24" s="114"/>
      <c r="G24" s="115"/>
      <c r="H24" s="115"/>
      <c r="I24" s="116"/>
    </row>
    <row r="25" spans="6:9" ht="12.75">
      <c r="F25" s="114"/>
      <c r="G25" s="115"/>
      <c r="H25" s="115"/>
      <c r="I25" s="116"/>
    </row>
    <row r="26" spans="6:9" ht="12.75">
      <c r="F26" s="114"/>
      <c r="G26" s="115"/>
      <c r="H26" s="115"/>
      <c r="I26" s="116"/>
    </row>
    <row r="27" spans="6:9" ht="12.75">
      <c r="F27" s="114"/>
      <c r="G27" s="115"/>
      <c r="H27" s="115"/>
      <c r="I27" s="116"/>
    </row>
    <row r="28" spans="6:9" ht="12.75">
      <c r="F28" s="114"/>
      <c r="G28" s="115"/>
      <c r="H28" s="115"/>
      <c r="I28" s="116"/>
    </row>
    <row r="29" spans="6:9" ht="12.75">
      <c r="F29" s="114"/>
      <c r="G29" s="115"/>
      <c r="H29" s="115"/>
      <c r="I29" s="116"/>
    </row>
    <row r="30" spans="6:9" ht="12.75">
      <c r="F30" s="114"/>
      <c r="G30" s="115"/>
      <c r="H30" s="115"/>
      <c r="I30" s="116"/>
    </row>
    <row r="31" spans="6:9" ht="12.75">
      <c r="F31" s="114"/>
      <c r="G31" s="115"/>
      <c r="H31" s="115"/>
      <c r="I31" s="116"/>
    </row>
    <row r="32" spans="6:9" ht="12.75">
      <c r="F32" s="114"/>
      <c r="G32" s="115"/>
      <c r="H32" s="115"/>
      <c r="I32" s="116"/>
    </row>
    <row r="33" spans="6:9" ht="12.75">
      <c r="F33" s="114"/>
      <c r="G33" s="115"/>
      <c r="H33" s="115"/>
      <c r="I33" s="116"/>
    </row>
    <row r="34" spans="6:9" ht="12.75">
      <c r="F34" s="114"/>
      <c r="G34" s="115"/>
      <c r="H34" s="115"/>
      <c r="I34" s="116"/>
    </row>
    <row r="35" spans="6:9" ht="12.75">
      <c r="F35" s="114"/>
      <c r="G35" s="115"/>
      <c r="H35" s="115"/>
      <c r="I35" s="116"/>
    </row>
    <row r="36" spans="6:9" ht="12.75">
      <c r="F36" s="114"/>
      <c r="G36" s="115"/>
      <c r="H36" s="115"/>
      <c r="I36" s="116"/>
    </row>
    <row r="37" spans="6:9" ht="12.75">
      <c r="F37" s="114"/>
      <c r="G37" s="115"/>
      <c r="H37" s="115"/>
      <c r="I37" s="116"/>
    </row>
    <row r="38" spans="6:9" ht="12.75">
      <c r="F38" s="114"/>
      <c r="G38" s="115"/>
      <c r="H38" s="115"/>
      <c r="I38" s="116"/>
    </row>
    <row r="39" spans="6:9" ht="12.75">
      <c r="F39" s="114"/>
      <c r="G39" s="115"/>
      <c r="H39" s="115"/>
      <c r="I39" s="116"/>
    </row>
    <row r="40" spans="6:9" ht="12.75">
      <c r="F40" s="114"/>
      <c r="G40" s="115"/>
      <c r="H40" s="115"/>
      <c r="I40" s="116"/>
    </row>
    <row r="41" spans="6:9" ht="12.75">
      <c r="F41" s="114"/>
      <c r="G41" s="115"/>
      <c r="H41" s="115"/>
      <c r="I41" s="116"/>
    </row>
    <row r="42" spans="6:9" ht="12.75">
      <c r="F42" s="114"/>
      <c r="G42" s="115"/>
      <c r="H42" s="115"/>
      <c r="I42" s="116"/>
    </row>
    <row r="43" spans="6:9" ht="12.75">
      <c r="F43" s="114"/>
      <c r="G43" s="115"/>
      <c r="H43" s="115"/>
      <c r="I43" s="116"/>
    </row>
    <row r="44" spans="6:9" ht="12.75">
      <c r="F44" s="114"/>
      <c r="G44" s="115"/>
      <c r="H44" s="115"/>
      <c r="I44" s="116"/>
    </row>
    <row r="45" spans="6:9" ht="12.75">
      <c r="F45" s="114"/>
      <c r="G45" s="115"/>
      <c r="H45" s="115"/>
      <c r="I45" s="116"/>
    </row>
    <row r="46" spans="6:9" ht="12.75">
      <c r="F46" s="114"/>
      <c r="G46" s="115"/>
      <c r="H46" s="115"/>
      <c r="I46" s="116"/>
    </row>
    <row r="47" spans="6:9" ht="12.75">
      <c r="F47" s="114"/>
      <c r="G47" s="115"/>
      <c r="H47" s="115"/>
      <c r="I47" s="116"/>
    </row>
    <row r="48" spans="6:9" ht="12.75">
      <c r="F48" s="114"/>
      <c r="G48" s="115"/>
      <c r="H48" s="115"/>
      <c r="I48" s="116"/>
    </row>
    <row r="49" spans="6:9" ht="12.75">
      <c r="F49" s="114"/>
      <c r="G49" s="115"/>
      <c r="H49" s="115"/>
      <c r="I49" s="116"/>
    </row>
    <row r="50" spans="6:9" ht="12.75">
      <c r="F50" s="114"/>
      <c r="G50" s="115"/>
      <c r="H50" s="115"/>
      <c r="I50" s="116"/>
    </row>
    <row r="51" spans="6:9" ht="12.75">
      <c r="F51" s="114"/>
      <c r="G51" s="115"/>
      <c r="H51" s="115"/>
      <c r="I51" s="116"/>
    </row>
    <row r="52" spans="6:9" ht="12.75">
      <c r="F52" s="114"/>
      <c r="G52" s="115"/>
      <c r="H52" s="115"/>
      <c r="I52" s="116"/>
    </row>
    <row r="53" spans="6:9" ht="12.75">
      <c r="F53" s="114"/>
      <c r="G53" s="115"/>
      <c r="H53" s="115"/>
      <c r="I53" s="116"/>
    </row>
    <row r="54" spans="6:9" ht="12.75">
      <c r="F54" s="114"/>
      <c r="G54" s="115"/>
      <c r="H54" s="115"/>
      <c r="I54" s="116"/>
    </row>
    <row r="55" spans="6:9" ht="12.75">
      <c r="F55" s="114"/>
      <c r="G55" s="115"/>
      <c r="H55" s="115"/>
      <c r="I55" s="116"/>
    </row>
    <row r="56" spans="6:9" ht="12.75">
      <c r="F56" s="114"/>
      <c r="G56" s="115"/>
      <c r="H56" s="115"/>
      <c r="I56" s="116"/>
    </row>
    <row r="57" spans="6:9" ht="12.75">
      <c r="F57" s="114"/>
      <c r="G57" s="115"/>
      <c r="H57" s="115"/>
      <c r="I57" s="116"/>
    </row>
    <row r="58" spans="6:9" ht="12.75">
      <c r="F58" s="114"/>
      <c r="G58" s="115"/>
      <c r="H58" s="115"/>
      <c r="I58" s="116"/>
    </row>
    <row r="59" spans="6:9" ht="12.75">
      <c r="F59" s="114"/>
      <c r="G59" s="115"/>
      <c r="H59" s="115"/>
      <c r="I59" s="116"/>
    </row>
    <row r="60" spans="6:9" ht="12.75">
      <c r="F60" s="114"/>
      <c r="G60" s="115"/>
      <c r="H60" s="115"/>
      <c r="I60" s="116"/>
    </row>
    <row r="61" spans="6:9" ht="12.75">
      <c r="F61" s="114"/>
      <c r="G61" s="115"/>
      <c r="H61" s="115"/>
      <c r="I61" s="116"/>
    </row>
    <row r="62" spans="6:9" ht="12.75">
      <c r="F62" s="114"/>
      <c r="G62" s="115"/>
      <c r="H62" s="115"/>
      <c r="I62" s="116"/>
    </row>
    <row r="63" spans="6:9" ht="12.75">
      <c r="F63" s="114"/>
      <c r="G63" s="115"/>
      <c r="H63" s="115"/>
      <c r="I63" s="116"/>
    </row>
    <row r="64" spans="6:9" ht="12.75">
      <c r="F64" s="114"/>
      <c r="G64" s="115"/>
      <c r="H64" s="115"/>
      <c r="I64" s="116"/>
    </row>
    <row r="65" spans="6:9" ht="12.75">
      <c r="F65" s="114"/>
      <c r="G65" s="115"/>
      <c r="H65" s="115"/>
      <c r="I65" s="116"/>
    </row>
  </sheetData>
  <mergeCells count="4">
    <mergeCell ref="A1:B1"/>
    <mergeCell ref="A2:B2"/>
    <mergeCell ref="H14:I14"/>
    <mergeCell ref="C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1"/>
  <sheetViews>
    <sheetView showGridLines="0" showZeros="0" tabSelected="1" zoomScale="145" zoomScaleNormal="145" workbookViewId="0" topLeftCell="A1">
      <selection activeCell="C21" sqref="C21"/>
    </sheetView>
  </sheetViews>
  <sheetFormatPr defaultColWidth="9.125" defaultRowHeight="12.75"/>
  <cols>
    <col min="1" max="1" width="3.875" style="117" customWidth="1"/>
    <col min="2" max="2" width="12.00390625" style="117" customWidth="1"/>
    <col min="3" max="3" width="45.75390625" style="117" customWidth="1"/>
    <col min="4" max="4" width="5.625" style="117" customWidth="1"/>
    <col min="5" max="5" width="8.625" style="147" customWidth="1"/>
    <col min="6" max="6" width="9.875" style="117" customWidth="1"/>
    <col min="7" max="7" width="13.875" style="117" customWidth="1"/>
    <col min="8" max="16384" width="9.125" style="117" customWidth="1"/>
  </cols>
  <sheetData>
    <row r="1" spans="1:7" ht="15.75">
      <c r="A1" s="193" t="s">
        <v>57</v>
      </c>
      <c r="B1" s="193"/>
      <c r="C1" s="193"/>
      <c r="D1" s="193"/>
      <c r="E1" s="193"/>
      <c r="F1" s="193"/>
      <c r="G1" s="193"/>
    </row>
    <row r="2" spans="1:7" ht="13.5" thickBot="1">
      <c r="A2" s="118"/>
      <c r="B2" s="119"/>
      <c r="C2" s="120"/>
      <c r="D2" s="120"/>
      <c r="E2" s="121"/>
      <c r="F2" s="120"/>
      <c r="G2" s="120"/>
    </row>
    <row r="3" spans="1:7" ht="13.5" thickTop="1">
      <c r="A3" s="194" t="s">
        <v>5</v>
      </c>
      <c r="B3" s="195"/>
      <c r="C3" s="122" t="str">
        <f>CONCATENATE(cislostavby," ",nazevstavby)</f>
        <v xml:space="preserve"> realizace FV-elektrárny 30 kW</v>
      </c>
      <c r="D3" s="123"/>
      <c r="E3" s="124"/>
      <c r="F3" s="125">
        <f>Rekapitulace!H1</f>
        <v>0</v>
      </c>
      <c r="G3" s="126"/>
    </row>
    <row r="4" spans="1:7" ht="13.5" thickBot="1">
      <c r="A4" s="196" t="s">
        <v>1</v>
      </c>
      <c r="B4" s="197"/>
      <c r="C4" s="127" t="str">
        <f>CONCATENATE(cisloobjektu," ",nazevobjektu)</f>
        <v xml:space="preserve"> Panelárna Blansko - Výrobní objekt společnosti MORAVOSTAV Brno, a.s.</v>
      </c>
      <c r="D4" s="128"/>
      <c r="E4" s="160"/>
      <c r="F4" s="160"/>
      <c r="G4" s="161"/>
    </row>
    <row r="5" spans="1:7" ht="13.5" thickTop="1">
      <c r="A5" s="129"/>
      <c r="B5" s="130"/>
      <c r="C5" s="130"/>
      <c r="D5" s="118"/>
      <c r="E5" s="131"/>
      <c r="F5" s="118"/>
      <c r="G5" s="132"/>
    </row>
    <row r="6" spans="1:7" ht="12.75">
      <c r="A6" s="133" t="s">
        <v>58</v>
      </c>
      <c r="B6" s="134" t="s">
        <v>59</v>
      </c>
      <c r="C6" s="134" t="s">
        <v>60</v>
      </c>
      <c r="D6" s="134" t="s">
        <v>61</v>
      </c>
      <c r="E6" s="135" t="s">
        <v>62</v>
      </c>
      <c r="F6" s="134" t="s">
        <v>63</v>
      </c>
      <c r="G6" s="136" t="s">
        <v>64</v>
      </c>
    </row>
    <row r="7" spans="1:15" ht="12.75">
      <c r="A7" s="172" t="s">
        <v>65</v>
      </c>
      <c r="B7" s="162" t="s">
        <v>68</v>
      </c>
      <c r="C7" s="163" t="s">
        <v>69</v>
      </c>
      <c r="D7" s="164"/>
      <c r="E7" s="165"/>
      <c r="F7" s="165"/>
      <c r="G7" s="166"/>
      <c r="H7" s="137"/>
      <c r="I7" s="137"/>
      <c r="O7" s="138">
        <v>1</v>
      </c>
    </row>
    <row r="8" spans="1:104" ht="12.75">
      <c r="A8" s="173">
        <v>1</v>
      </c>
      <c r="B8" s="167" t="s">
        <v>70</v>
      </c>
      <c r="C8" s="168" t="s">
        <v>86</v>
      </c>
      <c r="D8" s="169"/>
      <c r="E8" s="170">
        <v>1</v>
      </c>
      <c r="F8" s="170"/>
      <c r="G8" s="171">
        <f aca="true" t="shared" si="0" ref="G8:G17">E8*F8</f>
        <v>0</v>
      </c>
      <c r="O8" s="138">
        <v>2</v>
      </c>
      <c r="AA8" s="117">
        <v>12</v>
      </c>
      <c r="AB8" s="117">
        <v>0</v>
      </c>
      <c r="AC8" s="117">
        <v>1</v>
      </c>
      <c r="AZ8" s="117">
        <v>1</v>
      </c>
      <c r="BA8" s="117">
        <f aca="true" t="shared" si="1" ref="BA8:BA17">IF(AZ8=1,G8,0)</f>
        <v>0</v>
      </c>
      <c r="BB8" s="117">
        <f aca="true" t="shared" si="2" ref="BB8:BB17">IF(AZ8=2,G8,0)</f>
        <v>0</v>
      </c>
      <c r="BC8" s="117">
        <f aca="true" t="shared" si="3" ref="BC8:BC17">IF(AZ8=3,G8,0)</f>
        <v>0</v>
      </c>
      <c r="BD8" s="117">
        <f aca="true" t="shared" si="4" ref="BD8:BD17">IF(AZ8=4,G8,0)</f>
        <v>0</v>
      </c>
      <c r="BE8" s="117">
        <f aca="true" t="shared" si="5" ref="BE8:BE17">IF(AZ8=5,G8,0)</f>
        <v>0</v>
      </c>
      <c r="CZ8" s="117">
        <v>0</v>
      </c>
    </row>
    <row r="9" spans="1:104" ht="12.75">
      <c r="A9" s="173">
        <v>2</v>
      </c>
      <c r="B9" s="167" t="s">
        <v>71</v>
      </c>
      <c r="C9" s="168" t="s">
        <v>90</v>
      </c>
      <c r="D9" s="169"/>
      <c r="E9" s="170">
        <v>1</v>
      </c>
      <c r="F9" s="170">
        <v>0</v>
      </c>
      <c r="G9" s="171">
        <f t="shared" si="0"/>
        <v>0</v>
      </c>
      <c r="O9" s="138">
        <v>2</v>
      </c>
      <c r="AA9" s="117">
        <v>12</v>
      </c>
      <c r="AB9" s="117">
        <v>0</v>
      </c>
      <c r="AC9" s="117">
        <v>2</v>
      </c>
      <c r="AZ9" s="117">
        <v>1</v>
      </c>
      <c r="BA9" s="117">
        <f t="shared" si="1"/>
        <v>0</v>
      </c>
      <c r="BB9" s="117">
        <f t="shared" si="2"/>
        <v>0</v>
      </c>
      <c r="BC9" s="117">
        <f t="shared" si="3"/>
        <v>0</v>
      </c>
      <c r="BD9" s="117">
        <f t="shared" si="4"/>
        <v>0</v>
      </c>
      <c r="BE9" s="117">
        <f t="shared" si="5"/>
        <v>0</v>
      </c>
      <c r="CZ9" s="117">
        <v>0</v>
      </c>
    </row>
    <row r="10" spans="1:104" ht="22.5">
      <c r="A10" s="173">
        <v>3</v>
      </c>
      <c r="B10" s="167" t="s">
        <v>72</v>
      </c>
      <c r="C10" s="168" t="s">
        <v>91</v>
      </c>
      <c r="D10" s="169"/>
      <c r="E10" s="170">
        <v>1</v>
      </c>
      <c r="F10" s="170">
        <v>0</v>
      </c>
      <c r="G10" s="171">
        <f t="shared" si="0"/>
        <v>0</v>
      </c>
      <c r="O10" s="138">
        <v>2</v>
      </c>
      <c r="AA10" s="117">
        <v>12</v>
      </c>
      <c r="AB10" s="117">
        <v>0</v>
      </c>
      <c r="AC10" s="117">
        <v>3</v>
      </c>
      <c r="AZ10" s="117">
        <v>1</v>
      </c>
      <c r="BA10" s="117">
        <f t="shared" si="1"/>
        <v>0</v>
      </c>
      <c r="BB10" s="117">
        <f t="shared" si="2"/>
        <v>0</v>
      </c>
      <c r="BC10" s="117">
        <f t="shared" si="3"/>
        <v>0</v>
      </c>
      <c r="BD10" s="117">
        <f t="shared" si="4"/>
        <v>0</v>
      </c>
      <c r="BE10" s="117">
        <f t="shared" si="5"/>
        <v>0</v>
      </c>
      <c r="CZ10" s="117">
        <v>0</v>
      </c>
    </row>
    <row r="11" spans="1:104" ht="78.75">
      <c r="A11" s="173">
        <v>4</v>
      </c>
      <c r="B11" s="167" t="s">
        <v>73</v>
      </c>
      <c r="C11" s="168" t="s">
        <v>92</v>
      </c>
      <c r="D11" s="169" t="s">
        <v>66</v>
      </c>
      <c r="E11" s="170">
        <v>109</v>
      </c>
      <c r="F11" s="170">
        <v>0</v>
      </c>
      <c r="G11" s="171">
        <f t="shared" si="0"/>
        <v>0</v>
      </c>
      <c r="O11" s="138">
        <v>2</v>
      </c>
      <c r="AA11" s="117">
        <v>12</v>
      </c>
      <c r="AB11" s="117">
        <v>0</v>
      </c>
      <c r="AC11" s="117">
        <v>4</v>
      </c>
      <c r="AZ11" s="117">
        <v>1</v>
      </c>
      <c r="BA11" s="117">
        <f t="shared" si="1"/>
        <v>0</v>
      </c>
      <c r="BB11" s="117">
        <f t="shared" si="2"/>
        <v>0</v>
      </c>
      <c r="BC11" s="117">
        <f t="shared" si="3"/>
        <v>0</v>
      </c>
      <c r="BD11" s="117">
        <f t="shared" si="4"/>
        <v>0</v>
      </c>
      <c r="BE11" s="117">
        <f t="shared" si="5"/>
        <v>0</v>
      </c>
      <c r="CZ11" s="117">
        <v>0</v>
      </c>
    </row>
    <row r="12" spans="1:104" ht="12.75">
      <c r="A12" s="173">
        <v>5</v>
      </c>
      <c r="B12" s="167" t="s">
        <v>74</v>
      </c>
      <c r="C12" s="168" t="s">
        <v>75</v>
      </c>
      <c r="D12" s="169"/>
      <c r="E12" s="170">
        <v>1</v>
      </c>
      <c r="F12" s="170">
        <v>0</v>
      </c>
      <c r="G12" s="171">
        <f t="shared" si="0"/>
        <v>0</v>
      </c>
      <c r="O12" s="138">
        <v>2</v>
      </c>
      <c r="AA12" s="117">
        <v>12</v>
      </c>
      <c r="AB12" s="117">
        <v>0</v>
      </c>
      <c r="AC12" s="117">
        <v>5</v>
      </c>
      <c r="AZ12" s="117">
        <v>1</v>
      </c>
      <c r="BA12" s="117">
        <f t="shared" si="1"/>
        <v>0</v>
      </c>
      <c r="BB12" s="117">
        <f t="shared" si="2"/>
        <v>0</v>
      </c>
      <c r="BC12" s="117">
        <f t="shared" si="3"/>
        <v>0</v>
      </c>
      <c r="BD12" s="117">
        <f t="shared" si="4"/>
        <v>0</v>
      </c>
      <c r="BE12" s="117">
        <f t="shared" si="5"/>
        <v>0</v>
      </c>
      <c r="CZ12" s="117">
        <v>0</v>
      </c>
    </row>
    <row r="13" spans="1:104" ht="33.75">
      <c r="A13" s="173">
        <v>6</v>
      </c>
      <c r="B13" s="167" t="s">
        <v>76</v>
      </c>
      <c r="C13" s="168" t="s">
        <v>88</v>
      </c>
      <c r="D13" s="169"/>
      <c r="E13" s="170">
        <v>1</v>
      </c>
      <c r="F13" s="170">
        <v>0</v>
      </c>
      <c r="G13" s="171">
        <f t="shared" si="0"/>
        <v>0</v>
      </c>
      <c r="O13" s="138">
        <v>2</v>
      </c>
      <c r="AA13" s="117">
        <v>12</v>
      </c>
      <c r="AB13" s="117">
        <v>0</v>
      </c>
      <c r="AC13" s="117">
        <v>6</v>
      </c>
      <c r="AZ13" s="117">
        <v>1</v>
      </c>
      <c r="BA13" s="117">
        <f t="shared" si="1"/>
        <v>0</v>
      </c>
      <c r="BB13" s="117">
        <f t="shared" si="2"/>
        <v>0</v>
      </c>
      <c r="BC13" s="117">
        <f t="shared" si="3"/>
        <v>0</v>
      </c>
      <c r="BD13" s="117">
        <f t="shared" si="4"/>
        <v>0</v>
      </c>
      <c r="BE13" s="117">
        <f t="shared" si="5"/>
        <v>0</v>
      </c>
      <c r="CZ13" s="117">
        <v>0</v>
      </c>
    </row>
    <row r="14" spans="1:104" ht="12.75">
      <c r="A14" s="173">
        <v>7</v>
      </c>
      <c r="B14" s="167" t="s">
        <v>77</v>
      </c>
      <c r="C14" s="168" t="s">
        <v>85</v>
      </c>
      <c r="D14" s="169"/>
      <c r="E14" s="170">
        <v>1</v>
      </c>
      <c r="F14" s="170">
        <v>0</v>
      </c>
      <c r="G14" s="171">
        <f t="shared" si="0"/>
        <v>0</v>
      </c>
      <c r="O14" s="138">
        <v>2</v>
      </c>
      <c r="AA14" s="117">
        <v>12</v>
      </c>
      <c r="AB14" s="117">
        <v>0</v>
      </c>
      <c r="AC14" s="117">
        <v>7</v>
      </c>
      <c r="AZ14" s="117">
        <v>1</v>
      </c>
      <c r="BA14" s="117">
        <f t="shared" si="1"/>
        <v>0</v>
      </c>
      <c r="BB14" s="117">
        <f t="shared" si="2"/>
        <v>0</v>
      </c>
      <c r="BC14" s="117">
        <f t="shared" si="3"/>
        <v>0</v>
      </c>
      <c r="BD14" s="117">
        <f t="shared" si="4"/>
        <v>0</v>
      </c>
      <c r="BE14" s="117">
        <f t="shared" si="5"/>
        <v>0</v>
      </c>
      <c r="CZ14" s="117">
        <v>0</v>
      </c>
    </row>
    <row r="15" spans="1:104" ht="12.75">
      <c r="A15" s="173">
        <v>8</v>
      </c>
      <c r="B15" s="167" t="s">
        <v>78</v>
      </c>
      <c r="C15" s="168" t="s">
        <v>79</v>
      </c>
      <c r="D15" s="169"/>
      <c r="E15" s="170">
        <v>1</v>
      </c>
      <c r="F15" s="170">
        <v>0</v>
      </c>
      <c r="G15" s="171">
        <f t="shared" si="0"/>
        <v>0</v>
      </c>
      <c r="O15" s="138">
        <v>2</v>
      </c>
      <c r="AA15" s="117">
        <v>12</v>
      </c>
      <c r="AB15" s="117">
        <v>0</v>
      </c>
      <c r="AC15" s="117">
        <v>8</v>
      </c>
      <c r="AZ15" s="117">
        <v>1</v>
      </c>
      <c r="BA15" s="117">
        <f t="shared" si="1"/>
        <v>0</v>
      </c>
      <c r="BB15" s="117">
        <f t="shared" si="2"/>
        <v>0</v>
      </c>
      <c r="BC15" s="117">
        <f t="shared" si="3"/>
        <v>0</v>
      </c>
      <c r="BD15" s="117">
        <f t="shared" si="4"/>
        <v>0</v>
      </c>
      <c r="BE15" s="117">
        <f t="shared" si="5"/>
        <v>0</v>
      </c>
      <c r="CZ15" s="117">
        <v>0</v>
      </c>
    </row>
    <row r="16" spans="1:104" ht="12.75">
      <c r="A16" s="173">
        <v>9</v>
      </c>
      <c r="B16" s="167" t="s">
        <v>80</v>
      </c>
      <c r="C16" s="168" t="s">
        <v>81</v>
      </c>
      <c r="D16" s="169"/>
      <c r="E16" s="170">
        <v>1</v>
      </c>
      <c r="F16" s="170">
        <v>0</v>
      </c>
      <c r="G16" s="171">
        <f t="shared" si="0"/>
        <v>0</v>
      </c>
      <c r="O16" s="138">
        <v>2</v>
      </c>
      <c r="AA16" s="117">
        <v>12</v>
      </c>
      <c r="AB16" s="117">
        <v>0</v>
      </c>
      <c r="AC16" s="117">
        <v>9</v>
      </c>
      <c r="AZ16" s="117">
        <v>1</v>
      </c>
      <c r="BA16" s="117">
        <f t="shared" si="1"/>
        <v>0</v>
      </c>
      <c r="BB16" s="117">
        <f t="shared" si="2"/>
        <v>0</v>
      </c>
      <c r="BC16" s="117">
        <f t="shared" si="3"/>
        <v>0</v>
      </c>
      <c r="BD16" s="117">
        <f t="shared" si="4"/>
        <v>0</v>
      </c>
      <c r="BE16" s="117">
        <f t="shared" si="5"/>
        <v>0</v>
      </c>
      <c r="CZ16" s="117">
        <v>0</v>
      </c>
    </row>
    <row r="17" spans="1:104" ht="22.5">
      <c r="A17" s="173">
        <v>10</v>
      </c>
      <c r="B17" s="167" t="s">
        <v>82</v>
      </c>
      <c r="C17" s="168" t="s">
        <v>89</v>
      </c>
      <c r="D17" s="169" t="s">
        <v>66</v>
      </c>
      <c r="E17" s="170">
        <v>2</v>
      </c>
      <c r="F17" s="170">
        <v>0</v>
      </c>
      <c r="G17" s="171">
        <f t="shared" si="0"/>
        <v>0</v>
      </c>
      <c r="O17" s="138">
        <v>2</v>
      </c>
      <c r="AA17" s="117">
        <v>12</v>
      </c>
      <c r="AB17" s="117">
        <v>0</v>
      </c>
      <c r="AC17" s="117">
        <v>10</v>
      </c>
      <c r="AZ17" s="117">
        <v>1</v>
      </c>
      <c r="BA17" s="117">
        <f t="shared" si="1"/>
        <v>0</v>
      </c>
      <c r="BB17" s="117">
        <f t="shared" si="2"/>
        <v>0</v>
      </c>
      <c r="BC17" s="117">
        <f t="shared" si="3"/>
        <v>0</v>
      </c>
      <c r="BD17" s="117">
        <f t="shared" si="4"/>
        <v>0</v>
      </c>
      <c r="BE17" s="117">
        <f t="shared" si="5"/>
        <v>0</v>
      </c>
      <c r="CZ17" s="117">
        <v>0</v>
      </c>
    </row>
    <row r="18" spans="1:57" ht="12.75">
      <c r="A18" s="164"/>
      <c r="B18" s="140" t="s">
        <v>67</v>
      </c>
      <c r="C18" s="141" t="str">
        <f>CONCATENATE(B7," ",C7)</f>
        <v>11 Přípravné a přidružené práce</v>
      </c>
      <c r="D18" s="139"/>
      <c r="E18" s="142"/>
      <c r="F18" s="142"/>
      <c r="G18" s="143">
        <f>SUM(G7:G17)</f>
        <v>0</v>
      </c>
      <c r="O18" s="138">
        <v>4</v>
      </c>
      <c r="BA18" s="144">
        <f>SUM(BA7:BA17)</f>
        <v>0</v>
      </c>
      <c r="BB18" s="144">
        <f>SUM(BB7:BB17)</f>
        <v>0</v>
      </c>
      <c r="BC18" s="144">
        <f>SUM(BC7:BC17)</f>
        <v>0</v>
      </c>
      <c r="BD18" s="144">
        <f>SUM(BD7:BD17)</f>
        <v>0</v>
      </c>
      <c r="BE18" s="144">
        <f>SUM(BE7:BE17)</f>
        <v>0</v>
      </c>
    </row>
    <row r="19" spans="1:7" ht="12.75">
      <c r="A19" s="118"/>
      <c r="B19" s="118"/>
      <c r="C19" s="118"/>
      <c r="D19" s="118"/>
      <c r="E19" s="118"/>
      <c r="F19" s="118"/>
      <c r="G19" s="118"/>
    </row>
    <row r="20" ht="12.75">
      <c r="E20" s="117"/>
    </row>
    <row r="21" ht="12.75">
      <c r="E21" s="117"/>
    </row>
    <row r="22" ht="12.75">
      <c r="E22" s="117"/>
    </row>
    <row r="23" ht="12.75">
      <c r="E23" s="117"/>
    </row>
    <row r="24" ht="12.75">
      <c r="E24" s="117"/>
    </row>
    <row r="25" ht="12.75">
      <c r="E25" s="117"/>
    </row>
    <row r="26" ht="12.75">
      <c r="E26" s="117"/>
    </row>
    <row r="27" ht="12.75">
      <c r="E27" s="117"/>
    </row>
    <row r="28" ht="12.75">
      <c r="E28" s="117"/>
    </row>
    <row r="29" ht="12.75">
      <c r="E29" s="117"/>
    </row>
    <row r="30" ht="12.75">
      <c r="E30" s="117"/>
    </row>
    <row r="31" ht="12.75">
      <c r="E31" s="117"/>
    </row>
    <row r="32" ht="12.75">
      <c r="E32" s="117"/>
    </row>
    <row r="33" ht="12.75">
      <c r="E33" s="117"/>
    </row>
    <row r="34" ht="12.75">
      <c r="E34" s="117"/>
    </row>
    <row r="35" ht="12.75">
      <c r="E35" s="117"/>
    </row>
    <row r="36" ht="12.75">
      <c r="E36" s="117"/>
    </row>
    <row r="37" ht="12.75">
      <c r="E37" s="117"/>
    </row>
    <row r="38" ht="12.75">
      <c r="E38" s="117"/>
    </row>
    <row r="39" ht="12.75">
      <c r="E39" s="117"/>
    </row>
    <row r="40" ht="12.75">
      <c r="E40" s="117"/>
    </row>
    <row r="41" ht="12.75">
      <c r="E41" s="117"/>
    </row>
    <row r="42" spans="1:7" ht="12.75">
      <c r="A42" s="145"/>
      <c r="B42" s="145"/>
      <c r="C42" s="145"/>
      <c r="D42" s="145"/>
      <c r="E42" s="145"/>
      <c r="F42" s="145"/>
      <c r="G42" s="145"/>
    </row>
    <row r="43" spans="1:7" ht="12.75">
      <c r="A43" s="145"/>
      <c r="B43" s="145"/>
      <c r="C43" s="145"/>
      <c r="D43" s="145"/>
      <c r="E43" s="145"/>
      <c r="F43" s="145"/>
      <c r="G43" s="145"/>
    </row>
    <row r="44" spans="1:7" ht="12.75">
      <c r="A44" s="145"/>
      <c r="B44" s="145"/>
      <c r="C44" s="145"/>
      <c r="D44" s="145"/>
      <c r="E44" s="145"/>
      <c r="F44" s="145"/>
      <c r="G44" s="145"/>
    </row>
    <row r="45" spans="1:7" ht="12.75">
      <c r="A45" s="145"/>
      <c r="B45" s="145"/>
      <c r="C45" s="145"/>
      <c r="D45" s="145"/>
      <c r="E45" s="145"/>
      <c r="F45" s="145"/>
      <c r="G45" s="145"/>
    </row>
    <row r="46" ht="12.75">
      <c r="E46" s="117"/>
    </row>
    <row r="47" ht="12.75">
      <c r="E47" s="117"/>
    </row>
    <row r="48" ht="12.75">
      <c r="E48" s="117"/>
    </row>
    <row r="49" ht="12.75">
      <c r="E49" s="117"/>
    </row>
    <row r="50" ht="12.75">
      <c r="E50" s="117"/>
    </row>
    <row r="51" ht="12.75">
      <c r="E51" s="117"/>
    </row>
    <row r="52" ht="12.75">
      <c r="E52" s="117"/>
    </row>
    <row r="53" ht="12.75">
      <c r="E53" s="117"/>
    </row>
    <row r="54" ht="12.75">
      <c r="E54" s="117"/>
    </row>
    <row r="55" ht="12.75">
      <c r="E55" s="117"/>
    </row>
    <row r="56" ht="12.75">
      <c r="E56" s="117"/>
    </row>
    <row r="57" ht="12.75">
      <c r="E57" s="117"/>
    </row>
    <row r="58" ht="12.75">
      <c r="E58" s="117"/>
    </row>
    <row r="59" ht="12.75">
      <c r="E59" s="117"/>
    </row>
    <row r="60" ht="12.75">
      <c r="E60" s="117"/>
    </row>
    <row r="61" ht="12.75">
      <c r="E61" s="117"/>
    </row>
    <row r="62" ht="12.75">
      <c r="E62" s="117"/>
    </row>
    <row r="63" ht="12.75">
      <c r="E63" s="117"/>
    </row>
    <row r="64" ht="12.75">
      <c r="E64" s="117"/>
    </row>
    <row r="65" ht="12.75">
      <c r="E65" s="117"/>
    </row>
    <row r="66" ht="12.75">
      <c r="E66" s="117"/>
    </row>
    <row r="67" ht="12.75">
      <c r="E67" s="117"/>
    </row>
    <row r="68" ht="12.75">
      <c r="E68" s="117"/>
    </row>
    <row r="69" ht="12.75">
      <c r="E69" s="117"/>
    </row>
    <row r="70" ht="12.75">
      <c r="E70" s="117"/>
    </row>
    <row r="71" ht="12.75">
      <c r="E71" s="117"/>
    </row>
    <row r="72" ht="12.75">
      <c r="E72" s="117"/>
    </row>
    <row r="73" ht="12.75">
      <c r="E73" s="117"/>
    </row>
    <row r="74" ht="12.75">
      <c r="E74" s="117"/>
    </row>
    <row r="75" ht="12.75">
      <c r="E75" s="117"/>
    </row>
    <row r="76" ht="12.75">
      <c r="E76" s="117"/>
    </row>
    <row r="77" spans="1:2" ht="12.75">
      <c r="A77" s="146"/>
      <c r="B77" s="146"/>
    </row>
    <row r="78" spans="1:7" ht="12.75">
      <c r="A78" s="145"/>
      <c r="B78" s="145"/>
      <c r="C78" s="148"/>
      <c r="D78" s="148"/>
      <c r="E78" s="149"/>
      <c r="F78" s="148"/>
      <c r="G78" s="150"/>
    </row>
    <row r="79" spans="1:7" ht="12.75">
      <c r="A79" s="151"/>
      <c r="B79" s="151"/>
      <c r="C79" s="145"/>
      <c r="D79" s="145"/>
      <c r="E79" s="152"/>
      <c r="F79" s="145"/>
      <c r="G79" s="145"/>
    </row>
    <row r="80" spans="1:7" ht="12.75">
      <c r="A80" s="145"/>
      <c r="B80" s="145"/>
      <c r="C80" s="145"/>
      <c r="D80" s="145"/>
      <c r="E80" s="152"/>
      <c r="F80" s="145"/>
      <c r="G80" s="145"/>
    </row>
    <row r="81" spans="1:7" ht="12.75">
      <c r="A81" s="145"/>
      <c r="B81" s="145"/>
      <c r="C81" s="145"/>
      <c r="D81" s="145"/>
      <c r="E81" s="152"/>
      <c r="F81" s="145"/>
      <c r="G81" s="145"/>
    </row>
    <row r="82" spans="1:7" ht="12.75">
      <c r="A82" s="145"/>
      <c r="B82" s="145"/>
      <c r="C82" s="145"/>
      <c r="D82" s="145"/>
      <c r="E82" s="152"/>
      <c r="F82" s="145"/>
      <c r="G82" s="145"/>
    </row>
    <row r="83" spans="1:7" ht="12.75">
      <c r="A83" s="145"/>
      <c r="B83" s="145"/>
      <c r="C83" s="145"/>
      <c r="D83" s="145"/>
      <c r="E83" s="152"/>
      <c r="F83" s="145"/>
      <c r="G83" s="145"/>
    </row>
    <row r="84" spans="1:7" ht="12.75">
      <c r="A84" s="145"/>
      <c r="B84" s="145"/>
      <c r="C84" s="145"/>
      <c r="D84" s="145"/>
      <c r="E84" s="152"/>
      <c r="F84" s="145"/>
      <c r="G84" s="145"/>
    </row>
    <row r="85" spans="1:7" ht="12.75">
      <c r="A85" s="145"/>
      <c r="B85" s="145"/>
      <c r="C85" s="145"/>
      <c r="D85" s="145"/>
      <c r="E85" s="152"/>
      <c r="F85" s="145"/>
      <c r="G85" s="145"/>
    </row>
    <row r="86" spans="1:7" ht="12.75">
      <c r="A86" s="145"/>
      <c r="B86" s="145"/>
      <c r="C86" s="145"/>
      <c r="D86" s="145"/>
      <c r="E86" s="152"/>
      <c r="F86" s="145"/>
      <c r="G86" s="145"/>
    </row>
    <row r="87" spans="1:7" ht="12.75">
      <c r="A87" s="145"/>
      <c r="B87" s="145"/>
      <c r="C87" s="145"/>
      <c r="D87" s="145"/>
      <c r="E87" s="152"/>
      <c r="F87" s="145"/>
      <c r="G87" s="145"/>
    </row>
    <row r="88" spans="1:7" ht="12.75">
      <c r="A88" s="145"/>
      <c r="B88" s="145"/>
      <c r="C88" s="145"/>
      <c r="D88" s="145"/>
      <c r="E88" s="152"/>
      <c r="F88" s="145"/>
      <c r="G88" s="145"/>
    </row>
    <row r="89" spans="1:7" ht="12.75">
      <c r="A89" s="145"/>
      <c r="B89" s="145"/>
      <c r="C89" s="145"/>
      <c r="D89" s="145"/>
      <c r="E89" s="152"/>
      <c r="F89" s="145"/>
      <c r="G89" s="145"/>
    </row>
    <row r="90" spans="1:7" ht="12.75">
      <c r="A90" s="145"/>
      <c r="B90" s="145"/>
      <c r="C90" s="145"/>
      <c r="D90" s="145"/>
      <c r="E90" s="152"/>
      <c r="F90" s="145"/>
      <c r="G90" s="145"/>
    </row>
    <row r="91" spans="1:7" ht="12.75">
      <c r="A91" s="145"/>
      <c r="B91" s="145"/>
      <c r="C91" s="145"/>
      <c r="D91" s="145"/>
      <c r="E91" s="152"/>
      <c r="F91" s="145"/>
      <c r="G91" s="145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2018-01-23T15:17:16Z</dcterms:created>
  <dcterms:modified xsi:type="dcterms:W3CDTF">2018-01-23T15:17:27Z</dcterms:modified>
  <cp:category/>
  <cp:version/>
  <cp:contentType/>
  <cp:contentStatus/>
</cp:coreProperties>
</file>