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80" yWindow="-135" windowWidth="17400" windowHeight="12300" activeTab="2"/>
  </bookViews>
  <sheets>
    <sheet name="Krycí list" sheetId="1" r:id="rId1"/>
    <sheet name="Rekapitulace" sheetId="2" r:id="rId2"/>
    <sheet name="Soupis prací" sheetId="3" r:id="rId3"/>
    <sheet name="VV" sheetId="4" r:id="rId4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 localSheetId="3">VV!#REF!</definedName>
    <definedName name="Dodavka0">'Soupis prací'!#REF!</definedName>
    <definedName name="HSV">Rekapitulace!$E$13</definedName>
    <definedName name="HSV0" localSheetId="3">VV!#REF!</definedName>
    <definedName name="HSV0">'Soupis prací'!#REF!</definedName>
    <definedName name="HZS">Rekapitulace!$I$13</definedName>
    <definedName name="HZS0" localSheetId="3">VV!#REF!</definedName>
    <definedName name="HZS0">'Soupis prací'!#REF!</definedName>
    <definedName name="JKSO">'Krycí list'!$F$4</definedName>
    <definedName name="MJ">'Krycí list'!$G$4</definedName>
    <definedName name="Mont">Rekapitulace!$H$13</definedName>
    <definedName name="Montaz0" localSheetId="3">VV!#REF!</definedName>
    <definedName name="Montaz0">'Soupis prací'!#REF!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1">Rekapitulace!$1:$6</definedName>
    <definedName name="_xlnm.Print_Titles" localSheetId="2">'Soupis prací'!$1:$6</definedName>
    <definedName name="_xlnm.Print_Titles" localSheetId="3">VV!$1:$6</definedName>
    <definedName name="Objednatel">'Krycí list'!$C$8</definedName>
    <definedName name="_xlnm.Print_Area" localSheetId="0">'Krycí list'!$A$1:$G$45</definedName>
    <definedName name="_xlnm.Print_Area" localSheetId="1">Rekapitulace!$A$1:$I$19</definedName>
    <definedName name="_xlnm.Print_Area" localSheetId="2">'Soupis prací'!$A$1:$G$28</definedName>
    <definedName name="_xlnm.Print_Area" localSheetId="3">VV!$A$1:$G$38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 localSheetId="3">VV!#REF!</definedName>
    <definedName name="PSV0">'Soupis prací'!#REF!</definedName>
    <definedName name="SloupecCC" localSheetId="3">VV!$G$6</definedName>
    <definedName name="SloupecCC">'Soupis prací'!$G$6</definedName>
    <definedName name="SloupecCisloPol" localSheetId="3">VV!$B$6</definedName>
    <definedName name="SloupecCisloPol">'Soupis prací'!$B$6</definedName>
    <definedName name="SloupecJC" localSheetId="3">VV!$F$6</definedName>
    <definedName name="SloupecJC">'Soupis prací'!$F$6</definedName>
    <definedName name="SloupecMJ" localSheetId="3">VV!$D$6</definedName>
    <definedName name="SloupecMJ">'Soupis prací'!$D$6</definedName>
    <definedName name="SloupecMnozstvi" localSheetId="3">VV!$E$6</definedName>
    <definedName name="SloupecMnozstvi">'Soupis prací'!$E$6</definedName>
    <definedName name="SloupecNazPol" localSheetId="3">VV!$C$6</definedName>
    <definedName name="SloupecNazPol">'Soupis prací'!$C$6</definedName>
    <definedName name="SloupecPC" localSheetId="3">VV!$A$6</definedName>
    <definedName name="SloupecPC">'Soupis prací'!$A$6</definedName>
    <definedName name="solver_lin" localSheetId="2" hidden="1">0</definedName>
    <definedName name="solver_lin" localSheetId="3" hidden="1">0</definedName>
    <definedName name="solver_num" localSheetId="2" hidden="1">0</definedName>
    <definedName name="solver_num" localSheetId="3" hidden="1">0</definedName>
    <definedName name="solver_opt" localSheetId="2" hidden="1">'Soupis prací'!#REF!</definedName>
    <definedName name="solver_opt" localSheetId="3" hidden="1">VV!#REF!</definedName>
    <definedName name="solver_typ" localSheetId="2" hidden="1">1</definedName>
    <definedName name="solver_typ" localSheetId="3" hidden="1">1</definedName>
    <definedName name="solver_val" localSheetId="2" hidden="1">0</definedName>
    <definedName name="solver_val" localSheetId="3" hidden="1">0</definedName>
    <definedName name="Typ" localSheetId="3">VV!#REF!</definedName>
    <definedName name="Typ">'Soupis prací'!#REF!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I12" i="2" l="1"/>
  <c r="H12" i="2"/>
  <c r="G12" i="2"/>
  <c r="F12" i="2"/>
  <c r="E12" i="2"/>
  <c r="I11" i="2"/>
  <c r="H11" i="2"/>
  <c r="G11" i="2"/>
  <c r="F11" i="2"/>
  <c r="E11" i="2"/>
  <c r="G9" i="3" l="1"/>
  <c r="G8" i="3"/>
  <c r="G10" i="3" s="1"/>
  <c r="G13" i="3"/>
  <c r="G14" i="3"/>
  <c r="G12" i="3"/>
  <c r="G15" i="3" s="1"/>
  <c r="G18" i="3"/>
  <c r="G17" i="3"/>
  <c r="G19" i="3" s="1"/>
  <c r="G22" i="3"/>
  <c r="G23" i="3"/>
  <c r="G21" i="3"/>
  <c r="G24" i="3" s="1"/>
  <c r="G37" i="3"/>
  <c r="G38" i="3" s="1"/>
  <c r="G28" i="3"/>
  <c r="G29" i="3"/>
  <c r="G30" i="3"/>
  <c r="G31" i="3"/>
  <c r="G32" i="3"/>
  <c r="G33" i="3"/>
  <c r="G34" i="3"/>
  <c r="G27" i="3"/>
  <c r="G35" i="3" s="1"/>
  <c r="G26" i="3"/>
  <c r="G31" i="4"/>
  <c r="B8" i="2" l="1"/>
  <c r="B7" i="2"/>
  <c r="C15" i="3"/>
  <c r="C10" i="3"/>
  <c r="G9" i="4"/>
  <c r="G29" i="4"/>
  <c r="G26" i="4"/>
  <c r="G27" i="4"/>
  <c r="G22" i="4"/>
  <c r="G21" i="4"/>
  <c r="G18" i="4"/>
  <c r="G17" i="4"/>
  <c r="C15" i="4" l="1"/>
  <c r="BE14" i="4"/>
  <c r="BD14" i="4"/>
  <c r="BC14" i="4"/>
  <c r="BB14" i="4"/>
  <c r="BA14" i="4"/>
  <c r="BE13" i="4"/>
  <c r="BE15" i="4" s="1"/>
  <c r="BD13" i="4"/>
  <c r="BC13" i="4"/>
  <c r="BC15" i="4" s="1"/>
  <c r="BB13" i="4"/>
  <c r="G15" i="4"/>
  <c r="C10" i="4"/>
  <c r="BE8" i="4"/>
  <c r="BE10" i="4" s="1"/>
  <c r="BD8" i="4"/>
  <c r="BD10" i="4" s="1"/>
  <c r="BC8" i="4"/>
  <c r="BC10" i="4" s="1"/>
  <c r="BB8" i="4"/>
  <c r="BB10" i="4" s="1"/>
  <c r="G8" i="4"/>
  <c r="G10" i="4" s="1"/>
  <c r="BB15" i="4" l="1"/>
  <c r="BD15" i="4"/>
  <c r="BA13" i="4"/>
  <c r="BA15" i="4" s="1"/>
  <c r="BA8" i="4"/>
  <c r="BA10" i="4" s="1"/>
  <c r="F34" i="4"/>
  <c r="C38" i="4"/>
  <c r="BE37" i="4"/>
  <c r="BE38" i="4" s="1"/>
  <c r="BD37" i="4"/>
  <c r="BD38" i="4" s="1"/>
  <c r="BC37" i="4"/>
  <c r="BC38" i="4" s="1"/>
  <c r="BB37" i="4"/>
  <c r="BB38" i="4" s="1"/>
  <c r="G37" i="4"/>
  <c r="G38" i="4" s="1"/>
  <c r="C35" i="4"/>
  <c r="BE34" i="4"/>
  <c r="BD34" i="4"/>
  <c r="BC34" i="4"/>
  <c r="BB34" i="4"/>
  <c r="G34" i="4"/>
  <c r="BA34" i="4" s="1"/>
  <c r="BE33" i="4"/>
  <c r="BD33" i="4"/>
  <c r="BC33" i="4"/>
  <c r="BB33" i="4"/>
  <c r="G33" i="4"/>
  <c r="BA33" i="4" s="1"/>
  <c r="BE32" i="4"/>
  <c r="BD32" i="4"/>
  <c r="BC32" i="4"/>
  <c r="BB32" i="4"/>
  <c r="G32" i="4"/>
  <c r="BA32" i="4" s="1"/>
  <c r="BE30" i="4"/>
  <c r="BD30" i="4"/>
  <c r="BC30" i="4"/>
  <c r="BB30" i="4"/>
  <c r="G30" i="4"/>
  <c r="BA30" i="4" s="1"/>
  <c r="BE29" i="4"/>
  <c r="BD29" i="4"/>
  <c r="BC29" i="4"/>
  <c r="BB29" i="4"/>
  <c r="BA29" i="4"/>
  <c r="BE28" i="4"/>
  <c r="BD28" i="4"/>
  <c r="BC28" i="4"/>
  <c r="BB28" i="4"/>
  <c r="G28" i="4"/>
  <c r="BA28" i="4" s="1"/>
  <c r="BE27" i="4"/>
  <c r="BD27" i="4"/>
  <c r="BC27" i="4"/>
  <c r="BB27" i="4"/>
  <c r="BA27" i="4"/>
  <c r="BE26" i="4"/>
  <c r="BD26" i="4"/>
  <c r="BC26" i="4"/>
  <c r="BB26" i="4"/>
  <c r="BA26" i="4"/>
  <c r="C24" i="4"/>
  <c r="BE23" i="4"/>
  <c r="BD23" i="4"/>
  <c r="BC23" i="4"/>
  <c r="BB23" i="4"/>
  <c r="G23" i="4"/>
  <c r="BA23" i="4" s="1"/>
  <c r="BE22" i="4"/>
  <c r="BD22" i="4"/>
  <c r="BC22" i="4"/>
  <c r="BB22" i="4"/>
  <c r="BA22" i="4"/>
  <c r="BE21" i="4"/>
  <c r="BE24" i="4" s="1"/>
  <c r="BD21" i="4"/>
  <c r="BC21" i="4"/>
  <c r="BC24" i="4" s="1"/>
  <c r="BB21" i="4"/>
  <c r="C19" i="4"/>
  <c r="BE18" i="4"/>
  <c r="BD18" i="4"/>
  <c r="BC18" i="4"/>
  <c r="BB18" i="4"/>
  <c r="BA18" i="4"/>
  <c r="BE17" i="4"/>
  <c r="BE19" i="4" s="1"/>
  <c r="BD17" i="4"/>
  <c r="BC17" i="4"/>
  <c r="BC19" i="4" s="1"/>
  <c r="BB17" i="4"/>
  <c r="G19" i="4"/>
  <c r="C4" i="4"/>
  <c r="F3" i="4"/>
  <c r="C3" i="4"/>
  <c r="BB19" i="4" l="1"/>
  <c r="BD19" i="4"/>
  <c r="BC35" i="4"/>
  <c r="BB24" i="4"/>
  <c r="BD24" i="4"/>
  <c r="BB35" i="4"/>
  <c r="BD35" i="4"/>
  <c r="G35" i="4"/>
  <c r="G24" i="4"/>
  <c r="BE35" i="4"/>
  <c r="BA21" i="4"/>
  <c r="BA24" i="4" s="1"/>
  <c r="BA37" i="4"/>
  <c r="BA38" i="4" s="1"/>
  <c r="BA17" i="4"/>
  <c r="BA19" i="4" s="1"/>
  <c r="BA35" i="4"/>
  <c r="BE28" i="3"/>
  <c r="BD28" i="3"/>
  <c r="BC28" i="3"/>
  <c r="BB28" i="3"/>
  <c r="BA28" i="3"/>
  <c r="B12" i="2"/>
  <c r="A12" i="2"/>
  <c r="C38" i="3"/>
  <c r="BE25" i="3"/>
  <c r="BD25" i="3"/>
  <c r="BC25" i="3"/>
  <c r="BB25" i="3"/>
  <c r="G25" i="3"/>
  <c r="BA25" i="3"/>
  <c r="BE24" i="3"/>
  <c r="I10" i="2" s="1"/>
  <c r="BD24" i="3"/>
  <c r="H10" i="2" s="1"/>
  <c r="BC24" i="3"/>
  <c r="G10" i="2" s="1"/>
  <c r="BB24" i="3"/>
  <c r="F10" i="2" s="1"/>
  <c r="BA24" i="3"/>
  <c r="E10" i="2" s="1"/>
  <c r="BE23" i="3"/>
  <c r="BD23" i="3"/>
  <c r="BC23" i="3"/>
  <c r="BB23" i="3"/>
  <c r="BA23" i="3"/>
  <c r="BE22" i="3"/>
  <c r="BD22" i="3"/>
  <c r="BC22" i="3"/>
  <c r="BB22" i="3"/>
  <c r="BA22" i="3"/>
  <c r="BE21" i="3"/>
  <c r="BD21" i="3"/>
  <c r="BC21" i="3"/>
  <c r="BB21" i="3"/>
  <c r="BA21" i="3"/>
  <c r="BE20" i="3"/>
  <c r="BD20" i="3"/>
  <c r="BC20" i="3"/>
  <c r="BB20" i="3"/>
  <c r="G20" i="3"/>
  <c r="BA20" i="3" s="1"/>
  <c r="BE19" i="3"/>
  <c r="I9" i="2" s="1"/>
  <c r="BD19" i="3"/>
  <c r="H9" i="2" s="1"/>
  <c r="BC19" i="3"/>
  <c r="G9" i="2" s="1"/>
  <c r="BB19" i="3"/>
  <c r="F9" i="2" s="1"/>
  <c r="BA19" i="3"/>
  <c r="E9" i="2" s="1"/>
  <c r="BE18" i="3"/>
  <c r="BD18" i="3"/>
  <c r="BC18" i="3"/>
  <c r="BB18" i="3"/>
  <c r="BA18" i="3"/>
  <c r="BE17" i="3"/>
  <c r="BE26" i="3" s="1"/>
  <c r="BD17" i="3"/>
  <c r="BD26" i="3" s="1"/>
  <c r="BC17" i="3"/>
  <c r="BC26" i="3" s="1"/>
  <c r="BB17" i="3"/>
  <c r="BB26" i="3" s="1"/>
  <c r="BA17" i="3"/>
  <c r="B11" i="2"/>
  <c r="A11" i="2"/>
  <c r="C35" i="3"/>
  <c r="BE14" i="3"/>
  <c r="BD14" i="3"/>
  <c r="BC14" i="3"/>
  <c r="BB14" i="3"/>
  <c r="BA14" i="3"/>
  <c r="BE13" i="3"/>
  <c r="BD13" i="3"/>
  <c r="BC13" i="3"/>
  <c r="BB13" i="3"/>
  <c r="BA13" i="3"/>
  <c r="BE12" i="3"/>
  <c r="BD12" i="3"/>
  <c r="BD15" i="3" s="1"/>
  <c r="H8" i="2" s="1"/>
  <c r="BC12" i="3"/>
  <c r="BB12" i="3"/>
  <c r="BA12" i="3"/>
  <c r="B10" i="2"/>
  <c r="A10" i="2"/>
  <c r="BE15" i="3"/>
  <c r="I8" i="2" s="1"/>
  <c r="BC15" i="3"/>
  <c r="G8" i="2" s="1"/>
  <c r="BB15" i="3"/>
  <c r="F8" i="2" s="1"/>
  <c r="C24" i="3"/>
  <c r="BE9" i="3"/>
  <c r="BD9" i="3"/>
  <c r="BC9" i="3"/>
  <c r="BB9" i="3"/>
  <c r="BA9" i="3"/>
  <c r="BE8" i="3"/>
  <c r="BD8" i="3"/>
  <c r="BC8" i="3"/>
  <c r="BB8" i="3"/>
  <c r="BA8" i="3"/>
  <c r="B9" i="2"/>
  <c r="A9" i="2"/>
  <c r="BE10" i="3"/>
  <c r="I7" i="2" s="1"/>
  <c r="I13" i="2" s="1"/>
  <c r="BD10" i="3"/>
  <c r="H7" i="2" s="1"/>
  <c r="H13" i="2" s="1"/>
  <c r="BC10" i="3"/>
  <c r="G7" i="2" s="1"/>
  <c r="G13" i="2" s="1"/>
  <c r="BB10" i="3"/>
  <c r="C19" i="3"/>
  <c r="C4" i="3"/>
  <c r="F3" i="3"/>
  <c r="C3" i="3"/>
  <c r="G18" i="2"/>
  <c r="I18" i="2" s="1"/>
  <c r="H19" i="2" s="1"/>
  <c r="C2" i="2"/>
  <c r="C1" i="2"/>
  <c r="F31" i="1"/>
  <c r="G8" i="1"/>
  <c r="F7" i="2" l="1"/>
  <c r="F13" i="2" s="1"/>
  <c r="C17" i="1" s="1"/>
  <c r="BA26" i="3"/>
  <c r="C15" i="1"/>
  <c r="C14" i="1"/>
  <c r="BA10" i="3"/>
  <c r="E7" i="2" s="1"/>
  <c r="C20" i="1"/>
  <c r="BA15" i="3"/>
  <c r="E8" i="2" s="1"/>
  <c r="E13" i="2" l="1"/>
  <c r="C16" i="1" s="1"/>
  <c r="C18" i="1" s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<sst xmlns="http://schemas.openxmlformats.org/spreadsheetml/2006/main" count="291" uniqueCount="145">
  <si>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</si>
  <si>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</si>
  <si>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</si>
  <si>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</si>
  <si>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</si>
  <si>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</si>
  <si>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</si>
  <si>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</si>
  <si>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</si>
  <si>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</si>
  <si>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</si>
  <si>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</si>
  <si>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</si>
  <si>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</si>
  <si>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</si>
  <si>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</si>
  <si>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</si>
  <si>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</si>
  <si>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</si>
  <si>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</si>
  <si>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</si>
  <si>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</si>
  <si>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</si>
  <si>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</si>
  <si>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</si>
  <si>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</si>
  <si>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</si>
  <si>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</si>
  <si>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</si>
  <si>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</si>
  <si>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</si>
  <si>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</si>
  <si>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</si>
  <si>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</si>
  <si>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</si>
  <si>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</si>
  <si>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</si>
  <si>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</si>
  <si>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</si>
  <si>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</si>
  <si>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</si>
  <si>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</si>
  <si>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</si>
  <si>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</si>
  <si>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</si>
  <si>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</si>
  <si>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</si>
  <si>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</si>
  <si>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</si>
  <si>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</si>
  <si>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</si>
  <si>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</si>
  <si>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</si>
  <si>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</si>
  <si>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</si>
  <si>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</si>
  <si>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</si>
  <si>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</si>
  <si>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</si>
  <si>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</si>
  <si>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</si>
  <si>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</si>
  <si>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</si>
  <si>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</si>
  <si>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</si>
  <si>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</si>
  <si>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</si>
  <si>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Sběrný dvůr odpadu - Jedovnice, Stavba</t>
  </si>
  <si>
    <t>So-09 - dešťová kanalizace a ORL</t>
  </si>
  <si>
    <t>3</t>
  </si>
  <si>
    <t>Svislé a kompletní konstrukce</t>
  </si>
  <si>
    <t>386 94-1114.R00</t>
  </si>
  <si>
    <t xml:space="preserve">Montáž odlučovačů benzinu a olejů velikosti IV </t>
  </si>
  <si>
    <t>kus</t>
  </si>
  <si>
    <t>SPC</t>
  </si>
  <si>
    <t>5</t>
  </si>
  <si>
    <t>Komunikace</t>
  </si>
  <si>
    <t>597 10-1114.RT1</t>
  </si>
  <si>
    <t>Montáž odvodňovacího žlabu - polymerbeton včetně beton. lože  B30, zatížení E 600, F 900 kN</t>
  </si>
  <si>
    <t>m</t>
  </si>
  <si>
    <t>597 10-3020.RAA</t>
  </si>
  <si>
    <t>8</t>
  </si>
  <si>
    <t>Trubní vedení</t>
  </si>
  <si>
    <t>831 35-0012.RAA</t>
  </si>
  <si>
    <t>Kanalizace z trub PVC hrdlových D 160 hloubka 2,0 m</t>
  </si>
  <si>
    <t>831 35-0014.RAA</t>
  </si>
  <si>
    <t>Kanalizace z trub PVC hrdlových D 315 hloubka 2,0 m</t>
  </si>
  <si>
    <t>894 41-0020.RAC</t>
  </si>
  <si>
    <t>877 37-3121.RT2</t>
  </si>
  <si>
    <t>Montáž tvarovek odboč. z PVC gumový kroužek DN 300 včetně dodávky odbočky 315/160 mm</t>
  </si>
  <si>
    <t>9</t>
  </si>
  <si>
    <t>Ostatní konstrukce, bourání</t>
  </si>
  <si>
    <t>R1</t>
  </si>
  <si>
    <t xml:space="preserve">Provozní řád kanalizace, ČOV, ČS atd. </t>
  </si>
  <si>
    <t>kpl</t>
  </si>
  <si>
    <t>KOINVEST,s.r.o.</t>
  </si>
  <si>
    <t>Zařízení staveniště</t>
  </si>
  <si>
    <t xml:space="preserve">Šachta z betonových dílců pro DN 300                                 výška vstupu 2,1 m,  PD výkr.č.9.5.1 </t>
  </si>
  <si>
    <t xml:space="preserve">Šachta PP DN 425 poklop beton + konus </t>
  </si>
  <si>
    <t>871 31-1111.R00</t>
  </si>
  <si>
    <t>Odvodňovací bet.žlab pro vysokou zátěž SV 100, š.100mm                   PD výkr.č. F.9.7</t>
  </si>
  <si>
    <t xml:space="preserve">Vpusť k žlabu polymerbetonová D 400 - E 600 kN vč. dodávky vpusti s košíkem </t>
  </si>
  <si>
    <t>Odlučovač ropných látek 2/10 plast. 2pokl 15t                                PD výkr.č. F.9.6.1</t>
  </si>
  <si>
    <t xml:space="preserve">Prstenec vyrovn šachetní  625/60,                                                   PD výkr.č.9.5.1 </t>
  </si>
  <si>
    <t xml:space="preserve">Trubka kanal. korug. d 160 mm PR 160/6, dodávka </t>
  </si>
  <si>
    <t>Montáž trubek z tvrdého PVC ve výkopu d 160 mm           připojení</t>
  </si>
  <si>
    <t>Výpočty</t>
  </si>
  <si>
    <t xml:space="preserve">Odlučovač ropných látek 2/10 plast. 2pokl 15t                                </t>
  </si>
  <si>
    <t xml:space="preserve">Odvodňovací bet.žlab pro vysokou zátěž SV 100, š.100mm            </t>
  </si>
  <si>
    <t xml:space="preserve">PD výkr.č.9.5.1 </t>
  </si>
  <si>
    <t xml:space="preserve">Prstenec vyrovn šachetní  625/60,                                          </t>
  </si>
  <si>
    <t>Montáž trubek z tvrdého PVC ve výkopu d 160 mm          připojení</t>
  </si>
  <si>
    <t xml:space="preserve">(3x5) </t>
  </si>
  <si>
    <t>PD výkr.č. F.9.7</t>
  </si>
  <si>
    <t>PD výkr.č. F.9.5.2</t>
  </si>
  <si>
    <t>1</t>
  </si>
  <si>
    <t>Zemní práce</t>
  </si>
  <si>
    <t>2</t>
  </si>
  <si>
    <t>Základy,zvláštní zakládání</t>
  </si>
  <si>
    <t>131 10-1101.R00</t>
  </si>
  <si>
    <t>Hloubení nezapažených jam v hor. 2 do 100m3</t>
  </si>
  <si>
    <t>m3</t>
  </si>
  <si>
    <t>PD výkr.č. F.9.6.1, 9.6.2</t>
  </si>
  <si>
    <t>273 32-1311.R00</t>
  </si>
  <si>
    <t>Železobeton základových desek C 16/20 (B 20) podkl.beton,  PD výkr.č. F.8.4.2</t>
  </si>
  <si>
    <t>273 36-1621.R00</t>
  </si>
  <si>
    <t>Výztuž základových desek z oceli 10338</t>
  </si>
  <si>
    <t>t</t>
  </si>
  <si>
    <r>
      <t>(3,14x1,235</t>
    </r>
    <r>
      <rPr>
        <sz val="7"/>
        <rFont val="Calibri"/>
        <family val="2"/>
        <charset val="238"/>
      </rPr>
      <t>^</t>
    </r>
    <r>
      <rPr>
        <sz val="7"/>
        <rFont val="Arial CE"/>
      </rPr>
      <t>2x0,15) PD výkr.č. F.9.6.2</t>
    </r>
  </si>
  <si>
    <t>(0,72x45/1000)</t>
  </si>
  <si>
    <r>
      <t>((3,14x1,235</t>
    </r>
    <r>
      <rPr>
        <sz val="7"/>
        <rFont val="Calibri"/>
        <family val="2"/>
        <charset val="238"/>
      </rPr>
      <t xml:space="preserve">^2x3+2,47x2,47/2x9,88)+(0,6x0,6x2,1+2,1x2,1/2x2,4)x4+(1,7x1,7x2+1,7x1,7/2x6,8)x6) </t>
    </r>
    <r>
      <rPr>
        <sz val="7"/>
        <rFont val="Arial CE"/>
      </rPr>
      <t>PD výkr.č. F.9.6.2</t>
    </r>
  </si>
  <si>
    <t>271 52-1111.R00</t>
  </si>
  <si>
    <t xml:space="preserve">Polštář základu z kameniva hr. drceného 63-125 mm     </t>
  </si>
  <si>
    <t>(0,6x0,6x0,15+1,7x1,7x0,1) PD výkr.č. F.9.5.1, 9.5.2</t>
  </si>
  <si>
    <t>PD výkr.č. F.9.2</t>
  </si>
  <si>
    <t xml:space="preserve">PD výkr.č F.9.5.1 </t>
  </si>
  <si>
    <t>174 10-0010.RAA</t>
  </si>
  <si>
    <t>Zásyp jam, rýh a šachet sypaninou, dovoz sypaniny ze vzdálenosti 50m</t>
  </si>
  <si>
    <t>='Soupis prací'!B7</t>
  </si>
  <si>
    <t>='Soupis prací'!B11</t>
  </si>
  <si>
    <r>
      <t>((</t>
    </r>
    <r>
      <rPr>
        <sz val="7"/>
        <rFont val="Calibri"/>
        <family val="2"/>
        <charset val="238"/>
      </rPr>
      <t xml:space="preserve">2,47x2,47/2x9,88)+(2,1x2,1/2x2,4)x4+(1,7x1,7/2x6,8)x6-1,3x0,3x(0,299+0,110)) </t>
    </r>
    <r>
      <rPr>
        <sz val="7"/>
        <rFont val="Arial CE"/>
      </rPr>
      <t>PD výkr.č. F.9.6.2</t>
    </r>
  </si>
  <si>
    <t xml:space="preserve">Šachta PP DN 425 poklop litinový </t>
  </si>
  <si>
    <t>Konus DN 1000/625 vč. Žebříku</t>
  </si>
  <si>
    <t>286-95981</t>
  </si>
  <si>
    <t>Šachta z betonových dílců pro DN 1000                                 výška vstupu 2,1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</si>
</sst>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\ &quot;Kč&quot;"/>
  </numFmts>
  <fonts count="25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sz val="11"/>
      <name val="Arial CE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sz val="7"/>
      <name val="Arial CE"/>
    </font>
    <font>
      <sz val="7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40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5" fillId="0" borderId="21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Continuous"/>
    </xf>
    <xf numFmtId="0" fontId="5" fillId="0" borderId="22" xfId="0" applyFont="1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26" xfId="0" applyNumberFormat="1" applyBorder="1"/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15" xfId="0" applyNumberForma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7" fillId="0" borderId="14" xfId="0" applyFont="1" applyBorder="1"/>
    <xf numFmtId="3" fontId="0" fillId="0" borderId="33" xfId="0" applyNumberFormat="1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0" fontId="6" fillId="0" borderId="34" xfId="0" applyFont="1" applyFill="1" applyBorder="1"/>
    <xf numFmtId="0" fontId="6" fillId="0" borderId="35" xfId="0" applyFont="1" applyFill="1" applyBorder="1"/>
    <xf numFmtId="0" fontId="6" fillId="0" borderId="38" xfId="0" applyFont="1" applyFill="1" applyBorder="1"/>
    <xf numFmtId="0" fontId="6" fillId="0" borderId="3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0" xfId="1" applyFont="1" applyBorder="1"/>
    <xf numFmtId="0" fontId="9" fillId="0" borderId="40" xfId="1" applyBorder="1"/>
    <xf numFmtId="0" fontId="9" fillId="0" borderId="40" xfId="1" applyBorder="1" applyAlignment="1">
      <alignment horizontal="right"/>
    </xf>
    <xf numFmtId="0" fontId="9" fillId="0" borderId="40" xfId="1" applyFont="1" applyBorder="1"/>
    <xf numFmtId="0" fontId="0" fillId="0" borderId="40" xfId="0" applyNumberFormat="1" applyBorder="1" applyAlignment="1">
      <alignment horizontal="left"/>
    </xf>
    <xf numFmtId="0" fontId="0" fillId="0" borderId="41" xfId="0" applyNumberFormat="1" applyBorder="1"/>
    <xf numFmtId="0" fontId="3" fillId="0" borderId="42" xfId="1" applyFont="1" applyBorder="1"/>
    <xf numFmtId="0" fontId="9" fillId="0" borderId="42" xfId="1" applyBorder="1"/>
    <xf numFmtId="0" fontId="9" fillId="0" borderId="42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1" xfId="0" applyNumberFormat="1" applyFont="1" applyFill="1" applyBorder="1"/>
    <xf numFmtId="0" fontId="5" fillId="0" borderId="22" xfId="0" applyFont="1" applyFill="1" applyBorder="1"/>
    <xf numFmtId="0" fontId="5" fillId="0" borderId="23" xfId="0" applyFont="1" applyFill="1" applyBorder="1"/>
    <xf numFmtId="0" fontId="5" fillId="0" borderId="43" xfId="0" applyFont="1" applyFill="1" applyBorder="1"/>
    <xf numFmtId="0" fontId="5" fillId="0" borderId="44" xfId="0" applyFont="1" applyFill="1" applyBorder="1"/>
    <xf numFmtId="0" fontId="5" fillId="0" borderId="45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1" xfId="0" applyFont="1" applyFill="1" applyBorder="1"/>
    <xf numFmtId="3" fontId="5" fillId="0" borderId="23" xfId="0" applyNumberFormat="1" applyFont="1" applyFill="1" applyBorder="1"/>
    <xf numFmtId="3" fontId="5" fillId="0" borderId="43" xfId="0" applyNumberFormat="1" applyFont="1" applyFill="1" applyBorder="1"/>
    <xf numFmtId="3" fontId="5" fillId="0" borderId="44" xfId="0" applyNumberFormat="1" applyFont="1" applyFill="1" applyBorder="1"/>
    <xf numFmtId="3" fontId="5" fillId="0" borderId="45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27" xfId="0" applyFont="1" applyFill="1" applyBorder="1"/>
    <xf numFmtId="0" fontId="11" fillId="0" borderId="28" xfId="0" applyFont="1" applyFill="1" applyBorder="1"/>
    <xf numFmtId="0" fontId="0" fillId="0" borderId="46" xfId="0" applyFill="1" applyBorder="1"/>
    <xf numFmtId="0" fontId="11" fillId="0" borderId="47" xfId="0" applyFont="1" applyFill="1" applyBorder="1" applyAlignment="1">
      <alignment horizontal="right"/>
    </xf>
    <xf numFmtId="0" fontId="11" fillId="0" borderId="28" xfId="0" applyFont="1" applyFill="1" applyBorder="1" applyAlignment="1">
      <alignment horizontal="right"/>
    </xf>
    <xf numFmtId="0" fontId="11" fillId="0" borderId="29" xfId="0" applyFont="1" applyFill="1" applyBorder="1" applyAlignment="1">
      <alignment horizontal="center"/>
    </xf>
    <xf numFmtId="4" fontId="12" fillId="0" borderId="28" xfId="0" applyNumberFormat="1" applyFont="1" applyFill="1" applyBorder="1" applyAlignment="1">
      <alignment horizontal="right"/>
    </xf>
    <xf numFmtId="4" fontId="12" fillId="0" borderId="46" xfId="0" applyNumberFormat="1" applyFont="1" applyFill="1" applyBorder="1" applyAlignment="1">
      <alignment horizontal="right"/>
    </xf>
    <xf numFmtId="0" fontId="7" fillId="0" borderId="32" xfId="0" applyFont="1" applyFill="1" applyBorder="1"/>
    <xf numFmtId="0" fontId="7" fillId="0" borderId="25" xfId="0" applyFont="1" applyFill="1" applyBorder="1"/>
    <xf numFmtId="0" fontId="7" fillId="0" borderId="48" xfId="0" applyFont="1" applyFill="1" applyBorder="1"/>
    <xf numFmtId="3" fontId="7" fillId="0" borderId="31" xfId="0" applyNumberFormat="1" applyFont="1" applyFill="1" applyBorder="1" applyAlignment="1">
      <alignment horizontal="right"/>
    </xf>
    <xf numFmtId="166" fontId="7" fillId="0" borderId="49" xfId="0" applyNumberFormat="1" applyFont="1" applyFill="1" applyBorder="1" applyAlignment="1">
      <alignment horizontal="right"/>
    </xf>
    <xf numFmtId="3" fontId="7" fillId="0" borderId="50" xfId="0" applyNumberFormat="1" applyFont="1" applyFill="1" applyBorder="1" applyAlignment="1">
      <alignment horizontal="right"/>
    </xf>
    <xf numFmtId="4" fontId="7" fillId="0" borderId="25" xfId="0" applyNumberFormat="1" applyFont="1" applyFill="1" applyBorder="1" applyAlignment="1">
      <alignment horizontal="right"/>
    </xf>
    <xf numFmtId="3" fontId="7" fillId="0" borderId="48" xfId="0" applyNumberFormat="1" applyFont="1" applyFill="1" applyBorder="1" applyAlignment="1">
      <alignment horizontal="right"/>
    </xf>
    <xf numFmtId="0" fontId="0" fillId="0" borderId="34" xfId="0" applyFill="1" applyBorder="1"/>
    <xf numFmtId="0" fontId="5" fillId="0" borderId="35" xfId="0" applyFont="1" applyFill="1" applyBorder="1"/>
    <xf numFmtId="0" fontId="0" fillId="0" borderId="35" xfId="0" applyFill="1" applyBorder="1"/>
    <xf numFmtId="4" fontId="0" fillId="0" borderId="51" xfId="0" applyNumberFormat="1" applyFill="1" applyBorder="1"/>
    <xf numFmtId="4" fontId="0" fillId="0" borderId="34" xfId="0" applyNumberFormat="1" applyFill="1" applyBorder="1"/>
    <xf numFmtId="4" fontId="0" fillId="0" borderId="35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49" xfId="1" applyNumberFormat="1" applyFont="1" applyFill="1" applyBorder="1"/>
    <xf numFmtId="0" fontId="4" fillId="0" borderId="30" xfId="1" applyFont="1" applyFill="1" applyBorder="1" applyAlignment="1">
      <alignment horizontal="center"/>
    </xf>
    <xf numFmtId="0" fontId="4" fillId="0" borderId="30" xfId="1" applyNumberFormat="1" applyFont="1" applyFill="1" applyBorder="1" applyAlignment="1">
      <alignment horizontal="center"/>
    </xf>
    <xf numFmtId="0" fontId="4" fillId="0" borderId="49" xfId="1" applyFont="1" applyFill="1" applyBorder="1" applyAlignment="1">
      <alignment horizontal="center"/>
    </xf>
    <xf numFmtId="0" fontId="5" fillId="0" borderId="52" xfId="1" applyFont="1" applyFill="1" applyBorder="1" applyAlignment="1">
      <alignment horizontal="center"/>
    </xf>
    <xf numFmtId="49" fontId="5" fillId="0" borderId="52" xfId="1" applyNumberFormat="1" applyFont="1" applyFill="1" applyBorder="1" applyAlignment="1">
      <alignment horizontal="left"/>
    </xf>
    <xf numFmtId="0" fontId="5" fillId="0" borderId="52" xfId="1" applyFont="1" applyFill="1" applyBorder="1"/>
    <xf numFmtId="0" fontId="9" fillId="0" borderId="52" xfId="1" applyFill="1" applyBorder="1" applyAlignment="1">
      <alignment horizontal="center"/>
    </xf>
    <xf numFmtId="0" fontId="9" fillId="0" borderId="52" xfId="1" applyNumberFormat="1" applyFill="1" applyBorder="1" applyAlignment="1">
      <alignment horizontal="right"/>
    </xf>
    <xf numFmtId="0" fontId="9" fillId="0" borderId="52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2" xfId="1" applyFont="1" applyFill="1" applyBorder="1" applyAlignment="1">
      <alignment horizontal="center"/>
    </xf>
    <xf numFmtId="49" fontId="8" fillId="0" borderId="52" xfId="1" applyNumberFormat="1" applyFont="1" applyFill="1" applyBorder="1" applyAlignment="1">
      <alignment horizontal="left"/>
    </xf>
    <xf numFmtId="0" fontId="8" fillId="0" borderId="52" xfId="1" applyFont="1" applyFill="1" applyBorder="1" applyAlignment="1">
      <alignment wrapText="1"/>
    </xf>
    <xf numFmtId="49" fontId="17" fillId="0" borderId="52" xfId="1" applyNumberFormat="1" applyFont="1" applyFill="1" applyBorder="1" applyAlignment="1">
      <alignment horizontal="center" shrinkToFit="1"/>
    </xf>
    <xf numFmtId="4" fontId="17" fillId="0" borderId="52" xfId="1" applyNumberFormat="1" applyFont="1" applyFill="1" applyBorder="1" applyAlignment="1">
      <alignment horizontal="right"/>
    </xf>
    <xf numFmtId="4" fontId="17" fillId="0" borderId="52" xfId="1" applyNumberFormat="1" applyFont="1" applyFill="1" applyBorder="1"/>
    <xf numFmtId="0" fontId="9" fillId="0" borderId="53" xfId="1" applyFill="1" applyBorder="1" applyAlignment="1">
      <alignment horizontal="center"/>
    </xf>
    <xf numFmtId="49" fontId="3" fillId="0" borderId="53" xfId="1" applyNumberFormat="1" applyFont="1" applyFill="1" applyBorder="1" applyAlignment="1">
      <alignment horizontal="left"/>
    </xf>
    <xf numFmtId="0" fontId="3" fillId="0" borderId="53" xfId="1" applyFont="1" applyFill="1" applyBorder="1"/>
    <xf numFmtId="4" fontId="9" fillId="0" borderId="53" xfId="1" applyNumberFormat="1" applyFill="1" applyBorder="1" applyAlignment="1">
      <alignment horizontal="right"/>
    </xf>
    <xf numFmtId="4" fontId="5" fillId="0" borderId="53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2" xfId="0" applyNumberFormat="1" applyFont="1" applyFill="1" applyBorder="1"/>
    <xf numFmtId="3" fontId="7" fillId="0" borderId="54" xfId="0" applyNumberFormat="1" applyFont="1" applyFill="1" applyBorder="1"/>
    <xf numFmtId="165" fontId="20" fillId="0" borderId="35" xfId="0" applyNumberFormat="1" applyFont="1" applyFill="1" applyBorder="1"/>
    <xf numFmtId="0" fontId="2" fillId="2" borderId="0" xfId="0" applyFont="1" applyFill="1" applyBorder="1"/>
    <xf numFmtId="0" fontId="3" fillId="0" borderId="55" xfId="1" applyFont="1" applyFill="1" applyBorder="1"/>
    <xf numFmtId="0" fontId="9" fillId="0" borderId="56" xfId="1" applyFill="1" applyBorder="1"/>
    <xf numFmtId="0" fontId="10" fillId="0" borderId="56" xfId="1" applyFont="1" applyFill="1" applyBorder="1" applyAlignment="1">
      <alignment horizontal="right"/>
    </xf>
    <xf numFmtId="0" fontId="9" fillId="0" borderId="56" xfId="1" applyFill="1" applyBorder="1" applyAlignment="1">
      <alignment horizontal="left"/>
    </xf>
    <xf numFmtId="0" fontId="9" fillId="0" borderId="57" xfId="1" applyFill="1" applyBorder="1"/>
    <xf numFmtId="0" fontId="2" fillId="2" borderId="42" xfId="1" applyFont="1" applyFill="1" applyBorder="1"/>
    <xf numFmtId="0" fontId="9" fillId="2" borderId="42" xfId="1" applyFill="1" applyBorder="1"/>
    <xf numFmtId="0" fontId="7" fillId="0" borderId="52" xfId="1" applyFont="1" applyFill="1" applyBorder="1" applyAlignment="1">
      <alignment horizontal="center" vertical="top"/>
    </xf>
    <xf numFmtId="49" fontId="8" fillId="0" borderId="52" xfId="1" applyNumberFormat="1" applyFont="1" applyFill="1" applyBorder="1" applyAlignment="1">
      <alignment horizontal="left" vertical="top"/>
    </xf>
    <xf numFmtId="0" fontId="21" fillId="0" borderId="52" xfId="1" applyFont="1" applyFill="1" applyBorder="1" applyAlignment="1">
      <alignment wrapText="1"/>
    </xf>
    <xf numFmtId="167" fontId="0" fillId="0" borderId="15" xfId="0" applyNumberFormat="1" applyBorder="1"/>
    <xf numFmtId="167" fontId="0" fillId="0" borderId="0" xfId="0" applyNumberFormat="1" applyBorder="1"/>
    <xf numFmtId="0" fontId="9" fillId="0" borderId="13" xfId="1" applyNumberFormat="1" applyFill="1" applyBorder="1" applyAlignment="1">
      <alignment horizontal="right"/>
    </xf>
    <xf numFmtId="4" fontId="17" fillId="0" borderId="13" xfId="1" applyNumberFormat="1" applyFont="1" applyFill="1" applyBorder="1" applyAlignment="1">
      <alignment horizontal="right"/>
    </xf>
    <xf numFmtId="4" fontId="9" fillId="0" borderId="58" xfId="1" applyNumberFormat="1" applyFill="1" applyBorder="1" applyAlignment="1">
      <alignment horizontal="right"/>
    </xf>
    <xf numFmtId="0" fontId="9" fillId="0" borderId="64" xfId="1" applyNumberFormat="1" applyFill="1" applyBorder="1" applyAlignment="1">
      <alignment horizontal="right"/>
    </xf>
    <xf numFmtId="0" fontId="9" fillId="0" borderId="64" xfId="1" applyNumberFormat="1" applyFill="1" applyBorder="1"/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4" fontId="17" fillId="0" borderId="64" xfId="1" applyNumberFormat="1" applyFont="1" applyFill="1" applyBorder="1" applyAlignment="1">
      <alignment horizontal="right"/>
    </xf>
    <xf numFmtId="4" fontId="17" fillId="0" borderId="64" xfId="1" applyNumberFormat="1" applyFont="1" applyFill="1" applyBorder="1"/>
    <xf numFmtId="4" fontId="17" fillId="0" borderId="9" xfId="1" applyNumberFormat="1" applyFont="1" applyFill="1" applyBorder="1"/>
    <xf numFmtId="4" fontId="17" fillId="0" borderId="6" xfId="1" applyNumberFormat="1" applyFont="1" applyFill="1" applyBorder="1"/>
    <xf numFmtId="0" fontId="9" fillId="0" borderId="6" xfId="1" applyBorder="1"/>
    <xf numFmtId="0" fontId="9" fillId="0" borderId="50" xfId="1" applyBorder="1"/>
    <xf numFmtId="0" fontId="9" fillId="0" borderId="9" xfId="1" applyBorder="1"/>
    <xf numFmtId="4" fontId="9" fillId="0" borderId="52" xfId="1" applyNumberFormat="1" applyFill="1" applyBorder="1" applyAlignment="1">
      <alignment horizontal="right"/>
    </xf>
    <xf numFmtId="0" fontId="9" fillId="0" borderId="52" xfId="1" applyFill="1" applyBorder="1"/>
    <xf numFmtId="0" fontId="9" fillId="0" borderId="52" xfId="1" applyBorder="1"/>
    <xf numFmtId="0" fontId="9" fillId="0" borderId="53" xfId="1" applyBorder="1"/>
    <xf numFmtId="0" fontId="9" fillId="0" borderId="64" xfId="1" applyBorder="1"/>
    <xf numFmtId="49" fontId="22" fillId="0" borderId="52" xfId="1" applyNumberFormat="1" applyFont="1" applyFill="1" applyBorder="1" applyAlignment="1">
      <alignment horizontal="left"/>
    </xf>
    <xf numFmtId="0" fontId="16" fillId="0" borderId="0" xfId="1" applyFont="1" applyFill="1"/>
    <xf numFmtId="3" fontId="9" fillId="0" borderId="0" xfId="1" applyNumberFormat="1" applyFill="1"/>
    <xf numFmtId="0" fontId="9" fillId="0" borderId="0" xfId="1" applyNumberFormat="1" applyFill="1"/>
    <xf numFmtId="0" fontId="17" fillId="0" borderId="13" xfId="1" applyNumberFormat="1" applyFont="1" applyFill="1" applyBorder="1" applyAlignment="1">
      <alignment horizontal="right"/>
    </xf>
    <xf numFmtId="0" fontId="9" fillId="0" borderId="53" xfId="1" applyFill="1" applyBorder="1"/>
    <xf numFmtId="4" fontId="9" fillId="0" borderId="50" xfId="1" applyNumberFormat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5" fillId="0" borderId="58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48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59" xfId="1" applyFont="1" applyBorder="1" applyAlignment="1">
      <alignment horizontal="center"/>
    </xf>
    <xf numFmtId="0" fontId="9" fillId="0" borderId="60" xfId="1" applyFont="1" applyBorder="1" applyAlignment="1">
      <alignment horizontal="center"/>
    </xf>
    <xf numFmtId="0" fontId="9" fillId="0" borderId="61" xfId="1" applyFont="1" applyBorder="1" applyAlignment="1">
      <alignment horizontal="center"/>
    </xf>
    <xf numFmtId="0" fontId="9" fillId="0" borderId="62" xfId="1" applyFont="1" applyBorder="1" applyAlignment="1">
      <alignment horizontal="center"/>
    </xf>
    <xf numFmtId="0" fontId="9" fillId="0" borderId="42" xfId="1" applyFont="1" applyBorder="1" applyAlignment="1">
      <alignment horizontal="left"/>
    </xf>
    <xf numFmtId="0" fontId="9" fillId="0" borderId="63" xfId="1" applyFont="1" applyBorder="1" applyAlignment="1">
      <alignment horizontal="left"/>
    </xf>
    <xf numFmtId="3" fontId="5" fillId="0" borderId="35" xfId="0" applyNumberFormat="1" applyFont="1" applyFill="1" applyBorder="1" applyAlignment="1">
      <alignment horizontal="right"/>
    </xf>
    <xf numFmtId="3" fontId="5" fillId="0" borderId="51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59" xfId="1" applyFont="1" applyFill="1" applyBorder="1" applyAlignment="1">
      <alignment horizontal="center"/>
    </xf>
    <xf numFmtId="0" fontId="9" fillId="0" borderId="60" xfId="1" applyFont="1" applyFill="1" applyBorder="1" applyAlignment="1">
      <alignment horizontal="center"/>
    </xf>
    <xf numFmtId="49" fontId="9" fillId="0" borderId="61" xfId="1" applyNumberFormat="1" applyFont="1" applyFill="1" applyBorder="1" applyAlignment="1">
      <alignment horizontal="center"/>
    </xf>
    <xf numFmtId="0" fontId="9" fillId="0" borderId="62" xfId="1" applyFont="1" applyFill="1" applyBorder="1" applyAlignment="1">
      <alignment horizontal="center"/>
    </xf>
    <xf numFmtId="0" fontId="9" fillId="2" borderId="42" xfId="1" applyFill="1" applyBorder="1" applyAlignment="1">
      <alignment horizontal="center" shrinkToFit="1"/>
    </xf>
    <xf numFmtId="0" fontId="9" fillId="2" borderId="63" xfId="1" applyFill="1" applyBorder="1" applyAlignment="1">
      <alignment horizontal="center" shrinkToFit="1"/>
    </xf>
    <xf numFmtId="0" fontId="23" fillId="0" borderId="11" xfId="1" applyNumberFormat="1" applyFont="1" applyFill="1" applyBorder="1" applyAlignment="1">
      <alignment horizontal="left"/>
    </xf>
    <xf numFmtId="0" fontId="23" fillId="0" borderId="9" xfId="0" applyFont="1" applyFill="1" applyBorder="1" applyAlignment="1">
      <alignment horizontal="left"/>
    </xf>
    <xf numFmtId="0" fontId="23" fillId="0" borderId="13" xfId="1" applyNumberFormat="1" applyFont="1" applyFill="1" applyBorder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3" fillId="0" borderId="13" xfId="1" applyNumberFormat="1" applyFont="1" applyFill="1" applyBorder="1" applyAlignment="1">
      <alignment horizontal="left"/>
    </xf>
    <xf numFmtId="0" fontId="23" fillId="0" borderId="6" xfId="0" applyFont="1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23" fillId="0" borderId="6" xfId="0" applyFont="1" applyBorder="1" applyAlignment="1">
      <alignment horizontal="left"/>
    </xf>
    <xf numFmtId="0" fontId="23" fillId="0" borderId="9" xfId="0" applyFont="1" applyBorder="1" applyAlignment="1">
      <alignment horizontal="left"/>
    </xf>
    <xf numFmtId="0" fontId="23" fillId="0" borderId="58" xfId="1" applyNumberFormat="1" applyFont="1" applyFill="1" applyBorder="1" applyAlignment="1">
      <alignment horizontal="left"/>
    </xf>
    <xf numFmtId="0" fontId="23" fillId="0" borderId="50" xfId="0" applyFont="1" applyBorder="1" applyAlignment="1">
      <alignment horizontal="left"/>
    </xf>
    <xf numFmtId="0" fontId="4" fillId="0" borderId="11" xfId="1" applyFont="1" applyFill="1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I4" sqref="I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>
        <v>8272911</v>
      </c>
    </row>
    <row r="4" spans="1:57" ht="12.95" customHeight="1" x14ac:dyDescent="0.2">
      <c r="A4" s="7"/>
      <c r="B4" s="8"/>
      <c r="C4" s="166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06"/>
      <c r="D7" s="20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06" t="s">
        <v>67</v>
      </c>
      <c r="D8" s="20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08" t="s">
        <v>95</v>
      </c>
      <c r="F11" s="209"/>
      <c r="G11" s="21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/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/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177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177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178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177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178">
        <f>ROUND(PRODUCT(F32,C33/100),0)</f>
        <v>0</v>
      </c>
      <c r="G33" s="27"/>
    </row>
    <row r="34" spans="1:8" s="63" customFormat="1" ht="19.5" customHeight="1" thickBot="1" x14ac:dyDescent="0.3">
      <c r="A34" s="59" t="s">
        <v>42</v>
      </c>
      <c r="B34" s="60"/>
      <c r="C34" s="60"/>
      <c r="D34" s="60"/>
      <c r="E34" s="61"/>
      <c r="F34" s="165">
        <f>ROUND(SUM(F30:F33),0)</f>
        <v>0</v>
      </c>
      <c r="G34" s="62"/>
    </row>
    <row r="36" spans="1:8" x14ac:dyDescent="0.2">
      <c r="A36" s="64" t="s">
        <v>43</v>
      </c>
      <c r="B36" s="64"/>
      <c r="C36" s="64"/>
      <c r="D36" s="64"/>
      <c r="E36" s="64"/>
      <c r="F36" s="64"/>
      <c r="G36" s="64"/>
      <c r="H36" t="s">
        <v>4</v>
      </c>
    </row>
    <row r="37" spans="1:8" ht="14.25" customHeight="1" x14ac:dyDescent="0.2">
      <c r="A37" s="64"/>
      <c r="B37" s="211"/>
      <c r="C37" s="211"/>
      <c r="D37" s="211"/>
      <c r="E37" s="211"/>
      <c r="F37" s="211"/>
      <c r="G37" s="211"/>
      <c r="H37" t="s">
        <v>4</v>
      </c>
    </row>
    <row r="38" spans="1:8" ht="12.75" customHeight="1" x14ac:dyDescent="0.2">
      <c r="A38" s="65"/>
      <c r="B38" s="211"/>
      <c r="C38" s="211"/>
      <c r="D38" s="211"/>
      <c r="E38" s="211"/>
      <c r="F38" s="211"/>
      <c r="G38" s="211"/>
      <c r="H38" t="s">
        <v>4</v>
      </c>
    </row>
    <row r="39" spans="1:8" x14ac:dyDescent="0.2">
      <c r="A39" s="65"/>
      <c r="B39" s="211"/>
      <c r="C39" s="211"/>
      <c r="D39" s="211"/>
      <c r="E39" s="211"/>
      <c r="F39" s="211"/>
      <c r="G39" s="211"/>
      <c r="H39" t="s">
        <v>4</v>
      </c>
    </row>
    <row r="40" spans="1:8" x14ac:dyDescent="0.2">
      <c r="A40" s="65"/>
      <c r="B40" s="211"/>
      <c r="C40" s="211"/>
      <c r="D40" s="211"/>
      <c r="E40" s="211"/>
      <c r="F40" s="211"/>
      <c r="G40" s="211"/>
      <c r="H40" t="s">
        <v>4</v>
      </c>
    </row>
    <row r="41" spans="1:8" x14ac:dyDescent="0.2">
      <c r="A41" s="65"/>
      <c r="B41" s="211"/>
      <c r="C41" s="211"/>
      <c r="D41" s="211"/>
      <c r="E41" s="211"/>
      <c r="F41" s="211"/>
      <c r="G41" s="211"/>
      <c r="H41" t="s">
        <v>4</v>
      </c>
    </row>
    <row r="42" spans="1:8" x14ac:dyDescent="0.2">
      <c r="A42" s="65"/>
      <c r="B42" s="211"/>
      <c r="C42" s="211"/>
      <c r="D42" s="211"/>
      <c r="E42" s="211"/>
      <c r="F42" s="211"/>
      <c r="G42" s="211"/>
      <c r="H42" t="s">
        <v>4</v>
      </c>
    </row>
    <row r="43" spans="1:8" x14ac:dyDescent="0.2">
      <c r="A43" s="65"/>
      <c r="B43" s="211"/>
      <c r="C43" s="211"/>
      <c r="D43" s="211"/>
      <c r="E43" s="211"/>
      <c r="F43" s="211"/>
      <c r="G43" s="211"/>
      <c r="H43" t="s">
        <v>4</v>
      </c>
    </row>
    <row r="44" spans="1:8" x14ac:dyDescent="0.2">
      <c r="A44" s="65"/>
      <c r="B44" s="211"/>
      <c r="C44" s="211"/>
      <c r="D44" s="211"/>
      <c r="E44" s="211"/>
      <c r="F44" s="211"/>
      <c r="G44" s="211"/>
      <c r="H44" t="s">
        <v>4</v>
      </c>
    </row>
    <row r="45" spans="1:8" ht="3" customHeight="1" x14ac:dyDescent="0.2">
      <c r="A45" s="65"/>
      <c r="B45" s="211"/>
      <c r="C45" s="211"/>
      <c r="D45" s="211"/>
      <c r="E45" s="211"/>
      <c r="F45" s="211"/>
      <c r="G45" s="211"/>
      <c r="H45" t="s">
        <v>4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  <row r="52" spans="2:7" x14ac:dyDescent="0.2">
      <c r="B52" s="205"/>
      <c r="C52" s="205"/>
      <c r="D52" s="205"/>
      <c r="E52" s="205"/>
      <c r="F52" s="205"/>
      <c r="G52" s="205"/>
    </row>
    <row r="53" spans="2:7" x14ac:dyDescent="0.2">
      <c r="B53" s="205"/>
      <c r="C53" s="205"/>
      <c r="D53" s="205"/>
      <c r="E53" s="205"/>
      <c r="F53" s="205"/>
      <c r="G53" s="205"/>
    </row>
    <row r="54" spans="2:7" x14ac:dyDescent="0.2">
      <c r="B54" s="205"/>
      <c r="C54" s="205"/>
      <c r="D54" s="205"/>
      <c r="E54" s="205"/>
      <c r="F54" s="205"/>
      <c r="G54" s="205"/>
    </row>
    <row r="55" spans="2:7" x14ac:dyDescent="0.2">
      <c r="B55" s="205"/>
      <c r="C55" s="205"/>
      <c r="D55" s="205"/>
      <c r="E55" s="205"/>
      <c r="F55" s="205"/>
      <c r="G55" s="20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workbookViewId="0">
      <selection activeCell="E11" sqref="E1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2" t="s">
        <v>5</v>
      </c>
      <c r="B1" s="213"/>
      <c r="C1" s="66" t="str">
        <f>CONCATENATE(cislostavby," ",nazevstavby)</f>
        <v xml:space="preserve"> Sběrný dvůr odpadu - Jedovnice, Stavba</v>
      </c>
      <c r="D1" s="67"/>
      <c r="E1" s="68"/>
      <c r="F1" s="67"/>
      <c r="G1" s="69"/>
      <c r="H1" s="70"/>
      <c r="I1" s="71"/>
    </row>
    <row r="2" spans="1:57" ht="13.5" thickBot="1" x14ac:dyDescent="0.25">
      <c r="A2" s="214" t="s">
        <v>1</v>
      </c>
      <c r="B2" s="215"/>
      <c r="C2" s="72" t="str">
        <f>CONCATENATE(cisloobjektu," ",nazevobjektu)</f>
        <v xml:space="preserve"> So-09 - dešťová kanalizace a ORL</v>
      </c>
      <c r="D2" s="73"/>
      <c r="E2" s="74"/>
      <c r="F2" s="73"/>
      <c r="G2" s="216"/>
      <c r="H2" s="216"/>
      <c r="I2" s="217"/>
    </row>
    <row r="3" spans="1:57" ht="13.5" thickTop="1" x14ac:dyDescent="0.2">
      <c r="F3" s="11"/>
    </row>
    <row r="4" spans="1:57" ht="19.5" customHeight="1" x14ac:dyDescent="0.25">
      <c r="A4" s="75" t="s">
        <v>44</v>
      </c>
      <c r="B4" s="1"/>
      <c r="C4" s="1"/>
      <c r="D4" s="1"/>
      <c r="E4" s="76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7"/>
      <c r="B6" s="78" t="s">
        <v>45</v>
      </c>
      <c r="C6" s="78"/>
      <c r="D6" s="79"/>
      <c r="E6" s="80" t="s">
        <v>46</v>
      </c>
      <c r="F6" s="81" t="s">
        <v>47</v>
      </c>
      <c r="G6" s="81" t="s">
        <v>48</v>
      </c>
      <c r="H6" s="81" t="s">
        <v>49</v>
      </c>
      <c r="I6" s="82" t="s">
        <v>27</v>
      </c>
    </row>
    <row r="7" spans="1:57" s="11" customFormat="1" x14ac:dyDescent="0.2">
      <c r="A7" s="198" t="s">
        <v>138</v>
      </c>
      <c r="B7" s="83" t="str">
        <f>'Soupis prací'!C7</f>
        <v>Zemní práce</v>
      </c>
      <c r="C7" s="84"/>
      <c r="D7" s="85"/>
      <c r="E7" s="162">
        <f>'Soupis prací'!BA10</f>
        <v>0</v>
      </c>
      <c r="F7" s="163">
        <f>'Soupis prací'!BB10</f>
        <v>0</v>
      </c>
      <c r="G7" s="163">
        <f>'Soupis prací'!BC10</f>
        <v>0</v>
      </c>
      <c r="H7" s="163">
        <f>'Soupis prací'!BD10</f>
        <v>0</v>
      </c>
      <c r="I7" s="164">
        <f>'Soupis prací'!BE10</f>
        <v>0</v>
      </c>
    </row>
    <row r="8" spans="1:57" s="11" customFormat="1" x14ac:dyDescent="0.2">
      <c r="A8" s="198" t="s">
        <v>139</v>
      </c>
      <c r="B8" s="83" t="str">
        <f>'Soupis prací'!C11</f>
        <v>Základy,zvláštní zakládání</v>
      </c>
      <c r="C8" s="84"/>
      <c r="D8" s="85"/>
      <c r="E8" s="162">
        <f>'Soupis prací'!BA15</f>
        <v>0</v>
      </c>
      <c r="F8" s="163">
        <f>'Soupis prací'!BB15</f>
        <v>0</v>
      </c>
      <c r="G8" s="163">
        <f>'Soupis prací'!BC15</f>
        <v>0</v>
      </c>
      <c r="H8" s="163">
        <f>'Soupis prací'!BD15</f>
        <v>0</v>
      </c>
      <c r="I8" s="164">
        <f>'Soupis prací'!BE15</f>
        <v>0</v>
      </c>
    </row>
    <row r="9" spans="1:57" s="11" customFormat="1" x14ac:dyDescent="0.2">
      <c r="A9" s="161" t="str">
        <f>'Soupis prací'!B16</f>
        <v>3</v>
      </c>
      <c r="B9" s="83" t="str">
        <f>'Soupis prací'!C16</f>
        <v>Svislé a kompletní konstrukce</v>
      </c>
      <c r="C9" s="84"/>
      <c r="D9" s="85"/>
      <c r="E9" s="162">
        <f>'Soupis prací'!BA19</f>
        <v>0</v>
      </c>
      <c r="F9" s="163">
        <f>'Soupis prací'!BB19</f>
        <v>0</v>
      </c>
      <c r="G9" s="163">
        <f>'Soupis prací'!BC19</f>
        <v>0</v>
      </c>
      <c r="H9" s="163">
        <f>'Soupis prací'!BD19</f>
        <v>0</v>
      </c>
      <c r="I9" s="164">
        <f>'Soupis prací'!BE19</f>
        <v>0</v>
      </c>
    </row>
    <row r="10" spans="1:57" s="11" customFormat="1" x14ac:dyDescent="0.2">
      <c r="A10" s="161" t="str">
        <f>'Soupis prací'!B20</f>
        <v>5</v>
      </c>
      <c r="B10" s="83" t="str">
        <f>'Soupis prací'!C20</f>
        <v>Komunikace</v>
      </c>
      <c r="C10" s="84"/>
      <c r="D10" s="85"/>
      <c r="E10" s="162">
        <f>'Soupis prací'!BA24</f>
        <v>0</v>
      </c>
      <c r="F10" s="163">
        <f>'Soupis prací'!BB24</f>
        <v>0</v>
      </c>
      <c r="G10" s="163">
        <f>'Soupis prací'!BC24</f>
        <v>0</v>
      </c>
      <c r="H10" s="163">
        <f>'Soupis prací'!BD24</f>
        <v>0</v>
      </c>
      <c r="I10" s="164">
        <f>'Soupis prací'!BE24</f>
        <v>0</v>
      </c>
    </row>
    <row r="11" spans="1:57" s="11" customFormat="1" x14ac:dyDescent="0.2">
      <c r="A11" s="161" t="str">
        <f>'Soupis prací'!B25</f>
        <v>8</v>
      </c>
      <c r="B11" s="83" t="str">
        <f>'Soupis prací'!C25</f>
        <v>Trubní vedení</v>
      </c>
      <c r="C11" s="84"/>
      <c r="D11" s="85"/>
      <c r="E11" s="162">
        <f>'Soupis prací'!BA35</f>
        <v>0</v>
      </c>
      <c r="F11" s="163">
        <f>'Soupis prací'!BB35</f>
        <v>0</v>
      </c>
      <c r="G11" s="163">
        <f>'Soupis prací'!BC35</f>
        <v>0</v>
      </c>
      <c r="H11" s="163">
        <f>'Soupis prací'!BD35</f>
        <v>0</v>
      </c>
      <c r="I11" s="164">
        <f>'Soupis prací'!BE35</f>
        <v>0</v>
      </c>
    </row>
    <row r="12" spans="1:57" s="11" customFormat="1" ht="13.5" thickBot="1" x14ac:dyDescent="0.25">
      <c r="A12" s="161" t="str">
        <f>'Soupis prací'!B36</f>
        <v>9</v>
      </c>
      <c r="B12" s="83" t="str">
        <f>'Soupis prací'!C36</f>
        <v>Ostatní konstrukce, bourání</v>
      </c>
      <c r="C12" s="84"/>
      <c r="D12" s="85"/>
      <c r="E12" s="162">
        <f>'Soupis prací'!BA38</f>
        <v>0</v>
      </c>
      <c r="F12" s="163">
        <f>'Soupis prací'!BB38</f>
        <v>0</v>
      </c>
      <c r="G12" s="163">
        <f>'Soupis prací'!BC38</f>
        <v>0</v>
      </c>
      <c r="H12" s="163">
        <f>'Soupis prací'!BD38</f>
        <v>0</v>
      </c>
      <c r="I12" s="164">
        <f>'Soupis prací'!BE38</f>
        <v>0</v>
      </c>
    </row>
    <row r="13" spans="1:57" s="91" customFormat="1" ht="13.5" thickBot="1" x14ac:dyDescent="0.25">
      <c r="A13" s="86"/>
      <c r="B13" s="78" t="s">
        <v>50</v>
      </c>
      <c r="C13" s="78"/>
      <c r="D13" s="87"/>
      <c r="E13" s="88">
        <f>SUM(E7:E12)</f>
        <v>0</v>
      </c>
      <c r="F13" s="89">
        <f>SUM(F7:F12)</f>
        <v>0</v>
      </c>
      <c r="G13" s="89">
        <f>SUM(G7:G12)</f>
        <v>0</v>
      </c>
      <c r="H13" s="89">
        <f>SUM(H7:H12)</f>
        <v>0</v>
      </c>
      <c r="I13" s="90">
        <f>SUM(I7:I12)</f>
        <v>0</v>
      </c>
    </row>
    <row r="14" spans="1:57" x14ac:dyDescent="0.2">
      <c r="A14" s="84"/>
      <c r="B14" s="84"/>
      <c r="C14" s="84"/>
      <c r="D14" s="84"/>
      <c r="E14" s="84"/>
      <c r="F14" s="84"/>
      <c r="G14" s="84"/>
      <c r="H14" s="84"/>
      <c r="I14" s="84"/>
    </row>
    <row r="15" spans="1:57" ht="19.5" customHeight="1" x14ac:dyDescent="0.25">
      <c r="A15" s="92" t="s">
        <v>51</v>
      </c>
      <c r="B15" s="92"/>
      <c r="C15" s="92"/>
      <c r="D15" s="92"/>
      <c r="E15" s="92"/>
      <c r="F15" s="92"/>
      <c r="G15" s="93"/>
      <c r="H15" s="92"/>
      <c r="I15" s="92"/>
      <c r="BA15" s="30"/>
      <c r="BB15" s="30"/>
      <c r="BC15" s="30"/>
      <c r="BD15" s="30"/>
      <c r="BE15" s="30"/>
    </row>
    <row r="16" spans="1:57" ht="13.5" thickBot="1" x14ac:dyDescent="0.25">
      <c r="A16" s="94"/>
      <c r="B16" s="94"/>
      <c r="C16" s="94"/>
      <c r="D16" s="94"/>
      <c r="E16" s="94"/>
      <c r="F16" s="94"/>
      <c r="G16" s="94"/>
      <c r="H16" s="94"/>
      <c r="I16" s="94"/>
    </row>
    <row r="17" spans="1:53" x14ac:dyDescent="0.2">
      <c r="A17" s="95" t="s">
        <v>52</v>
      </c>
      <c r="B17" s="96"/>
      <c r="C17" s="96"/>
      <c r="D17" s="97"/>
      <c r="E17" s="98" t="s">
        <v>53</v>
      </c>
      <c r="F17" s="99" t="s">
        <v>54</v>
      </c>
      <c r="G17" s="100" t="s">
        <v>55</v>
      </c>
      <c r="H17" s="101"/>
      <c r="I17" s="102" t="s">
        <v>53</v>
      </c>
    </row>
    <row r="18" spans="1:53" x14ac:dyDescent="0.2">
      <c r="A18" s="103"/>
      <c r="B18" s="104" t="s">
        <v>96</v>
      </c>
      <c r="C18" s="104"/>
      <c r="D18" s="105"/>
      <c r="E18" s="106"/>
      <c r="F18" s="107"/>
      <c r="G18" s="108">
        <f>CHOOSE(BA18+1,HSV+PSV,HSV+PSV+Mont,HSV+PSV+Dodavka+Mont,HSV,PSV,Mont,Dodavka,Mont+Dodavka,0)</f>
        <v>0</v>
      </c>
      <c r="H18" s="109"/>
      <c r="I18" s="110">
        <f>VRNproc*VRNzakl</f>
        <v>0</v>
      </c>
      <c r="BA18">
        <v>8</v>
      </c>
    </row>
    <row r="19" spans="1:53" ht="13.5" thickBot="1" x14ac:dyDescent="0.25">
      <c r="A19" s="111"/>
      <c r="B19" s="112" t="s">
        <v>56</v>
      </c>
      <c r="C19" s="113"/>
      <c r="D19" s="114"/>
      <c r="E19" s="115"/>
      <c r="F19" s="116"/>
      <c r="G19" s="116"/>
      <c r="H19" s="218">
        <f>SUM(I18:I18)</f>
        <v>0</v>
      </c>
      <c r="I19" s="219"/>
    </row>
    <row r="20" spans="1:53" x14ac:dyDescent="0.2">
      <c r="A20" s="94"/>
      <c r="B20" s="94"/>
      <c r="C20" s="94"/>
      <c r="D20" s="94"/>
      <c r="E20" s="94"/>
      <c r="F20" s="94"/>
      <c r="G20" s="94"/>
      <c r="H20" s="94"/>
      <c r="I20" s="94"/>
    </row>
    <row r="21" spans="1:53" x14ac:dyDescent="0.2">
      <c r="B21" s="91"/>
      <c r="F21" s="117"/>
      <c r="G21" s="118"/>
      <c r="H21" s="118"/>
      <c r="I21" s="119"/>
    </row>
    <row r="22" spans="1:53" x14ac:dyDescent="0.2">
      <c r="F22" s="117"/>
      <c r="G22" s="118"/>
      <c r="H22" s="118"/>
      <c r="I22" s="119"/>
    </row>
    <row r="23" spans="1:53" x14ac:dyDescent="0.2">
      <c r="F23" s="117"/>
      <c r="G23" s="118"/>
      <c r="H23" s="118"/>
      <c r="I23" s="119"/>
    </row>
    <row r="24" spans="1:53" x14ac:dyDescent="0.2">
      <c r="F24" s="117"/>
      <c r="G24" s="118"/>
      <c r="H24" s="118"/>
      <c r="I24" s="119"/>
    </row>
    <row r="25" spans="1:53" x14ac:dyDescent="0.2">
      <c r="F25" s="117"/>
      <c r="G25" s="118"/>
      <c r="H25" s="118"/>
      <c r="I25" s="119"/>
    </row>
    <row r="26" spans="1:53" x14ac:dyDescent="0.2">
      <c r="F26" s="117"/>
      <c r="G26" s="118"/>
      <c r="H26" s="118"/>
      <c r="I26" s="119"/>
    </row>
    <row r="27" spans="1:53" x14ac:dyDescent="0.2">
      <c r="F27" s="117"/>
      <c r="G27" s="118"/>
      <c r="H27" s="118"/>
      <c r="I27" s="119"/>
    </row>
    <row r="28" spans="1:53" x14ac:dyDescent="0.2">
      <c r="F28" s="117"/>
      <c r="G28" s="118"/>
      <c r="H28" s="118"/>
      <c r="I28" s="119"/>
    </row>
    <row r="29" spans="1:53" x14ac:dyDescent="0.2">
      <c r="F29" s="117"/>
      <c r="G29" s="118"/>
      <c r="H29" s="118"/>
      <c r="I29" s="119"/>
    </row>
    <row r="30" spans="1:53" x14ac:dyDescent="0.2">
      <c r="F30" s="117"/>
      <c r="G30" s="118"/>
      <c r="H30" s="118"/>
      <c r="I30" s="119"/>
    </row>
    <row r="31" spans="1:53" x14ac:dyDescent="0.2">
      <c r="F31" s="117"/>
      <c r="G31" s="118"/>
      <c r="H31" s="118"/>
      <c r="I31" s="119"/>
    </row>
    <row r="32" spans="1:53" x14ac:dyDescent="0.2">
      <c r="F32" s="117"/>
      <c r="G32" s="118"/>
      <c r="H32" s="118"/>
      <c r="I32" s="119"/>
    </row>
    <row r="33" spans="6:9" x14ac:dyDescent="0.2">
      <c r="F33" s="117"/>
      <c r="G33" s="118"/>
      <c r="H33" s="118"/>
      <c r="I33" s="119"/>
    </row>
    <row r="34" spans="6:9" x14ac:dyDescent="0.2">
      <c r="F34" s="117"/>
      <c r="G34" s="118"/>
      <c r="H34" s="118"/>
      <c r="I34" s="119"/>
    </row>
    <row r="35" spans="6:9" x14ac:dyDescent="0.2">
      <c r="F35" s="117"/>
      <c r="G35" s="118"/>
      <c r="H35" s="118"/>
      <c r="I35" s="119"/>
    </row>
    <row r="36" spans="6:9" x14ac:dyDescent="0.2">
      <c r="F36" s="117"/>
      <c r="G36" s="118"/>
      <c r="H36" s="118"/>
      <c r="I36" s="119"/>
    </row>
    <row r="37" spans="6:9" x14ac:dyDescent="0.2">
      <c r="F37" s="117"/>
      <c r="G37" s="118"/>
      <c r="H37" s="118"/>
      <c r="I37" s="119"/>
    </row>
    <row r="38" spans="6:9" x14ac:dyDescent="0.2">
      <c r="F38" s="117"/>
      <c r="G38" s="118"/>
      <c r="H38" s="118"/>
      <c r="I38" s="119"/>
    </row>
    <row r="39" spans="6:9" x14ac:dyDescent="0.2">
      <c r="F39" s="117"/>
      <c r="G39" s="118"/>
      <c r="H39" s="118"/>
      <c r="I39" s="119"/>
    </row>
    <row r="40" spans="6:9" x14ac:dyDescent="0.2">
      <c r="F40" s="117"/>
      <c r="G40" s="118"/>
      <c r="H40" s="118"/>
      <c r="I40" s="119"/>
    </row>
    <row r="41" spans="6:9" x14ac:dyDescent="0.2">
      <c r="F41" s="117"/>
      <c r="G41" s="118"/>
      <c r="H41" s="118"/>
      <c r="I41" s="119"/>
    </row>
    <row r="42" spans="6:9" x14ac:dyDescent="0.2">
      <c r="F42" s="117"/>
      <c r="G42" s="118"/>
      <c r="H42" s="118"/>
      <c r="I42" s="119"/>
    </row>
    <row r="43" spans="6:9" x14ac:dyDescent="0.2">
      <c r="F43" s="117"/>
      <c r="G43" s="118"/>
      <c r="H43" s="118"/>
      <c r="I43" s="119"/>
    </row>
    <row r="44" spans="6:9" x14ac:dyDescent="0.2">
      <c r="F44" s="117"/>
      <c r="G44" s="118"/>
      <c r="H44" s="118"/>
      <c r="I44" s="119"/>
    </row>
    <row r="45" spans="6:9" x14ac:dyDescent="0.2">
      <c r="F45" s="117"/>
      <c r="G45" s="118"/>
      <c r="H45" s="118"/>
      <c r="I45" s="119"/>
    </row>
    <row r="46" spans="6:9" x14ac:dyDescent="0.2">
      <c r="F46" s="117"/>
      <c r="G46" s="118"/>
      <c r="H46" s="118"/>
      <c r="I46" s="119"/>
    </row>
    <row r="47" spans="6:9" x14ac:dyDescent="0.2">
      <c r="F47" s="117"/>
      <c r="G47" s="118"/>
      <c r="H47" s="118"/>
      <c r="I47" s="119"/>
    </row>
    <row r="48" spans="6:9" x14ac:dyDescent="0.2">
      <c r="F48" s="117"/>
      <c r="G48" s="118"/>
      <c r="H48" s="118"/>
      <c r="I48" s="119"/>
    </row>
    <row r="49" spans="6:9" x14ac:dyDescent="0.2">
      <c r="F49" s="117"/>
      <c r="G49" s="118"/>
      <c r="H49" s="118"/>
      <c r="I49" s="119"/>
    </row>
    <row r="50" spans="6:9" x14ac:dyDescent="0.2">
      <c r="F50" s="117"/>
      <c r="G50" s="118"/>
      <c r="H50" s="118"/>
      <c r="I50" s="119"/>
    </row>
    <row r="51" spans="6:9" x14ac:dyDescent="0.2">
      <c r="F51" s="117"/>
      <c r="G51" s="118"/>
      <c r="H51" s="118"/>
      <c r="I51" s="119"/>
    </row>
    <row r="52" spans="6:9" x14ac:dyDescent="0.2">
      <c r="F52" s="117"/>
      <c r="G52" s="118"/>
      <c r="H52" s="118"/>
      <c r="I52" s="119"/>
    </row>
    <row r="53" spans="6:9" x14ac:dyDescent="0.2">
      <c r="F53" s="117"/>
      <c r="G53" s="118"/>
      <c r="H53" s="118"/>
      <c r="I53" s="119"/>
    </row>
    <row r="54" spans="6:9" x14ac:dyDescent="0.2">
      <c r="F54" s="117"/>
      <c r="G54" s="118"/>
      <c r="H54" s="118"/>
      <c r="I54" s="119"/>
    </row>
    <row r="55" spans="6:9" x14ac:dyDescent="0.2">
      <c r="F55" s="117"/>
      <c r="G55" s="118"/>
      <c r="H55" s="118"/>
      <c r="I55" s="119"/>
    </row>
    <row r="56" spans="6:9" x14ac:dyDescent="0.2">
      <c r="F56" s="117"/>
      <c r="G56" s="118"/>
      <c r="H56" s="118"/>
      <c r="I56" s="119"/>
    </row>
    <row r="57" spans="6:9" x14ac:dyDescent="0.2">
      <c r="F57" s="117"/>
      <c r="G57" s="118"/>
      <c r="H57" s="118"/>
      <c r="I57" s="119"/>
    </row>
    <row r="58" spans="6:9" x14ac:dyDescent="0.2">
      <c r="F58" s="117"/>
      <c r="G58" s="118"/>
      <c r="H58" s="118"/>
      <c r="I58" s="119"/>
    </row>
    <row r="59" spans="6:9" x14ac:dyDescent="0.2">
      <c r="F59" s="117"/>
      <c r="G59" s="118"/>
      <c r="H59" s="118"/>
      <c r="I59" s="119"/>
    </row>
    <row r="60" spans="6:9" x14ac:dyDescent="0.2">
      <c r="F60" s="117"/>
      <c r="G60" s="118"/>
      <c r="H60" s="118"/>
      <c r="I60" s="119"/>
    </row>
    <row r="61" spans="6:9" x14ac:dyDescent="0.2">
      <c r="F61" s="117"/>
      <c r="G61" s="118"/>
      <c r="H61" s="118"/>
      <c r="I61" s="119"/>
    </row>
    <row r="62" spans="6:9" x14ac:dyDescent="0.2">
      <c r="F62" s="117"/>
      <c r="G62" s="118"/>
      <c r="H62" s="118"/>
      <c r="I62" s="119"/>
    </row>
    <row r="63" spans="6:9" x14ac:dyDescent="0.2">
      <c r="F63" s="117"/>
      <c r="G63" s="118"/>
      <c r="H63" s="118"/>
      <c r="I63" s="119"/>
    </row>
    <row r="64" spans="6:9" x14ac:dyDescent="0.2">
      <c r="F64" s="117"/>
      <c r="G64" s="118"/>
      <c r="H64" s="118"/>
      <c r="I64" s="119"/>
    </row>
    <row r="65" spans="6:9" x14ac:dyDescent="0.2">
      <c r="F65" s="117"/>
      <c r="G65" s="118"/>
      <c r="H65" s="118"/>
      <c r="I65" s="119"/>
    </row>
    <row r="66" spans="6:9" x14ac:dyDescent="0.2">
      <c r="F66" s="117"/>
      <c r="G66" s="118"/>
      <c r="H66" s="118"/>
      <c r="I66" s="119"/>
    </row>
    <row r="67" spans="6:9" x14ac:dyDescent="0.2">
      <c r="F67" s="117"/>
      <c r="G67" s="118"/>
      <c r="H67" s="118"/>
      <c r="I67" s="119"/>
    </row>
    <row r="68" spans="6:9" x14ac:dyDescent="0.2">
      <c r="F68" s="117"/>
      <c r="G68" s="118"/>
      <c r="H68" s="118"/>
      <c r="I68" s="119"/>
    </row>
    <row r="69" spans="6:9" x14ac:dyDescent="0.2">
      <c r="F69" s="117"/>
      <c r="G69" s="118"/>
      <c r="H69" s="118"/>
      <c r="I69" s="119"/>
    </row>
    <row r="70" spans="6:9" x14ac:dyDescent="0.2">
      <c r="F70" s="117"/>
      <c r="G70" s="118"/>
      <c r="H70" s="118"/>
      <c r="I70" s="119"/>
    </row>
  </sheetData>
  <mergeCells count="4">
    <mergeCell ref="A1:B1"/>
    <mergeCell ref="A2:B2"/>
    <mergeCell ref="G2:I2"/>
    <mergeCell ref="H19:I19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1"/>
  <sheetViews>
    <sheetView showGridLines="0" showZeros="0" tabSelected="1" topLeftCell="A11" zoomScaleNormal="100" workbookViewId="0">
      <selection activeCell="F37" sqref="F37"/>
    </sheetView>
  </sheetViews>
  <sheetFormatPr defaultRowHeight="12.75" x14ac:dyDescent="0.2"/>
  <cols>
    <col min="1" max="1" width="3.85546875" style="120" customWidth="1"/>
    <col min="2" max="2" width="12" style="120" customWidth="1"/>
    <col min="3" max="3" width="40.42578125" style="120" customWidth="1"/>
    <col min="4" max="4" width="5.5703125" style="120" customWidth="1"/>
    <col min="5" max="5" width="8.5703125" style="155" customWidth="1"/>
    <col min="6" max="6" width="9.85546875" style="120" customWidth="1"/>
    <col min="7" max="7" width="13.85546875" style="120" customWidth="1"/>
    <col min="8" max="16384" width="9.140625" style="120"/>
  </cols>
  <sheetData>
    <row r="1" spans="1:104" ht="15.75" x14ac:dyDescent="0.25">
      <c r="A1" s="220" t="s">
        <v>57</v>
      </c>
      <c r="B1" s="220"/>
      <c r="C1" s="220"/>
      <c r="D1" s="220"/>
      <c r="E1" s="220"/>
      <c r="F1" s="220"/>
      <c r="G1" s="220"/>
    </row>
    <row r="2" spans="1:104" ht="13.5" thickBot="1" x14ac:dyDescent="0.25">
      <c r="A2" s="121"/>
      <c r="B2" s="122"/>
      <c r="C2" s="123"/>
      <c r="D2" s="123"/>
      <c r="E2" s="124"/>
      <c r="F2" s="123"/>
      <c r="G2" s="123"/>
    </row>
    <row r="3" spans="1:104" ht="13.5" thickTop="1" x14ac:dyDescent="0.2">
      <c r="A3" s="221" t="s">
        <v>5</v>
      </c>
      <c r="B3" s="222"/>
      <c r="C3" s="167" t="str">
        <f>CONCATENATE(cislostavby," ",nazevstavby)</f>
        <v xml:space="preserve"> Sběrný dvůr odpadu - Jedovnice, Stavba</v>
      </c>
      <c r="D3" s="168"/>
      <c r="E3" s="169"/>
      <c r="F3" s="170">
        <f>Rekapitulace!H1</f>
        <v>0</v>
      </c>
      <c r="G3" s="171"/>
    </row>
    <row r="4" spans="1:104" ht="15.75" thickBot="1" x14ac:dyDescent="0.25">
      <c r="A4" s="223" t="s">
        <v>1</v>
      </c>
      <c r="B4" s="224"/>
      <c r="C4" s="172" t="str">
        <f>CONCATENATE(cisloobjektu," ",nazevobjektu)</f>
        <v xml:space="preserve"> So-09 - dešťová kanalizace a ORL</v>
      </c>
      <c r="D4" s="173"/>
      <c r="E4" s="225"/>
      <c r="F4" s="225"/>
      <c r="G4" s="226"/>
    </row>
    <row r="5" spans="1:104" ht="13.5" thickTop="1" x14ac:dyDescent="0.2">
      <c r="A5" s="125"/>
      <c r="B5" s="126"/>
      <c r="C5" s="126"/>
      <c r="D5" s="121"/>
      <c r="E5" s="127"/>
      <c r="F5" s="121"/>
      <c r="G5" s="128"/>
    </row>
    <row r="6" spans="1:104" x14ac:dyDescent="0.2">
      <c r="A6" s="129" t="s">
        <v>58</v>
      </c>
      <c r="B6" s="130" t="s">
        <v>59</v>
      </c>
      <c r="C6" s="130" t="s">
        <v>60</v>
      </c>
      <c r="D6" s="130" t="s">
        <v>61</v>
      </c>
      <c r="E6" s="131" t="s">
        <v>62</v>
      </c>
      <c r="F6" s="130" t="s">
        <v>63</v>
      </c>
      <c r="G6" s="132" t="s">
        <v>64</v>
      </c>
    </row>
    <row r="7" spans="1:104" x14ac:dyDescent="0.2">
      <c r="A7" s="133" t="s">
        <v>65</v>
      </c>
      <c r="B7" s="134" t="s">
        <v>115</v>
      </c>
      <c r="C7" s="135" t="s">
        <v>116</v>
      </c>
      <c r="D7" s="136"/>
      <c r="E7" s="179"/>
      <c r="F7" s="137"/>
      <c r="G7" s="138"/>
      <c r="H7" s="139"/>
      <c r="I7" s="139"/>
      <c r="O7" s="140">
        <v>1</v>
      </c>
    </row>
    <row r="8" spans="1:104" s="121" customFormat="1" x14ac:dyDescent="0.2">
      <c r="A8" s="141">
        <v>1</v>
      </c>
      <c r="B8" s="175" t="s">
        <v>119</v>
      </c>
      <c r="C8" s="143" t="s">
        <v>120</v>
      </c>
      <c r="D8" s="144" t="s">
        <v>121</v>
      </c>
      <c r="E8" s="180">
        <v>162.33000000000001</v>
      </c>
      <c r="F8" s="145"/>
      <c r="G8" s="146">
        <f>E8*F8</f>
        <v>0</v>
      </c>
      <c r="O8" s="199">
        <v>2</v>
      </c>
      <c r="AA8" s="121">
        <v>12</v>
      </c>
      <c r="AB8" s="121">
        <v>0</v>
      </c>
      <c r="AC8" s="121">
        <v>1</v>
      </c>
      <c r="AZ8" s="121">
        <v>1</v>
      </c>
      <c r="BA8" s="121">
        <f>IF(AZ8=1,G8,0)</f>
        <v>0</v>
      </c>
      <c r="BB8" s="121">
        <f>IF(AZ8=2,G8,0)</f>
        <v>0</v>
      </c>
      <c r="BC8" s="121">
        <f>IF(AZ8=3,G8,0)</f>
        <v>0</v>
      </c>
      <c r="BD8" s="121">
        <f>IF(AZ8=4,G8,0)</f>
        <v>0</v>
      </c>
      <c r="BE8" s="121">
        <f>IF(AZ8=5,G8,0)</f>
        <v>0</v>
      </c>
      <c r="CZ8" s="121">
        <v>4.3099999999999996E-3</v>
      </c>
    </row>
    <row r="9" spans="1:104" s="121" customFormat="1" ht="22.5" x14ac:dyDescent="0.2">
      <c r="A9" s="141">
        <v>2</v>
      </c>
      <c r="B9" s="175" t="s">
        <v>136</v>
      </c>
      <c r="C9" s="143" t="s">
        <v>137</v>
      </c>
      <c r="D9" s="144" t="s">
        <v>121</v>
      </c>
      <c r="E9" s="180">
        <v>110.1</v>
      </c>
      <c r="F9" s="145"/>
      <c r="G9" s="146">
        <f>E9*F9</f>
        <v>0</v>
      </c>
      <c r="O9" s="199">
        <v>2</v>
      </c>
      <c r="AA9" s="121">
        <v>12</v>
      </c>
      <c r="AB9" s="121">
        <v>0</v>
      </c>
      <c r="AC9" s="121">
        <v>2</v>
      </c>
      <c r="AZ9" s="121">
        <v>1</v>
      </c>
      <c r="BA9" s="121">
        <f>IF(AZ9=1,G9,0)</f>
        <v>0</v>
      </c>
      <c r="BB9" s="121">
        <f>IF(AZ9=2,G9,0)</f>
        <v>0</v>
      </c>
      <c r="BC9" s="121">
        <f>IF(AZ9=3,G9,0)</f>
        <v>0</v>
      </c>
      <c r="BD9" s="121">
        <f>IF(AZ9=4,G9,0)</f>
        <v>0</v>
      </c>
      <c r="BE9" s="121">
        <f>IF(AZ9=5,G9,0)</f>
        <v>0</v>
      </c>
      <c r="CZ9" s="121">
        <v>0</v>
      </c>
    </row>
    <row r="10" spans="1:104" s="121" customFormat="1" x14ac:dyDescent="0.2">
      <c r="A10" s="147"/>
      <c r="B10" s="148" t="s">
        <v>66</v>
      </c>
      <c r="C10" s="149" t="str">
        <f>CONCATENATE(B7," ",C7)</f>
        <v>1 Zemní práce</v>
      </c>
      <c r="D10" s="147"/>
      <c r="E10" s="181"/>
      <c r="F10" s="150"/>
      <c r="G10" s="151">
        <f>SUM(G8:G9)</f>
        <v>0</v>
      </c>
      <c r="O10" s="199">
        <v>4</v>
      </c>
      <c r="BA10" s="200">
        <f>SUM(BA7:BA9)</f>
        <v>0</v>
      </c>
      <c r="BB10" s="200">
        <f>SUM(BB7:BB9)</f>
        <v>0</v>
      </c>
      <c r="BC10" s="200">
        <f>SUM(BC7:BC9)</f>
        <v>0</v>
      </c>
      <c r="BD10" s="200">
        <f>SUM(BD7:BD9)</f>
        <v>0</v>
      </c>
      <c r="BE10" s="200">
        <f>SUM(BE7:BE9)</f>
        <v>0</v>
      </c>
    </row>
    <row r="11" spans="1:104" s="121" customFormat="1" x14ac:dyDescent="0.2">
      <c r="A11" s="133" t="s">
        <v>65</v>
      </c>
      <c r="B11" s="134" t="s">
        <v>117</v>
      </c>
      <c r="C11" s="135" t="s">
        <v>118</v>
      </c>
      <c r="D11" s="136"/>
      <c r="E11" s="179"/>
      <c r="F11" s="137"/>
      <c r="G11" s="138"/>
      <c r="H11" s="201"/>
      <c r="I11" s="201"/>
      <c r="O11" s="199">
        <v>1</v>
      </c>
    </row>
    <row r="12" spans="1:104" s="121" customFormat="1" x14ac:dyDescent="0.2">
      <c r="A12" s="133">
        <v>3</v>
      </c>
      <c r="B12" s="175" t="s">
        <v>131</v>
      </c>
      <c r="C12" s="143" t="s">
        <v>132</v>
      </c>
      <c r="D12" s="144" t="s">
        <v>121</v>
      </c>
      <c r="E12" s="202">
        <v>0.34</v>
      </c>
      <c r="F12" s="145"/>
      <c r="G12" s="146">
        <f>E12*F12</f>
        <v>0</v>
      </c>
      <c r="O12" s="199">
        <v>2</v>
      </c>
      <c r="AA12" s="121">
        <v>12</v>
      </c>
      <c r="AB12" s="121">
        <v>0</v>
      </c>
      <c r="AC12" s="121">
        <v>3</v>
      </c>
      <c r="AZ12" s="121">
        <v>1</v>
      </c>
      <c r="BA12" s="121">
        <f>IF(AZ12=1,G12,0)</f>
        <v>0</v>
      </c>
      <c r="BB12" s="121">
        <f>IF(AZ12=2,G12,0)</f>
        <v>0</v>
      </c>
      <c r="BC12" s="121">
        <f>IF(AZ12=3,G12,0)</f>
        <v>0</v>
      </c>
      <c r="BD12" s="121">
        <f>IF(AZ12=4,G12,0)</f>
        <v>0</v>
      </c>
      <c r="BE12" s="121">
        <f>IF(AZ12=5,G12,0)</f>
        <v>0</v>
      </c>
      <c r="CZ12" s="121">
        <v>0.24426999999999999</v>
      </c>
    </row>
    <row r="13" spans="1:104" s="121" customFormat="1" ht="22.5" x14ac:dyDescent="0.2">
      <c r="A13" s="141">
        <v>4</v>
      </c>
      <c r="B13" s="175" t="s">
        <v>123</v>
      </c>
      <c r="C13" s="143" t="s">
        <v>124</v>
      </c>
      <c r="D13" s="144" t="s">
        <v>121</v>
      </c>
      <c r="E13" s="180">
        <v>0.72</v>
      </c>
      <c r="F13" s="145"/>
      <c r="G13" s="146">
        <f t="shared" ref="G13:G14" si="0">E13*F13</f>
        <v>0</v>
      </c>
      <c r="O13" s="199">
        <v>2</v>
      </c>
      <c r="AA13" s="121">
        <v>12</v>
      </c>
      <c r="AB13" s="121">
        <v>0</v>
      </c>
      <c r="AC13" s="121">
        <v>4</v>
      </c>
      <c r="AZ13" s="121">
        <v>1</v>
      </c>
      <c r="BA13" s="121">
        <f>IF(AZ13=1,G13,0)</f>
        <v>0</v>
      </c>
      <c r="BB13" s="121">
        <f>IF(AZ13=2,G13,0)</f>
        <v>0</v>
      </c>
      <c r="BC13" s="121">
        <f>IF(AZ13=3,G13,0)</f>
        <v>0</v>
      </c>
      <c r="BD13" s="121">
        <f>IF(AZ13=4,G13,0)</f>
        <v>0</v>
      </c>
      <c r="BE13" s="121">
        <f>IF(AZ13=5,G13,0)</f>
        <v>0</v>
      </c>
      <c r="CZ13" s="121">
        <v>0</v>
      </c>
    </row>
    <row r="14" spans="1:104" s="121" customFormat="1" x14ac:dyDescent="0.2">
      <c r="A14" s="174">
        <v>5</v>
      </c>
      <c r="B14" s="142" t="s">
        <v>125</v>
      </c>
      <c r="C14" s="143" t="s">
        <v>126</v>
      </c>
      <c r="D14" s="144" t="s">
        <v>127</v>
      </c>
      <c r="E14" s="180">
        <v>0.03</v>
      </c>
      <c r="F14" s="145"/>
      <c r="G14" s="146">
        <f t="shared" si="0"/>
        <v>0</v>
      </c>
      <c r="O14" s="199">
        <v>2</v>
      </c>
      <c r="AA14" s="121">
        <v>12</v>
      </c>
      <c r="AB14" s="121">
        <v>0</v>
      </c>
      <c r="AC14" s="121">
        <v>5</v>
      </c>
      <c r="AZ14" s="121">
        <v>1</v>
      </c>
      <c r="BA14" s="121">
        <f>IF(AZ14=1,G14,0)</f>
        <v>0</v>
      </c>
      <c r="BB14" s="121">
        <f>IF(AZ14=2,G14,0)</f>
        <v>0</v>
      </c>
      <c r="BC14" s="121">
        <f>IF(AZ14=3,G14,0)</f>
        <v>0</v>
      </c>
      <c r="BD14" s="121">
        <f>IF(AZ14=4,G14,0)</f>
        <v>0</v>
      </c>
      <c r="BE14" s="121">
        <f>IF(AZ14=5,G14,0)</f>
        <v>0</v>
      </c>
      <c r="CZ14" s="121">
        <v>0</v>
      </c>
    </row>
    <row r="15" spans="1:104" s="121" customFormat="1" x14ac:dyDescent="0.2">
      <c r="A15" s="147"/>
      <c r="B15" s="148" t="s">
        <v>66</v>
      </c>
      <c r="C15" s="149" t="str">
        <f>CONCATENATE(B11," ",C11)</f>
        <v>2 Základy,zvláštní zakládání</v>
      </c>
      <c r="D15" s="147"/>
      <c r="E15" s="181"/>
      <c r="F15" s="150"/>
      <c r="G15" s="151">
        <f>SUM(G12:G14)</f>
        <v>0</v>
      </c>
      <c r="O15" s="199">
        <v>4</v>
      </c>
      <c r="BA15" s="200">
        <f>SUM(BA11:BA14)</f>
        <v>0</v>
      </c>
      <c r="BB15" s="200">
        <f>SUM(BB11:BB14)</f>
        <v>0</v>
      </c>
      <c r="BC15" s="200">
        <f>SUM(BC11:BC14)</f>
        <v>0</v>
      </c>
      <c r="BD15" s="200">
        <f>SUM(BD11:BD14)</f>
        <v>0</v>
      </c>
      <c r="BE15" s="200">
        <f>SUM(BE11:BE14)</f>
        <v>0</v>
      </c>
    </row>
    <row r="16" spans="1:104" s="121" customFormat="1" x14ac:dyDescent="0.2">
      <c r="A16" s="133" t="s">
        <v>65</v>
      </c>
      <c r="B16" s="134" t="s">
        <v>69</v>
      </c>
      <c r="C16" s="135" t="s">
        <v>70</v>
      </c>
      <c r="D16" s="136"/>
      <c r="E16" s="137"/>
      <c r="F16" s="182"/>
      <c r="G16" s="183"/>
      <c r="H16" s="201"/>
      <c r="I16" s="201"/>
      <c r="O16" s="199">
        <v>1</v>
      </c>
    </row>
    <row r="17" spans="1:104" s="121" customFormat="1" x14ac:dyDescent="0.2">
      <c r="A17" s="141">
        <v>6</v>
      </c>
      <c r="B17" s="142" t="s">
        <v>71</v>
      </c>
      <c r="C17" s="143" t="s">
        <v>72</v>
      </c>
      <c r="D17" s="144" t="s">
        <v>73</v>
      </c>
      <c r="E17" s="145">
        <v>1</v>
      </c>
      <c r="F17" s="145"/>
      <c r="G17" s="146">
        <f>E17*F17</f>
        <v>0</v>
      </c>
      <c r="O17" s="199">
        <v>2</v>
      </c>
      <c r="AA17" s="121">
        <v>12</v>
      </c>
      <c r="AB17" s="121">
        <v>0</v>
      </c>
      <c r="AC17" s="121">
        <v>6</v>
      </c>
      <c r="AZ17" s="121">
        <v>1</v>
      </c>
      <c r="BA17" s="121">
        <f t="shared" ref="BA17:BA25" si="1">IF(AZ17=1,G17,0)</f>
        <v>0</v>
      </c>
      <c r="BB17" s="121">
        <f t="shared" ref="BB17:BB25" si="2">IF(AZ17=2,G17,0)</f>
        <v>0</v>
      </c>
      <c r="BC17" s="121">
        <f t="shared" ref="BC17:BC25" si="3">IF(AZ17=3,G17,0)</f>
        <v>0</v>
      </c>
      <c r="BD17" s="121">
        <f t="shared" ref="BD17:BD25" si="4">IF(AZ17=4,G17,0)</f>
        <v>0</v>
      </c>
      <c r="BE17" s="121">
        <f t="shared" ref="BE17:BE25" si="5">IF(AZ17=5,G17,0)</f>
        <v>0</v>
      </c>
      <c r="CZ17" s="121">
        <v>2.3700000000000001E-3</v>
      </c>
    </row>
    <row r="18" spans="1:104" s="121" customFormat="1" ht="22.5" x14ac:dyDescent="0.2">
      <c r="A18" s="174">
        <v>7</v>
      </c>
      <c r="B18" s="175" t="s">
        <v>74</v>
      </c>
      <c r="C18" s="143" t="s">
        <v>102</v>
      </c>
      <c r="D18" s="144" t="s">
        <v>73</v>
      </c>
      <c r="E18" s="145">
        <v>1</v>
      </c>
      <c r="F18" s="145"/>
      <c r="G18" s="146">
        <f>E18*F18</f>
        <v>0</v>
      </c>
      <c r="O18" s="199">
        <v>2</v>
      </c>
      <c r="AA18" s="121">
        <v>12</v>
      </c>
      <c r="AB18" s="121">
        <v>0</v>
      </c>
      <c r="AC18" s="121">
        <v>7</v>
      </c>
      <c r="AZ18" s="121">
        <v>1</v>
      </c>
      <c r="BA18" s="121">
        <f t="shared" si="1"/>
        <v>0</v>
      </c>
      <c r="BB18" s="121">
        <f t="shared" si="2"/>
        <v>0</v>
      </c>
      <c r="BC18" s="121">
        <f t="shared" si="3"/>
        <v>0</v>
      </c>
      <c r="BD18" s="121">
        <f t="shared" si="4"/>
        <v>0</v>
      </c>
      <c r="BE18" s="121">
        <f t="shared" si="5"/>
        <v>0</v>
      </c>
      <c r="CZ18" s="121">
        <v>0.82994000000000001</v>
      </c>
    </row>
    <row r="19" spans="1:104" s="121" customFormat="1" x14ac:dyDescent="0.2">
      <c r="A19" s="147"/>
      <c r="B19" s="148" t="s">
        <v>66</v>
      </c>
      <c r="C19" s="149" t="str">
        <f>CONCATENATE(B16," ",C16)</f>
        <v>3 Svislé a kompletní konstrukce</v>
      </c>
      <c r="D19" s="147"/>
      <c r="E19" s="150"/>
      <c r="F19" s="184"/>
      <c r="G19" s="185">
        <f>SUM(G17:G18)</f>
        <v>0</v>
      </c>
      <c r="O19" s="199">
        <v>2</v>
      </c>
      <c r="AA19" s="121">
        <v>12</v>
      </c>
      <c r="AB19" s="121">
        <v>0</v>
      </c>
      <c r="AC19" s="121">
        <v>8</v>
      </c>
      <c r="AZ19" s="121">
        <v>1</v>
      </c>
      <c r="BA19" s="121">
        <f t="shared" si="1"/>
        <v>0</v>
      </c>
      <c r="BB19" s="121">
        <f t="shared" si="2"/>
        <v>0</v>
      </c>
      <c r="BC19" s="121">
        <f t="shared" si="3"/>
        <v>0</v>
      </c>
      <c r="BD19" s="121">
        <f t="shared" si="4"/>
        <v>0</v>
      </c>
      <c r="BE19" s="121">
        <f t="shared" si="5"/>
        <v>0</v>
      </c>
      <c r="CZ19" s="121">
        <v>1.04667</v>
      </c>
    </row>
    <row r="20" spans="1:104" s="121" customFormat="1" x14ac:dyDescent="0.2">
      <c r="A20" s="133" t="s">
        <v>65</v>
      </c>
      <c r="B20" s="134" t="s">
        <v>75</v>
      </c>
      <c r="C20" s="135" t="s">
        <v>76</v>
      </c>
      <c r="D20" s="136"/>
      <c r="E20" s="137"/>
      <c r="F20" s="186"/>
      <c r="G20" s="187">
        <f>E28*F20</f>
        <v>0</v>
      </c>
      <c r="O20" s="199">
        <v>2</v>
      </c>
      <c r="AA20" s="121">
        <v>12</v>
      </c>
      <c r="AB20" s="121">
        <v>0</v>
      </c>
      <c r="AC20" s="121">
        <v>9</v>
      </c>
      <c r="AZ20" s="121">
        <v>1</v>
      </c>
      <c r="BA20" s="121">
        <f t="shared" si="1"/>
        <v>0</v>
      </c>
      <c r="BB20" s="121">
        <f t="shared" si="2"/>
        <v>0</v>
      </c>
      <c r="BC20" s="121">
        <f t="shared" si="3"/>
        <v>0</v>
      </c>
      <c r="BD20" s="121">
        <f t="shared" si="4"/>
        <v>0</v>
      </c>
      <c r="BE20" s="121">
        <f t="shared" si="5"/>
        <v>0</v>
      </c>
      <c r="CZ20" s="121">
        <v>3.92944</v>
      </c>
    </row>
    <row r="21" spans="1:104" s="121" customFormat="1" ht="22.5" x14ac:dyDescent="0.2">
      <c r="A21" s="174">
        <v>8</v>
      </c>
      <c r="B21" s="175" t="s">
        <v>77</v>
      </c>
      <c r="C21" s="143" t="s">
        <v>78</v>
      </c>
      <c r="D21" s="144" t="s">
        <v>79</v>
      </c>
      <c r="E21" s="145">
        <v>36</v>
      </c>
      <c r="F21" s="145"/>
      <c r="G21" s="146">
        <f>E21*F21</f>
        <v>0</v>
      </c>
      <c r="O21" s="199">
        <v>2</v>
      </c>
      <c r="AA21" s="121">
        <v>12</v>
      </c>
      <c r="AB21" s="121">
        <v>0</v>
      </c>
      <c r="AC21" s="121">
        <v>10</v>
      </c>
      <c r="AZ21" s="121">
        <v>1</v>
      </c>
      <c r="BA21" s="121">
        <f t="shared" si="1"/>
        <v>0</v>
      </c>
      <c r="BB21" s="121">
        <f t="shared" si="2"/>
        <v>0</v>
      </c>
      <c r="BC21" s="121">
        <f t="shared" si="3"/>
        <v>0</v>
      </c>
      <c r="BD21" s="121">
        <f t="shared" si="4"/>
        <v>0</v>
      </c>
      <c r="BE21" s="121">
        <f t="shared" si="5"/>
        <v>0</v>
      </c>
      <c r="CZ21" s="121">
        <v>0</v>
      </c>
    </row>
    <row r="22" spans="1:104" s="121" customFormat="1" ht="22.5" x14ac:dyDescent="0.2">
      <c r="A22" s="174">
        <v>9</v>
      </c>
      <c r="B22" s="175" t="s">
        <v>80</v>
      </c>
      <c r="C22" s="143" t="s">
        <v>101</v>
      </c>
      <c r="D22" s="144" t="s">
        <v>73</v>
      </c>
      <c r="E22" s="145">
        <v>3</v>
      </c>
      <c r="F22" s="145"/>
      <c r="G22" s="146">
        <f t="shared" ref="G22:G23" si="6">E22*F22</f>
        <v>0</v>
      </c>
      <c r="O22" s="199">
        <v>2</v>
      </c>
      <c r="AA22" s="121">
        <v>12</v>
      </c>
      <c r="AB22" s="121">
        <v>0</v>
      </c>
      <c r="AC22" s="121">
        <v>11</v>
      </c>
      <c r="AZ22" s="121">
        <v>1</v>
      </c>
      <c r="BA22" s="121">
        <f t="shared" si="1"/>
        <v>0</v>
      </c>
      <c r="BB22" s="121">
        <f t="shared" si="2"/>
        <v>0</v>
      </c>
      <c r="BC22" s="121">
        <f t="shared" si="3"/>
        <v>0</v>
      </c>
      <c r="BD22" s="121">
        <f t="shared" si="4"/>
        <v>0</v>
      </c>
      <c r="BE22" s="121">
        <f t="shared" si="5"/>
        <v>0</v>
      </c>
      <c r="CZ22" s="121">
        <v>0</v>
      </c>
    </row>
    <row r="23" spans="1:104" s="121" customFormat="1" ht="22.5" x14ac:dyDescent="0.2">
      <c r="A23" s="174">
        <v>10</v>
      </c>
      <c r="B23" s="175" t="s">
        <v>74</v>
      </c>
      <c r="C23" s="143" t="s">
        <v>100</v>
      </c>
      <c r="D23" s="144" t="s">
        <v>73</v>
      </c>
      <c r="E23" s="145">
        <v>3</v>
      </c>
      <c r="F23" s="145"/>
      <c r="G23" s="146">
        <f t="shared" si="6"/>
        <v>0</v>
      </c>
      <c r="O23" s="199">
        <v>2</v>
      </c>
      <c r="AA23" s="121">
        <v>12</v>
      </c>
      <c r="AB23" s="121">
        <v>0</v>
      </c>
      <c r="AC23" s="121">
        <v>12</v>
      </c>
      <c r="AZ23" s="121">
        <v>1</v>
      </c>
      <c r="BA23" s="121">
        <f t="shared" si="1"/>
        <v>0</v>
      </c>
      <c r="BB23" s="121">
        <f t="shared" si="2"/>
        <v>0</v>
      </c>
      <c r="BC23" s="121">
        <f t="shared" si="3"/>
        <v>0</v>
      </c>
      <c r="BD23" s="121">
        <f t="shared" si="4"/>
        <v>0</v>
      </c>
      <c r="BE23" s="121">
        <f t="shared" si="5"/>
        <v>0</v>
      </c>
      <c r="CZ23" s="121">
        <v>0</v>
      </c>
    </row>
    <row r="24" spans="1:104" s="121" customFormat="1" x14ac:dyDescent="0.2">
      <c r="A24" s="147"/>
      <c r="B24" s="148" t="s">
        <v>66</v>
      </c>
      <c r="C24" s="149" t="str">
        <f>CONCATENATE(B20," ",C20)</f>
        <v>5 Komunikace</v>
      </c>
      <c r="D24" s="147"/>
      <c r="E24" s="150"/>
      <c r="F24" s="145"/>
      <c r="G24" s="146">
        <f>SUM(G21:G23)</f>
        <v>0</v>
      </c>
      <c r="O24" s="199">
        <v>2</v>
      </c>
      <c r="AA24" s="121">
        <v>12</v>
      </c>
      <c r="AB24" s="121">
        <v>0</v>
      </c>
      <c r="AC24" s="121">
        <v>13</v>
      </c>
      <c r="AZ24" s="121">
        <v>1</v>
      </c>
      <c r="BA24" s="121">
        <f t="shared" si="1"/>
        <v>0</v>
      </c>
      <c r="BB24" s="121">
        <f t="shared" si="2"/>
        <v>0</v>
      </c>
      <c r="BC24" s="121">
        <f t="shared" si="3"/>
        <v>0</v>
      </c>
      <c r="BD24" s="121">
        <f t="shared" si="4"/>
        <v>0</v>
      </c>
      <c r="BE24" s="121">
        <f t="shared" si="5"/>
        <v>0</v>
      </c>
      <c r="CZ24" s="121">
        <v>9.2200000000000008E-3</v>
      </c>
    </row>
    <row r="25" spans="1:104" s="121" customFormat="1" x14ac:dyDescent="0.2">
      <c r="A25" s="133" t="s">
        <v>65</v>
      </c>
      <c r="B25" s="134" t="s">
        <v>81</v>
      </c>
      <c r="C25" s="135" t="s">
        <v>82</v>
      </c>
      <c r="D25" s="136"/>
      <c r="E25" s="179"/>
      <c r="F25" s="186"/>
      <c r="G25" s="188">
        <f>E33*F25</f>
        <v>0</v>
      </c>
      <c r="O25" s="199">
        <v>2</v>
      </c>
      <c r="AA25" s="121">
        <v>12</v>
      </c>
      <c r="AB25" s="121">
        <v>0</v>
      </c>
      <c r="AC25" s="121">
        <v>14</v>
      </c>
      <c r="AZ25" s="121">
        <v>1</v>
      </c>
      <c r="BA25" s="121">
        <f t="shared" si="1"/>
        <v>0</v>
      </c>
      <c r="BB25" s="121">
        <f t="shared" si="2"/>
        <v>0</v>
      </c>
      <c r="BC25" s="121">
        <f t="shared" si="3"/>
        <v>0</v>
      </c>
      <c r="BD25" s="121">
        <f t="shared" si="4"/>
        <v>0</v>
      </c>
      <c r="BE25" s="121">
        <f t="shared" si="5"/>
        <v>0</v>
      </c>
      <c r="CZ25" s="121">
        <v>0</v>
      </c>
    </row>
    <row r="26" spans="1:104" s="121" customFormat="1" x14ac:dyDescent="0.2">
      <c r="A26" s="141">
        <v>11</v>
      </c>
      <c r="B26" s="142" t="s">
        <v>83</v>
      </c>
      <c r="C26" s="143" t="s">
        <v>84</v>
      </c>
      <c r="D26" s="144" t="s">
        <v>79</v>
      </c>
      <c r="E26" s="180">
        <v>110.7</v>
      </c>
      <c r="F26" s="193"/>
      <c r="G26" s="189">
        <f>E26*F26</f>
        <v>0</v>
      </c>
      <c r="O26" s="199">
        <v>4</v>
      </c>
      <c r="BA26" s="200">
        <f>SUM(BA16:BA25)</f>
        <v>0</v>
      </c>
      <c r="BB26" s="200">
        <f>SUM(BB16:BB25)</f>
        <v>0</v>
      </c>
      <c r="BC26" s="200">
        <f>SUM(BC16:BC25)</f>
        <v>0</v>
      </c>
      <c r="BD26" s="200">
        <f>SUM(BD16:BD25)</f>
        <v>0</v>
      </c>
      <c r="BE26" s="200">
        <f>SUM(BE16:BE25)</f>
        <v>0</v>
      </c>
    </row>
    <row r="27" spans="1:104" s="121" customFormat="1" x14ac:dyDescent="0.2">
      <c r="A27" s="141">
        <v>12</v>
      </c>
      <c r="B27" s="142" t="s">
        <v>85</v>
      </c>
      <c r="C27" s="143" t="s">
        <v>86</v>
      </c>
      <c r="D27" s="144" t="s">
        <v>79</v>
      </c>
      <c r="E27" s="180">
        <v>299</v>
      </c>
      <c r="F27" s="137"/>
      <c r="G27" s="189">
        <f>E27*F27</f>
        <v>0</v>
      </c>
      <c r="H27" s="201"/>
      <c r="I27" s="201"/>
      <c r="O27" s="199">
        <v>1</v>
      </c>
    </row>
    <row r="28" spans="1:104" s="121" customFormat="1" ht="22.5" x14ac:dyDescent="0.2">
      <c r="A28" s="174">
        <v>13</v>
      </c>
      <c r="B28" s="175" t="s">
        <v>87</v>
      </c>
      <c r="C28" s="143" t="s">
        <v>97</v>
      </c>
      <c r="D28" s="144" t="s">
        <v>73</v>
      </c>
      <c r="E28" s="180">
        <v>6</v>
      </c>
      <c r="F28" s="145"/>
      <c r="G28" s="189">
        <f t="shared" ref="G28:G34" si="7">E28*F28</f>
        <v>0</v>
      </c>
      <c r="O28" s="199">
        <v>2</v>
      </c>
      <c r="AA28" s="121">
        <v>12</v>
      </c>
      <c r="AB28" s="121">
        <v>0</v>
      </c>
      <c r="AC28" s="121">
        <v>16</v>
      </c>
      <c r="AZ28" s="121">
        <v>1</v>
      </c>
      <c r="BA28" s="121">
        <f>IF(AZ28=1,G28,0)</f>
        <v>0</v>
      </c>
      <c r="BB28" s="121">
        <f>IF(AZ28=2,G28,0)</f>
        <v>0</v>
      </c>
      <c r="BC28" s="121">
        <f>IF(AZ28=3,G28,0)</f>
        <v>0</v>
      </c>
      <c r="BD28" s="121">
        <f>IF(AZ28=4,G28,0)</f>
        <v>0</v>
      </c>
      <c r="BE28" s="121">
        <f>IF(AZ28=5,G28,0)</f>
        <v>0</v>
      </c>
      <c r="CZ28" s="121">
        <v>0</v>
      </c>
    </row>
    <row r="29" spans="1:104" s="121" customFormat="1" x14ac:dyDescent="0.2">
      <c r="A29" s="141">
        <v>14</v>
      </c>
      <c r="B29" s="142" t="s">
        <v>74</v>
      </c>
      <c r="C29" s="143" t="s">
        <v>98</v>
      </c>
      <c r="D29" s="144" t="s">
        <v>73</v>
      </c>
      <c r="E29" s="180">
        <v>4</v>
      </c>
      <c r="F29" s="194"/>
      <c r="G29" s="189">
        <f t="shared" si="7"/>
        <v>0</v>
      </c>
    </row>
    <row r="30" spans="1:104" s="121" customFormat="1" ht="22.5" x14ac:dyDescent="0.2">
      <c r="A30" s="174">
        <v>15</v>
      </c>
      <c r="B30" s="175" t="s">
        <v>74</v>
      </c>
      <c r="C30" s="143" t="s">
        <v>103</v>
      </c>
      <c r="D30" s="144" t="s">
        <v>73</v>
      </c>
      <c r="E30" s="180">
        <v>6</v>
      </c>
      <c r="F30" s="194"/>
      <c r="G30" s="189">
        <f t="shared" si="7"/>
        <v>0</v>
      </c>
    </row>
    <row r="31" spans="1:104" s="121" customFormat="1" x14ac:dyDescent="0.2">
      <c r="A31" s="174">
        <v>16</v>
      </c>
      <c r="B31" s="175" t="s">
        <v>143</v>
      </c>
      <c r="C31" s="143" t="s">
        <v>142</v>
      </c>
      <c r="D31" s="144" t="s">
        <v>73</v>
      </c>
      <c r="E31" s="180">
        <v>6</v>
      </c>
      <c r="F31" s="194"/>
      <c r="G31" s="189">
        <f t="shared" si="7"/>
        <v>0</v>
      </c>
    </row>
    <row r="32" spans="1:104" s="121" customFormat="1" ht="22.5" x14ac:dyDescent="0.2">
      <c r="A32" s="174">
        <v>17</v>
      </c>
      <c r="B32" s="175" t="s">
        <v>88</v>
      </c>
      <c r="C32" s="143" t="s">
        <v>89</v>
      </c>
      <c r="D32" s="144" t="s">
        <v>73</v>
      </c>
      <c r="E32" s="180">
        <v>3</v>
      </c>
      <c r="F32" s="194"/>
      <c r="G32" s="189">
        <f t="shared" si="7"/>
        <v>0</v>
      </c>
    </row>
    <row r="33" spans="1:7" s="121" customFormat="1" ht="22.5" x14ac:dyDescent="0.2">
      <c r="A33" s="174">
        <v>18</v>
      </c>
      <c r="B33" s="175" t="s">
        <v>99</v>
      </c>
      <c r="C33" s="143" t="s">
        <v>105</v>
      </c>
      <c r="D33" s="144" t="s">
        <v>79</v>
      </c>
      <c r="E33" s="180">
        <v>15</v>
      </c>
      <c r="F33" s="194"/>
      <c r="G33" s="189">
        <f t="shared" si="7"/>
        <v>0</v>
      </c>
    </row>
    <row r="34" spans="1:7" s="121" customFormat="1" x14ac:dyDescent="0.2">
      <c r="A34" s="174">
        <v>19</v>
      </c>
      <c r="B34" s="175" t="s">
        <v>74</v>
      </c>
      <c r="C34" s="176" t="s">
        <v>104</v>
      </c>
      <c r="D34" s="144" t="s">
        <v>79</v>
      </c>
      <c r="E34" s="180">
        <v>15</v>
      </c>
      <c r="F34" s="194"/>
      <c r="G34" s="189">
        <f t="shared" si="7"/>
        <v>0</v>
      </c>
    </row>
    <row r="35" spans="1:7" s="121" customFormat="1" x14ac:dyDescent="0.2">
      <c r="A35" s="147"/>
      <c r="B35" s="148" t="s">
        <v>66</v>
      </c>
      <c r="C35" s="149" t="str">
        <f>CONCATENATE(B25," ",C25)</f>
        <v>8 Trubní vedení</v>
      </c>
      <c r="D35" s="147"/>
      <c r="E35" s="181"/>
      <c r="F35" s="203"/>
      <c r="G35" s="204">
        <f>SUM(G26:G34)</f>
        <v>0</v>
      </c>
    </row>
    <row r="36" spans="1:7" x14ac:dyDescent="0.2">
      <c r="A36" s="133" t="s">
        <v>65</v>
      </c>
      <c r="B36" s="134" t="s">
        <v>90</v>
      </c>
      <c r="C36" s="135" t="s">
        <v>91</v>
      </c>
      <c r="D36" s="136"/>
      <c r="E36" s="137"/>
      <c r="F36" s="197"/>
      <c r="G36" s="192"/>
    </row>
    <row r="37" spans="1:7" x14ac:dyDescent="0.2">
      <c r="A37" s="141">
        <v>20</v>
      </c>
      <c r="B37" s="142" t="s">
        <v>92</v>
      </c>
      <c r="C37" s="143" t="s">
        <v>93</v>
      </c>
      <c r="D37" s="144" t="s">
        <v>94</v>
      </c>
      <c r="E37" s="145">
        <v>1</v>
      </c>
      <c r="F37" s="195"/>
      <c r="G37" s="190">
        <f>E37*F37</f>
        <v>0</v>
      </c>
    </row>
    <row r="38" spans="1:7" x14ac:dyDescent="0.2">
      <c r="A38" s="147"/>
      <c r="B38" s="148" t="s">
        <v>66</v>
      </c>
      <c r="C38" s="149" t="str">
        <f>CONCATENATE(B36," ",C36)</f>
        <v>9 Ostatní konstrukce, bourání</v>
      </c>
      <c r="D38" s="147"/>
      <c r="E38" s="150"/>
      <c r="F38" s="196"/>
      <c r="G38" s="191">
        <f>SUM(G37)</f>
        <v>0</v>
      </c>
    </row>
    <row r="39" spans="1:7" x14ac:dyDescent="0.2">
      <c r="A39" s="121"/>
      <c r="B39" s="121"/>
      <c r="C39" s="121"/>
      <c r="D39" s="121"/>
      <c r="E39" s="121"/>
    </row>
    <row r="40" spans="1:7" x14ac:dyDescent="0.2">
      <c r="E40" s="120"/>
    </row>
    <row r="41" spans="1:7" x14ac:dyDescent="0.2">
      <c r="E41" s="120"/>
    </row>
    <row r="42" spans="1:7" x14ac:dyDescent="0.2">
      <c r="E42" s="120"/>
    </row>
    <row r="43" spans="1:7" x14ac:dyDescent="0.2">
      <c r="E43" s="120"/>
    </row>
    <row r="44" spans="1:7" x14ac:dyDescent="0.2">
      <c r="E44" s="120"/>
    </row>
    <row r="45" spans="1:7" x14ac:dyDescent="0.2">
      <c r="E45" s="120"/>
    </row>
    <row r="46" spans="1:7" x14ac:dyDescent="0.2">
      <c r="E46" s="120"/>
    </row>
    <row r="47" spans="1:7" x14ac:dyDescent="0.2">
      <c r="E47" s="120"/>
    </row>
    <row r="48" spans="1:7" x14ac:dyDescent="0.2">
      <c r="E48" s="120"/>
    </row>
    <row r="49" spans="1:7" x14ac:dyDescent="0.2">
      <c r="E49" s="120"/>
    </row>
    <row r="50" spans="1:7" x14ac:dyDescent="0.2">
      <c r="E50" s="120"/>
    </row>
    <row r="51" spans="1:7" x14ac:dyDescent="0.2">
      <c r="E51" s="120"/>
    </row>
    <row r="52" spans="1:7" x14ac:dyDescent="0.2">
      <c r="E52" s="120"/>
    </row>
    <row r="53" spans="1:7" x14ac:dyDescent="0.2">
      <c r="E53" s="120"/>
      <c r="F53" s="153"/>
      <c r="G53" s="153"/>
    </row>
    <row r="54" spans="1:7" x14ac:dyDescent="0.2">
      <c r="E54" s="120"/>
      <c r="F54" s="153"/>
      <c r="G54" s="153"/>
    </row>
    <row r="55" spans="1:7" x14ac:dyDescent="0.2">
      <c r="E55" s="120"/>
      <c r="F55" s="153"/>
      <c r="G55" s="153"/>
    </row>
    <row r="56" spans="1:7" x14ac:dyDescent="0.2">
      <c r="E56" s="120"/>
      <c r="F56" s="153"/>
      <c r="G56" s="153"/>
    </row>
    <row r="57" spans="1:7" x14ac:dyDescent="0.2">
      <c r="E57" s="120"/>
    </row>
    <row r="58" spans="1:7" x14ac:dyDescent="0.2">
      <c r="E58" s="120"/>
    </row>
    <row r="59" spans="1:7" x14ac:dyDescent="0.2">
      <c r="E59" s="120"/>
    </row>
    <row r="60" spans="1:7" x14ac:dyDescent="0.2">
      <c r="E60" s="120"/>
    </row>
    <row r="61" spans="1:7" x14ac:dyDescent="0.2">
      <c r="E61" s="120"/>
    </row>
    <row r="62" spans="1:7" x14ac:dyDescent="0.2">
      <c r="A62" s="153"/>
      <c r="B62" s="153"/>
      <c r="C62" s="153"/>
      <c r="D62" s="153"/>
      <c r="E62" s="153"/>
    </row>
    <row r="63" spans="1:7" x14ac:dyDescent="0.2">
      <c r="A63" s="153"/>
      <c r="B63" s="153"/>
      <c r="C63" s="153"/>
      <c r="D63" s="153"/>
      <c r="E63" s="153"/>
    </row>
    <row r="64" spans="1:7" x14ac:dyDescent="0.2">
      <c r="A64" s="153"/>
      <c r="B64" s="153"/>
      <c r="C64" s="153"/>
      <c r="D64" s="153"/>
      <c r="E64" s="153"/>
    </row>
    <row r="65" spans="1:5" x14ac:dyDescent="0.2">
      <c r="A65" s="153"/>
      <c r="B65" s="153"/>
      <c r="C65" s="153"/>
      <c r="D65" s="153"/>
      <c r="E65" s="153"/>
    </row>
    <row r="66" spans="1:5" x14ac:dyDescent="0.2">
      <c r="E66" s="120"/>
    </row>
    <row r="67" spans="1:5" x14ac:dyDescent="0.2">
      <c r="E67" s="120"/>
    </row>
    <row r="68" spans="1:5" x14ac:dyDescent="0.2">
      <c r="E68" s="120"/>
    </row>
    <row r="69" spans="1:5" x14ac:dyDescent="0.2">
      <c r="E69" s="120"/>
    </row>
    <row r="70" spans="1:5" x14ac:dyDescent="0.2">
      <c r="E70" s="120"/>
    </row>
    <row r="71" spans="1:5" x14ac:dyDescent="0.2">
      <c r="E71" s="120"/>
    </row>
    <row r="72" spans="1:5" x14ac:dyDescent="0.2">
      <c r="E72" s="120"/>
    </row>
    <row r="73" spans="1:5" x14ac:dyDescent="0.2">
      <c r="E73" s="120"/>
    </row>
    <row r="74" spans="1:5" x14ac:dyDescent="0.2">
      <c r="E74" s="120"/>
    </row>
    <row r="75" spans="1:5" x14ac:dyDescent="0.2">
      <c r="E75" s="120"/>
    </row>
    <row r="76" spans="1:5" x14ac:dyDescent="0.2">
      <c r="E76" s="120"/>
    </row>
    <row r="77" spans="1:5" x14ac:dyDescent="0.2">
      <c r="E77" s="120"/>
    </row>
    <row r="78" spans="1:5" x14ac:dyDescent="0.2">
      <c r="E78" s="120"/>
    </row>
    <row r="79" spans="1:5" x14ac:dyDescent="0.2">
      <c r="E79" s="120"/>
    </row>
    <row r="80" spans="1:5" x14ac:dyDescent="0.2">
      <c r="E80" s="120"/>
    </row>
    <row r="81" spans="5:7" x14ac:dyDescent="0.2">
      <c r="E81" s="120"/>
    </row>
    <row r="82" spans="5:7" x14ac:dyDescent="0.2">
      <c r="E82" s="120"/>
    </row>
    <row r="83" spans="5:7" x14ac:dyDescent="0.2">
      <c r="E83" s="120"/>
    </row>
    <row r="84" spans="5:7" x14ac:dyDescent="0.2">
      <c r="E84" s="120"/>
    </row>
    <row r="85" spans="5:7" x14ac:dyDescent="0.2">
      <c r="E85" s="120"/>
    </row>
    <row r="86" spans="5:7" x14ac:dyDescent="0.2">
      <c r="E86" s="120"/>
    </row>
    <row r="87" spans="5:7" x14ac:dyDescent="0.2">
      <c r="E87" s="120"/>
    </row>
    <row r="88" spans="5:7" x14ac:dyDescent="0.2">
      <c r="E88" s="120"/>
    </row>
    <row r="89" spans="5:7" x14ac:dyDescent="0.2">
      <c r="E89" s="120"/>
      <c r="F89" s="156"/>
      <c r="G89" s="158"/>
    </row>
    <row r="90" spans="5:7" x14ac:dyDescent="0.2">
      <c r="E90" s="120"/>
      <c r="F90" s="153"/>
      <c r="G90" s="153"/>
    </row>
    <row r="91" spans="5:7" x14ac:dyDescent="0.2">
      <c r="E91" s="120"/>
      <c r="F91" s="153"/>
      <c r="G91" s="153"/>
    </row>
    <row r="92" spans="5:7" x14ac:dyDescent="0.2">
      <c r="E92" s="120"/>
      <c r="F92" s="153"/>
      <c r="G92" s="153"/>
    </row>
    <row r="93" spans="5:7" x14ac:dyDescent="0.2">
      <c r="E93" s="120"/>
      <c r="F93" s="153"/>
      <c r="G93" s="153"/>
    </row>
    <row r="94" spans="5:7" x14ac:dyDescent="0.2">
      <c r="E94" s="120"/>
      <c r="F94" s="153"/>
      <c r="G94" s="153"/>
    </row>
    <row r="95" spans="5:7" x14ac:dyDescent="0.2">
      <c r="E95" s="120"/>
      <c r="F95" s="153"/>
      <c r="G95" s="153"/>
    </row>
    <row r="96" spans="5:7" x14ac:dyDescent="0.2">
      <c r="E96" s="120"/>
      <c r="F96" s="153"/>
      <c r="G96" s="153"/>
    </row>
    <row r="97" spans="1:7" x14ac:dyDescent="0.2">
      <c r="A97" s="154"/>
      <c r="B97" s="154"/>
      <c r="F97" s="153"/>
      <c r="G97" s="153"/>
    </row>
    <row r="98" spans="1:7" x14ac:dyDescent="0.2">
      <c r="A98" s="153"/>
      <c r="B98" s="153"/>
      <c r="C98" s="156"/>
      <c r="D98" s="156"/>
      <c r="E98" s="157"/>
      <c r="F98" s="153"/>
      <c r="G98" s="153"/>
    </row>
    <row r="99" spans="1:7" x14ac:dyDescent="0.2">
      <c r="A99" s="159"/>
      <c r="B99" s="159"/>
      <c r="C99" s="153"/>
      <c r="D99" s="153"/>
      <c r="E99" s="160"/>
      <c r="F99" s="153"/>
      <c r="G99" s="153"/>
    </row>
    <row r="100" spans="1:7" x14ac:dyDescent="0.2">
      <c r="A100" s="153"/>
      <c r="B100" s="153"/>
      <c r="C100" s="153"/>
      <c r="D100" s="153"/>
      <c r="E100" s="160"/>
      <c r="F100" s="153"/>
      <c r="G100" s="153"/>
    </row>
    <row r="101" spans="1:7" x14ac:dyDescent="0.2">
      <c r="A101" s="153"/>
      <c r="B101" s="153"/>
      <c r="C101" s="153"/>
      <c r="D101" s="153"/>
      <c r="E101" s="160"/>
      <c r="F101" s="153"/>
      <c r="G101" s="153"/>
    </row>
    <row r="102" spans="1:7" x14ac:dyDescent="0.2">
      <c r="A102" s="153"/>
      <c r="B102" s="153"/>
      <c r="C102" s="153"/>
      <c r="D102" s="153"/>
      <c r="E102" s="160"/>
      <c r="F102" s="153"/>
      <c r="G102" s="153"/>
    </row>
    <row r="103" spans="1:7" x14ac:dyDescent="0.2">
      <c r="A103" s="153"/>
      <c r="B103" s="153"/>
      <c r="C103" s="153"/>
      <c r="D103" s="153"/>
      <c r="E103" s="160"/>
    </row>
    <row r="104" spans="1:7" x14ac:dyDescent="0.2">
      <c r="A104" s="153"/>
      <c r="B104" s="153"/>
      <c r="C104" s="153"/>
      <c r="D104" s="153"/>
      <c r="E104" s="160"/>
    </row>
    <row r="105" spans="1:7" x14ac:dyDescent="0.2">
      <c r="A105" s="153"/>
      <c r="B105" s="153"/>
      <c r="C105" s="153"/>
      <c r="D105" s="153"/>
      <c r="E105" s="160"/>
    </row>
    <row r="106" spans="1:7" x14ac:dyDescent="0.2">
      <c r="A106" s="153"/>
      <c r="B106" s="153"/>
      <c r="C106" s="153"/>
      <c r="D106" s="153"/>
      <c r="E106" s="160"/>
    </row>
    <row r="107" spans="1:7" x14ac:dyDescent="0.2">
      <c r="A107" s="153"/>
      <c r="B107" s="153"/>
      <c r="C107" s="153"/>
      <c r="D107" s="153"/>
      <c r="E107" s="160"/>
    </row>
    <row r="108" spans="1:7" x14ac:dyDescent="0.2">
      <c r="A108" s="153"/>
      <c r="B108" s="153"/>
      <c r="C108" s="153"/>
      <c r="D108" s="153"/>
      <c r="E108" s="160"/>
    </row>
    <row r="109" spans="1:7" x14ac:dyDescent="0.2">
      <c r="A109" s="153"/>
      <c r="B109" s="153"/>
      <c r="C109" s="153"/>
      <c r="D109" s="153"/>
      <c r="E109" s="160"/>
    </row>
    <row r="110" spans="1:7" x14ac:dyDescent="0.2">
      <c r="A110" s="153"/>
      <c r="B110" s="153"/>
      <c r="C110" s="153"/>
      <c r="D110" s="153"/>
      <c r="E110" s="160"/>
    </row>
    <row r="111" spans="1:7" x14ac:dyDescent="0.2">
      <c r="A111" s="153"/>
      <c r="B111" s="153"/>
      <c r="C111" s="153"/>
      <c r="D111" s="153"/>
      <c r="E111" s="160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11"/>
  <sheetViews>
    <sheetView showGridLines="0" showZeros="0" topLeftCell="A25" zoomScaleNormal="100" workbookViewId="0">
      <selection activeCell="I18" sqref="I18"/>
    </sheetView>
  </sheetViews>
  <sheetFormatPr defaultRowHeight="12.75" x14ac:dyDescent="0.2"/>
  <cols>
    <col min="1" max="1" width="3.85546875" style="120" customWidth="1"/>
    <col min="2" max="2" width="12" style="120" customWidth="1"/>
    <col min="3" max="3" width="40.42578125" style="120" customWidth="1"/>
    <col min="4" max="4" width="5.5703125" style="120" customWidth="1"/>
    <col min="5" max="5" width="8.5703125" style="155" customWidth="1"/>
    <col min="6" max="6" width="9.85546875" style="120" customWidth="1"/>
    <col min="7" max="7" width="13.85546875" style="120" customWidth="1"/>
    <col min="8" max="16384" width="9.140625" style="120"/>
  </cols>
  <sheetData>
    <row r="1" spans="1:104" ht="15.75" x14ac:dyDescent="0.25">
      <c r="A1" s="220" t="s">
        <v>57</v>
      </c>
      <c r="B1" s="220"/>
      <c r="C1" s="220"/>
      <c r="D1" s="220"/>
      <c r="E1" s="220"/>
      <c r="F1" s="220"/>
      <c r="G1" s="220"/>
    </row>
    <row r="2" spans="1:104" ht="13.5" thickBot="1" x14ac:dyDescent="0.25">
      <c r="A2" s="121"/>
      <c r="B2" s="122"/>
      <c r="C2" s="123"/>
      <c r="D2" s="123"/>
      <c r="E2" s="124"/>
      <c r="F2" s="123"/>
      <c r="G2" s="123"/>
    </row>
    <row r="3" spans="1:104" ht="13.5" thickTop="1" x14ac:dyDescent="0.2">
      <c r="A3" s="221" t="s">
        <v>5</v>
      </c>
      <c r="B3" s="222"/>
      <c r="C3" s="167" t="str">
        <f>CONCATENATE(cislostavby," ",nazevstavby)</f>
        <v xml:space="preserve"> Sběrný dvůr odpadu - Jedovnice, Stavba</v>
      </c>
      <c r="D3" s="168"/>
      <c r="E3" s="169"/>
      <c r="F3" s="170">
        <f>Rekapitulace!H1</f>
        <v>0</v>
      </c>
      <c r="G3" s="171"/>
    </row>
    <row r="4" spans="1:104" ht="15.75" thickBot="1" x14ac:dyDescent="0.25">
      <c r="A4" s="223" t="s">
        <v>1</v>
      </c>
      <c r="B4" s="224"/>
      <c r="C4" s="172" t="str">
        <f>CONCATENATE(cisloobjektu," ",nazevobjektu)</f>
        <v xml:space="preserve"> So-09 - dešťová kanalizace a ORL</v>
      </c>
      <c r="D4" s="173"/>
      <c r="E4" s="225"/>
      <c r="F4" s="225"/>
      <c r="G4" s="226"/>
    </row>
    <row r="5" spans="1:104" ht="13.5" thickTop="1" x14ac:dyDescent="0.2">
      <c r="A5" s="125"/>
      <c r="B5" s="126"/>
      <c r="C5" s="126"/>
      <c r="D5" s="121"/>
      <c r="E5" s="127"/>
      <c r="F5" s="121"/>
      <c r="G5" s="128"/>
    </row>
    <row r="6" spans="1:104" x14ac:dyDescent="0.2">
      <c r="A6" s="129" t="s">
        <v>58</v>
      </c>
      <c r="B6" s="130" t="s">
        <v>59</v>
      </c>
      <c r="C6" s="130" t="s">
        <v>60</v>
      </c>
      <c r="D6" s="130" t="s">
        <v>61</v>
      </c>
      <c r="E6" s="131" t="s">
        <v>62</v>
      </c>
      <c r="F6" s="238" t="s">
        <v>106</v>
      </c>
      <c r="G6" s="239"/>
    </row>
    <row r="7" spans="1:104" x14ac:dyDescent="0.2">
      <c r="A7" s="133" t="s">
        <v>65</v>
      </c>
      <c r="B7" s="134" t="s">
        <v>115</v>
      </c>
      <c r="C7" s="135" t="s">
        <v>116</v>
      </c>
      <c r="D7" s="136"/>
      <c r="E7" s="179"/>
      <c r="F7" s="227"/>
      <c r="G7" s="235"/>
      <c r="H7" s="139"/>
      <c r="I7" s="139"/>
      <c r="O7" s="140">
        <v>1</v>
      </c>
    </row>
    <row r="8" spans="1:104" s="121" customFormat="1" ht="19.5" customHeight="1" x14ac:dyDescent="0.2">
      <c r="A8" s="141">
        <v>1</v>
      </c>
      <c r="B8" s="175" t="s">
        <v>119</v>
      </c>
      <c r="C8" s="143" t="s">
        <v>120</v>
      </c>
      <c r="D8" s="144" t="s">
        <v>121</v>
      </c>
      <c r="E8" s="180">
        <v>162.33000000000001</v>
      </c>
      <c r="F8" s="229" t="s">
        <v>130</v>
      </c>
      <c r="G8" s="230" t="e">
        <f>E8*F8</f>
        <v>#VALUE!</v>
      </c>
      <c r="O8" s="199">
        <v>2</v>
      </c>
      <c r="AA8" s="121">
        <v>12</v>
      </c>
      <c r="AB8" s="121">
        <v>0</v>
      </c>
      <c r="AC8" s="121">
        <v>1</v>
      </c>
      <c r="AZ8" s="121">
        <v>1</v>
      </c>
      <c r="BA8" s="121" t="e">
        <f>IF(AZ8=1,G8,0)</f>
        <v>#VALUE!</v>
      </c>
      <c r="BB8" s="121">
        <f>IF(AZ8=2,G8,0)</f>
        <v>0</v>
      </c>
      <c r="BC8" s="121">
        <f>IF(AZ8=3,G8,0)</f>
        <v>0</v>
      </c>
      <c r="BD8" s="121">
        <f>IF(AZ8=4,G8,0)</f>
        <v>0</v>
      </c>
      <c r="BE8" s="121">
        <f>IF(AZ8=5,G8,0)</f>
        <v>0</v>
      </c>
      <c r="CZ8" s="121">
        <v>4.3099999999999996E-3</v>
      </c>
    </row>
    <row r="9" spans="1:104" s="121" customFormat="1" ht="28.5" customHeight="1" x14ac:dyDescent="0.2">
      <c r="A9" s="141">
        <v>2</v>
      </c>
      <c r="B9" s="175" t="s">
        <v>136</v>
      </c>
      <c r="C9" s="143" t="s">
        <v>137</v>
      </c>
      <c r="D9" s="144" t="s">
        <v>121</v>
      </c>
      <c r="E9" s="180">
        <v>110.1</v>
      </c>
      <c r="F9" s="229" t="s">
        <v>140</v>
      </c>
      <c r="G9" s="230" t="e">
        <f>E9*F9</f>
        <v>#VALUE!</v>
      </c>
      <c r="O9" s="199"/>
    </row>
    <row r="10" spans="1:104" s="121" customFormat="1" x14ac:dyDescent="0.2">
      <c r="A10" s="147"/>
      <c r="B10" s="148" t="s">
        <v>66</v>
      </c>
      <c r="C10" s="149" t="str">
        <f>CONCATENATE(B7," ",C7)</f>
        <v>1 Zemní práce</v>
      </c>
      <c r="D10" s="147"/>
      <c r="E10" s="181"/>
      <c r="F10" s="231"/>
      <c r="G10" s="232" t="e">
        <f>SUM(G7:G8)</f>
        <v>#VALUE!</v>
      </c>
      <c r="O10" s="199">
        <v>4</v>
      </c>
      <c r="BA10" s="200" t="e">
        <f>SUM(BA7:BA8)</f>
        <v>#VALUE!</v>
      </c>
      <c r="BB10" s="200">
        <f>SUM(BB7:BB8)</f>
        <v>0</v>
      </c>
      <c r="BC10" s="200">
        <f>SUM(BC7:BC8)</f>
        <v>0</v>
      </c>
      <c r="BD10" s="200">
        <f>SUM(BD7:BD8)</f>
        <v>0</v>
      </c>
      <c r="BE10" s="200">
        <f>SUM(BE7:BE8)</f>
        <v>0</v>
      </c>
    </row>
    <row r="11" spans="1:104" s="121" customFormat="1" x14ac:dyDescent="0.2">
      <c r="A11" s="133" t="s">
        <v>65</v>
      </c>
      <c r="B11" s="134" t="s">
        <v>117</v>
      </c>
      <c r="C11" s="135" t="s">
        <v>118</v>
      </c>
      <c r="D11" s="136"/>
      <c r="E11" s="179"/>
      <c r="F11" s="227"/>
      <c r="G11" s="228"/>
      <c r="H11" s="201"/>
      <c r="I11" s="201"/>
      <c r="O11" s="199">
        <v>1</v>
      </c>
    </row>
    <row r="12" spans="1:104" s="121" customFormat="1" ht="27.75" customHeight="1" x14ac:dyDescent="0.2">
      <c r="A12" s="133">
        <v>3</v>
      </c>
      <c r="B12" s="175" t="s">
        <v>131</v>
      </c>
      <c r="C12" s="143" t="s">
        <v>132</v>
      </c>
      <c r="D12" s="144" t="s">
        <v>121</v>
      </c>
      <c r="E12" s="202">
        <v>0.34</v>
      </c>
      <c r="F12" s="229" t="s">
        <v>133</v>
      </c>
      <c r="G12" s="233"/>
      <c r="H12" s="201"/>
      <c r="I12" s="201"/>
      <c r="O12" s="199"/>
    </row>
    <row r="13" spans="1:104" s="121" customFormat="1" ht="22.5" x14ac:dyDescent="0.2">
      <c r="A13" s="141">
        <v>4</v>
      </c>
      <c r="B13" s="175" t="s">
        <v>123</v>
      </c>
      <c r="C13" s="143" t="s">
        <v>124</v>
      </c>
      <c r="D13" s="144" t="s">
        <v>121</v>
      </c>
      <c r="E13" s="180">
        <v>0.72</v>
      </c>
      <c r="F13" s="229" t="s">
        <v>128</v>
      </c>
      <c r="G13" s="230"/>
      <c r="O13" s="199">
        <v>2</v>
      </c>
      <c r="AA13" s="121">
        <v>12</v>
      </c>
      <c r="AB13" s="121">
        <v>0</v>
      </c>
      <c r="AC13" s="121">
        <v>1</v>
      </c>
      <c r="AZ13" s="121">
        <v>1</v>
      </c>
      <c r="BA13" s="121">
        <f>IF(AZ13=1,G13,0)</f>
        <v>0</v>
      </c>
      <c r="BB13" s="121">
        <f>IF(AZ13=2,G13,0)</f>
        <v>0</v>
      </c>
      <c r="BC13" s="121">
        <f>IF(AZ13=3,G13,0)</f>
        <v>0</v>
      </c>
      <c r="BD13" s="121">
        <f>IF(AZ13=4,G13,0)</f>
        <v>0</v>
      </c>
      <c r="BE13" s="121">
        <f>IF(AZ13=5,G13,0)</f>
        <v>0</v>
      </c>
      <c r="CZ13" s="121">
        <v>4.3099999999999996E-3</v>
      </c>
    </row>
    <row r="14" spans="1:104" s="121" customFormat="1" x14ac:dyDescent="0.2">
      <c r="A14" s="174">
        <v>5</v>
      </c>
      <c r="B14" s="142" t="s">
        <v>125</v>
      </c>
      <c r="C14" s="143" t="s">
        <v>126</v>
      </c>
      <c r="D14" s="144" t="s">
        <v>127</v>
      </c>
      <c r="E14" s="180">
        <v>0.03</v>
      </c>
      <c r="F14" s="231" t="s">
        <v>129</v>
      </c>
      <c r="G14" s="232"/>
      <c r="O14" s="199">
        <v>2</v>
      </c>
      <c r="AA14" s="121">
        <v>12</v>
      </c>
      <c r="AB14" s="121">
        <v>0</v>
      </c>
      <c r="AC14" s="121">
        <v>2</v>
      </c>
      <c r="AZ14" s="121">
        <v>1</v>
      </c>
      <c r="BA14" s="121">
        <f>IF(AZ14=1,G14,0)</f>
        <v>0</v>
      </c>
      <c r="BB14" s="121">
        <f>IF(AZ14=2,G14,0)</f>
        <v>0</v>
      </c>
      <c r="BC14" s="121">
        <f>IF(AZ14=3,G14,0)</f>
        <v>0</v>
      </c>
      <c r="BD14" s="121">
        <f>IF(AZ14=4,G14,0)</f>
        <v>0</v>
      </c>
      <c r="BE14" s="121">
        <f>IF(AZ14=5,G14,0)</f>
        <v>0</v>
      </c>
      <c r="CZ14" s="121">
        <v>0</v>
      </c>
    </row>
    <row r="15" spans="1:104" s="121" customFormat="1" x14ac:dyDescent="0.2">
      <c r="A15" s="147"/>
      <c r="B15" s="148" t="s">
        <v>66</v>
      </c>
      <c r="C15" s="149" t="str">
        <f>CONCATENATE(B11," ",C11)</f>
        <v>2 Základy,zvláštní zakládání</v>
      </c>
      <c r="D15" s="147"/>
      <c r="E15" s="181"/>
      <c r="F15" s="231"/>
      <c r="G15" s="232">
        <f>SUM(G11:G14)</f>
        <v>0</v>
      </c>
      <c r="O15" s="199">
        <v>4</v>
      </c>
      <c r="BA15" s="200">
        <f>SUM(BA11:BA14)</f>
        <v>0</v>
      </c>
      <c r="BB15" s="200">
        <f>SUM(BB11:BB14)</f>
        <v>0</v>
      </c>
      <c r="BC15" s="200">
        <f>SUM(BC11:BC14)</f>
        <v>0</v>
      </c>
      <c r="BD15" s="200">
        <f>SUM(BD11:BD14)</f>
        <v>0</v>
      </c>
      <c r="BE15" s="200">
        <f>SUM(BE11:BE14)</f>
        <v>0</v>
      </c>
    </row>
    <row r="16" spans="1:104" s="121" customFormat="1" x14ac:dyDescent="0.2">
      <c r="A16" s="133" t="s">
        <v>65</v>
      </c>
      <c r="B16" s="134" t="s">
        <v>69</v>
      </c>
      <c r="C16" s="135" t="s">
        <v>70</v>
      </c>
      <c r="D16" s="136"/>
      <c r="E16" s="179"/>
      <c r="F16" s="227"/>
      <c r="G16" s="228"/>
      <c r="H16" s="201"/>
      <c r="I16" s="201"/>
      <c r="O16" s="199">
        <v>1</v>
      </c>
    </row>
    <row r="17" spans="1:104" s="121" customFormat="1" x14ac:dyDescent="0.2">
      <c r="A17" s="141">
        <v>6</v>
      </c>
      <c r="B17" s="142" t="s">
        <v>71</v>
      </c>
      <c r="C17" s="143" t="s">
        <v>72</v>
      </c>
      <c r="D17" s="144" t="s">
        <v>73</v>
      </c>
      <c r="E17" s="180">
        <v>1</v>
      </c>
      <c r="F17" s="231" t="s">
        <v>122</v>
      </c>
      <c r="G17" s="232" t="e">
        <f>E17*F17</f>
        <v>#VALUE!</v>
      </c>
      <c r="O17" s="199">
        <v>2</v>
      </c>
      <c r="AA17" s="121">
        <v>12</v>
      </c>
      <c r="AB17" s="121">
        <v>0</v>
      </c>
      <c r="AC17" s="121">
        <v>1</v>
      </c>
      <c r="AZ17" s="121">
        <v>1</v>
      </c>
      <c r="BA17" s="121" t="e">
        <f>IF(AZ17=1,G17,0)</f>
        <v>#VALUE!</v>
      </c>
      <c r="BB17" s="121">
        <f>IF(AZ17=2,G17,0)</f>
        <v>0</v>
      </c>
      <c r="BC17" s="121">
        <f>IF(AZ17=3,G17,0)</f>
        <v>0</v>
      </c>
      <c r="BD17" s="121">
        <f>IF(AZ17=4,G17,0)</f>
        <v>0</v>
      </c>
      <c r="BE17" s="121">
        <f>IF(AZ17=5,G17,0)</f>
        <v>0</v>
      </c>
      <c r="CZ17" s="121">
        <v>4.3099999999999996E-3</v>
      </c>
    </row>
    <row r="18" spans="1:104" s="121" customFormat="1" x14ac:dyDescent="0.2">
      <c r="A18" s="174">
        <v>7</v>
      </c>
      <c r="B18" s="175" t="s">
        <v>74</v>
      </c>
      <c r="C18" s="143" t="s">
        <v>107</v>
      </c>
      <c r="D18" s="144" t="s">
        <v>73</v>
      </c>
      <c r="E18" s="180">
        <v>1</v>
      </c>
      <c r="F18" s="231" t="s">
        <v>122</v>
      </c>
      <c r="G18" s="232" t="e">
        <f>E18*F18</f>
        <v>#VALUE!</v>
      </c>
      <c r="O18" s="199">
        <v>2</v>
      </c>
      <c r="AA18" s="121">
        <v>12</v>
      </c>
      <c r="AB18" s="121">
        <v>0</v>
      </c>
      <c r="AC18" s="121">
        <v>2</v>
      </c>
      <c r="AZ18" s="121">
        <v>1</v>
      </c>
      <c r="BA18" s="121" t="e">
        <f>IF(AZ18=1,G18,0)</f>
        <v>#VALUE!</v>
      </c>
      <c r="BB18" s="121">
        <f>IF(AZ18=2,G18,0)</f>
        <v>0</v>
      </c>
      <c r="BC18" s="121">
        <f>IF(AZ18=3,G18,0)</f>
        <v>0</v>
      </c>
      <c r="BD18" s="121">
        <f>IF(AZ18=4,G18,0)</f>
        <v>0</v>
      </c>
      <c r="BE18" s="121">
        <f>IF(AZ18=5,G18,0)</f>
        <v>0</v>
      </c>
      <c r="CZ18" s="121">
        <v>0</v>
      </c>
    </row>
    <row r="19" spans="1:104" s="121" customFormat="1" x14ac:dyDescent="0.2">
      <c r="A19" s="147"/>
      <c r="B19" s="148" t="s">
        <v>66</v>
      </c>
      <c r="C19" s="149" t="str">
        <f>CONCATENATE(B16," ",C16)</f>
        <v>3 Svislé a kompletní konstrukce</v>
      </c>
      <c r="D19" s="147"/>
      <c r="E19" s="181"/>
      <c r="F19" s="231"/>
      <c r="G19" s="232" t="e">
        <f>SUM(G16:G18)</f>
        <v>#VALUE!</v>
      </c>
      <c r="O19" s="199">
        <v>4</v>
      </c>
      <c r="BA19" s="200" t="e">
        <f>SUM(BA16:BA18)</f>
        <v>#VALUE!</v>
      </c>
      <c r="BB19" s="200">
        <f>SUM(BB16:BB18)</f>
        <v>0</v>
      </c>
      <c r="BC19" s="200">
        <f>SUM(BC16:BC18)</f>
        <v>0</v>
      </c>
      <c r="BD19" s="200">
        <f>SUM(BD16:BD18)</f>
        <v>0</v>
      </c>
      <c r="BE19" s="200">
        <f>SUM(BE16:BE18)</f>
        <v>0</v>
      </c>
    </row>
    <row r="20" spans="1:104" s="121" customFormat="1" x14ac:dyDescent="0.2">
      <c r="A20" s="133" t="s">
        <v>65</v>
      </c>
      <c r="B20" s="134" t="s">
        <v>75</v>
      </c>
      <c r="C20" s="135" t="s">
        <v>76</v>
      </c>
      <c r="D20" s="136"/>
      <c r="E20" s="179"/>
      <c r="F20" s="227"/>
      <c r="G20" s="228"/>
      <c r="H20" s="201"/>
      <c r="I20" s="201"/>
      <c r="O20" s="199">
        <v>1</v>
      </c>
    </row>
    <row r="21" spans="1:104" s="121" customFormat="1" ht="22.5" x14ac:dyDescent="0.2">
      <c r="A21" s="174">
        <v>8</v>
      </c>
      <c r="B21" s="175" t="s">
        <v>77</v>
      </c>
      <c r="C21" s="143" t="s">
        <v>78</v>
      </c>
      <c r="D21" s="144" t="s">
        <v>79</v>
      </c>
      <c r="E21" s="180">
        <v>36</v>
      </c>
      <c r="F21" s="231" t="s">
        <v>134</v>
      </c>
      <c r="G21" s="232" t="e">
        <f>E21*F21</f>
        <v>#VALUE!</v>
      </c>
      <c r="O21" s="199">
        <v>2</v>
      </c>
      <c r="AA21" s="121">
        <v>12</v>
      </c>
      <c r="AB21" s="121">
        <v>0</v>
      </c>
      <c r="AC21" s="121">
        <v>3</v>
      </c>
      <c r="AZ21" s="121">
        <v>1</v>
      </c>
      <c r="BA21" s="121" t="e">
        <f>IF(AZ21=1,G21,0)</f>
        <v>#VALUE!</v>
      </c>
      <c r="BB21" s="121">
        <f>IF(AZ21=2,G21,0)</f>
        <v>0</v>
      </c>
      <c r="BC21" s="121">
        <f>IF(AZ21=3,G21,0)</f>
        <v>0</v>
      </c>
      <c r="BD21" s="121">
        <f>IF(AZ21=4,G21,0)</f>
        <v>0</v>
      </c>
      <c r="BE21" s="121">
        <f>IF(AZ21=5,G21,0)</f>
        <v>0</v>
      </c>
      <c r="CZ21" s="121">
        <v>0.24426999999999999</v>
      </c>
    </row>
    <row r="22" spans="1:104" s="121" customFormat="1" ht="22.5" x14ac:dyDescent="0.2">
      <c r="A22" s="174">
        <v>9</v>
      </c>
      <c r="B22" s="175" t="s">
        <v>80</v>
      </c>
      <c r="C22" s="143" t="s">
        <v>101</v>
      </c>
      <c r="D22" s="144" t="s">
        <v>73</v>
      </c>
      <c r="E22" s="180">
        <v>3</v>
      </c>
      <c r="F22" s="231" t="s">
        <v>113</v>
      </c>
      <c r="G22" s="232" t="e">
        <f>E22*F22</f>
        <v>#VALUE!</v>
      </c>
      <c r="O22" s="199">
        <v>2</v>
      </c>
      <c r="AA22" s="121">
        <v>12</v>
      </c>
      <c r="AB22" s="121">
        <v>0</v>
      </c>
      <c r="AC22" s="121">
        <v>4</v>
      </c>
      <c r="AZ22" s="121">
        <v>1</v>
      </c>
      <c r="BA22" s="121" t="e">
        <f>IF(AZ22=1,G22,0)</f>
        <v>#VALUE!</v>
      </c>
      <c r="BB22" s="121">
        <f>IF(AZ22=2,G22,0)</f>
        <v>0</v>
      </c>
      <c r="BC22" s="121">
        <f>IF(AZ22=3,G22,0)</f>
        <v>0</v>
      </c>
      <c r="BD22" s="121">
        <f>IF(AZ22=4,G22,0)</f>
        <v>0</v>
      </c>
      <c r="BE22" s="121">
        <f>IF(AZ22=5,G22,0)</f>
        <v>0</v>
      </c>
      <c r="CZ22" s="121">
        <v>0</v>
      </c>
    </row>
    <row r="23" spans="1:104" s="121" customFormat="1" ht="22.5" x14ac:dyDescent="0.2">
      <c r="A23" s="174">
        <v>10</v>
      </c>
      <c r="B23" s="175" t="s">
        <v>74</v>
      </c>
      <c r="C23" s="143" t="s">
        <v>108</v>
      </c>
      <c r="D23" s="144" t="s">
        <v>73</v>
      </c>
      <c r="E23" s="180">
        <v>3</v>
      </c>
      <c r="F23" s="231" t="s">
        <v>113</v>
      </c>
      <c r="G23" s="232" t="e">
        <f>E23*F23</f>
        <v>#VALUE!</v>
      </c>
      <c r="O23" s="199">
        <v>2</v>
      </c>
      <c r="AA23" s="121">
        <v>12</v>
      </c>
      <c r="AB23" s="121">
        <v>0</v>
      </c>
      <c r="AC23" s="121">
        <v>5</v>
      </c>
      <c r="AZ23" s="121">
        <v>1</v>
      </c>
      <c r="BA23" s="121" t="e">
        <f>IF(AZ23=1,G23,0)</f>
        <v>#VALUE!</v>
      </c>
      <c r="BB23" s="121">
        <f>IF(AZ23=2,G23,0)</f>
        <v>0</v>
      </c>
      <c r="BC23" s="121">
        <f>IF(AZ23=3,G23,0)</f>
        <v>0</v>
      </c>
      <c r="BD23" s="121">
        <f>IF(AZ23=4,G23,0)</f>
        <v>0</v>
      </c>
      <c r="BE23" s="121">
        <f>IF(AZ23=5,G23,0)</f>
        <v>0</v>
      </c>
      <c r="CZ23" s="121">
        <v>0</v>
      </c>
    </row>
    <row r="24" spans="1:104" s="121" customFormat="1" x14ac:dyDescent="0.2">
      <c r="A24" s="147"/>
      <c r="B24" s="148" t="s">
        <v>66</v>
      </c>
      <c r="C24" s="149" t="str">
        <f>CONCATENATE(B20," ",C20)</f>
        <v>5 Komunikace</v>
      </c>
      <c r="D24" s="147"/>
      <c r="E24" s="181"/>
      <c r="F24" s="231"/>
      <c r="G24" s="232" t="e">
        <f>SUM(G20:G23)</f>
        <v>#VALUE!</v>
      </c>
      <c r="O24" s="199">
        <v>4</v>
      </c>
      <c r="BA24" s="200" t="e">
        <f>SUM(BA20:BA23)</f>
        <v>#VALUE!</v>
      </c>
      <c r="BB24" s="200">
        <f>SUM(BB20:BB23)</f>
        <v>0</v>
      </c>
      <c r="BC24" s="200">
        <f>SUM(BC20:BC23)</f>
        <v>0</v>
      </c>
      <c r="BD24" s="200">
        <f>SUM(BD20:BD23)</f>
        <v>0</v>
      </c>
      <c r="BE24" s="200">
        <f>SUM(BE20:BE23)</f>
        <v>0</v>
      </c>
    </row>
    <row r="25" spans="1:104" s="121" customFormat="1" x14ac:dyDescent="0.2">
      <c r="A25" s="133" t="s">
        <v>65</v>
      </c>
      <c r="B25" s="134" t="s">
        <v>81</v>
      </c>
      <c r="C25" s="135" t="s">
        <v>82</v>
      </c>
      <c r="D25" s="136"/>
      <c r="E25" s="179"/>
      <c r="F25" s="227"/>
      <c r="G25" s="228"/>
      <c r="H25" s="201"/>
      <c r="I25" s="201"/>
      <c r="O25" s="199">
        <v>1</v>
      </c>
    </row>
    <row r="26" spans="1:104" s="121" customFormat="1" x14ac:dyDescent="0.2">
      <c r="A26" s="141">
        <v>11</v>
      </c>
      <c r="B26" s="142" t="s">
        <v>83</v>
      </c>
      <c r="C26" s="143" t="s">
        <v>84</v>
      </c>
      <c r="D26" s="144" t="s">
        <v>79</v>
      </c>
      <c r="E26" s="180">
        <v>110.7</v>
      </c>
      <c r="F26" s="231" t="s">
        <v>134</v>
      </c>
      <c r="G26" s="232" t="e">
        <f>E26*F26</f>
        <v>#VALUE!</v>
      </c>
      <c r="O26" s="199">
        <v>2</v>
      </c>
      <c r="AA26" s="121">
        <v>12</v>
      </c>
      <c r="AB26" s="121">
        <v>0</v>
      </c>
      <c r="AC26" s="121">
        <v>7</v>
      </c>
      <c r="AZ26" s="121">
        <v>1</v>
      </c>
      <c r="BA26" s="121" t="e">
        <f t="shared" ref="BA26:BA34" si="0">IF(AZ26=1,G26,0)</f>
        <v>#VALUE!</v>
      </c>
      <c r="BB26" s="121">
        <f t="shared" ref="BB26:BB34" si="1">IF(AZ26=2,G26,0)</f>
        <v>0</v>
      </c>
      <c r="BC26" s="121">
        <f t="shared" ref="BC26:BC34" si="2">IF(AZ26=3,G26,0)</f>
        <v>0</v>
      </c>
      <c r="BD26" s="121">
        <f t="shared" ref="BD26:BD34" si="3">IF(AZ26=4,G26,0)</f>
        <v>0</v>
      </c>
      <c r="BE26" s="121">
        <f t="shared" ref="BE26:BE34" si="4">IF(AZ26=5,G26,0)</f>
        <v>0</v>
      </c>
      <c r="CZ26" s="121">
        <v>0.82994000000000001</v>
      </c>
    </row>
    <row r="27" spans="1:104" s="121" customFormat="1" x14ac:dyDescent="0.2">
      <c r="A27" s="141">
        <v>12</v>
      </c>
      <c r="B27" s="142" t="s">
        <v>85</v>
      </c>
      <c r="C27" s="143" t="s">
        <v>86</v>
      </c>
      <c r="D27" s="144" t="s">
        <v>79</v>
      </c>
      <c r="E27" s="180">
        <v>299</v>
      </c>
      <c r="F27" s="231" t="s">
        <v>134</v>
      </c>
      <c r="G27" s="232" t="e">
        <f>E27*F27</f>
        <v>#VALUE!</v>
      </c>
      <c r="O27" s="199">
        <v>2</v>
      </c>
      <c r="AA27" s="121">
        <v>12</v>
      </c>
      <c r="AB27" s="121">
        <v>0</v>
      </c>
      <c r="AC27" s="121">
        <v>8</v>
      </c>
      <c r="AZ27" s="121">
        <v>1</v>
      </c>
      <c r="BA27" s="121" t="e">
        <f t="shared" si="0"/>
        <v>#VALUE!</v>
      </c>
      <c r="BB27" s="121">
        <f t="shared" si="1"/>
        <v>0</v>
      </c>
      <c r="BC27" s="121">
        <f t="shared" si="2"/>
        <v>0</v>
      </c>
      <c r="BD27" s="121">
        <f t="shared" si="3"/>
        <v>0</v>
      </c>
      <c r="BE27" s="121">
        <f t="shared" si="4"/>
        <v>0</v>
      </c>
      <c r="CZ27" s="121">
        <v>1.04667</v>
      </c>
    </row>
    <row r="28" spans="1:104" s="121" customFormat="1" ht="22.5" x14ac:dyDescent="0.2">
      <c r="A28" s="174">
        <v>13</v>
      </c>
      <c r="B28" s="175" t="s">
        <v>87</v>
      </c>
      <c r="C28" s="143" t="s">
        <v>144</v>
      </c>
      <c r="D28" s="144" t="s">
        <v>73</v>
      </c>
      <c r="E28" s="180">
        <v>6</v>
      </c>
      <c r="F28" s="231" t="s">
        <v>135</v>
      </c>
      <c r="G28" s="232" t="e">
        <f t="shared" ref="G28:G34" si="5">E28*F28</f>
        <v>#VALUE!</v>
      </c>
      <c r="O28" s="199">
        <v>2</v>
      </c>
      <c r="AA28" s="121">
        <v>12</v>
      </c>
      <c r="AB28" s="121">
        <v>0</v>
      </c>
      <c r="AC28" s="121">
        <v>9</v>
      </c>
      <c r="AZ28" s="121">
        <v>1</v>
      </c>
      <c r="BA28" s="121" t="e">
        <f t="shared" si="0"/>
        <v>#VALUE!</v>
      </c>
      <c r="BB28" s="121">
        <f t="shared" si="1"/>
        <v>0</v>
      </c>
      <c r="BC28" s="121">
        <f t="shared" si="2"/>
        <v>0</v>
      </c>
      <c r="BD28" s="121">
        <f t="shared" si="3"/>
        <v>0</v>
      </c>
      <c r="BE28" s="121">
        <f t="shared" si="4"/>
        <v>0</v>
      </c>
      <c r="CZ28" s="121">
        <v>3.92944</v>
      </c>
    </row>
    <row r="29" spans="1:104" s="121" customFormat="1" x14ac:dyDescent="0.2">
      <c r="A29" s="141">
        <v>14</v>
      </c>
      <c r="B29" s="142" t="s">
        <v>74</v>
      </c>
      <c r="C29" s="143" t="s">
        <v>141</v>
      </c>
      <c r="D29" s="144" t="s">
        <v>73</v>
      </c>
      <c r="E29" s="180">
        <v>4</v>
      </c>
      <c r="F29" s="231" t="s">
        <v>114</v>
      </c>
      <c r="G29" s="232" t="e">
        <f t="shared" ref="G29" si="6">E29*F29</f>
        <v>#VALUE!</v>
      </c>
      <c r="O29" s="199">
        <v>2</v>
      </c>
      <c r="AA29" s="121">
        <v>12</v>
      </c>
      <c r="AB29" s="121">
        <v>0</v>
      </c>
      <c r="AC29" s="121">
        <v>11</v>
      </c>
      <c r="AZ29" s="121">
        <v>1</v>
      </c>
      <c r="BA29" s="121" t="e">
        <f t="shared" si="0"/>
        <v>#VALUE!</v>
      </c>
      <c r="BB29" s="121">
        <f t="shared" si="1"/>
        <v>0</v>
      </c>
      <c r="BC29" s="121">
        <f t="shared" si="2"/>
        <v>0</v>
      </c>
      <c r="BD29" s="121">
        <f t="shared" si="3"/>
        <v>0</v>
      </c>
      <c r="BE29" s="121">
        <f t="shared" si="4"/>
        <v>0</v>
      </c>
      <c r="CZ29" s="121">
        <v>0</v>
      </c>
    </row>
    <row r="30" spans="1:104" s="121" customFormat="1" x14ac:dyDescent="0.2">
      <c r="A30" s="174">
        <v>15</v>
      </c>
      <c r="B30" s="175" t="s">
        <v>74</v>
      </c>
      <c r="C30" s="143" t="s">
        <v>110</v>
      </c>
      <c r="D30" s="144" t="s">
        <v>73</v>
      </c>
      <c r="E30" s="180">
        <v>6</v>
      </c>
      <c r="F30" s="231" t="s">
        <v>109</v>
      </c>
      <c r="G30" s="232" t="e">
        <f t="shared" si="5"/>
        <v>#VALUE!</v>
      </c>
      <c r="O30" s="199">
        <v>2</v>
      </c>
      <c r="AA30" s="121">
        <v>12</v>
      </c>
      <c r="AB30" s="121">
        <v>0</v>
      </c>
      <c r="AC30" s="121">
        <v>12</v>
      </c>
      <c r="AZ30" s="121">
        <v>1</v>
      </c>
      <c r="BA30" s="121" t="e">
        <f t="shared" si="0"/>
        <v>#VALUE!</v>
      </c>
      <c r="BB30" s="121">
        <f t="shared" si="1"/>
        <v>0</v>
      </c>
      <c r="BC30" s="121">
        <f t="shared" si="2"/>
        <v>0</v>
      </c>
      <c r="BD30" s="121">
        <f t="shared" si="3"/>
        <v>0</v>
      </c>
      <c r="BE30" s="121">
        <f t="shared" si="4"/>
        <v>0</v>
      </c>
      <c r="CZ30" s="121">
        <v>0</v>
      </c>
    </row>
    <row r="31" spans="1:104" s="121" customFormat="1" x14ac:dyDescent="0.2">
      <c r="A31" s="174">
        <v>16</v>
      </c>
      <c r="B31" s="175" t="s">
        <v>143</v>
      </c>
      <c r="C31" s="143" t="s">
        <v>142</v>
      </c>
      <c r="D31" s="144" t="s">
        <v>73</v>
      </c>
      <c r="E31" s="180">
        <v>6</v>
      </c>
      <c r="F31" s="231" t="s">
        <v>135</v>
      </c>
      <c r="G31" s="232" t="e">
        <f t="shared" ref="G31" si="7">E31*F31</f>
        <v>#VALUE!</v>
      </c>
      <c r="O31" s="199"/>
    </row>
    <row r="32" spans="1:104" ht="22.5" x14ac:dyDescent="0.2">
      <c r="A32" s="174">
        <v>17</v>
      </c>
      <c r="B32" s="175" t="s">
        <v>88</v>
      </c>
      <c r="C32" s="143" t="s">
        <v>89</v>
      </c>
      <c r="D32" s="144" t="s">
        <v>73</v>
      </c>
      <c r="E32" s="180">
        <v>3</v>
      </c>
      <c r="F32" s="231"/>
      <c r="G32" s="234">
        <f t="shared" si="5"/>
        <v>0</v>
      </c>
      <c r="O32" s="140">
        <v>2</v>
      </c>
      <c r="AA32" s="120">
        <v>12</v>
      </c>
      <c r="AB32" s="120">
        <v>0</v>
      </c>
      <c r="AC32" s="120">
        <v>13</v>
      </c>
      <c r="AZ32" s="120">
        <v>1</v>
      </c>
      <c r="BA32" s="120">
        <f t="shared" si="0"/>
        <v>0</v>
      </c>
      <c r="BB32" s="120">
        <f t="shared" si="1"/>
        <v>0</v>
      </c>
      <c r="BC32" s="120">
        <f t="shared" si="2"/>
        <v>0</v>
      </c>
      <c r="BD32" s="120">
        <f t="shared" si="3"/>
        <v>0</v>
      </c>
      <c r="BE32" s="120">
        <f t="shared" si="4"/>
        <v>0</v>
      </c>
      <c r="CZ32" s="120">
        <v>9.2200000000000008E-3</v>
      </c>
    </row>
    <row r="33" spans="1:104" ht="22.5" x14ac:dyDescent="0.2">
      <c r="A33" s="174">
        <v>18</v>
      </c>
      <c r="B33" s="175" t="s">
        <v>99</v>
      </c>
      <c r="C33" s="143" t="s">
        <v>111</v>
      </c>
      <c r="D33" s="144" t="s">
        <v>79</v>
      </c>
      <c r="E33" s="180">
        <v>15</v>
      </c>
      <c r="F33" s="231" t="s">
        <v>112</v>
      </c>
      <c r="G33" s="234" t="e">
        <f t="shared" si="5"/>
        <v>#VALUE!</v>
      </c>
      <c r="O33" s="140">
        <v>2</v>
      </c>
      <c r="AA33" s="120">
        <v>12</v>
      </c>
      <c r="AB33" s="120">
        <v>0</v>
      </c>
      <c r="AC33" s="120">
        <v>14</v>
      </c>
      <c r="AZ33" s="120">
        <v>1</v>
      </c>
      <c r="BA33" s="120" t="e">
        <f t="shared" si="0"/>
        <v>#VALUE!</v>
      </c>
      <c r="BB33" s="120">
        <f t="shared" si="1"/>
        <v>0</v>
      </c>
      <c r="BC33" s="120">
        <f t="shared" si="2"/>
        <v>0</v>
      </c>
      <c r="BD33" s="120">
        <f t="shared" si="3"/>
        <v>0</v>
      </c>
      <c r="BE33" s="120">
        <f t="shared" si="4"/>
        <v>0</v>
      </c>
      <c r="CZ33" s="120">
        <v>0</v>
      </c>
    </row>
    <row r="34" spans="1:104" x14ac:dyDescent="0.2">
      <c r="A34" s="174">
        <v>19</v>
      </c>
      <c r="B34" s="175" t="s">
        <v>74</v>
      </c>
      <c r="C34" s="176" t="s">
        <v>104</v>
      </c>
      <c r="D34" s="144" t="s">
        <v>79</v>
      </c>
      <c r="E34" s="180">
        <v>15</v>
      </c>
      <c r="F34" s="231" t="str">
        <f>F33</f>
        <v xml:space="preserve">(3x5) </v>
      </c>
      <c r="G34" s="234" t="e">
        <f t="shared" si="5"/>
        <v>#VALUE!</v>
      </c>
      <c r="O34" s="140">
        <v>2</v>
      </c>
      <c r="AA34" s="120">
        <v>12</v>
      </c>
      <c r="AB34" s="120">
        <v>0</v>
      </c>
      <c r="AC34" s="120">
        <v>15</v>
      </c>
      <c r="AZ34" s="120">
        <v>1</v>
      </c>
      <c r="BA34" s="120" t="e">
        <f t="shared" si="0"/>
        <v>#VALUE!</v>
      </c>
      <c r="BB34" s="120">
        <f t="shared" si="1"/>
        <v>0</v>
      </c>
      <c r="BC34" s="120">
        <f t="shared" si="2"/>
        <v>0</v>
      </c>
      <c r="BD34" s="120">
        <f t="shared" si="3"/>
        <v>0</v>
      </c>
      <c r="BE34" s="120">
        <f t="shared" si="4"/>
        <v>0</v>
      </c>
      <c r="CZ34" s="120">
        <v>0</v>
      </c>
    </row>
    <row r="35" spans="1:104" x14ac:dyDescent="0.2">
      <c r="A35" s="147"/>
      <c r="B35" s="148" t="s">
        <v>66</v>
      </c>
      <c r="C35" s="149" t="str">
        <f>CONCATENATE(B25," ",C25)</f>
        <v>8 Trubní vedení</v>
      </c>
      <c r="D35" s="147"/>
      <c r="E35" s="181"/>
      <c r="F35" s="231"/>
      <c r="G35" s="234" t="e">
        <f>SUM(G25:G34)</f>
        <v>#VALUE!</v>
      </c>
      <c r="O35" s="140">
        <v>4</v>
      </c>
      <c r="BA35" s="152" t="e">
        <f>SUM(BA25:BA34)</f>
        <v>#VALUE!</v>
      </c>
      <c r="BB35" s="152">
        <f>SUM(BB25:BB34)</f>
        <v>0</v>
      </c>
      <c r="BC35" s="152">
        <f>SUM(BC25:BC34)</f>
        <v>0</v>
      </c>
      <c r="BD35" s="152">
        <f>SUM(BD25:BD34)</f>
        <v>0</v>
      </c>
      <c r="BE35" s="152">
        <f>SUM(BE25:BE34)</f>
        <v>0</v>
      </c>
    </row>
    <row r="36" spans="1:104" x14ac:dyDescent="0.2">
      <c r="A36" s="133" t="s">
        <v>65</v>
      </c>
      <c r="B36" s="134" t="s">
        <v>90</v>
      </c>
      <c r="C36" s="135" t="s">
        <v>91</v>
      </c>
      <c r="D36" s="136"/>
      <c r="E36" s="179"/>
      <c r="F36" s="227"/>
      <c r="G36" s="235"/>
      <c r="H36" s="139"/>
      <c r="I36" s="139"/>
      <c r="O36" s="140">
        <v>1</v>
      </c>
    </row>
    <row r="37" spans="1:104" x14ac:dyDescent="0.2">
      <c r="A37" s="141">
        <v>20</v>
      </c>
      <c r="B37" s="142" t="s">
        <v>92</v>
      </c>
      <c r="C37" s="143" t="s">
        <v>93</v>
      </c>
      <c r="D37" s="144" t="s">
        <v>94</v>
      </c>
      <c r="E37" s="180">
        <v>1</v>
      </c>
      <c r="F37" s="231"/>
      <c r="G37" s="234">
        <f>E37*F37</f>
        <v>0</v>
      </c>
      <c r="O37" s="140">
        <v>2</v>
      </c>
      <c r="AA37" s="120">
        <v>12</v>
      </c>
      <c r="AB37" s="120">
        <v>0</v>
      </c>
      <c r="AC37" s="120">
        <v>16</v>
      </c>
      <c r="AZ37" s="120">
        <v>1</v>
      </c>
      <c r="BA37" s="120">
        <f>IF(AZ37=1,G37,0)</f>
        <v>0</v>
      </c>
      <c r="BB37" s="120">
        <f>IF(AZ37=2,G37,0)</f>
        <v>0</v>
      </c>
      <c r="BC37" s="120">
        <f>IF(AZ37=3,G37,0)</f>
        <v>0</v>
      </c>
      <c r="BD37" s="120">
        <f>IF(AZ37=4,G37,0)</f>
        <v>0</v>
      </c>
      <c r="BE37" s="120">
        <f>IF(AZ37=5,G37,0)</f>
        <v>0</v>
      </c>
      <c r="CZ37" s="120">
        <v>0</v>
      </c>
    </row>
    <row r="38" spans="1:104" x14ac:dyDescent="0.2">
      <c r="A38" s="147"/>
      <c r="B38" s="148" t="s">
        <v>66</v>
      </c>
      <c r="C38" s="149" t="str">
        <f>CONCATENATE(B36," ",C36)</f>
        <v>9 Ostatní konstrukce, bourání</v>
      </c>
      <c r="D38" s="147"/>
      <c r="E38" s="181"/>
      <c r="F38" s="236"/>
      <c r="G38" s="237">
        <f>SUM(G36:G37)</f>
        <v>0</v>
      </c>
      <c r="O38" s="140">
        <v>4</v>
      </c>
      <c r="BA38" s="152">
        <f>SUM(BA36:BA37)</f>
        <v>0</v>
      </c>
      <c r="BB38" s="152">
        <f>SUM(BB36:BB37)</f>
        <v>0</v>
      </c>
      <c r="BC38" s="152">
        <f>SUM(BC36:BC37)</f>
        <v>0</v>
      </c>
      <c r="BD38" s="152">
        <f>SUM(BD36:BD37)</f>
        <v>0</v>
      </c>
      <c r="BE38" s="152">
        <f>SUM(BE36:BE37)</f>
        <v>0</v>
      </c>
    </row>
    <row r="39" spans="1:104" x14ac:dyDescent="0.2">
      <c r="A39" s="121"/>
      <c r="B39" s="121"/>
      <c r="C39" s="121"/>
      <c r="D39" s="121"/>
      <c r="E39" s="121"/>
      <c r="F39" s="121"/>
      <c r="G39" s="121"/>
    </row>
    <row r="40" spans="1:104" x14ac:dyDescent="0.2">
      <c r="E40" s="120"/>
    </row>
    <row r="41" spans="1:104" x14ac:dyDescent="0.2">
      <c r="E41" s="120"/>
    </row>
    <row r="42" spans="1:104" x14ac:dyDescent="0.2">
      <c r="E42" s="120"/>
    </row>
    <row r="43" spans="1:104" x14ac:dyDescent="0.2">
      <c r="E43" s="120"/>
    </row>
    <row r="44" spans="1:104" x14ac:dyDescent="0.2">
      <c r="E44" s="120"/>
    </row>
    <row r="45" spans="1:104" x14ac:dyDescent="0.2">
      <c r="E45" s="120"/>
    </row>
    <row r="46" spans="1:104" x14ac:dyDescent="0.2">
      <c r="E46" s="120"/>
    </row>
    <row r="47" spans="1:104" x14ac:dyDescent="0.2">
      <c r="E47" s="120"/>
    </row>
    <row r="48" spans="1:104" x14ac:dyDescent="0.2">
      <c r="E48" s="120"/>
    </row>
    <row r="49" spans="1:7" x14ac:dyDescent="0.2">
      <c r="E49" s="120"/>
    </row>
    <row r="50" spans="1:7" x14ac:dyDescent="0.2">
      <c r="E50" s="120"/>
    </row>
    <row r="51" spans="1:7" x14ac:dyDescent="0.2">
      <c r="E51" s="120"/>
    </row>
    <row r="52" spans="1:7" x14ac:dyDescent="0.2">
      <c r="E52" s="120"/>
    </row>
    <row r="53" spans="1:7" x14ac:dyDescent="0.2">
      <c r="E53" s="120"/>
    </row>
    <row r="54" spans="1:7" x14ac:dyDescent="0.2">
      <c r="E54" s="120"/>
    </row>
    <row r="55" spans="1:7" x14ac:dyDescent="0.2">
      <c r="E55" s="120"/>
    </row>
    <row r="56" spans="1:7" x14ac:dyDescent="0.2">
      <c r="E56" s="120"/>
    </row>
    <row r="57" spans="1:7" x14ac:dyDescent="0.2">
      <c r="E57" s="120"/>
    </row>
    <row r="58" spans="1:7" x14ac:dyDescent="0.2">
      <c r="E58" s="120"/>
    </row>
    <row r="59" spans="1:7" x14ac:dyDescent="0.2">
      <c r="E59" s="120"/>
    </row>
    <row r="60" spans="1:7" x14ac:dyDescent="0.2">
      <c r="E60" s="120"/>
    </row>
    <row r="61" spans="1:7" x14ac:dyDescent="0.2">
      <c r="E61" s="120"/>
    </row>
    <row r="62" spans="1:7" x14ac:dyDescent="0.2">
      <c r="A62" s="153"/>
      <c r="B62" s="153"/>
      <c r="C62" s="153"/>
      <c r="D62" s="153"/>
      <c r="E62" s="153"/>
      <c r="F62" s="153"/>
      <c r="G62" s="153"/>
    </row>
    <row r="63" spans="1:7" x14ac:dyDescent="0.2">
      <c r="A63" s="153"/>
      <c r="B63" s="153"/>
      <c r="C63" s="153"/>
      <c r="D63" s="153"/>
      <c r="E63" s="153"/>
      <c r="F63" s="153"/>
      <c r="G63" s="153"/>
    </row>
    <row r="64" spans="1:7" x14ac:dyDescent="0.2">
      <c r="A64" s="153"/>
      <c r="B64" s="153"/>
      <c r="C64" s="153"/>
      <c r="D64" s="153"/>
      <c r="E64" s="153"/>
      <c r="F64" s="153"/>
      <c r="G64" s="153"/>
    </row>
    <row r="65" spans="1:7" x14ac:dyDescent="0.2">
      <c r="A65" s="153"/>
      <c r="B65" s="153"/>
      <c r="C65" s="153"/>
      <c r="D65" s="153"/>
      <c r="E65" s="153"/>
      <c r="F65" s="153"/>
      <c r="G65" s="153"/>
    </row>
    <row r="66" spans="1:7" x14ac:dyDescent="0.2">
      <c r="E66" s="120"/>
    </row>
    <row r="67" spans="1:7" x14ac:dyDescent="0.2">
      <c r="E67" s="120"/>
    </row>
    <row r="68" spans="1:7" x14ac:dyDescent="0.2">
      <c r="E68" s="120"/>
    </row>
    <row r="69" spans="1:7" x14ac:dyDescent="0.2">
      <c r="E69" s="120"/>
    </row>
    <row r="70" spans="1:7" x14ac:dyDescent="0.2">
      <c r="E70" s="120"/>
    </row>
    <row r="71" spans="1:7" x14ac:dyDescent="0.2">
      <c r="E71" s="120"/>
    </row>
    <row r="72" spans="1:7" x14ac:dyDescent="0.2">
      <c r="E72" s="120"/>
    </row>
    <row r="73" spans="1:7" x14ac:dyDescent="0.2">
      <c r="E73" s="120"/>
    </row>
    <row r="74" spans="1:7" x14ac:dyDescent="0.2">
      <c r="E74" s="120"/>
    </row>
    <row r="75" spans="1:7" x14ac:dyDescent="0.2">
      <c r="E75" s="120"/>
    </row>
    <row r="76" spans="1:7" x14ac:dyDescent="0.2">
      <c r="E76" s="120"/>
    </row>
    <row r="77" spans="1:7" x14ac:dyDescent="0.2">
      <c r="E77" s="120"/>
    </row>
    <row r="78" spans="1:7" x14ac:dyDescent="0.2">
      <c r="E78" s="120"/>
    </row>
    <row r="79" spans="1:7" x14ac:dyDescent="0.2">
      <c r="E79" s="120"/>
    </row>
    <row r="80" spans="1:7" x14ac:dyDescent="0.2">
      <c r="E80" s="120"/>
    </row>
    <row r="81" spans="5:5" x14ac:dyDescent="0.2">
      <c r="E81" s="120"/>
    </row>
    <row r="82" spans="5:5" x14ac:dyDescent="0.2">
      <c r="E82" s="120"/>
    </row>
    <row r="83" spans="5:5" x14ac:dyDescent="0.2">
      <c r="E83" s="120"/>
    </row>
    <row r="84" spans="5:5" x14ac:dyDescent="0.2">
      <c r="E84" s="120"/>
    </row>
    <row r="85" spans="5:5" x14ac:dyDescent="0.2">
      <c r="E85" s="120"/>
    </row>
    <row r="86" spans="5:5" x14ac:dyDescent="0.2">
      <c r="E86" s="120"/>
    </row>
    <row r="87" spans="5:5" x14ac:dyDescent="0.2">
      <c r="E87" s="120"/>
    </row>
    <row r="88" spans="5:5" x14ac:dyDescent="0.2">
      <c r="E88" s="120"/>
    </row>
    <row r="89" spans="5:5" x14ac:dyDescent="0.2">
      <c r="E89" s="120"/>
    </row>
    <row r="90" spans="5:5" x14ac:dyDescent="0.2">
      <c r="E90" s="120"/>
    </row>
    <row r="91" spans="5:5" x14ac:dyDescent="0.2">
      <c r="E91" s="120"/>
    </row>
    <row r="92" spans="5:5" x14ac:dyDescent="0.2">
      <c r="E92" s="120"/>
    </row>
    <row r="93" spans="5:5" x14ac:dyDescent="0.2">
      <c r="E93" s="120"/>
    </row>
    <row r="94" spans="5:5" x14ac:dyDescent="0.2">
      <c r="E94" s="120"/>
    </row>
    <row r="95" spans="5:5" x14ac:dyDescent="0.2">
      <c r="E95" s="120"/>
    </row>
    <row r="96" spans="5:5" x14ac:dyDescent="0.2">
      <c r="E96" s="120"/>
    </row>
    <row r="97" spans="1:7" x14ac:dyDescent="0.2">
      <c r="A97" s="154"/>
      <c r="B97" s="154"/>
    </row>
    <row r="98" spans="1:7" x14ac:dyDescent="0.2">
      <c r="A98" s="153"/>
      <c r="B98" s="153"/>
      <c r="C98" s="156"/>
      <c r="D98" s="156"/>
      <c r="E98" s="157"/>
      <c r="F98" s="156"/>
      <c r="G98" s="158"/>
    </row>
    <row r="99" spans="1:7" x14ac:dyDescent="0.2">
      <c r="A99" s="159"/>
      <c r="B99" s="159"/>
      <c r="C99" s="153"/>
      <c r="D99" s="153"/>
      <c r="E99" s="160"/>
      <c r="F99" s="153"/>
      <c r="G99" s="153"/>
    </row>
    <row r="100" spans="1:7" x14ac:dyDescent="0.2">
      <c r="A100" s="153"/>
      <c r="B100" s="153"/>
      <c r="C100" s="153"/>
      <c r="D100" s="153"/>
      <c r="E100" s="160"/>
      <c r="F100" s="153"/>
      <c r="G100" s="153"/>
    </row>
    <row r="101" spans="1:7" x14ac:dyDescent="0.2">
      <c r="A101" s="153"/>
      <c r="B101" s="153"/>
      <c r="C101" s="153"/>
      <c r="D101" s="153"/>
      <c r="E101" s="160"/>
      <c r="F101" s="153"/>
      <c r="G101" s="153"/>
    </row>
    <row r="102" spans="1:7" x14ac:dyDescent="0.2">
      <c r="A102" s="153"/>
      <c r="B102" s="153"/>
      <c r="C102" s="153"/>
      <c r="D102" s="153"/>
      <c r="E102" s="160"/>
      <c r="F102" s="153"/>
      <c r="G102" s="153"/>
    </row>
    <row r="103" spans="1:7" x14ac:dyDescent="0.2">
      <c r="A103" s="153"/>
      <c r="B103" s="153"/>
      <c r="C103" s="153"/>
      <c r="D103" s="153"/>
      <c r="E103" s="160"/>
      <c r="F103" s="153"/>
      <c r="G103" s="153"/>
    </row>
    <row r="104" spans="1:7" x14ac:dyDescent="0.2">
      <c r="A104" s="153"/>
      <c r="B104" s="153"/>
      <c r="C104" s="153"/>
      <c r="D104" s="153"/>
      <c r="E104" s="160"/>
      <c r="F104" s="153"/>
      <c r="G104" s="153"/>
    </row>
    <row r="105" spans="1:7" x14ac:dyDescent="0.2">
      <c r="A105" s="153"/>
      <c r="B105" s="153"/>
      <c r="C105" s="153"/>
      <c r="D105" s="153"/>
      <c r="E105" s="160"/>
      <c r="F105" s="153"/>
      <c r="G105" s="153"/>
    </row>
    <row r="106" spans="1:7" x14ac:dyDescent="0.2">
      <c r="A106" s="153"/>
      <c r="B106" s="153"/>
      <c r="C106" s="153"/>
      <c r="D106" s="153"/>
      <c r="E106" s="160"/>
      <c r="F106" s="153"/>
      <c r="G106" s="153"/>
    </row>
    <row r="107" spans="1:7" x14ac:dyDescent="0.2">
      <c r="A107" s="153"/>
      <c r="B107" s="153"/>
      <c r="C107" s="153"/>
      <c r="D107" s="153"/>
      <c r="E107" s="160"/>
      <c r="F107" s="153"/>
      <c r="G107" s="153"/>
    </row>
    <row r="108" spans="1:7" x14ac:dyDescent="0.2">
      <c r="A108" s="153"/>
      <c r="B108" s="153"/>
      <c r="C108" s="153"/>
      <c r="D108" s="153"/>
      <c r="E108" s="160"/>
      <c r="F108" s="153"/>
      <c r="G108" s="153"/>
    </row>
    <row r="109" spans="1:7" x14ac:dyDescent="0.2">
      <c r="A109" s="153"/>
      <c r="B109" s="153"/>
      <c r="C109" s="153"/>
      <c r="D109" s="153"/>
      <c r="E109" s="160"/>
      <c r="F109" s="153"/>
      <c r="G109" s="153"/>
    </row>
    <row r="110" spans="1:7" x14ac:dyDescent="0.2">
      <c r="A110" s="153"/>
      <c r="B110" s="153"/>
      <c r="C110" s="153"/>
      <c r="D110" s="153"/>
      <c r="E110" s="160"/>
      <c r="F110" s="153"/>
      <c r="G110" s="153"/>
    </row>
    <row r="111" spans="1:7" x14ac:dyDescent="0.2">
      <c r="A111" s="153"/>
      <c r="B111" s="153"/>
      <c r="C111" s="153"/>
      <c r="D111" s="153"/>
      <c r="E111" s="160"/>
      <c r="F111" s="153"/>
      <c r="G111" s="153"/>
    </row>
  </sheetData>
  <mergeCells count="37">
    <mergeCell ref="F22:G22"/>
    <mergeCell ref="A1:G1"/>
    <mergeCell ref="A3:B3"/>
    <mergeCell ref="A4:B4"/>
    <mergeCell ref="E4:G4"/>
    <mergeCell ref="F6:G6"/>
    <mergeCell ref="F16:G16"/>
    <mergeCell ref="F17:G17"/>
    <mergeCell ref="F18:G18"/>
    <mergeCell ref="F19:G19"/>
    <mergeCell ref="F20:G20"/>
    <mergeCell ref="F21:G21"/>
    <mergeCell ref="F7:G7"/>
    <mergeCell ref="F8:G8"/>
    <mergeCell ref="F9:G9"/>
    <mergeCell ref="F10:G10"/>
    <mergeCell ref="F33:G33"/>
    <mergeCell ref="F23:G23"/>
    <mergeCell ref="F24:G24"/>
    <mergeCell ref="F25:G25"/>
    <mergeCell ref="F26:G26"/>
    <mergeCell ref="F27:G27"/>
    <mergeCell ref="F28:G28"/>
    <mergeCell ref="F29:G29"/>
    <mergeCell ref="F30:G30"/>
    <mergeCell ref="F32:G32"/>
    <mergeCell ref="F31:G31"/>
    <mergeCell ref="F34:G34"/>
    <mergeCell ref="F35:G35"/>
    <mergeCell ref="F36:G36"/>
    <mergeCell ref="F37:G37"/>
    <mergeCell ref="F38:G38"/>
    <mergeCell ref="F11:G11"/>
    <mergeCell ref="F13:G13"/>
    <mergeCell ref="F14:G14"/>
    <mergeCell ref="F15:G15"/>
    <mergeCell ref="F12:G12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Krycí list</vt:lpstr>
      <vt:lpstr>Rekapitulace</vt:lpstr>
      <vt:lpstr>Soupis prací</vt:lpstr>
      <vt:lpstr>VV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Rekapitulace!Názvy_tisku</vt:lpstr>
      <vt:lpstr>'Soupis prací'!Názvy_tisku</vt:lpstr>
      <vt:lpstr>VV!Názvy_tisku</vt:lpstr>
      <vt:lpstr>Objednatel</vt:lpstr>
      <vt:lpstr>'Krycí list'!Oblast_tisku</vt:lpstr>
      <vt:lpstr>Rekapitulace!Oblast_tisku</vt:lpstr>
      <vt:lpstr>'Soupis prací'!Oblast_tisku</vt:lpstr>
      <vt:lpstr>VV!Oblast_tisku</vt:lpstr>
      <vt:lpstr>PocetMJ</vt:lpstr>
      <vt:lpstr>Poznamka</vt:lpstr>
      <vt:lpstr>Projektant</vt:lpstr>
      <vt:lpstr>PSV</vt:lpstr>
      <vt:lpstr>VV!SloupecCC</vt:lpstr>
      <vt:lpstr>SloupecCC</vt:lpstr>
      <vt:lpstr>VV!SloupecCisloPol</vt:lpstr>
      <vt:lpstr>SloupecCisloPol</vt:lpstr>
      <vt:lpstr>VV!SloupecJC</vt:lpstr>
      <vt:lpstr>SloupecJC</vt:lpstr>
      <vt:lpstr>VV!SloupecMJ</vt:lpstr>
      <vt:lpstr>SloupecMJ</vt:lpstr>
      <vt:lpstr>VV!SloupecMnozstvi</vt:lpstr>
      <vt:lpstr>SloupecMnozstvi</vt:lpstr>
      <vt:lpstr>VV!SloupecNazPol</vt:lpstr>
      <vt:lpstr>SloupecNazPol</vt:lpstr>
      <vt:lpstr>VV!SloupecPC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PC3</cp:lastModifiedBy>
  <cp:lastPrinted>2013-03-04T09:33:54Z</cp:lastPrinted>
  <dcterms:created xsi:type="dcterms:W3CDTF">2013-01-10T11:10:21Z</dcterms:created>
  <dcterms:modified xsi:type="dcterms:W3CDTF">2013-03-08T08:29:08Z</dcterms:modified>
</cp:coreProperties>
</file>