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84" yWindow="336" windowWidth="22644" windowHeight="9228" activeTab="0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  <sheet name="05 01 KL" sheetId="14" r:id="rId14"/>
    <sheet name="05 01 Rek" sheetId="15" r:id="rId15"/>
    <sheet name="05 01 Pol" sheetId="16" r:id="rId16"/>
  </sheets>
  <definedNames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KL'!$A$1:$G$49</definedName>
    <definedName name="_xlnm.Print_Area" localSheetId="3">'01 01 Pol'!$A$1:$K$929</definedName>
    <definedName name="_xlnm.Print_Area" localSheetId="2">'01 01 Rek'!$A$1:$I$40</definedName>
    <definedName name="_xlnm.Print_Area" localSheetId="4">'02 01 KL'!$A$1:$G$49</definedName>
    <definedName name="_xlnm.Print_Area" localSheetId="6">'02 01 Pol'!$A$1:$K$95</definedName>
    <definedName name="_xlnm.Print_Area" localSheetId="5">'02 01 Rek'!$A$1:$I$18</definedName>
    <definedName name="_xlnm.Print_Area" localSheetId="7">'03 01 KL'!$A$1:$G$49</definedName>
    <definedName name="_xlnm.Print_Area" localSheetId="9">'03 01 Pol'!$A$1:$K$86</definedName>
    <definedName name="_xlnm.Print_Area" localSheetId="8">'03 01 Rek'!$A$1:$I$20</definedName>
    <definedName name="_xlnm.Print_Area" localSheetId="10">'04 01 KL'!$A$1:$G$49</definedName>
    <definedName name="_xlnm.Print_Area" localSheetId="12">'04 01 Pol'!$A$1:$K$105</definedName>
    <definedName name="_xlnm.Print_Area" localSheetId="11">'04 01 Rek'!$A$1:$I$22</definedName>
    <definedName name="_xlnm.Print_Area" localSheetId="13">'05 01 KL'!$A$1:$G$49</definedName>
    <definedName name="_xlnm.Print_Area" localSheetId="15">'05 01 Pol'!$A$1:$K$21</definedName>
    <definedName name="_xlnm.Print_Area" localSheetId="14">'05 01 Rek'!$A$1:$I$17</definedName>
    <definedName name="_xlnm.Print_Area" localSheetId="0">'Stavba'!$B$1:$J$108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'Stavba'!$F$97:$J$97</definedName>
    <definedName name="StavbaCelkem" localSheetId="0">'Stavba'!$H$35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01 Rek'!$1:$6</definedName>
    <definedName name="_xlnm.Print_Titles" localSheetId="6">'02 01 Pol'!$1:$6</definedName>
    <definedName name="_xlnm.Print_Titles" localSheetId="8">'03 01 Rek'!$1:$6</definedName>
    <definedName name="_xlnm.Print_Titles" localSheetId="9">'03 01 Pol'!$1:$6</definedName>
    <definedName name="_xlnm.Print_Titles" localSheetId="11">'04 01 Rek'!$1:$6</definedName>
    <definedName name="_xlnm.Print_Titles" localSheetId="12">'04 01 Pol'!$1:$6</definedName>
    <definedName name="_xlnm.Print_Titles" localSheetId="14">'05 01 Rek'!$1:$6</definedName>
    <definedName name="_xlnm.Print_Titles" localSheetId="15">'05 01 Pol'!$1:$6</definedName>
  </definedNames>
  <calcPr fullCalcOnLoad="1"/>
</workbook>
</file>

<file path=xl/sharedStrings.xml><?xml version="1.0" encoding="utf-8"?>
<sst xmlns="http://schemas.openxmlformats.org/spreadsheetml/2006/main" count="3555" uniqueCount="1331">
  <si>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</si>
  <si>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</si>
  <si>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</si>
  <si>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</si>
  <si>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</si>
  <si>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</si>
  <si>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</si>
  <si>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</si>
  <si>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</si>
  <si>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</si>
  <si>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</si>
  <si>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</si>
  <si>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</si>
  <si>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</si>
  <si>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</si>
  <si>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</si>
  <si>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</si>
  <si>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</si>
  <si>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</si>
  <si>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</si>
  <si>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</si>
  <si>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</si>
  <si>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</si>
  <si>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</si>
  <si>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</si>
  <si>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</si>
  <si>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</si>
  <si>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</si>
  <si>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</si>
  <si>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</si>
  <si>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</si>
  <si>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</si>
  <si>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</si>
  <si>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</si>
  <si>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</si>
  <si>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</si>
  <si>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</si>
  <si>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</si>
  <si>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</si>
  <si>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</si>
  <si>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</si>
  <si>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</si>
  <si>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</si>
  <si>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</si>
  <si>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</si>
  <si>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</si>
  <si>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</si>
  <si>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</si>
  <si>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</si>
  <si>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</si>
  <si>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</si>
  <si>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</si>
  <si>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</si>
  <si>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</si>
  <si>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</si>
  <si>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</si>
  <si>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</si>
  <si>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</si>
  <si>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</si>
  <si>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</si>
  <si>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</si>
  <si>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</si>
  <si>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</si>
  <si>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</si>
  <si>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</si>
  <si>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</si>
  <si>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</si>
  <si>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</si>
  <si>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</si>
  <si>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</si>
  <si>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</si>
  <si>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</si>
  <si>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</si>
  <si>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</si>
  <si>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</si>
  <si>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</si>
  <si>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</si>
  <si>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</si>
  <si>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</si>
  <si>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</si>
  <si>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</si>
  <si>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</si>
  <si>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</si>
  <si>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</si>
  <si>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</si>
  <si>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</si>
  <si>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</si>
  <si>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</si>
  <si>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</si>
  <si>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</si>
  <si>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</si>
  <si>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</si>
  <si>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</si>
  <si>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</si>
  <si>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</si>
  <si>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</si>
  <si>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</si>
  <si>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</si>
  <si>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</si>
  <si>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</si>
  <si>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</si>
  <si>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</si>
  <si>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</si>
  <si>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</si>
  <si>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3698</t>
  </si>
  <si>
    <t>BD Diváky</t>
  </si>
  <si>
    <t>3698 BD Diváky</t>
  </si>
  <si>
    <t>01</t>
  </si>
  <si>
    <t>Stavební část</t>
  </si>
  <si>
    <t>01 Stavební část</t>
  </si>
  <si>
    <t>1 Zemní práce</t>
  </si>
  <si>
    <t>139601102R00</t>
  </si>
  <si>
    <t xml:space="preserve">Ruční výkop jam, rýh a šachet v hornině tř. 3 </t>
  </si>
  <si>
    <t>m3</t>
  </si>
  <si>
    <t>sokl:0,6*0,8*(8,340+2,860)</t>
  </si>
  <si>
    <t>174101101R00</t>
  </si>
  <si>
    <t xml:space="preserve">Zásyp jam, rýh, šachet se zhutněním </t>
  </si>
  <si>
    <t>3</t>
  </si>
  <si>
    <t>Svislé a kompletní konstrukce</t>
  </si>
  <si>
    <t>3 Svislé a kompletní konstrukce</t>
  </si>
  <si>
    <t>311237153R00</t>
  </si>
  <si>
    <t xml:space="preserve">Zdivo z cihel P10 na MVC 5 tl. 36,5 cm </t>
  </si>
  <si>
    <t>m2</t>
  </si>
  <si>
    <t>3*(5,170*2+3,640)-0,690*1,920*2</t>
  </si>
  <si>
    <t>0,8*1,97</t>
  </si>
  <si>
    <t>311237373R00</t>
  </si>
  <si>
    <t xml:space="preserve">Zdivo z cihel  AKU P15 na MC 15 tl. 25 cm </t>
  </si>
  <si>
    <t>přizdívka kotelna: 7,19*3,07</t>
  </si>
  <si>
    <t>319300011RT1</t>
  </si>
  <si>
    <t>Dodatečné vložení izolace podřezáním strojně,fólie , cihelné zdivo tloušťky 30 cm</t>
  </si>
  <si>
    <t>m</t>
  </si>
  <si>
    <t>5,441*2+3,367+5,320*2</t>
  </si>
  <si>
    <t>319300013RT1</t>
  </si>
  <si>
    <t>Dodatečné vložení izolace podřezáním strojně,fólie , cihelné zdivo tloušťky 60 cm</t>
  </si>
  <si>
    <t>18,320+3,527+3,310+2,610+20,005</t>
  </si>
  <si>
    <t>319300014RT1</t>
  </si>
  <si>
    <t>Dodatečné vložení izolace podřezáním strojně,fólie , cihelné zdivo tloušťky 90 cm</t>
  </si>
  <si>
    <t>8,220+8,03+10,450+10,320+3,630</t>
  </si>
  <si>
    <t>342012221R00</t>
  </si>
  <si>
    <t xml:space="preserve">Příčka SDK tl.100 mm,ocel.kce,1x oplášť.,RB 12,5mm </t>
  </si>
  <si>
    <t>byt č.7: 2,9*(4,525*2+1,7)-0,8*1,97*2-0,6*1,97</t>
  </si>
  <si>
    <t>byt č.8:2,9*(4,525+1,9+3,2+1,8)-0,8*1,97*2-0,6*1,97</t>
  </si>
  <si>
    <t>byt č.9:2,9*(4,525+3,20+1,9+1,9+0,4)-0,8*1,97*2-0,6*1,97</t>
  </si>
  <si>
    <t>byt č.10:2,9*(4,525+1,95)-0,6*1,97-0,8*1,97</t>
  </si>
  <si>
    <t>but č.3:3,6*(3,88+1,590)-0,6*1,97-0,8*1,97</t>
  </si>
  <si>
    <t>byt č.4:3,6*(5,2*2+1,870)-0,8*1,97*2-0,6*1,97</t>
  </si>
  <si>
    <t>byt č.5:3,6*(5,2+1,87)-0,8*1,97-0,6*1,97</t>
  </si>
  <si>
    <t>byt č.6:3,6*(3,910+1,1)-0,8*1,97-0,6*1,97</t>
  </si>
  <si>
    <t>347013112R00</t>
  </si>
  <si>
    <t>Předstěna SDK,tl.55mm,1x ocel.kce CD,1x Ref 30 12, 5mm</t>
  </si>
  <si>
    <t>2,946*(7,7+0,5+7,7+0,5+9,8*2+7,7+0,5+8,1+0,5)</t>
  </si>
  <si>
    <t>odpočet oken:-1,16*1,5*8</t>
  </si>
  <si>
    <t>ostění: 0,840*(1,16*2+1,5*2)*8</t>
  </si>
  <si>
    <t>342264051RT1</t>
  </si>
  <si>
    <t>Podhled sádrokartonový na zavěšenou ocel. konstr., desky standard tl. 12,5 mm, bez izolace, Rei 30</t>
  </si>
  <si>
    <t xml:space="preserve">BYT Č. 3:  </t>
  </si>
  <si>
    <t>vstup:  2,6</t>
  </si>
  <si>
    <t>obytná místnost:  22,422,4</t>
  </si>
  <si>
    <t xml:space="preserve">BYT Č. 4:  </t>
  </si>
  <si>
    <t>vstup:  5</t>
  </si>
  <si>
    <t>obytná místnost:  28,128,1</t>
  </si>
  <si>
    <t>ložnice:  13,5</t>
  </si>
  <si>
    <t xml:space="preserve">BYT Č. 5:  </t>
  </si>
  <si>
    <t>vstup:  4,7</t>
  </si>
  <si>
    <t>obytná místnost:  19,119,1</t>
  </si>
  <si>
    <t xml:space="preserve">BYT Č.6:  </t>
  </si>
  <si>
    <t>vstup:  1,7</t>
  </si>
  <si>
    <t>obytná místnost:  19,819,8</t>
  </si>
  <si>
    <t>chodba:  7,7</t>
  </si>
  <si>
    <t>342264051RT3</t>
  </si>
  <si>
    <t>Podhled sádrokartonový na zavěšenou ocel. konstr., desky standard impreg. tl. 12,5 mm Rei 30, bez iz</t>
  </si>
  <si>
    <t>koupelna:  3,6</t>
  </si>
  <si>
    <t>koupelna:  4,9</t>
  </si>
  <si>
    <t>koupelna:  4,7</t>
  </si>
  <si>
    <t>koupelna:  4,4</t>
  </si>
  <si>
    <t>01.bře</t>
  </si>
  <si>
    <t xml:space="preserve">D + M mezibytová příčka SDK tl. 250 mm,Ei 30 </t>
  </si>
  <si>
    <t>2,9*(7,9+2,79+2,79+7,53+2,940+5,4)</t>
  </si>
  <si>
    <t>-0,8*1,97*4</t>
  </si>
  <si>
    <t>4</t>
  </si>
  <si>
    <t>Vodorovné konstrukce</t>
  </si>
  <si>
    <t>4 Vodorovné konstrukce</t>
  </si>
  <si>
    <t>317941123R00</t>
  </si>
  <si>
    <t>Osazení ocelových válcovaných nosníků  č.14-22, 1-2.NP</t>
  </si>
  <si>
    <t>t</t>
  </si>
  <si>
    <t>(10,720*11+3,940*3)*0,0419*2+0,05*18*14</t>
  </si>
  <si>
    <t>411321414R00</t>
  </si>
  <si>
    <t xml:space="preserve">Stropy deskové ze železobetonu C 25/30 </t>
  </si>
  <si>
    <t>0,240*224,58</t>
  </si>
  <si>
    <t>411351101R00</t>
  </si>
  <si>
    <t xml:space="preserve">Bednění stropů deskových, bednění vlastní -zřízení </t>
  </si>
  <si>
    <t>67,255*0,35</t>
  </si>
  <si>
    <t>411351102R00</t>
  </si>
  <si>
    <t xml:space="preserve">Bednění stropů deskových, vlastní - odstranění </t>
  </si>
  <si>
    <t>411354173R00</t>
  </si>
  <si>
    <t xml:space="preserve">Podpěrná konstr. stropů do 12 kPa - zřízení </t>
  </si>
  <si>
    <t>224,58</t>
  </si>
  <si>
    <t>411354174R00</t>
  </si>
  <si>
    <t xml:space="preserve">Podpěrná konstr. stropů do 12 kPa - odstranění </t>
  </si>
  <si>
    <t>411361821R00</t>
  </si>
  <si>
    <t xml:space="preserve">Výztuž stropů z betonářské oceli 10505(R) </t>
  </si>
  <si>
    <t>53,8992*0,027</t>
  </si>
  <si>
    <t>417321414R00</t>
  </si>
  <si>
    <t xml:space="preserve">Ztužující pásy a věnce z betonu železového C 25/30 </t>
  </si>
  <si>
    <t>0,5*0,2*(67,4)</t>
  </si>
  <si>
    <t>0,36*0,2*(5,130*2+3,640)</t>
  </si>
  <si>
    <t>417351115R00</t>
  </si>
  <si>
    <t xml:space="preserve">Bednění ztužujících pásů a věnců - zřízení </t>
  </si>
  <si>
    <t>67,4*2*0,350</t>
  </si>
  <si>
    <t>5,130*2*2*0,350+3,640*0,350*2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</si>
  <si>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</si>
  <si>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</si>
  <si>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</si>
  <si>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10505(R) </t>
  </si>
  <si>
    <t>337*3,4*0,0003946</t>
  </si>
  <si>
    <t>67,4*4*0,0008878</t>
  </si>
  <si>
    <t>(5,130*2+3,640)*4*0,0008878</t>
  </si>
  <si>
    <t>70*3,4*0,0003946</t>
  </si>
  <si>
    <t>447111122RZ1</t>
  </si>
  <si>
    <t>Podkroví SDK,dřev.rošt, izolace, 1x Rei 30 tl. 12, 5 mm ( v mokrých provozech impreg SDK), bez dodávk</t>
  </si>
  <si>
    <t>střecha s mansardou:(4,0+5,3)*7,8+(4,0+5,3)*8,3+(3,0*4,5)</t>
  </si>
  <si>
    <t>střecha šikmá:(4,864*2)*2,5</t>
  </si>
  <si>
    <t>střecha šikmá do dvora: 2,278*2*7,820</t>
  </si>
  <si>
    <t>01.dub</t>
  </si>
  <si>
    <t>D+ M bednění z trapézových plechů - strop nad 2NP, 1.NP</t>
  </si>
  <si>
    <t>13480830R</t>
  </si>
  <si>
    <t xml:space="preserve">Tyč průřezu I 260, hrubé, jakost oceli 11373 </t>
  </si>
  <si>
    <t>6</t>
  </si>
  <si>
    <t>Úpravy povrchu, podlahy</t>
  </si>
  <si>
    <t>6 Úpravy povrchu, podlahy</t>
  </si>
  <si>
    <t>602016191R00</t>
  </si>
  <si>
    <t xml:space="preserve">Penetrační nátěr stěn </t>
  </si>
  <si>
    <t>3,6*22,78</t>
  </si>
  <si>
    <t>3,6*21,860</t>
  </si>
  <si>
    <t>7,542*3,6</t>
  </si>
  <si>
    <t>3,6*22,780</t>
  </si>
  <si>
    <t>30,660*2,6</t>
  </si>
  <si>
    <t>14,060*2,6</t>
  </si>
  <si>
    <t>23,140*2,6</t>
  </si>
  <si>
    <t>odpočet otvorů:-1,160*1,920*6</t>
  </si>
  <si>
    <t>odpočet otvorů:-1,2*1,920*6</t>
  </si>
  <si>
    <t>odpočet otvorů:-0,690*0,960*2</t>
  </si>
  <si>
    <t>ostění:0,310*(1,160*6+1,920*12+1,2*6+1,920*12+0,690*2+0,960*4)</t>
  </si>
  <si>
    <t>602011182RT2</t>
  </si>
  <si>
    <t xml:space="preserve">Omítka stěn tenkovrstvá akrylátová barevná </t>
  </si>
  <si>
    <t>67,256*3,890</t>
  </si>
  <si>
    <t>-(1,160*1,92*6+1,2*1,92*6+0,69*0,96*2)</t>
  </si>
  <si>
    <t>-0,69*1,92*2</t>
  </si>
  <si>
    <t>12,162+12,926</t>
  </si>
  <si>
    <t>0,2*(1,160+1,92*2)*6</t>
  </si>
  <si>
    <t>0,2*(1,2+1,92*2)*6</t>
  </si>
  <si>
    <t>0,2*(0,69+0,96*2)*2</t>
  </si>
  <si>
    <t>0,2*(0,69+1,92*2)*2</t>
  </si>
  <si>
    <t>61</t>
  </si>
  <si>
    <t>Úpravy povrchů vnitřní</t>
  </si>
  <si>
    <t>61 Úpravy povrchů vnitřní</t>
  </si>
  <si>
    <t>612421331RT2</t>
  </si>
  <si>
    <t>Oprava vápen.omítek stěn do 30 % pl. - štukových, s použitím suché maltové směsi schodiště</t>
  </si>
  <si>
    <t>612403399R00</t>
  </si>
  <si>
    <t xml:space="preserve">Hrubá výplň rýh ve stěnách maltou, shodiště </t>
  </si>
  <si>
    <t>23,4</t>
  </si>
  <si>
    <t>610991111R00</t>
  </si>
  <si>
    <t xml:space="preserve">Zakrývání výplní vnitřních otvorů </t>
  </si>
  <si>
    <t>1,16*1,92*6</t>
  </si>
  <si>
    <t>1,2*1,92*6</t>
  </si>
  <si>
    <t>0,69*0,96*2</t>
  </si>
  <si>
    <t>0,69*1,92*2</t>
  </si>
  <si>
    <t>612421637R00</t>
  </si>
  <si>
    <t xml:space="preserve">Omítka vnitřní zdiva, MVC, štuková </t>
  </si>
  <si>
    <t>3*18,660-0,8*1,97-1*2,67-0,620*1-22,0733</t>
  </si>
  <si>
    <t>7,19*3,07</t>
  </si>
  <si>
    <t>0,180*(1,920*4+0,690*2)</t>
  </si>
  <si>
    <t xml:space="preserve"> -1,160*1,920*6</t>
  </si>
  <si>
    <t>-1,2*1,920*6</t>
  </si>
  <si>
    <t>-0,690*0,960*2</t>
  </si>
  <si>
    <t>0,310*(1,160*6+1,920*12+1,2*6+1,920*12+0,690*2+0,960*4)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</si>
  <si>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</si>
  <si>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</si>
  <si>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</si>
  <si>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</si>
  <si>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</si>
  <si>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622311511R00</t>
  </si>
  <si>
    <t xml:space="preserve">Izolace suterénu XPS tl. 80 mm, bez PÚ </t>
  </si>
  <si>
    <t>sokl:0,5*(8,340+2,860)</t>
  </si>
  <si>
    <t>622311134RV1</t>
  </si>
  <si>
    <t>Zateplovací systém, fasáda, EPS F tl.140 mm, zakončený stěrkou s výztužnou tkaninou</t>
  </si>
  <si>
    <t>-1,16*1,92*6</t>
  </si>
  <si>
    <t>-1,2*1,92*6</t>
  </si>
  <si>
    <t>-0,69*0,96*2</t>
  </si>
  <si>
    <t>622311153R00</t>
  </si>
  <si>
    <t xml:space="preserve">Zateplovací systém, ostění, EPS F tl. 30 mm </t>
  </si>
  <si>
    <t>622711112R00</t>
  </si>
  <si>
    <t xml:space="preserve">Lepení dekorač.fasád.profilu,šambrány do 100x100mm </t>
  </si>
  <si>
    <t>(1,860*2+2,82*2)*12</t>
  </si>
  <si>
    <t>(0,990*2+2,220*2)*2</t>
  </si>
  <si>
    <t>622904112R00</t>
  </si>
  <si>
    <t xml:space="preserve">Očištění fasád tlakovou vodou složitost 1 - 2 </t>
  </si>
  <si>
    <t>28374351R</t>
  </si>
  <si>
    <t>Profil dekorační fasádní šambrána , polystyren s disperzní omítkou, dl. 2 m</t>
  </si>
  <si>
    <t>63</t>
  </si>
  <si>
    <t>Podlahy a podlahové konstrukce</t>
  </si>
  <si>
    <t>63 Podlahy a podlahové konstrukce</t>
  </si>
  <si>
    <t>631313621R00</t>
  </si>
  <si>
    <t>Mazanina betonová tl. 8 - 12 cm C 20/25, ,strop 1.NP,2.NP</t>
  </si>
  <si>
    <t>224*0,1*2</t>
  </si>
  <si>
    <t>631361921RT8</t>
  </si>
  <si>
    <t>Výztuž mazanin svařovanou sítí,strop 1.NP,2.NP, průměr drátu  8,0, oka 100/100 mm KY81</t>
  </si>
  <si>
    <t>224*1,3*2*0,00799</t>
  </si>
  <si>
    <t>631312621R00</t>
  </si>
  <si>
    <t xml:space="preserve">Mazanina betonová tl. 5 - 8 cm C 20/25 </t>
  </si>
  <si>
    <t>dílna:  39,9*0,05</t>
  </si>
  <si>
    <t>chodba:  9,1*0,05</t>
  </si>
  <si>
    <t>dílna:  41*0,05</t>
  </si>
  <si>
    <t>kotelna:  20*0,05</t>
  </si>
  <si>
    <t>úklid:  1,4*0,05</t>
  </si>
  <si>
    <t>chodba:  11,5*0,05</t>
  </si>
  <si>
    <t>šatna:  14,67*0,05</t>
  </si>
  <si>
    <t>sklad:  8,48*0,05</t>
  </si>
  <si>
    <t>631362021R00</t>
  </si>
  <si>
    <t xml:space="preserve">Výztuž mazanin svařovanou sítí z drátů Kari </t>
  </si>
  <si>
    <t>146*0,0036*1,25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</si>
  <si>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</si>
  <si>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</si>
  <si>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</si>
  <si>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</si>
  <si>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</si>
  <si>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141*2</t>
  </si>
  <si>
    <t>82*2+34*2</t>
  </si>
  <si>
    <t>941941191R00</t>
  </si>
  <si>
    <t xml:space="preserve">Příplatek za každý měsíc použití lešení k pol.1031 </t>
  </si>
  <si>
    <t>514*7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</si>
  <si>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</si>
  <si>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</si>
  <si>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</si>
  <si>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</si>
  <si>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</si>
  <si>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</si>
  <si>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</si>
  <si>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</si>
  <si>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</si>
  <si>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954111106R00</t>
  </si>
  <si>
    <t xml:space="preserve">SDK obklad ocel.sloupů 4str., 1x RF tl.15 mm </t>
  </si>
  <si>
    <t>3,026*5</t>
  </si>
  <si>
    <t>222325032R00</t>
  </si>
  <si>
    <t xml:space="preserve">Požární konvenční stropní bodový hlásič na patici </t>
  </si>
  <si>
    <t>kus</t>
  </si>
  <si>
    <t>44984140R</t>
  </si>
  <si>
    <t>96</t>
  </si>
  <si>
    <t>Bourání konstrukcí</t>
  </si>
  <si>
    <t>96 Bourání konstrukcí</t>
  </si>
  <si>
    <t>962031132R00</t>
  </si>
  <si>
    <t xml:space="preserve">Bourání příček cihelných tl. 10 cm </t>
  </si>
  <si>
    <t>3,6*(2,422+2,07)</t>
  </si>
  <si>
    <t>3,6*5,2</t>
  </si>
  <si>
    <t>962032231R00</t>
  </si>
  <si>
    <t xml:space="preserve">Bourání zdiva z cihel pálených na MVC </t>
  </si>
  <si>
    <t>Štíty:0,830*20,936*2</t>
  </si>
  <si>
    <t>vstup kotelna:2,67*1*0,830</t>
  </si>
  <si>
    <t>0,3*3*0,3</t>
  </si>
  <si>
    <t>965042141RT3</t>
  </si>
  <si>
    <t>Bourání mazanin betonových tl. 10 cm, nad 4 m2, sbíječka tl. mazaniny 5 - 8 cm</t>
  </si>
  <si>
    <t>965042221R00</t>
  </si>
  <si>
    <t xml:space="preserve">Bourání mazanin betonových tl. nad 10 cm, pl. 1 m2 </t>
  </si>
  <si>
    <t>půda:226,170*0,08</t>
  </si>
  <si>
    <t>96 - 04</t>
  </si>
  <si>
    <t xml:space="preserve">Bourání stávajících podlahových krytin v 1NP </t>
  </si>
  <si>
    <t>dílna:  39,9</t>
  </si>
  <si>
    <t>chodba:  9,1</t>
  </si>
  <si>
    <t>dílna:  41</t>
  </si>
  <si>
    <t>kotelna:  20</t>
  </si>
  <si>
    <t>úklid:  1,4</t>
  </si>
  <si>
    <t>chodba:  11,5</t>
  </si>
  <si>
    <t>šatna: 14,67</t>
  </si>
  <si>
    <t>sklad:  8,48</t>
  </si>
  <si>
    <t>965082922R00</t>
  </si>
  <si>
    <t xml:space="preserve">Odstranění násypu tl. do 10 cm, plocha do 2 m2 </t>
  </si>
  <si>
    <t>224*0,08</t>
  </si>
  <si>
    <t>965031131R00</t>
  </si>
  <si>
    <t xml:space="preserve">Bourání podlah z cihel naplocho, plochy nad 1 m2 </t>
  </si>
  <si>
    <t>96 - 05</t>
  </si>
  <si>
    <t>Průraz kotelna - stěna d= 200 mm, tl. stěny 1100 mm</t>
  </si>
  <si>
    <t>965 - 01</t>
  </si>
  <si>
    <t>Plachtování a ochrana otevřené budovy po odstranění stávající střechy</t>
  </si>
  <si>
    <t>97</t>
  </si>
  <si>
    <t>Prorážení otvorů</t>
  </si>
  <si>
    <t>97 Prorážení otvorů</t>
  </si>
  <si>
    <t>978013191R00</t>
  </si>
  <si>
    <t xml:space="preserve">Otlučení omítek vnitřních stěn v rozsahu do 100 % </t>
  </si>
  <si>
    <t>kotelna: 3*18,660-0,8*1,97-1*2,67-0,620*1</t>
  </si>
  <si>
    <t>978012191R00</t>
  </si>
  <si>
    <t xml:space="preserve">Otlučení omítek vnitřních rákosov.stropů do 100 % </t>
  </si>
  <si>
    <t>978015291R00</t>
  </si>
  <si>
    <t xml:space="preserve">Otlučení omítek vnějších MVC v složit.1-4 do 100 % </t>
  </si>
  <si>
    <t>-1,160*1,92*6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</si>
  <si>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</si>
  <si>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</si>
  <si>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</si>
  <si>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</si>
  <si>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</si>
  <si>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</si>
  <si>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</si>
  <si>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</si>
  <si>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711141559R00</t>
  </si>
  <si>
    <t xml:space="preserve">Izolace proti vlhk. vodorovná pásy přitavením </t>
  </si>
  <si>
    <t>146</t>
  </si>
  <si>
    <t>711142559R00</t>
  </si>
  <si>
    <t>Izolace proti vlhkosti svislá pásy přitavením, včetně napojení na vodorovnou izolaci</t>
  </si>
  <si>
    <t>26*0,5</t>
  </si>
  <si>
    <t>(13,740+27,100+19,271+5,340+15,335+33,252)*0,5</t>
  </si>
  <si>
    <t>711212002RT1</t>
  </si>
  <si>
    <t>Hydroizolační povlak - nátěr nebo stěrka proti vlhkosti, tl. 2mm, vč. rohových bandáží</t>
  </si>
  <si>
    <t xml:space="preserve">DLAŽBY:  </t>
  </si>
  <si>
    <t xml:space="preserve">BYT Č. 7:  </t>
  </si>
  <si>
    <t>koupelna:  3,93,9</t>
  </si>
  <si>
    <t>vstup:  3,43,4</t>
  </si>
  <si>
    <t xml:space="preserve">BYT Č. 8:  </t>
  </si>
  <si>
    <t>vstup:  3,13,1</t>
  </si>
  <si>
    <t>koupelna:  3,33,3</t>
  </si>
  <si>
    <t xml:space="preserve">BYT Č. 9:  </t>
  </si>
  <si>
    <t>koupelna:  3,73,7</t>
  </si>
  <si>
    <t xml:space="preserve">BYT Č. 10:  </t>
  </si>
  <si>
    <t>vstup:  3,73,7</t>
  </si>
  <si>
    <t>koupelna:  4,34,3</t>
  </si>
  <si>
    <t>koupelna:  3,63,6</t>
  </si>
  <si>
    <t>koupelna:  4,94,9</t>
  </si>
  <si>
    <t>koupelna:  4,74,7</t>
  </si>
  <si>
    <t>koupelna:  4,44,4</t>
  </si>
  <si>
    <t xml:space="preserve">OBKLADY:  </t>
  </si>
  <si>
    <t>koupelna: 2,050*(8,3-0,6)</t>
  </si>
  <si>
    <t>koupelna:  2,050*(7,3-0,6)</t>
  </si>
  <si>
    <t>koupelna: 2,050*(7,3-0,6)</t>
  </si>
  <si>
    <t>koupelna: 2,050*(7,68-0,6)</t>
  </si>
  <si>
    <t>koupelna:   2,050*(8,84-0,6)</t>
  </si>
  <si>
    <t>koupelna:  2,050*(8,84-0,6)</t>
  </si>
  <si>
    <t>koupelna:  2,050*(8,93-0,6)</t>
  </si>
  <si>
    <t>62852265R</t>
  </si>
  <si>
    <t xml:space="preserve">Pás modifikovaný </t>
  </si>
  <si>
    <t>ztratné: 216,019*0,12</t>
  </si>
  <si>
    <t>998711202R00</t>
  </si>
  <si>
    <t xml:space="preserve">Přesun hmot pro izolace proti vodě, výšky do 12 m </t>
  </si>
  <si>
    <t>713</t>
  </si>
  <si>
    <t>Izolace tepelné</t>
  </si>
  <si>
    <t>713 Izolace tepelné</t>
  </si>
  <si>
    <t>713111111RT2</t>
  </si>
  <si>
    <t>Izolace tepelné stropů vrchem kladené volně, 2 vrstvy - materiál ve specifikaci</t>
  </si>
  <si>
    <t>střecha: (4,259+5,597)*21,050</t>
  </si>
  <si>
    <t>střecha šikmá:(4,864*2)*3,554</t>
  </si>
  <si>
    <t>střecha šikmá do dvora:2,278*2*7,820</t>
  </si>
  <si>
    <t>713111211RK2</t>
  </si>
  <si>
    <t xml:space="preserve">Montáž parozábrany krovů spodem s přelepením spojů </t>
  </si>
  <si>
    <t>střecha s mansardou:(3,294+4,259+5,597+3,30)*21,050</t>
  </si>
  <si>
    <t>713134211RK2</t>
  </si>
  <si>
    <t>Montáž parozábrany na stěny s přelepením spojů, parotěsná zábrana</t>
  </si>
  <si>
    <t>ostění:0,840*(1,16*2+1,5*2)*8</t>
  </si>
  <si>
    <t>713121111R00</t>
  </si>
  <si>
    <t xml:space="preserve">Izolace tepelná podlah na sucho, jednovrstvá </t>
  </si>
  <si>
    <t>obytná místnost:  22,4</t>
  </si>
  <si>
    <t>obytná místnost:  28,1</t>
  </si>
  <si>
    <t>koupelna: 4,7</t>
  </si>
  <si>
    <t>obytná místnost:  19,1</t>
  </si>
  <si>
    <t>obytná místnost:  19,8</t>
  </si>
  <si>
    <t>0</t>
  </si>
  <si>
    <t>ložnice:  13,6</t>
  </si>
  <si>
    <t>obytná místnost:  14,1</t>
  </si>
  <si>
    <t>koupelna:  3,9</t>
  </si>
  <si>
    <t>vstup: 3,1</t>
  </si>
  <si>
    <t>koupelna:  3,3</t>
  </si>
  <si>
    <t>obytná místnost:  22,8</t>
  </si>
  <si>
    <t>vstup:  3,4</t>
  </si>
  <si>
    <t>koupelna:  3,7</t>
  </si>
  <si>
    <t>obytná místnost. : 24,1</t>
  </si>
  <si>
    <t>ložnice:  11,5</t>
  </si>
  <si>
    <t>vstup:  3,7</t>
  </si>
  <si>
    <t>obytná místnost:  25,2</t>
  </si>
  <si>
    <t>koupelna:  4,3</t>
  </si>
  <si>
    <t xml:space="preserve">CHODBA:  </t>
  </si>
  <si>
    <t>chodba:  4,9</t>
  </si>
  <si>
    <t>713131130R00</t>
  </si>
  <si>
    <t xml:space="preserve">Izolace tepelná stěn vložením do konstrukce </t>
  </si>
  <si>
    <t>sloupková konstrukce: 2,946*(7,7+0,5+7,7+0,5+9,8*2+7,7+0,5+8,1+0,5)</t>
  </si>
  <si>
    <t>zateplení mansardy: 1*67,4</t>
  </si>
  <si>
    <t>ostění: (1,16*2+1,5*2)*0,630*8</t>
  </si>
  <si>
    <t>713300821R00</t>
  </si>
  <si>
    <t xml:space="preserve">Odstranění tepelné izolace z pásů ploch rovných </t>
  </si>
  <si>
    <t>226,170</t>
  </si>
  <si>
    <t>631508592R</t>
  </si>
  <si>
    <t xml:space="preserve">Pás izolační 4500x1200mm, tl.100mm </t>
  </si>
  <si>
    <t>zateplení mansardy:  1*67,4</t>
  </si>
  <si>
    <t>ztratné:  67,4*0,12</t>
  </si>
  <si>
    <t>6315085941R</t>
  </si>
  <si>
    <t xml:space="preserve">Pás izolační 3300x1200mm, tl.140mm </t>
  </si>
  <si>
    <t>střecha šikmá: (4,864*2)*3,554</t>
  </si>
  <si>
    <t>ztratné:  277,67003*0,10</t>
  </si>
  <si>
    <t>6315085951R</t>
  </si>
  <si>
    <t xml:space="preserve">Pás izolační 2900x1200mm, tl.160mm </t>
  </si>
  <si>
    <t>sloupková konstrukce:  2,946*(7,7+0,5+7,7+0,5+9,8*2+7,7+0,5+8,1+0,5)</t>
  </si>
  <si>
    <t>odpočet oken: -1,16*1,5*8</t>
  </si>
  <si>
    <t>ostění:  (1,16*2+1,5*2)*0,630*8</t>
  </si>
  <si>
    <t>0,12*168,4416</t>
  </si>
  <si>
    <t>63166722R</t>
  </si>
  <si>
    <t xml:space="preserve">Rohož - tepelný pás, tl. 60 mm </t>
  </si>
  <si>
    <t>63166813R</t>
  </si>
  <si>
    <t xml:space="preserve">Deska tl.30 mm, útlum kroč. hluku </t>
  </si>
  <si>
    <t xml:space="preserve">  </t>
  </si>
  <si>
    <t>ztratné:314,2*0,12</t>
  </si>
  <si>
    <t>998713202R00</t>
  </si>
  <si>
    <t xml:space="preserve">Přesun hmot pro izolace tepelné, výšky do 12 m </t>
  </si>
  <si>
    <t>762</t>
  </si>
  <si>
    <t>Konstrukce tesařské</t>
  </si>
  <si>
    <t>762 Konstrukce tesařské</t>
  </si>
  <si>
    <t>762085130R00</t>
  </si>
  <si>
    <t xml:space="preserve">Hoblování viditelných částí krovu třístranné </t>
  </si>
  <si>
    <t>vrchol. vaznice : 19,31</t>
  </si>
  <si>
    <t>762811811R00</t>
  </si>
  <si>
    <t xml:space="preserve">Demontáž záklopů z hrubých prken tl. do 3,2 cm </t>
  </si>
  <si>
    <t>1.NP,2.NP:224,58*2</t>
  </si>
  <si>
    <t>762841811R00</t>
  </si>
  <si>
    <t xml:space="preserve">Demontáž podbíjení obkladů stropů bez omítky </t>
  </si>
  <si>
    <t>762331812R00</t>
  </si>
  <si>
    <t xml:space="preserve">Demontáž konstrukcí krovů z hranolů do 224 cm2 </t>
  </si>
  <si>
    <t>1-2.NP:20*10*2</t>
  </si>
  <si>
    <t>762332120R00</t>
  </si>
  <si>
    <t xml:space="preserve">Montáž vázaných krovů pravidelných do 224 cm2 </t>
  </si>
  <si>
    <t>sloupek - S1 : 3,07*21</t>
  </si>
  <si>
    <t>střešní trám - T1 : 5,52*18</t>
  </si>
  <si>
    <t>střešní trám - T2 : 4,19*19</t>
  </si>
  <si>
    <t>pozednice - D : 7,0+7,0+9,9+9,9+8,1+7,7+3,3*2</t>
  </si>
  <si>
    <t>vrchol.vaznice - V1 : 19,31*1</t>
  </si>
  <si>
    <t>vaznice - E : 7,0+7,0+8,1+7,7</t>
  </si>
  <si>
    <t>kotvící trám - K : 7,0+7,0</t>
  </si>
  <si>
    <t>trám vikýře - H : 6,5*1</t>
  </si>
  <si>
    <t>trám vikýře - J : 5,03*2</t>
  </si>
  <si>
    <t>trám vikýře - H : 5,6*1</t>
  </si>
  <si>
    <t>trám vikýře - V : 4,75*1</t>
  </si>
  <si>
    <t>trám vikýře - L : 5,7*2</t>
  </si>
  <si>
    <t>hambálek - v1 : 4,7*4</t>
  </si>
  <si>
    <t>762331813R00</t>
  </si>
  <si>
    <t xml:space="preserve">Demontáž konstrukcí krovů z hranolů do 288 cm2 </t>
  </si>
  <si>
    <t>pozednice:8,340+2,710+3,640+2,710+7,950+10,340+19,930+10,340</t>
  </si>
  <si>
    <t>krokve:6,524*2*13</t>
  </si>
  <si>
    <t>2*4,8*2</t>
  </si>
  <si>
    <t>sloupky:1,8*2*13+1,7*2*2</t>
  </si>
  <si>
    <t>pásky: 0,5*26*2+2*2*0,5</t>
  </si>
  <si>
    <t>762342204RT2</t>
  </si>
  <si>
    <t>Montáž kontralatí přibitím, včetně dodávky řeziva, latě 3/5 cm</t>
  </si>
  <si>
    <t>762342811R00</t>
  </si>
  <si>
    <t xml:space="preserve">Demontáž laťování střech, rozteč latí do 22 cm </t>
  </si>
  <si>
    <t>6,799*2*19,930</t>
  </si>
  <si>
    <t>4,987*2*2,710</t>
  </si>
  <si>
    <t>762712120R00</t>
  </si>
  <si>
    <t xml:space="preserve">Montáž vázaných konstrukcí hraněných do 224 cm2 </t>
  </si>
  <si>
    <t>kce mansardy - M1 : 8,1*31</t>
  </si>
  <si>
    <t>kce mansardy - M2 : 3,6*24</t>
  </si>
  <si>
    <t>762795000R00</t>
  </si>
  <si>
    <t xml:space="preserve">Spojovací prostředky pro vázané konstrukce </t>
  </si>
  <si>
    <t>sloupek - S1 : 3,07*21*0,16*0,16</t>
  </si>
  <si>
    <t>střešní trám - T1 : 5,52*18*0,14*0,2</t>
  </si>
  <si>
    <t>střešní trám - T2 : 4,19*19*0,1*0,18</t>
  </si>
  <si>
    <t>pozednice - D : (7,0+7,0+9,9+9,9+8,1+7,7+3,3*2)*0,08*0,16</t>
  </si>
  <si>
    <t>vrchol.vaznice - V1 : 19,31*1*0,16*0,2</t>
  </si>
  <si>
    <t>vaznice - E : (7,0+7,0+8,1+7,7)*0,16*0,16</t>
  </si>
  <si>
    <t>kotvící trám - K : (7,0+7,0)*0,08*0,16</t>
  </si>
  <si>
    <t>trám vikýře - H : 6,5*1*0,16*0,22</t>
  </si>
  <si>
    <t>trám vikýře - J : 5,03*2*0,14*0,2</t>
  </si>
  <si>
    <t>trám vikýře - H : 5,6*1*0,1*0,18</t>
  </si>
  <si>
    <t>trám vikýře - V : 4,75*1*0,1*0,18</t>
  </si>
  <si>
    <t>trám vikýře - L : 5,7*2*0,1*0,18</t>
  </si>
  <si>
    <t>hambálek - v1 : 4,7*4*0,1*0,18</t>
  </si>
  <si>
    <t>kce mansardy - M1 : 8,1*31*0,06*0,1</t>
  </si>
  <si>
    <t>kce mansardy - M2 : 3,6*24*0,06*0,1</t>
  </si>
  <si>
    <t>762 - 01</t>
  </si>
  <si>
    <t>Demontáž kontralatí</t>
  </si>
  <si>
    <t>762 - 02</t>
  </si>
  <si>
    <t>D+ M Konstrukce 'vikýřů' v mansardě - dřěvená pomocná hranolková konstrukce</t>
  </si>
  <si>
    <t>(1,750*4+1,660*4+0,840*4)*8</t>
  </si>
  <si>
    <t>762 - 03</t>
  </si>
  <si>
    <t>D+ M zavětrování hranolkové svislé konstrukce</t>
  </si>
  <si>
    <t>762 - 04</t>
  </si>
  <si>
    <t>D+M bednění vikířů z desek, dvoustranné</t>
  </si>
  <si>
    <t>ostění:  ,630*(4,0*2+2,0*2)*2</t>
  </si>
  <si>
    <t>762 - 05</t>
  </si>
  <si>
    <t>Obklad z desek sádrovláknitých</t>
  </si>
  <si>
    <t>mansarda: 67,4*(0,840+1,233+0,440)</t>
  </si>
  <si>
    <t>762 - 06</t>
  </si>
  <si>
    <t>D+ M záklopu z desek tl. 25 mm</t>
  </si>
  <si>
    <t>762 - 07</t>
  </si>
  <si>
    <t>D+ M podlah z desek 2x18 mm</t>
  </si>
  <si>
    <t>762342202R01</t>
  </si>
  <si>
    <t>Montáž laťování střech, vzdálenost latí do 22 cm vč. řeziva</t>
  </si>
  <si>
    <t>59597010R</t>
  </si>
  <si>
    <t xml:space="preserve">Deska sádrovláknitá, 1500x1000x12,5 mm </t>
  </si>
  <si>
    <t>sloupková konstrukce:2,946*(7,7+0,5+7,7+0,5+9,8*2+7,7+0,5+8,1+0,5)</t>
  </si>
  <si>
    <t>mansarda:67,4*(0,840+1,233+0,440)</t>
  </si>
  <si>
    <t>ztratné:324,925*0,10</t>
  </si>
  <si>
    <t>60512121R</t>
  </si>
  <si>
    <t xml:space="preserve">Řezivo jehličnaté - hranoly - jak. I L=4-6 m </t>
  </si>
  <si>
    <t>21,050*0,160*0,08*3</t>
  </si>
  <si>
    <t>21,050*0,160*0,160*3</t>
  </si>
  <si>
    <t>2,8*0,160*0,160*24</t>
  </si>
  <si>
    <t>2,8*0,160*0,06*51</t>
  </si>
  <si>
    <t>3,067*5*0,160*0,160</t>
  </si>
  <si>
    <t>0,05*0,07*2,7*32</t>
  </si>
  <si>
    <t>(4,195+5,583+0,9+3,294+0,560+3,294+0,560+0,9)*12*0,160*0,1</t>
  </si>
  <si>
    <t>9,5*12*0,160*0,160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</si>
  <si>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</si>
  <si>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</si>
  <si>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</si>
  <si>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</si>
  <si>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</si>
  <si>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764352203R00</t>
  </si>
  <si>
    <t>Žlaby z poplastovaného plechu podokapní půlkruhové , rš 330 mm</t>
  </si>
  <si>
    <t>6,85+6,86+11,48*2+8,25+7,86+2,7*2</t>
  </si>
  <si>
    <t>764410230R00</t>
  </si>
  <si>
    <t>Oplechování parapetů včetně rohů plech poplastovaný, rš 200 mm</t>
  </si>
  <si>
    <t>1,26*6</t>
  </si>
  <si>
    <t>1,3*6</t>
  </si>
  <si>
    <t>0,79*2</t>
  </si>
  <si>
    <t>0,69*2</t>
  </si>
  <si>
    <t>764352800R00</t>
  </si>
  <si>
    <t xml:space="preserve">Demontáž žlabů půlkruh. rovných, rš 250 mm, do 30° </t>
  </si>
  <si>
    <t>6,560*2+20,530+7,590+2,670*2</t>
  </si>
  <si>
    <t>764454802R00</t>
  </si>
  <si>
    <t xml:space="preserve">Demontáž odpadních trub kruhových,D 120 mm </t>
  </si>
  <si>
    <t>6,910*2+3,324+6,910</t>
  </si>
  <si>
    <t>764 - 01</t>
  </si>
  <si>
    <t>D+ M svodů z plechu poplastovaného</t>
  </si>
  <si>
    <t>7,0*4</t>
  </si>
  <si>
    <t>764212613RT1</t>
  </si>
  <si>
    <t>D+ M krytiny plechové poplastované, např. falcované vč. doplňků a oplechovacích prvků</t>
  </si>
  <si>
    <t>764410270R00</t>
  </si>
  <si>
    <t>Oplechování parapetů včetně rohů plech poplastovaný, rš 650 mm</t>
  </si>
  <si>
    <t>1,3*8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</si>
  <si>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</si>
  <si>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</si>
  <si>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</si>
  <si>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</si>
  <si>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</si>
  <si>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765312810R00</t>
  </si>
  <si>
    <t xml:space="preserve">Demontáž krytiny dvoudrážkové, na sucho, do suti </t>
  </si>
  <si>
    <t>765799312RO8</t>
  </si>
  <si>
    <t>Montáž fólie na bednění přibitím, difúzní pojistná hydroizolace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</si>
  <si>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</si>
  <si>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</si>
  <si>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</si>
  <si>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</si>
  <si>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</si>
  <si>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766 - 01</t>
  </si>
  <si>
    <t>766 - 02</t>
  </si>
  <si>
    <t>D+ M dveře vnitřní plné, lamino, rozm. 600/1970 mm , WC zámek vč. obložkové zárubně</t>
  </si>
  <si>
    <t>766 - 03</t>
  </si>
  <si>
    <t>D+ M dveře vnitřní, plné,lamino, rozm. 800/1970, vč. kování a zárubně obložkové</t>
  </si>
  <si>
    <t>766 - 04</t>
  </si>
  <si>
    <t>D+ M kuchyňských linek vč. spotřebičů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</si>
  <si>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</si>
  <si>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</si>
  <si>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</si>
  <si>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</si>
  <si>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</si>
  <si>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767 - 01</t>
  </si>
  <si>
    <t>D+ M protipožární a kouřotěsné dveře do kotelny 800/1970 mm vč. zárubně</t>
  </si>
  <si>
    <t>767 - 02</t>
  </si>
  <si>
    <t>D+ M vstupní dveře do kotelny - plastové s nadsvětlíkem 1000/2670 mm</t>
  </si>
  <si>
    <t>769</t>
  </si>
  <si>
    <t>Otvorové prvky z plastu</t>
  </si>
  <si>
    <t>769 Otvorové prvky z plastu</t>
  </si>
  <si>
    <t>769 - 01</t>
  </si>
  <si>
    <t>D+ M plastové výplně, k=1,1W/m2K, akustický útlum:30 - 34 dB, antracit/bílá vč. všech doplňků,</t>
  </si>
  <si>
    <t>1,16*1,5*8</t>
  </si>
  <si>
    <t>771</t>
  </si>
  <si>
    <t>Podlahy z dlaždic a obklady</t>
  </si>
  <si>
    <t>771 Podlahy z dlaždic a obklady</t>
  </si>
  <si>
    <t>771212113R00</t>
  </si>
  <si>
    <t xml:space="preserve">Kladení dlažby keramické do TM, vel. do 400x400 mm </t>
  </si>
  <si>
    <t>vstup:  3,1</t>
  </si>
  <si>
    <t>CHODBA:  7,7</t>
  </si>
  <si>
    <t>kotelna: 20</t>
  </si>
  <si>
    <t>771471011R00</t>
  </si>
  <si>
    <t xml:space="preserve">Obklad soklíků keram.rovných do MC,10x10 cm </t>
  </si>
  <si>
    <t>vstup:  7,350-0,8*2-0,6</t>
  </si>
  <si>
    <t>vstup:  7,650-0,8*2-0,6</t>
  </si>
  <si>
    <t>vstup:  8,430-0,8*2-0,6</t>
  </si>
  <si>
    <t>vstup:  7,69-0,8*2-0,6</t>
  </si>
  <si>
    <t>chodba:  1,66+2,940+1,66-0,8*4</t>
  </si>
  <si>
    <t>vstup:   6,44-0,8*2-0,6</t>
  </si>
  <si>
    <t>vstup:   9,120-0,6-0,8*2</t>
  </si>
  <si>
    <t>vstup:  9,120-0,6-0,8*2</t>
  </si>
  <si>
    <t>vstup:  5,510-0,8*2-0,6</t>
  </si>
  <si>
    <t>CHODBA:  3,840-0,8*2+1,770*2-0,8*2+1,310+0,3</t>
  </si>
  <si>
    <t>kotelna:  18,660-0,8-1</t>
  </si>
  <si>
    <t>771 - M1</t>
  </si>
  <si>
    <t>Keramická dlažba - dodávka</t>
  </si>
  <si>
    <t>soklík:   69,42*0,1*2</t>
  </si>
  <si>
    <t>106,884*0,15</t>
  </si>
  <si>
    <t>998771202R00</t>
  </si>
  <si>
    <t xml:space="preserve">Přesun hmot pro podlahy z dlaždic, výšky do 12 m </t>
  </si>
  <si>
    <t>778</t>
  </si>
  <si>
    <t>Podlahy plovoucí</t>
  </si>
  <si>
    <t>778 Podlahy plovoucí</t>
  </si>
  <si>
    <t>778 - 01</t>
  </si>
  <si>
    <t>D+ M laminátové podlahy vč. lišt</t>
  </si>
  <si>
    <t>ložnice:  13,613,6</t>
  </si>
  <si>
    <t>obytná místnost:  14,114,1</t>
  </si>
  <si>
    <t>obytná místnost:  22,822,8</t>
  </si>
  <si>
    <t>ložnice:  13,513,5</t>
  </si>
  <si>
    <t>obytná místnost. : 24,124,1</t>
  </si>
  <si>
    <t>ložnice:  11,511,5</t>
  </si>
  <si>
    <t>obytná místnost:  25,225,2</t>
  </si>
  <si>
    <t>781</t>
  </si>
  <si>
    <t>Obklady keramické</t>
  </si>
  <si>
    <t>781 Obklady keramické</t>
  </si>
  <si>
    <t>781475114RT1</t>
  </si>
  <si>
    <t>Obklad vnitřní stěn keramický, do tmele, 20x20 cm, flex lepící tmel, spár.hmota</t>
  </si>
  <si>
    <t>koupelna:  2,050*(8,3-0,6)</t>
  </si>
  <si>
    <t>kuchyň. linky:0,9*(2,30+1,2+3,11+0,7*2+3,47+0,7*2+1,1+2,3)</t>
  </si>
  <si>
    <t>koupelna:  2,050*(7,68-0,6)</t>
  </si>
  <si>
    <t>koupelna: 2,050*(8,84-0,6)</t>
  </si>
  <si>
    <t>koupelna: 2,050*(8,93-0,6)</t>
  </si>
  <si>
    <t>kuchyň. linky:0,9*(2,3+3,0+0,7+3,0+0,7+2,3+0,7)</t>
  </si>
  <si>
    <t>781 - M1</t>
  </si>
  <si>
    <t>Obklad keramický - koupelny</t>
  </si>
  <si>
    <t>koupelna:   2,050*(8,3-0,6)</t>
  </si>
  <si>
    <t>ztratné: 124,414*0,15</t>
  </si>
  <si>
    <t>781 - M2</t>
  </si>
  <si>
    <t>Keramický obklad - kuchyně</t>
  </si>
  <si>
    <t>0,9*(2,30+1,2+3,11+0,7*2+3,47+0,7*2+1,1+2,3)</t>
  </si>
  <si>
    <t xml:space="preserve"> 0,9*(2,3+3,0+0,7+3,0+0,7+2,3+0,7)</t>
  </si>
  <si>
    <t>26,082*0,15</t>
  </si>
  <si>
    <t>998781202R00</t>
  </si>
  <si>
    <t xml:space="preserve">Přesun hmot pro obklady keramické, výšky do 12 m </t>
  </si>
  <si>
    <t>783</t>
  </si>
  <si>
    <t>Nátěry</t>
  </si>
  <si>
    <t>783 Nátěry</t>
  </si>
  <si>
    <t>783900030RAB</t>
  </si>
  <si>
    <t>Odstranění nátěrů z truhlářských výrobků, opálením s obroušením-madlo</t>
  </si>
  <si>
    <t>(4,8*5+2,9*3)*0,4</t>
  </si>
  <si>
    <t>783622950R00</t>
  </si>
  <si>
    <t>Údržba, nátěr synt. truhl. výr. 2x +2x lak +2x tm, -madlo</t>
  </si>
  <si>
    <t>713511321R00</t>
  </si>
  <si>
    <t xml:space="preserve">Nátěr protipožární dřeva </t>
  </si>
  <si>
    <t>19,31*(0,16*2+0,22*2)</t>
  </si>
  <si>
    <t>783782205R00</t>
  </si>
  <si>
    <t xml:space="preserve">Nátěr tesařských konstrukcí  proti hnilobě, 2x </t>
  </si>
  <si>
    <t>sloupek - S1 : 3,07*21*(0,16*2+0,16*2)</t>
  </si>
  <si>
    <t>střešní trám - T1 : 5,52*18*(0,14*2+0,2*2)</t>
  </si>
  <si>
    <t>střešní trám - T2 : 4,19*19*(0,1*2+0,18*2)</t>
  </si>
  <si>
    <t>pozednice - D :(7,0+7,0+9,9+9,9+8,1+7,7+3,3*2)*(0,08*2+0,16*2)</t>
  </si>
  <si>
    <t>vrchol.vaznice - V1 : 19,31*1*(0,16*2+0,2*2)</t>
  </si>
  <si>
    <t>vaznice - E :  (7,0+7,0+8,1+7,7)*(0,16*2+0,16*2)</t>
  </si>
  <si>
    <t>kotvící trám - K : (7,0+7,0)*(0,08*2+0,16*2)</t>
  </si>
  <si>
    <t>trám vikýře - H : 6,5*1*(0,16*2+0,22*2)</t>
  </si>
  <si>
    <t>trám vikýře - J : 5,03*2*(0,14*2+0,2*2)</t>
  </si>
  <si>
    <t>trám vikýře - H : 5,6*1*(0,1*2+0,18*2)</t>
  </si>
  <si>
    <t>trám vikýře - V : 4,75*1*(0,1*2+0,18*2)</t>
  </si>
  <si>
    <t>trám vikýře - L : 5,7*2*(0,1*2+0,18*2)</t>
  </si>
  <si>
    <t>hambálek - v1 : 4,7*4*(0,1*2+0,18*2)</t>
  </si>
  <si>
    <t>kce mansardy - M1 : 8,1*31*(0,06*2+0,1*2)</t>
  </si>
  <si>
    <t>kce mansardy - M2 : 3,6*24*(0,06*2+0,1*2)</t>
  </si>
  <si>
    <t>784</t>
  </si>
  <si>
    <t>Malby</t>
  </si>
  <si>
    <t>784 Malby</t>
  </si>
  <si>
    <t>784111701R00</t>
  </si>
  <si>
    <t xml:space="preserve">Penetrace podkladu nátěrem na sádrokarton 1x </t>
  </si>
  <si>
    <t>SDK příčky : 196,6515</t>
  </si>
  <si>
    <t>SDK podhled - podkroví : 223,17792</t>
  </si>
  <si>
    <t>SDK podhled  - 2.NP : 138,1+17,6</t>
  </si>
  <si>
    <t>SDK předstěna - podkroví :177,3792</t>
  </si>
  <si>
    <t>784191101R00</t>
  </si>
  <si>
    <t xml:space="preserve">Penetrace podkladu univerzální  1x </t>
  </si>
  <si>
    <t>kotelna: 3*18,660-0,8*1,97-1*2,67-0,620*1-22,0733</t>
  </si>
  <si>
    <t>22,0733</t>
  </si>
  <si>
    <t>ostění:0,180*(1,920*4+0,690*2)</t>
  </si>
  <si>
    <t xml:space="preserve">nové omítky - otlučené:  </t>
  </si>
  <si>
    <t>odpočet otvorů: -1,160*1,920*6</t>
  </si>
  <si>
    <t>784115712R00</t>
  </si>
  <si>
    <t xml:space="preserve">Malba na sádrokarton, bílá, bez penetrace, 2 x </t>
  </si>
  <si>
    <t>784195112R00</t>
  </si>
  <si>
    <t xml:space="preserve">Malba bílá, bez penetrace, 2 x </t>
  </si>
  <si>
    <t>D96</t>
  </si>
  <si>
    <t>Přesuny suti a vybouraných hmot</t>
  </si>
  <si>
    <t>D96 Přesuny suti a vybouraných hmot</t>
  </si>
  <si>
    <t>979087112R00</t>
  </si>
  <si>
    <t xml:space="preserve">Nakládání suti na dopravní prostředky </t>
  </si>
  <si>
    <t>979011311R00</t>
  </si>
  <si>
    <t xml:space="preserve">Svislá doprava suti a vybouraných hmot shozem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</si>
  <si>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</si>
  <si>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</si>
  <si>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</si>
  <si>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</si>
  <si>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433,714*25</t>
  </si>
  <si>
    <t>979082111R00</t>
  </si>
  <si>
    <t xml:space="preserve">Vnitrostaveništní doprava suti do 10 m </t>
  </si>
  <si>
    <t>979990001R00</t>
  </si>
  <si>
    <t xml:space="preserve">Poplatek za skládku stavební suti </t>
  </si>
  <si>
    <t>979990161R00</t>
  </si>
  <si>
    <t xml:space="preserve">Poplatek za skládku suti - dřevo </t>
  </si>
  <si>
    <t>979990105R00</t>
  </si>
  <si>
    <t xml:space="preserve">Poplatek za skládku suti - cihelné výrobky </t>
  </si>
  <si>
    <t>979990182R00</t>
  </si>
  <si>
    <t xml:space="preserve">Poplatek za skládku suti - koberce </t>
  </si>
  <si>
    <t>VN</t>
  </si>
  <si>
    <t>Vedlejší náklady</t>
  </si>
  <si>
    <t>VN Vedlejší náklady</t>
  </si>
  <si>
    <t>005121 R</t>
  </si>
  <si>
    <t>Zařízení staveniště</t>
  </si>
  <si>
    <t>Soubor</t>
  </si>
  <si>
    <t>R 13</t>
  </si>
  <si>
    <t xml:space="preserve">Dokumentace skutečného provedení </t>
  </si>
  <si>
    <t>kpl</t>
  </si>
  <si>
    <t>R14</t>
  </si>
  <si>
    <t xml:space="preserve">Vytýčení sítí </t>
  </si>
  <si>
    <t>R15</t>
  </si>
  <si>
    <t xml:space="preserve">Geodetické zaměření </t>
  </si>
  <si>
    <t>R16</t>
  </si>
  <si>
    <t xml:space="preserve">Propagace </t>
  </si>
  <si>
    <t>02</t>
  </si>
  <si>
    <t>ZTI</t>
  </si>
  <si>
    <t>02 ZTI</t>
  </si>
  <si>
    <t>132301101</t>
  </si>
  <si>
    <t>Veškere zemní práce odstranení povrchů a její úpravu řeší stavba</t>
  </si>
  <si>
    <t>721</t>
  </si>
  <si>
    <t>Zdravotechnika - vnitřní kanalizace</t>
  </si>
  <si>
    <t>721 Zdravotechnika - vnitřní kanalizace</t>
  </si>
  <si>
    <t>72105</t>
  </si>
  <si>
    <t xml:space="preserve">Montáž zápachových uzávěrek </t>
  </si>
  <si>
    <t>72586009</t>
  </si>
  <si>
    <t>Sifon umyvadl.40 chromový</t>
  </si>
  <si>
    <t>72586016</t>
  </si>
  <si>
    <t>Sifon sprch./vanový DN 40/50 samočist.</t>
  </si>
  <si>
    <t>72586017</t>
  </si>
  <si>
    <t>Sifon podomítkový DN 32/50 samočist.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</si>
  <si>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</si>
  <si>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</si>
  <si>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</si>
  <si>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</si>
  <si>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</si>
  <si>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plastové svodné systém KG DN 150</t>
  </si>
  <si>
    <t>721174025</t>
  </si>
  <si>
    <t xml:space="preserve">Potrubí kanalizační z PP odpadní systém HT DN 100 </t>
  </si>
  <si>
    <t>721174043</t>
  </si>
  <si>
    <t>Potrubí kanalizační z PP připojovací systém HT DN 50</t>
  </si>
  <si>
    <t>72119401</t>
  </si>
  <si>
    <t>Montáž větrací a přivzdušňovací hlavice</t>
  </si>
  <si>
    <t>72150</t>
  </si>
  <si>
    <t xml:space="preserve">Větrací hlavice odpadní DN50/100 </t>
  </si>
  <si>
    <t>72151</t>
  </si>
  <si>
    <t xml:space="preserve">PŘIVZDUŠ.VENTIL. DN50 </t>
  </si>
  <si>
    <t>721194104</t>
  </si>
  <si>
    <t xml:space="preserve">Vyvedení a upevnění odpadních výpustek DN 40 </t>
  </si>
  <si>
    <t>721194105</t>
  </si>
  <si>
    <t xml:space="preserve">Vyvedení a upevnění odpadních výpustek DN 50 </t>
  </si>
  <si>
    <t>721194109</t>
  </si>
  <si>
    <t xml:space="preserve">Vyvedení a upevnění odpadních výpustek DN 100 </t>
  </si>
  <si>
    <t>721211422</t>
  </si>
  <si>
    <t>Vpusť podlahová se svislým odtokem DN 50/75/110 mřížka nerez 138x138</t>
  </si>
  <si>
    <t>721290112</t>
  </si>
  <si>
    <t xml:space="preserve">Zkouška těsnosti potrubí kanalizace vodou </t>
  </si>
  <si>
    <t>7,2129E+12</t>
  </si>
  <si>
    <t xml:space="preserve">Napojení na stávající rozvody kanalizace </t>
  </si>
  <si>
    <t>998721201</t>
  </si>
  <si>
    <t>Přesun hmot pro vnitřní kanalizace v objektech v do 6 m</t>
  </si>
  <si>
    <t>722</t>
  </si>
  <si>
    <t>Zdravotechnika - vnitřní vodovod</t>
  </si>
  <si>
    <t>722 Zdravotechnika - vnitřní vodovod</t>
  </si>
  <si>
    <t>7220006</t>
  </si>
  <si>
    <t xml:space="preserve">Tlakoměr 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</si>
  <si>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</si>
  <si>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</si>
  <si>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</si>
  <si>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</si>
  <si>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</si>
  <si>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</si>
  <si>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</si>
  <si>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</si>
  <si>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722181231</t>
  </si>
  <si>
    <t>Ochrana vodovodního potrubí přilepenými tepelně izolačními trubicemi z PE tl do 15 mm DN do 22 mm</t>
  </si>
  <si>
    <t>722181232</t>
  </si>
  <si>
    <t>Ochrana vodovodního potrubí přilepenými tepelně izolačními trubicemi z PE tl do 15 mm DN do 42 mm</t>
  </si>
  <si>
    <t>722221135</t>
  </si>
  <si>
    <t xml:space="preserve">Ventil výtokový G 3/4 s jedním závitem </t>
  </si>
  <si>
    <t>soubor</t>
  </si>
  <si>
    <t>722224115</t>
  </si>
  <si>
    <t>Kohout plnicí nebo vypouštěcí G 1/2 PN 10 s jedním závitem</t>
  </si>
  <si>
    <t>722231072</t>
  </si>
  <si>
    <t xml:space="preserve">Ventil zpětný G 1/2 PN 10 do 110°C se dvěma závity </t>
  </si>
  <si>
    <t>722231074</t>
  </si>
  <si>
    <t xml:space="preserve">Ventil zpětný G 1 PN 10 do 110°C se dvěma závity </t>
  </si>
  <si>
    <t>722231252</t>
  </si>
  <si>
    <t>Ventil pojistný mosazný s vnitřním x vnějším závitem PN 6, T 100°C G 1' k bojleru</t>
  </si>
  <si>
    <t>722231284</t>
  </si>
  <si>
    <t xml:space="preserve">TERMOSTATICKÝ CIRKULAČNÍ VENTIL DN15 </t>
  </si>
  <si>
    <t>722232043</t>
  </si>
  <si>
    <t>Kohout kulový přímý G 1/2 PN 42 do 185°C vnitřní závit</t>
  </si>
  <si>
    <t>722232045</t>
  </si>
  <si>
    <t>Kohout kulový přímý G 1 PN 42 do 185°C vnitřní závit</t>
  </si>
  <si>
    <t>722232062</t>
  </si>
  <si>
    <t xml:space="preserve">REDULAČNÍ VENTIL DN15 SV </t>
  </si>
  <si>
    <t>72223206256</t>
  </si>
  <si>
    <t>Kohout kulový přímý G 3/4 PN 42 do 185°C vnitřní závit s vypouštěním</t>
  </si>
  <si>
    <t>722232063</t>
  </si>
  <si>
    <t>Kohout kulový přímý G 1 PN 42 do 185°C vnitřní závit s vypouštěním</t>
  </si>
  <si>
    <t>722234264</t>
  </si>
  <si>
    <t>Filtr mosazný s 2x vnitřním závitem PN 16, T 120 °C G 1/2'</t>
  </si>
  <si>
    <t>7220002</t>
  </si>
  <si>
    <t xml:space="preserve">Čerpadlo cirkulační DN15/3 N </t>
  </si>
  <si>
    <t>722000225</t>
  </si>
  <si>
    <t xml:space="preserve">Napojení na stávající rozvody vody </t>
  </si>
  <si>
    <t>722262221</t>
  </si>
  <si>
    <t>Vodoměr závitový jednovtokový suchoběžný do 40 °C G 1/2 x 80 mm Qn 1,5 m3/s horizontální</t>
  </si>
  <si>
    <t>7230003</t>
  </si>
  <si>
    <t xml:space="preserve">Montáž potrubí PE </t>
  </si>
  <si>
    <t>7231001</t>
  </si>
  <si>
    <t xml:space="preserve">Potrubí PE d32 </t>
  </si>
  <si>
    <t>723100127</t>
  </si>
  <si>
    <t xml:space="preserve">Přecho PE d32 DN25 </t>
  </si>
  <si>
    <t>72310014343</t>
  </si>
  <si>
    <t xml:space="preserve">Signalizační vodič + páska </t>
  </si>
  <si>
    <t>734411103</t>
  </si>
  <si>
    <t>Teploměr technický s pevným stonkem a jímkou zadní připojení průměr 63 mm délky 100 mm</t>
  </si>
  <si>
    <t>722290226</t>
  </si>
  <si>
    <t>Zkouška těsnosti vodovodního potrubí závitového do DN 50</t>
  </si>
  <si>
    <t>722290234</t>
  </si>
  <si>
    <t xml:space="preserve">Proplach a dezinfekce vodovodního potrubí do DN 80 </t>
  </si>
  <si>
    <t>732331615</t>
  </si>
  <si>
    <t>Nádoba tlaková expanzní s membránou závitové připojení PN 0,6 o objemu 33 litrů</t>
  </si>
  <si>
    <t>732331921</t>
  </si>
  <si>
    <t>Příslušenství k expanzním nádobám bezpečnostní uzávěr G 3/4 k měření tlaku</t>
  </si>
  <si>
    <t>998722201</t>
  </si>
  <si>
    <t>Přesun hmot pro vnitřní vodovod v objektech v do 6 m</t>
  </si>
  <si>
    <t>725</t>
  </si>
  <si>
    <t>Zdravotechnika - zařizovací předměty</t>
  </si>
  <si>
    <t>725 Zdravotechnika - zařizovací předměty</t>
  </si>
  <si>
    <t>7250002</t>
  </si>
  <si>
    <t xml:space="preserve">Montáž předstěnového systému </t>
  </si>
  <si>
    <t>7250003</t>
  </si>
  <si>
    <t xml:space="preserve">Předstěnový systém WC + ovl. tlačítko bílá </t>
  </si>
  <si>
    <t>soub</t>
  </si>
  <si>
    <t>725113123</t>
  </si>
  <si>
    <t xml:space="preserve">Montáž klozetových mís </t>
  </si>
  <si>
    <t>7250001</t>
  </si>
  <si>
    <t xml:space="preserve">WC závěsné + sedátko, bílé </t>
  </si>
  <si>
    <t>725215102</t>
  </si>
  <si>
    <t xml:space="preserve">Montáž umyvadla připevněného na šrouby do zdiva </t>
  </si>
  <si>
    <t>7251012</t>
  </si>
  <si>
    <t xml:space="preserve">Umyvadlo ker. 55cm, bílé </t>
  </si>
  <si>
    <t>725241223</t>
  </si>
  <si>
    <t>Vanička sprchová z litého polymermramoru 900x900 mm</t>
  </si>
  <si>
    <t>725245122</t>
  </si>
  <si>
    <t>Zástěna sprchová dvoukřídlá do výšky 2000 mm a šířky 900 mm</t>
  </si>
  <si>
    <t>725331111</t>
  </si>
  <si>
    <t>Výlevka bez výtokových armatur keramická se sklopnou plastovou mřížkou 425 mm + nádržka</t>
  </si>
  <si>
    <t>725819401</t>
  </si>
  <si>
    <t>Montáž ventilů rohových G 1/2 s připojovací trubičkou</t>
  </si>
  <si>
    <t>7251001</t>
  </si>
  <si>
    <t xml:space="preserve">Ventil rohový 1/2'  + připojovací thadičky </t>
  </si>
  <si>
    <t>725822721</t>
  </si>
  <si>
    <t xml:space="preserve">Montáž baterie umyvadlové stojánkové G 1/2 </t>
  </si>
  <si>
    <t>7251002</t>
  </si>
  <si>
    <t xml:space="preserve">Baterie umyvadlová stoj. páková </t>
  </si>
  <si>
    <t>725831411</t>
  </si>
  <si>
    <t xml:space="preserve">Montáž baterie výlevkové </t>
  </si>
  <si>
    <t>7251003</t>
  </si>
  <si>
    <t xml:space="preserve">Baterie výlevková páková </t>
  </si>
  <si>
    <t>725841411</t>
  </si>
  <si>
    <t xml:space="preserve">Montáž baterie sprchové </t>
  </si>
  <si>
    <t>7251004</t>
  </si>
  <si>
    <t>Baterie sprchová/vanová nást. páková + příslušenství</t>
  </si>
  <si>
    <t>72510055</t>
  </si>
  <si>
    <t>Baterie dřezová nást. páková</t>
  </si>
  <si>
    <t>7258414123</t>
  </si>
  <si>
    <t xml:space="preserve">Montáž baterie dřezové </t>
  </si>
  <si>
    <t>998725201</t>
  </si>
  <si>
    <t>Přesun hmot pro zařizovací předměty v objektech v do 6 m</t>
  </si>
  <si>
    <t>O01</t>
  </si>
  <si>
    <t>Ostatní</t>
  </si>
  <si>
    <t>O01 Ostatní</t>
  </si>
  <si>
    <t>11</t>
  </si>
  <si>
    <t xml:space="preserve">Stavební výpomoc </t>
  </si>
  <si>
    <t>hod</t>
  </si>
  <si>
    <t>12</t>
  </si>
  <si>
    <t xml:space="preserve">Nepředvídané práce </t>
  </si>
  <si>
    <t>13</t>
  </si>
  <si>
    <t xml:space="preserve">Konstrukce pro uchycení rozvodů </t>
  </si>
  <si>
    <t>17</t>
  </si>
  <si>
    <t xml:space="preserve">Revize tlakových nádob </t>
  </si>
  <si>
    <t>18</t>
  </si>
  <si>
    <t xml:space="preserve">Demontáže </t>
  </si>
  <si>
    <t>19</t>
  </si>
  <si>
    <t xml:space="preserve">Požární ucpávky </t>
  </si>
  <si>
    <t>20</t>
  </si>
  <si>
    <t xml:space="preserve">DVÍŘKA 300x300mm + montáž </t>
  </si>
  <si>
    <t>01 ZTI</t>
  </si>
  <si>
    <t>03</t>
  </si>
  <si>
    <t>UT</t>
  </si>
  <si>
    <t>03 UT</t>
  </si>
  <si>
    <t>713463121</t>
  </si>
  <si>
    <t>Montáž izolace tepelné potrubí potrubními pouzdry bez úpravy uchycenými sponami 1x</t>
  </si>
  <si>
    <t>71301</t>
  </si>
  <si>
    <t xml:space="preserve">Izolace návleková Tubolit tl. 13mm/15 </t>
  </si>
  <si>
    <t>71302</t>
  </si>
  <si>
    <t xml:space="preserve">Izolace návleková Tubolit tl. 13mm/18 </t>
  </si>
  <si>
    <t>71350</t>
  </si>
  <si>
    <t xml:space="preserve">Izolace návleková Tubolit  tl.20mm/22 </t>
  </si>
  <si>
    <t>71351</t>
  </si>
  <si>
    <t xml:space="preserve">Izolace návleková Tubolit  tl.20mm/28 </t>
  </si>
  <si>
    <t>998713201</t>
  </si>
  <si>
    <t>Přesun hmot pro izolace tepelné v objektech v do 6 m</t>
  </si>
  <si>
    <t>731</t>
  </si>
  <si>
    <t>Ústřední vytápění - kotelny</t>
  </si>
  <si>
    <t>731 Ústřední vytápění - kotelny</t>
  </si>
  <si>
    <t>10</t>
  </si>
  <si>
    <t xml:space="preserve">Topná zkouška </t>
  </si>
  <si>
    <t>73124101</t>
  </si>
  <si>
    <t>Uvedení kotle do provozu</t>
  </si>
  <si>
    <t>7313200</t>
  </si>
  <si>
    <t xml:space="preserve">Montáž MaR + dlaší komponenty + kabeláž </t>
  </si>
  <si>
    <t>7311001</t>
  </si>
  <si>
    <t xml:space="preserve">Venkovní čidlo </t>
  </si>
  <si>
    <t>73110023</t>
  </si>
  <si>
    <t>KOMBINOVANÝ OHŘÍVAČ TV VÝMĚNÍK/EL. O OBJEMU 300l + elektrická topná patrona s termostatem, o příkon</t>
  </si>
  <si>
    <t>7313201</t>
  </si>
  <si>
    <t xml:space="preserve">Montáž odtahu spalin </t>
  </si>
  <si>
    <t>7312003</t>
  </si>
  <si>
    <t xml:space="preserve">Odkouření KOTLE </t>
  </si>
  <si>
    <t>7320001</t>
  </si>
  <si>
    <t xml:space="preserve">Montáž kotle + hořáku + dochlazovací smyčky </t>
  </si>
  <si>
    <t>7320003</t>
  </si>
  <si>
    <t>AUTOMATICKÝ KOTEL NA PELETKY Automat VÝKON 24,0kW, S AUTOMATICKÝM PODAVAČEM PALIVA A ZÁSOBNÍKEM PALI</t>
  </si>
  <si>
    <t>732000345</t>
  </si>
  <si>
    <t>FASÁDNÍ TŘÍSLOŽKOVÝ NEREZOVÝ KOMÍN, DN200 VÝŠKA 11 ,5m + montáž</t>
  </si>
  <si>
    <t>998731201</t>
  </si>
  <si>
    <t xml:space="preserve">Přesun hmot pro kotelny v objektech v do 6 m </t>
  </si>
  <si>
    <t>732</t>
  </si>
  <si>
    <t>Ústřední vytápění - strojovny</t>
  </si>
  <si>
    <t>732 Ústřední vytápění - strojovny</t>
  </si>
  <si>
    <t>7324214691</t>
  </si>
  <si>
    <t xml:space="preserve">Čerpadlo L DN25-40, 230V </t>
  </si>
  <si>
    <t>7324214692</t>
  </si>
  <si>
    <t xml:space="preserve">ČERPADLO ELEKTRONICKÉ DN25-60, 230V </t>
  </si>
  <si>
    <t>733</t>
  </si>
  <si>
    <t>Ústřední vytápění - potrubí</t>
  </si>
  <si>
    <t>733 Ústřední vytápění - potrubí</t>
  </si>
  <si>
    <t>733223102</t>
  </si>
  <si>
    <t>Potrubí měděné tvrdé spojované měkkým pájením D 15x1</t>
  </si>
  <si>
    <t>733223103</t>
  </si>
  <si>
    <t>Potrubí měděné tvrdé spojované měkkým pájením D 18x1</t>
  </si>
  <si>
    <t>733223104</t>
  </si>
  <si>
    <t>Potrubí měděné tvrdé spojované měkkým pájením D 22x1</t>
  </si>
  <si>
    <t>733223105</t>
  </si>
  <si>
    <t>Potrubí měděné tvrdé spojované měkkým pájením D 28x1,5</t>
  </si>
  <si>
    <t>733291101</t>
  </si>
  <si>
    <t xml:space="preserve">Zkouška těsnosti potrubí měděné do D 35x1,5 </t>
  </si>
  <si>
    <t>998733201</t>
  </si>
  <si>
    <t>Přesun hmot pro rozvody potrubí v objektech v do 6 m</t>
  </si>
  <si>
    <t>734</t>
  </si>
  <si>
    <t>Ústřední vytápění - armatury</t>
  </si>
  <si>
    <t>734 Ústřední vytápění - armatury</t>
  </si>
  <si>
    <t>7340001</t>
  </si>
  <si>
    <t xml:space="preserve">Montáž termostat. hlavice </t>
  </si>
  <si>
    <t>73455</t>
  </si>
  <si>
    <t xml:space="preserve">Radiátorová term. hlavice </t>
  </si>
  <si>
    <t>7340002</t>
  </si>
  <si>
    <t xml:space="preserve">Montáž EN </t>
  </si>
  <si>
    <t>73404563</t>
  </si>
  <si>
    <t>N35/6-35l + SERVISNÍ ARMATURA MK DN20</t>
  </si>
  <si>
    <t>734209103</t>
  </si>
  <si>
    <t xml:space="preserve">Montáž armatury závitové s jedním závitem G 1/2 </t>
  </si>
  <si>
    <t>73404</t>
  </si>
  <si>
    <t xml:space="preserve">Kulový kohout vypouštěcí a napouštěcí G 1/2' </t>
  </si>
  <si>
    <t>734209112</t>
  </si>
  <si>
    <t xml:space="preserve">Montáž armatury závitové s dvěma závity G 1/2 </t>
  </si>
  <si>
    <t>73451</t>
  </si>
  <si>
    <t xml:space="preserve">Ventil termostatický rad. př. 1/2' </t>
  </si>
  <si>
    <t>734690</t>
  </si>
  <si>
    <t xml:space="preserve">Šroubení rad.  př. G 1/2 </t>
  </si>
  <si>
    <t>734691</t>
  </si>
  <si>
    <t xml:space="preserve">Šroubení rad. H roh. G 1/2' </t>
  </si>
  <si>
    <t>73409</t>
  </si>
  <si>
    <t xml:space="preserve">Šroubení svěrné + opěrné pouzdro - d 15 </t>
  </si>
  <si>
    <t>734211113</t>
  </si>
  <si>
    <t>Ventil závitový odvzdušňovací G 3/8 PN 10 do 120°C otopných těles</t>
  </si>
  <si>
    <t>734220101</t>
  </si>
  <si>
    <t>Ventil závitový regulační přímý G 1/2,3/4 PN 20 do 100°C vyvažovací</t>
  </si>
  <si>
    <t>734242414</t>
  </si>
  <si>
    <t xml:space="preserve">Ventil závitový zpětný přímý G 1 PN 16 do 110°C </t>
  </si>
  <si>
    <t>734251212</t>
  </si>
  <si>
    <t>Ventil závitový pojistný rohový G 3/4 provozní tlak od 2,5 do 6 barů</t>
  </si>
  <si>
    <t>734291244</t>
  </si>
  <si>
    <t>Filtr závitový přímý G 1 PN 16 do 130°C s vnitřními závity</t>
  </si>
  <si>
    <t>734292712</t>
  </si>
  <si>
    <t>Kohout kulový přímý G 3/8 PN 42 do 185°C vnitřní závit</t>
  </si>
  <si>
    <t>734292714</t>
  </si>
  <si>
    <t>Kohout kulový přímý G 3/4 PN 42 do 185°C vnitřní závit</t>
  </si>
  <si>
    <t>734292715</t>
  </si>
  <si>
    <t>734295023</t>
  </si>
  <si>
    <t xml:space="preserve">TERMOSTATICKÝ VENTIL DN25 - 65°C </t>
  </si>
  <si>
    <t>734411101</t>
  </si>
  <si>
    <t>Teploměr technický s pevným stonkem a jímkou zadní připojení průměr 63 mm délky 50 mm</t>
  </si>
  <si>
    <t>734421101</t>
  </si>
  <si>
    <t>Tlakoměr s pevným stonkem a zpětnou klapkou tlak 0-16 bar průměr 50 mm spodní připojení</t>
  </si>
  <si>
    <t>998734201</t>
  </si>
  <si>
    <t xml:space="preserve">Přesun hmot pro armatury v objektech v do 6 m </t>
  </si>
  <si>
    <t>735</t>
  </si>
  <si>
    <t>Ústřední vytápění - otopná tělesa</t>
  </si>
  <si>
    <t>735 Ústřední vytápění - otopná tělesa</t>
  </si>
  <si>
    <t>735000912</t>
  </si>
  <si>
    <t>Vyregulování ventilu nebo kohoutu dvojregulačního s termostatickým ovládáním</t>
  </si>
  <si>
    <t>73515902</t>
  </si>
  <si>
    <t>Tlaková zkouška otopných těles</t>
  </si>
  <si>
    <t>73509</t>
  </si>
  <si>
    <t xml:space="preserve">Otopné těleso Radik  21VK/5090 </t>
  </si>
  <si>
    <t>73510</t>
  </si>
  <si>
    <t xml:space="preserve">Otopné těleso Radik  21VK/5100 </t>
  </si>
  <si>
    <t>73511</t>
  </si>
  <si>
    <t xml:space="preserve">Otopné těleso Radik  21VK/5110 </t>
  </si>
  <si>
    <t>73505</t>
  </si>
  <si>
    <t xml:space="preserve">Otopné těleso Radik 21VK/6070 </t>
  </si>
  <si>
    <t>73506</t>
  </si>
  <si>
    <t xml:space="preserve">Otopné těleso Radik 21VK/6080 </t>
  </si>
  <si>
    <t>73507</t>
  </si>
  <si>
    <t xml:space="preserve">Otopné těleso Radik 21VK/6120 </t>
  </si>
  <si>
    <t>735159210</t>
  </si>
  <si>
    <t>Montáž otopných těles panelových dvouřadých délky do 1240 mm</t>
  </si>
  <si>
    <t>735164511</t>
  </si>
  <si>
    <t>Montáž otopného tělesa trubkového Koralux Rondo na stěnu</t>
  </si>
  <si>
    <t>7352003</t>
  </si>
  <si>
    <t xml:space="preserve">Koupelnový radiátor KRM 1820.600 </t>
  </si>
  <si>
    <t>7352002</t>
  </si>
  <si>
    <t xml:space="preserve">Koupelnový radiátor KRM 1500.600 </t>
  </si>
  <si>
    <t>998735201</t>
  </si>
  <si>
    <t xml:space="preserve">Přesun hmot pro otopná tělesa v objektech v do 6 m </t>
  </si>
  <si>
    <t xml:space="preserve">Stavební výpomoci </t>
  </si>
  <si>
    <t>110</t>
  </si>
  <si>
    <t xml:space="preserve">Nepředvídatené práce </t>
  </si>
  <si>
    <t>111</t>
  </si>
  <si>
    <t xml:space="preserve">Revize </t>
  </si>
  <si>
    <t>01 UT</t>
  </si>
  <si>
    <t>04</t>
  </si>
  <si>
    <t>Elektro</t>
  </si>
  <si>
    <t>04 Elektro</t>
  </si>
  <si>
    <t>ROZVÁDĚČE S PŘEPĚŤOVÝMI OCHRANAMI VČETNĚ MONTÁŽE A</t>
  </si>
  <si>
    <t>1 ROZVÁDĚČE S PŘEPĚŤOVÝMI OCHRANAMI VČETNĚ MONTÁŽE A</t>
  </si>
  <si>
    <t xml:space="preserve">SP - STÁVAJÍCÍ PŘÍPOJKOVÁ SKŘÍŇ </t>
  </si>
  <si>
    <t>2</t>
  </si>
  <si>
    <t xml:space="preserve">ER1 - STÁVAJÍCÍ ELEKTROMĚROVÝ ROZVADĚČ OBJEKTU </t>
  </si>
  <si>
    <t xml:space="preserve">ERN - NOVÝ ELEKTROMĚROVÝ ROZVÁDĚČ </t>
  </si>
  <si>
    <t xml:space="preserve">RS - HSTÁVAJÍCÍ ROZVADĚČ SPOLEČNÉ SPOTŘEBY </t>
  </si>
  <si>
    <t>5</t>
  </si>
  <si>
    <t xml:space="preserve">RB. - BYTOVÁ ROZVODNICE </t>
  </si>
  <si>
    <t>SPÍNAČE VČETNĚ MONTÁŽE A ZAPOJENÍ</t>
  </si>
  <si>
    <t>2 SPÍNAČE VČETNĚ MONTÁŽE A ZAPOJENÍ</t>
  </si>
  <si>
    <t>SPÍNAČ, řaz.1, 250V, 10A, IP20, bílý, zapuštěný, kompletní</t>
  </si>
  <si>
    <t>7</t>
  </si>
  <si>
    <t>SPÍNAČ, řaz.5, 250V, 10A, IP20, bílý, zapuštěný, kompletní</t>
  </si>
  <si>
    <t>8</t>
  </si>
  <si>
    <t>SPÍNAČ, řaz.6, 250V, 10A, IP20, bílý, zapuštěný, kompletní</t>
  </si>
  <si>
    <t>9</t>
  </si>
  <si>
    <t>SPÍNAČ, řaz.6+6, 250V, 10A, IP20, bílý, zapuštěný, kompletní</t>
  </si>
  <si>
    <t>TLAČÍTKO SE SIGNALIZAČNÍ DOUTNAVKOU, řaz. 1/0, 250V, 10A, bílé, zapuštěné, kompletní</t>
  </si>
  <si>
    <t>TLAČÍTKO S ORIENTAČNÍ DOUTNAVKOU, řaz. 1/0, 250V, 10A, bílé, zapuštěné, kompletní</t>
  </si>
  <si>
    <t>SPÍNAČ STISKACÍ SE SIGNALIZAČNÍ DOUTNAVKOU, 400V, 25A, IP55</t>
  </si>
  <si>
    <t>ZÁSUVKY VČETNĚ MONTÁŽE A ZAPOJENÍ</t>
  </si>
  <si>
    <t>3 ZÁSUVKY VČETNĚ MONTÁŽE A ZAPOJENÍ</t>
  </si>
  <si>
    <t>ZÁSUVKA JEDNONÁSOBNÁ 250V, 16A, IP20, bílá, zapuštěná, kompletní</t>
  </si>
  <si>
    <t>14</t>
  </si>
  <si>
    <t>ZÁSUVKA DVOJNÁSOBNÁ S NATOČENOU DUTINKOU 250V, 16A , IP20, bílá, zauštěná, kompletní</t>
  </si>
  <si>
    <t>SVÍTIDLA VČETNĚ ZDROJŮ, STARTÉRŮ, MONTÁŽE A ZAPOJE</t>
  </si>
  <si>
    <t>4 SVÍTIDLA VČETNĚ ZDROJŮ, STARTÉRŮ, MONTÁŽE A ZAPOJE</t>
  </si>
  <si>
    <t>15</t>
  </si>
  <si>
    <t>SVÍTIDLO PŘISAZENÉ 1xhž52W, IP65, OPÁLOVÝ KRYT, S INTEGROVANÝM ČIDLEM POHYBU</t>
  </si>
  <si>
    <t>16</t>
  </si>
  <si>
    <t xml:space="preserve">SVÍTIDLO PŘISAZENÉ 1xhž52W, IP65, OPÁLOVÝ KRYT </t>
  </si>
  <si>
    <t>NOUZOVÉ LED SVÍTIDLO PŘISAZENÉ 1x6W, IP65 S PIKTOGRAMEM</t>
  </si>
  <si>
    <t xml:space="preserve">RECYKLACE SVÍTIDEL </t>
  </si>
  <si>
    <t xml:space="preserve">RECYKLACE ZDROJŮ </t>
  </si>
  <si>
    <t>SLABOPROUD VČETNĚ MONTÁŽE A ZAPOJENÍ - AKTIVNÍ PRV</t>
  </si>
  <si>
    <t>5 SLABOPROUD VČETNĚ MONTÁŽE A ZAPOJENÍ - AKTIVNÍ PRV</t>
  </si>
  <si>
    <t>TABLO SE ČTYŘMI ZVONKOVÝM TLAČÍTKY, KOMPLETNÍ, ALCAD</t>
  </si>
  <si>
    <t>21</t>
  </si>
  <si>
    <t xml:space="preserve">DOMOVNÍ TELEFON DIGITÁLNÍ,  ALCAD </t>
  </si>
  <si>
    <t>22</t>
  </si>
  <si>
    <t xml:space="preserve">ZVONKOVÉ TLAČÍTKO, zapuštěné, kompletní </t>
  </si>
  <si>
    <t>23</t>
  </si>
  <si>
    <t xml:space="preserve">SLP - BYTOVÁ ROZVODNICE </t>
  </si>
  <si>
    <t>24</t>
  </si>
  <si>
    <t>ZÁSUVKA DATOVÁ JEDNONÁSOBNÁ KATEGORIE 6, bílá, zapuštěná, kompletní</t>
  </si>
  <si>
    <t>25</t>
  </si>
  <si>
    <t xml:space="preserve">AUTONOMNÍ HLÁSIČ KOUŘE </t>
  </si>
  <si>
    <t>INSTALAČNÍ MATERIÁL, PŘÍSTROJE, ZAŘÍZENÍ, VČETNĚ M</t>
  </si>
  <si>
    <t>6 INSTALAČNÍ MATERIÁL, PŘÍSTROJE, ZAŘÍZENÍ, VČETNĚ M</t>
  </si>
  <si>
    <t>26</t>
  </si>
  <si>
    <t>KRABICE ODBOČNÁ S VÍČKEM  S BEZŠROUBOVÝMI SVORKAMI , MALÁ, KU 68-1902</t>
  </si>
  <si>
    <t>27</t>
  </si>
  <si>
    <t>KRABICE ODBOČNÁ S VÍČKEM A S BEZŠROUBOVÝMI SVORKAMI VELKÁ, KO 97/5</t>
  </si>
  <si>
    <t>28</t>
  </si>
  <si>
    <t xml:space="preserve">KRABICE PROTAHOVACÍ S VÍČKEM KO KO 97/5 </t>
  </si>
  <si>
    <t>29</t>
  </si>
  <si>
    <t xml:space="preserve">KRABICE PŘÍSTROJOVÁ KP 68/2 </t>
  </si>
  <si>
    <t>30</t>
  </si>
  <si>
    <t>KRABICE KO125 S EKVIPOTENCIÁLNÍ SVORKOVNICÍ PRO POSPOJOVÁNÍ</t>
  </si>
  <si>
    <t>31</t>
  </si>
  <si>
    <t>KRABICE ODBOČNÁ S VÍČKEM S BEZŠROUBOVÝMI SVORKAMI, PLASTOVÁ, IP54, NA POVRCH</t>
  </si>
  <si>
    <t>32</t>
  </si>
  <si>
    <t xml:space="preserve">TRUBKA o16mm OHEBNÁ PVC včetně uchycení </t>
  </si>
  <si>
    <t>33</t>
  </si>
  <si>
    <t xml:space="preserve">TRUBKA o32mm OHEBNÁ PVC včetně uchycení </t>
  </si>
  <si>
    <t>34</t>
  </si>
  <si>
    <t xml:space="preserve">ZATAHOVACÍ VODIČ </t>
  </si>
  <si>
    <t>35</t>
  </si>
  <si>
    <t xml:space="preserve">NOSNÝ MATERIÁL DO 5kg </t>
  </si>
  <si>
    <t>36</t>
  </si>
  <si>
    <t xml:space="preserve">NOSNÝ MATERIÁL DO 10kg </t>
  </si>
  <si>
    <t>KABELY VČETNĚ MONTÁŽE, ULOŽENÍ A ZAPOJENÍ</t>
  </si>
  <si>
    <t>7 KABELY VČETNĚ MONTÁŽE, ULOŽENÍ A ZAPOJENÍ</t>
  </si>
  <si>
    <t>37</t>
  </si>
  <si>
    <t xml:space="preserve">KABEL CYKY-J 4x35mm </t>
  </si>
  <si>
    <t>38</t>
  </si>
  <si>
    <t xml:space="preserve">KABEL CYKY-J 4x25mm </t>
  </si>
  <si>
    <t>39</t>
  </si>
  <si>
    <t xml:space="preserve">KABEL CYKY-J 4x10mm </t>
  </si>
  <si>
    <t>40</t>
  </si>
  <si>
    <t xml:space="preserve">KABEL CYKY-J 5x4mm </t>
  </si>
  <si>
    <t>42</t>
  </si>
  <si>
    <t xml:space="preserve">KABEL CYKY-J 3x2,5mm </t>
  </si>
  <si>
    <t>43</t>
  </si>
  <si>
    <t xml:space="preserve">KABEL CYKY-J 5x1,5mm </t>
  </si>
  <si>
    <t>44</t>
  </si>
  <si>
    <t xml:space="preserve">KABEL CYKY-O 5x1,5mm </t>
  </si>
  <si>
    <t>45</t>
  </si>
  <si>
    <t xml:space="preserve">KABEL CYKY-J 3x1,5mm </t>
  </si>
  <si>
    <t>46</t>
  </si>
  <si>
    <t xml:space="preserve">KABEL CYKY-O 3x1,5mm </t>
  </si>
  <si>
    <t>47</t>
  </si>
  <si>
    <t xml:space="preserve">KABEL CYKY-O 2x1,5mm </t>
  </si>
  <si>
    <t>48</t>
  </si>
  <si>
    <t xml:space="preserve">KABEL CMFM 5x1,0mm </t>
  </si>
  <si>
    <t>49</t>
  </si>
  <si>
    <t xml:space="preserve">KABEL SYKFY 2x2x0,5mm </t>
  </si>
  <si>
    <t>50</t>
  </si>
  <si>
    <t xml:space="preserve">KABEL UTP, CAT6E, 4 párový </t>
  </si>
  <si>
    <t>51</t>
  </si>
  <si>
    <t xml:space="preserve">VODIČ CY 16mm </t>
  </si>
  <si>
    <t>52</t>
  </si>
  <si>
    <t xml:space="preserve">VODIČ CY 6mm </t>
  </si>
  <si>
    <t>53</t>
  </si>
  <si>
    <t xml:space="preserve">VODIČ CY 4mm </t>
  </si>
  <si>
    <t>BLESKOSVOD A UZEMNĚNÍ VČETNĚ MONTÁŽE A ZAPOJENÍ</t>
  </si>
  <si>
    <t>8 BLESKOSVOD A UZEMNĚNÍ VČETNĚ MONTÁŽE A ZAPOJENÍ</t>
  </si>
  <si>
    <t>54</t>
  </si>
  <si>
    <t xml:space="preserve">SK' SVORKA KŘÍŽOVÁ FeZn </t>
  </si>
  <si>
    <t>55</t>
  </si>
  <si>
    <t xml:space="preserve">SS' SVORKA SPOJOVACÍ FeZn </t>
  </si>
  <si>
    <t>56</t>
  </si>
  <si>
    <t xml:space="preserve">SZ' SVORKA ZKUŠEBNÍ FeZn </t>
  </si>
  <si>
    <t>57</t>
  </si>
  <si>
    <t xml:space="preserve">OŠ' OZNAČOVACÍ ŠTÍTEK FeZn </t>
  </si>
  <si>
    <t>58</t>
  </si>
  <si>
    <t>OÚ' OCHRANNÝ ÚHELNÍK SE DVĚMA DRŽÁKY Fe/Zn, l=250mm</t>
  </si>
  <si>
    <t>59</t>
  </si>
  <si>
    <t xml:space="preserve">SO' SVORKA OKAPOVÁ FeZn </t>
  </si>
  <si>
    <t>60</t>
  </si>
  <si>
    <t>PV 13,14' PODPĚRA VEDENÍ POD TAŠKY A HŘEBENÁČE FeZn</t>
  </si>
  <si>
    <t xml:space="preserve">ST' PODPĚRA VEDENÍ NA OKAPOVÉ SVODY FeZn </t>
  </si>
  <si>
    <t xml:space="preserve">PV 1a' PODPĚRA VEDENÍ DO ZDIVA FeZn </t>
  </si>
  <si>
    <t xml:space="preserve">Drát FeZn o 8mm </t>
  </si>
  <si>
    <t>64</t>
  </si>
  <si>
    <t xml:space="preserve">AKTIVNÍ JÍMAČ DAT - CONTROLER? PLUS 15/1140912S </t>
  </si>
  <si>
    <t>65</t>
  </si>
  <si>
    <t xml:space="preserve">AT - 101 MOSAZNÝ ADAPTAČNÍ ČLEN </t>
  </si>
  <si>
    <t>66</t>
  </si>
  <si>
    <t xml:space="preserve">AT - 250 ANTÉNNÍ PROPOJOVACÍ ČLEN </t>
  </si>
  <si>
    <t>67</t>
  </si>
  <si>
    <t xml:space="preserve">AT - 01G ČÍTAČ ZÁSAHŮ BLESKU - VOLITELNÉ </t>
  </si>
  <si>
    <t>OSTATNÍ</t>
  </si>
  <si>
    <t>9 OSTATNÍ</t>
  </si>
  <si>
    <t>68</t>
  </si>
  <si>
    <t>KABELOVÝ VÝVOD PRO TECHNOLOGIE, UKONČENÍ A ZAPOJENÍ</t>
  </si>
  <si>
    <t>69</t>
  </si>
  <si>
    <t xml:space="preserve">BEZŠROUBOVÉ SVORKOVNICE + HÁČEK PRO SVÍTIDLO </t>
  </si>
  <si>
    <t>70</t>
  </si>
  <si>
    <t>ZEMNÍCÍ SVORKA PRO POSPOJOVÁNÍ KOVOVÝCH TRUBEK UMYVADEL</t>
  </si>
  <si>
    <t>71</t>
  </si>
  <si>
    <t xml:space="preserve">ŠTÍTKY NA KRABICE, ZÁSUVKY A SPÍNAČE </t>
  </si>
  <si>
    <t>72</t>
  </si>
  <si>
    <t xml:space="preserve">VENTILÁTOR S DOBĚHEM 10A 230V </t>
  </si>
  <si>
    <t>73</t>
  </si>
  <si>
    <t>BEZPEČNOSTNÍ TABULKA S NÁPISEM: äPOUZE PRO PŘIPOJENÍ LEDNICE'</t>
  </si>
  <si>
    <t>74</t>
  </si>
  <si>
    <t xml:space="preserve">PROTIPOŽÁRNÍ UCPÁVKY </t>
  </si>
  <si>
    <t>75</t>
  </si>
  <si>
    <t xml:space="preserve">PRŮRAZY ZDIVEM </t>
  </si>
  <si>
    <t>76</t>
  </si>
  <si>
    <t xml:space="preserve">PPV, DRÁŽKY VČETNĚ ZAPRAVENÍ </t>
  </si>
  <si>
    <t>77</t>
  </si>
  <si>
    <t xml:space="preserve">PROHLÍDKA STÁVAJÍCÍHO BLESKOSVODU </t>
  </si>
  <si>
    <t>78</t>
  </si>
  <si>
    <t xml:space="preserve">DOPLNĚNÍ A MĚŘENÍ UZEMNĚNÍ </t>
  </si>
  <si>
    <t>79</t>
  </si>
  <si>
    <t xml:space="preserve">DEMONTÁŽ ELEKTROINSTALACE </t>
  </si>
  <si>
    <t>80</t>
  </si>
  <si>
    <t xml:space="preserve">POMOCNÝ INSTALAČNÍ MATERIÁL </t>
  </si>
  <si>
    <t>81</t>
  </si>
  <si>
    <t xml:space="preserve">KOORDINACE PROFESÍ BĚHEM STAVBY </t>
  </si>
  <si>
    <t>82</t>
  </si>
  <si>
    <t xml:space="preserve">REVIZE </t>
  </si>
  <si>
    <t>01 Elektro</t>
  </si>
  <si>
    <t>05</t>
  </si>
  <si>
    <t>VZT</t>
  </si>
  <si>
    <t>05 VZT</t>
  </si>
  <si>
    <t>970031100R00</t>
  </si>
  <si>
    <t xml:space="preserve">Vrtání jádrové do zdiva cihelného do D 110 mm </t>
  </si>
  <si>
    <t>Vnitřní kanalizace</t>
  </si>
  <si>
    <t>721 Vnitřní kanalizace</t>
  </si>
  <si>
    <t>721176115R00</t>
  </si>
  <si>
    <t xml:space="preserve">Plastové potrubí DN100 </t>
  </si>
  <si>
    <t>764775318R00</t>
  </si>
  <si>
    <t xml:space="preserve">nástavec odvětrání, DN 100 mm </t>
  </si>
  <si>
    <t>M24</t>
  </si>
  <si>
    <t>Montáže vzduchotechnických zař</t>
  </si>
  <si>
    <t>M24 Montáže vzduchotechnických zař</t>
  </si>
  <si>
    <t>728611611R00</t>
  </si>
  <si>
    <t xml:space="preserve">Mtž ventilátoru radiál.nízkotl.nástěn. do d 100 mm </t>
  </si>
  <si>
    <t>429148016R</t>
  </si>
  <si>
    <t xml:space="preserve">Ventilátor axiální do koupelny </t>
  </si>
  <si>
    <t>728414611R00</t>
  </si>
  <si>
    <t xml:space="preserve">D+M digestoře vestavěné recirkulační </t>
  </si>
  <si>
    <t>28349067R</t>
  </si>
  <si>
    <t>Mřížka větrací PS kulatá 140/110mm se síťkou , RR 110 S</t>
  </si>
  <si>
    <t>01 VZT</t>
  </si>
  <si>
    <t>Slepý rozpočet stavby</t>
  </si>
  <si>
    <t>D+M Přístroj hasicí sněhový  sáhasící schopností 21A</t>
  </si>
  <si>
    <t>D+ M vstupní bytové, protipožární, akustické, rozm.1000/1970 mm, bezpečností zárubeň,klika-koule,bezp. zámek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</si>
</sst>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8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left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0" fontId="7" fillId="0" borderId="51" xfId="20" applyFont="1" applyBorder="1">
      <alignment/>
      <protection/>
    </xf>
    <xf numFmtId="0" fontId="1" fillId="0" borderId="51" xfId="20" applyFont="1" applyBorder="1">
      <alignment/>
      <protection/>
    </xf>
    <xf numFmtId="0" fontId="1" fillId="0" borderId="51" xfId="20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0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7" fillId="0" borderId="56" xfId="20" applyFont="1" applyBorder="1">
      <alignment/>
      <protection/>
    </xf>
    <xf numFmtId="0" fontId="1" fillId="0" borderId="56" xfId="20" applyFont="1" applyBorder="1">
      <alignment/>
      <protection/>
    </xf>
    <xf numFmtId="0" fontId="1" fillId="0" borderId="56" xfId="20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3" fillId="0" borderId="52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7" xfId="20" applyNumberFormat="1" applyFont="1" applyBorder="1" applyAlignment="1">
      <alignment horizontal="right"/>
      <protection/>
    </xf>
    <xf numFmtId="49" fontId="14" fillId="6" borderId="62" xfId="20" applyNumberFormat="1" applyFont="1" applyFill="1" applyBorder="1" applyAlignment="1">
      <alignment horizontal="left" wrapText="1"/>
      <protection/>
    </xf>
    <xf numFmtId="49" fontId="15" fillId="0" borderId="63" xfId="0" applyNumberFormat="1" applyFont="1" applyBorder="1" applyAlignment="1">
      <alignment horizontal="left" wrapText="1"/>
    </xf>
    <xf numFmtId="4" fontId="14" fillId="6" borderId="64" xfId="20" applyNumberFormat="1" applyFont="1" applyFill="1" applyBorder="1" applyAlignment="1">
      <alignment horizontal="right" wrapText="1"/>
      <protection/>
    </xf>
    <xf numFmtId="0" fontId="14" fillId="6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6" fillId="2" borderId="15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5" xfId="0" applyNumberFormat="1" applyFont="1" applyBorder="1"/>
    <xf numFmtId="3" fontId="13" fillId="0" borderId="0" xfId="20" applyNumberFormat="1" applyFont="1" applyAlignment="1">
      <alignment wrapText="1"/>
      <protection/>
    </xf>
    <xf numFmtId="0" fontId="8" fillId="0" borderId="16" xfId="20" applyFont="1" applyBorder="1" applyAlignment="1" quotePrefix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8"/>
  <sheetViews>
    <sheetView showGridLines="0" tabSelected="1" zoomScaleSheetLayoutView="75" workbookViewId="0" topLeftCell="B1">
      <selection activeCell="H108" sqref="H108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1328</v>
      </c>
      <c r="E2" s="5"/>
      <c r="F2" s="4"/>
      <c r="G2" s="6"/>
      <c r="H2" s="7" t="s">
        <v>0</v>
      </c>
      <c r="I2" s="8">
        <f ca="1">TODAY()</f>
        <v>43153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ROUND(G35,0)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ROUND(H35,0)</f>
        <v>0</v>
      </c>
      <c r="J21" s="40"/>
      <c r="K21" s="36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2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107</v>
      </c>
      <c r="C30" s="61" t="s">
        <v>108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:I34">(G30*SazbaDPH1)/100+(H30*SazbaDPH2)/100</f>
        <v>0</v>
      </c>
      <c r="J30" s="67" t="str">
        <f aca="true" t="shared" si="1" ref="J30:J34">IF(CelkemObjekty=0,"",F30/CelkemObjekty*100)</f>
        <v/>
      </c>
    </row>
    <row r="31" spans="2:10" ht="12.75">
      <c r="B31" s="68" t="s">
        <v>814</v>
      </c>
      <c r="C31" s="69" t="s">
        <v>815</v>
      </c>
      <c r="D31" s="70"/>
      <c r="E31" s="71"/>
      <c r="F31" s="72">
        <f aca="true" t="shared" si="2" ref="F31:F34">G31+H31+I31</f>
        <v>0</v>
      </c>
      <c r="G31" s="73">
        <v>0</v>
      </c>
      <c r="H31" s="74">
        <v>0</v>
      </c>
      <c r="I31" s="74">
        <f t="shared" si="0"/>
        <v>0</v>
      </c>
      <c r="J31" s="67" t="str">
        <f t="shared" si="1"/>
        <v/>
      </c>
    </row>
    <row r="32" spans="2:10" ht="12.75">
      <c r="B32" s="68" t="s">
        <v>991</v>
      </c>
      <c r="C32" s="69" t="s">
        <v>992</v>
      </c>
      <c r="D32" s="70"/>
      <c r="E32" s="71"/>
      <c r="F32" s="72">
        <f t="shared" si="2"/>
        <v>0</v>
      </c>
      <c r="G32" s="73">
        <v>0</v>
      </c>
      <c r="H32" s="74">
        <v>0</v>
      </c>
      <c r="I32" s="74">
        <f t="shared" si="0"/>
        <v>0</v>
      </c>
      <c r="J32" s="67" t="str">
        <f t="shared" si="1"/>
        <v/>
      </c>
    </row>
    <row r="33" spans="2:10" ht="12.75">
      <c r="B33" s="68" t="s">
        <v>1136</v>
      </c>
      <c r="C33" s="69" t="s">
        <v>1137</v>
      </c>
      <c r="D33" s="70"/>
      <c r="E33" s="71"/>
      <c r="F33" s="72">
        <f t="shared" si="2"/>
        <v>0</v>
      </c>
      <c r="G33" s="73">
        <v>0</v>
      </c>
      <c r="H33" s="74">
        <v>0</v>
      </c>
      <c r="I33" s="74">
        <f t="shared" si="0"/>
        <v>0</v>
      </c>
      <c r="J33" s="67" t="str">
        <f t="shared" si="1"/>
        <v/>
      </c>
    </row>
    <row r="34" spans="2:10" ht="12.75">
      <c r="B34" s="68" t="s">
        <v>1305</v>
      </c>
      <c r="C34" s="69" t="s">
        <v>1306</v>
      </c>
      <c r="D34" s="70"/>
      <c r="E34" s="71"/>
      <c r="F34" s="72">
        <f t="shared" si="2"/>
        <v>0</v>
      </c>
      <c r="G34" s="73">
        <v>0</v>
      </c>
      <c r="H34" s="74">
        <v>0</v>
      </c>
      <c r="I34" s="74">
        <f t="shared" si="0"/>
        <v>0</v>
      </c>
      <c r="J34" s="67" t="str">
        <f t="shared" si="1"/>
        <v/>
      </c>
    </row>
    <row r="35" spans="2:10" ht="17.25" customHeight="1">
      <c r="B35" s="76" t="s">
        <v>19</v>
      </c>
      <c r="C35" s="77"/>
      <c r="D35" s="78"/>
      <c r="E35" s="79"/>
      <c r="F35" s="80">
        <f>SUM(F30:F34)</f>
        <v>0</v>
      </c>
      <c r="G35" s="80">
        <f>SUM(G30:G34)</f>
        <v>0</v>
      </c>
      <c r="H35" s="80">
        <f>SUM(H30:H34)</f>
        <v>0</v>
      </c>
      <c r="I35" s="80">
        <f>SUM(I30:I34)</f>
        <v>0</v>
      </c>
      <c r="J35" s="81" t="str">
        <f aca="true" t="shared" si="3" ref="J35">IF(CelkemObjekty=0,"",F35/CelkemObjekty*100)</f>
        <v/>
      </c>
    </row>
    <row r="36" spans="2:11" ht="12.75"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2:11" ht="9.7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2:11" ht="7.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2:11" ht="17.4">
      <c r="B39" s="13" t="s">
        <v>20</v>
      </c>
      <c r="C39" s="53"/>
      <c r="D39" s="53"/>
      <c r="E39" s="53"/>
      <c r="F39" s="53"/>
      <c r="G39" s="53"/>
      <c r="H39" s="53"/>
      <c r="I39" s="53"/>
      <c r="J39" s="53"/>
      <c r="K39" s="82"/>
    </row>
    <row r="40" ht="12.75">
      <c r="K40" s="82"/>
    </row>
    <row r="41" spans="2:10" ht="26.4">
      <c r="B41" s="83" t="s">
        <v>21</v>
      </c>
      <c r="C41" s="84" t="s">
        <v>22</v>
      </c>
      <c r="D41" s="56"/>
      <c r="E41" s="57"/>
      <c r="F41" s="58" t="s">
        <v>17</v>
      </c>
      <c r="G41" s="59" t="str">
        <f>CONCATENATE("Základ DPH ",SazbaDPH1," %")</f>
        <v>Základ DPH 15 %</v>
      </c>
      <c r="H41" s="58" t="str">
        <f>CONCATENATE("Základ DPH ",SazbaDPH2," %")</f>
        <v>Základ DPH 21 %</v>
      </c>
      <c r="I41" s="59" t="s">
        <v>18</v>
      </c>
      <c r="J41" s="58" t="s">
        <v>12</v>
      </c>
    </row>
    <row r="42" spans="2:10" ht="12.75">
      <c r="B42" s="85" t="s">
        <v>107</v>
      </c>
      <c r="C42" s="86" t="s">
        <v>109</v>
      </c>
      <c r="D42" s="62"/>
      <c r="E42" s="63"/>
      <c r="F42" s="64">
        <f>G42+H42+I42</f>
        <v>0</v>
      </c>
      <c r="G42" s="65">
        <v>0</v>
      </c>
      <c r="H42" s="66">
        <v>0</v>
      </c>
      <c r="I42" s="73">
        <f aca="true" t="shared" si="4" ref="I42:I46">(G42*SazbaDPH1)/100+(H42*SazbaDPH2)/100</f>
        <v>0</v>
      </c>
      <c r="J42" s="67" t="str">
        <f aca="true" t="shared" si="5" ref="J42:J46">IF(CelkemObjekty=0,"",F42/CelkemObjekty*100)</f>
        <v/>
      </c>
    </row>
    <row r="43" spans="2:10" ht="12.75">
      <c r="B43" s="87" t="s">
        <v>814</v>
      </c>
      <c r="C43" s="88" t="s">
        <v>990</v>
      </c>
      <c r="D43" s="70"/>
      <c r="E43" s="71"/>
      <c r="F43" s="72">
        <f aca="true" t="shared" si="6" ref="F43:F46">G43+H43+I43</f>
        <v>0</v>
      </c>
      <c r="G43" s="73">
        <v>0</v>
      </c>
      <c r="H43" s="74">
        <v>0</v>
      </c>
      <c r="I43" s="73">
        <f t="shared" si="4"/>
        <v>0</v>
      </c>
      <c r="J43" s="67" t="str">
        <f t="shared" si="5"/>
        <v/>
      </c>
    </row>
    <row r="44" spans="2:10" ht="12.75">
      <c r="B44" s="87" t="s">
        <v>991</v>
      </c>
      <c r="C44" s="88" t="s">
        <v>1135</v>
      </c>
      <c r="D44" s="70"/>
      <c r="E44" s="71"/>
      <c r="F44" s="72">
        <f t="shared" si="6"/>
        <v>0</v>
      </c>
      <c r="G44" s="73">
        <v>0</v>
      </c>
      <c r="H44" s="74">
        <v>0</v>
      </c>
      <c r="I44" s="73">
        <f t="shared" si="4"/>
        <v>0</v>
      </c>
      <c r="J44" s="67" t="str">
        <f t="shared" si="5"/>
        <v/>
      </c>
    </row>
    <row r="45" spans="2:10" ht="12.75">
      <c r="B45" s="87" t="s">
        <v>1136</v>
      </c>
      <c r="C45" s="88" t="s">
        <v>1304</v>
      </c>
      <c r="D45" s="70"/>
      <c r="E45" s="71"/>
      <c r="F45" s="72">
        <f t="shared" si="6"/>
        <v>0</v>
      </c>
      <c r="G45" s="73">
        <v>0</v>
      </c>
      <c r="H45" s="74">
        <v>0</v>
      </c>
      <c r="I45" s="73">
        <f t="shared" si="4"/>
        <v>0</v>
      </c>
      <c r="J45" s="67" t="str">
        <f t="shared" si="5"/>
        <v/>
      </c>
    </row>
    <row r="46" spans="2:10" ht="12.75">
      <c r="B46" s="87" t="s">
        <v>1305</v>
      </c>
      <c r="C46" s="88" t="s">
        <v>1327</v>
      </c>
      <c r="D46" s="70"/>
      <c r="E46" s="71"/>
      <c r="F46" s="72">
        <f t="shared" si="6"/>
        <v>0</v>
      </c>
      <c r="G46" s="73">
        <v>0</v>
      </c>
      <c r="H46" s="74">
        <v>0</v>
      </c>
      <c r="I46" s="73">
        <f t="shared" si="4"/>
        <v>0</v>
      </c>
      <c r="J46" s="67" t="str">
        <f t="shared" si="5"/>
        <v/>
      </c>
    </row>
    <row r="47" spans="2:10" ht="12.75">
      <c r="B47" s="76" t="s">
        <v>19</v>
      </c>
      <c r="C47" s="77"/>
      <c r="D47" s="78"/>
      <c r="E47" s="79"/>
      <c r="F47" s="80">
        <f>SUM(F42:F46)</f>
        <v>0</v>
      </c>
      <c r="G47" s="89">
        <f>SUM(G42:G46)</f>
        <v>0</v>
      </c>
      <c r="H47" s="80">
        <f>SUM(H42:H46)</f>
        <v>0</v>
      </c>
      <c r="I47" s="89">
        <f>SUM(I42:I46)</f>
        <v>0</v>
      </c>
      <c r="J47" s="81" t="str">
        <f aca="true" t="shared" si="7" ref="J47">IF(CelkemObjekty=0,"",F47/CelkemObjekty*100)</f>
        <v/>
      </c>
    </row>
    <row r="48" ht="9" customHeight="1"/>
    <row r="49" ht="6" customHeight="1"/>
    <row r="50" ht="3" customHeight="1"/>
    <row r="51" ht="6.75" customHeight="1"/>
    <row r="52" spans="2:10" ht="20.25" customHeight="1">
      <c r="B52" s="13" t="s">
        <v>23</v>
      </c>
      <c r="C52" s="53"/>
      <c r="D52" s="53"/>
      <c r="E52" s="53"/>
      <c r="F52" s="53"/>
      <c r="G52" s="53"/>
      <c r="H52" s="53"/>
      <c r="I52" s="53"/>
      <c r="J52" s="53"/>
    </row>
    <row r="53" ht="9" customHeight="1"/>
    <row r="54" spans="2:10" ht="12.75">
      <c r="B54" s="55" t="s">
        <v>24</v>
      </c>
      <c r="C54" s="56"/>
      <c r="D54" s="56"/>
      <c r="E54" s="58" t="s">
        <v>12</v>
      </c>
      <c r="F54" s="58" t="s">
        <v>25</v>
      </c>
      <c r="G54" s="59" t="s">
        <v>26</v>
      </c>
      <c r="H54" s="58" t="s">
        <v>27</v>
      </c>
      <c r="I54" s="59" t="s">
        <v>28</v>
      </c>
      <c r="J54" s="90" t="s">
        <v>29</v>
      </c>
    </row>
    <row r="55" spans="2:10" ht="12.75">
      <c r="B55" s="60" t="s">
        <v>98</v>
      </c>
      <c r="C55" s="61" t="s">
        <v>1139</v>
      </c>
      <c r="D55" s="62"/>
      <c r="E55" s="91" t="str">
        <f>IF(SUM(SoucetDilu)=0,"",SUM(F55:J55)/SUM(SoucetDilu)*100)</f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8" t="s">
        <v>1142</v>
      </c>
      <c r="C56" s="75" t="s">
        <v>1148</v>
      </c>
      <c r="D56" s="70"/>
      <c r="E56" s="92" t="str">
        <f>IF(SUM(SoucetDilu)=0,"",SUM(F56:J56)/SUM(SoucetDilu)*100)</f>
        <v/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</row>
    <row r="57" spans="2:10" ht="12.75">
      <c r="B57" s="68" t="s">
        <v>117</v>
      </c>
      <c r="C57" s="69" t="s">
        <v>1160</v>
      </c>
      <c r="D57" s="70"/>
      <c r="E57" s="92" t="str">
        <f>IF(SUM(SoucetDilu)=0,"",SUM(F57:J57)/SUM(SoucetDilu)*100)</f>
        <v/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</row>
    <row r="58" spans="2:10" ht="12.75">
      <c r="B58" s="68" t="s">
        <v>179</v>
      </c>
      <c r="C58" s="69" t="s">
        <v>1165</v>
      </c>
      <c r="D58" s="70"/>
      <c r="E58" s="92" t="str">
        <f>IF(SUM(SoucetDilu)=0,"",SUM(F58:J58)/SUM(SoucetDilu)*100)</f>
        <v/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</row>
    <row r="59" spans="2:10" ht="12.75">
      <c r="B59" s="68" t="s">
        <v>1146</v>
      </c>
      <c r="C59" s="75" t="s">
        <v>1174</v>
      </c>
      <c r="D59" s="70"/>
      <c r="E59" s="92" t="str">
        <f>IF(SUM(SoucetDilu)=0,"",SUM(F59:J59)/SUM(SoucetDilu)*100)</f>
        <v/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</row>
    <row r="60" spans="2:10" ht="12.75">
      <c r="B60" s="68" t="s">
        <v>227</v>
      </c>
      <c r="C60" s="69" t="s">
        <v>1187</v>
      </c>
      <c r="D60" s="70"/>
      <c r="E60" s="92" t="str">
        <f>IF(SUM(SoucetDilu)=0,"",SUM(F60:J60)/SUM(SoucetDilu)*100)</f>
        <v/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 ht="12.75">
      <c r="B61" s="68" t="s">
        <v>253</v>
      </c>
      <c r="C61" s="69" t="s">
        <v>254</v>
      </c>
      <c r="D61" s="70"/>
      <c r="E61" s="92" t="str">
        <f>IF(SUM(SoucetDilu)=0,"",SUM(F61:J61)/SUM(SoucetDilu)*100)</f>
        <v/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 ht="12.75">
      <c r="B62" s="68" t="s">
        <v>276</v>
      </c>
      <c r="C62" s="69" t="s">
        <v>277</v>
      </c>
      <c r="D62" s="70"/>
      <c r="E62" s="92" t="str">
        <f>IF(SUM(SoucetDilu)=0,"",SUM(F62:J62)/SUM(SoucetDilu)*100)</f>
        <v/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 ht="12.75">
      <c r="B63" s="68" t="s">
        <v>299</v>
      </c>
      <c r="C63" s="69" t="s">
        <v>300</v>
      </c>
      <c r="D63" s="70"/>
      <c r="E63" s="92" t="str">
        <f>IF(SUM(SoucetDilu)=0,"",SUM(F63:J63)/SUM(SoucetDilu)*100)</f>
        <v/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 ht="12.75">
      <c r="B64" s="68" t="s">
        <v>1151</v>
      </c>
      <c r="C64" s="75" t="s">
        <v>1211</v>
      </c>
      <c r="D64" s="70"/>
      <c r="E64" s="92" t="str">
        <f>IF(SUM(SoucetDilu)=0,"",SUM(F64:J64)/SUM(SoucetDilu)*100)</f>
        <v/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 ht="12.75">
      <c r="B65" s="68" t="s">
        <v>399</v>
      </c>
      <c r="C65" s="69" t="s">
        <v>400</v>
      </c>
      <c r="D65" s="70"/>
      <c r="E65" s="92" t="str">
        <f>IF(SUM(SoucetDilu)=0,"",SUM(F65:J65)/SUM(SoucetDilu)*100)</f>
        <v/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</row>
    <row r="66" spans="2:10" ht="12.75">
      <c r="B66" s="68" t="s">
        <v>440</v>
      </c>
      <c r="C66" s="69" t="s">
        <v>441</v>
      </c>
      <c r="D66" s="70"/>
      <c r="E66" s="92" t="str">
        <f>IF(SUM(SoucetDilu)=0,"",SUM(F66:J66)/SUM(SoucetDilu)*100)</f>
        <v/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</row>
    <row r="67" spans="2:10" ht="12.75">
      <c r="B67" s="68" t="s">
        <v>819</v>
      </c>
      <c r="C67" s="69" t="s">
        <v>1310</v>
      </c>
      <c r="D67" s="70"/>
      <c r="E67" s="92" t="str">
        <f>IF(SUM(SoucetDilu)=0,"",SUM(F67:J67)/SUM(SoucetDilu)*100)</f>
        <v/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</row>
    <row r="68" spans="2:10" ht="12.75">
      <c r="B68" s="68" t="s">
        <v>860</v>
      </c>
      <c r="C68" s="69" t="s">
        <v>861</v>
      </c>
      <c r="D68" s="70"/>
      <c r="E68" s="92" t="str">
        <f>IF(SUM(SoucetDilu)=0,"",SUM(F68:J68)/SUM(SoucetDilu)*100)</f>
        <v/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</row>
    <row r="69" spans="2:10" ht="12.75">
      <c r="B69" s="68" t="s">
        <v>928</v>
      </c>
      <c r="C69" s="69" t="s">
        <v>929</v>
      </c>
      <c r="D69" s="70"/>
      <c r="E69" s="92" t="str">
        <f>IF(SUM(SoucetDilu)=0,"",SUM(F69:J69)/SUM(SoucetDilu)*100)</f>
        <v/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</row>
    <row r="70" spans="2:10" ht="12.75">
      <c r="B70" s="68" t="s">
        <v>1006</v>
      </c>
      <c r="C70" s="69" t="s">
        <v>1007</v>
      </c>
      <c r="D70" s="70"/>
      <c r="E70" s="92" t="str">
        <f>IF(SUM(SoucetDilu)=0,"",SUM(F70:J70)/SUM(SoucetDilu)*100)</f>
        <v/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</row>
    <row r="71" spans="2:10" ht="12.75">
      <c r="B71" s="68" t="s">
        <v>1031</v>
      </c>
      <c r="C71" s="69" t="s">
        <v>1032</v>
      </c>
      <c r="D71" s="70"/>
      <c r="E71" s="92" t="str">
        <f>IF(SUM(SoucetDilu)=0,"",SUM(F71:J71)/SUM(SoucetDilu)*100)</f>
        <v/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</row>
    <row r="72" spans="2:10" ht="12.75">
      <c r="B72" s="68" t="s">
        <v>1038</v>
      </c>
      <c r="C72" s="75" t="s">
        <v>1039</v>
      </c>
      <c r="D72" s="70"/>
      <c r="E72" s="92" t="str">
        <f>IF(SUM(SoucetDilu)=0,"",SUM(F72:J72)/SUM(SoucetDilu)*100)</f>
        <v/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</row>
    <row r="73" spans="2:10" ht="12.75">
      <c r="B73" s="68" t="s">
        <v>1053</v>
      </c>
      <c r="C73" s="75" t="s">
        <v>1054</v>
      </c>
      <c r="D73" s="70"/>
      <c r="E73" s="92" t="str">
        <f>IF(SUM(SoucetDilu)=0,"",SUM(F73:J73)/SUM(SoucetDilu)*100)</f>
        <v/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</row>
    <row r="74" spans="2:10" ht="12.75">
      <c r="B74" s="68" t="s">
        <v>1101</v>
      </c>
      <c r="C74" s="75" t="s">
        <v>1102</v>
      </c>
      <c r="D74" s="70"/>
      <c r="E74" s="92" t="str">
        <f>IF(SUM(SoucetDilu)=0,"",SUM(F74:J74)/SUM(SoucetDilu)*100)</f>
        <v/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</row>
    <row r="75" spans="2:10" ht="12.75">
      <c r="B75" s="68" t="s">
        <v>507</v>
      </c>
      <c r="C75" s="69" t="s">
        <v>508</v>
      </c>
      <c r="D75" s="70"/>
      <c r="E75" s="92" t="str">
        <f>IF(SUM(SoucetDilu)=0,"",SUM(F75:J75)/SUM(SoucetDilu)*100)</f>
        <v/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</row>
    <row r="76" spans="2:10" ht="12.75">
      <c r="B76" s="68" t="s">
        <v>606</v>
      </c>
      <c r="C76" s="69" t="s">
        <v>607</v>
      </c>
      <c r="D76" s="70"/>
      <c r="E76" s="92" t="str">
        <f>IF(SUM(SoucetDilu)=0,"",SUM(F76:J76)/SUM(SoucetDilu)*100)</f>
        <v/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</row>
    <row r="77" spans="2:10" ht="12.75">
      <c r="B77" s="68" t="s">
        <v>634</v>
      </c>
      <c r="C77" s="69" t="s">
        <v>635</v>
      </c>
      <c r="D77" s="70"/>
      <c r="E77" s="92" t="str">
        <f>IF(SUM(SoucetDilu)=0,"",SUM(F77:J77)/SUM(SoucetDilu)*100)</f>
        <v/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</row>
    <row r="78" spans="2:10" ht="12.75">
      <c r="B78" s="68" t="s">
        <v>643</v>
      </c>
      <c r="C78" s="69" t="s">
        <v>644</v>
      </c>
      <c r="D78" s="70"/>
      <c r="E78" s="92" t="str">
        <f>IF(SUM(SoucetDilu)=0,"",SUM(F78:J78)/SUM(SoucetDilu)*100)</f>
        <v/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</row>
    <row r="79" spans="2:10" ht="12.75">
      <c r="B79" s="68" t="s">
        <v>655</v>
      </c>
      <c r="C79" s="69" t="s">
        <v>656</v>
      </c>
      <c r="D79" s="70"/>
      <c r="E79" s="92" t="str">
        <f>IF(SUM(SoucetDilu)=0,"",SUM(F79:J79)/SUM(SoucetDilu)*100)</f>
        <v/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</row>
    <row r="80" spans="2:10" ht="12.75">
      <c r="B80" s="68" t="s">
        <v>662</v>
      </c>
      <c r="C80" s="69" t="s">
        <v>663</v>
      </c>
      <c r="D80" s="70"/>
      <c r="E80" s="92" t="str">
        <f>IF(SUM(SoucetDilu)=0,"",SUM(F80:J80)/SUM(SoucetDilu)*100)</f>
        <v/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</row>
    <row r="81" spans="2:10" ht="12.75">
      <c r="B81" s="68" t="s">
        <v>668</v>
      </c>
      <c r="C81" s="69" t="s">
        <v>669</v>
      </c>
      <c r="D81" s="70"/>
      <c r="E81" s="92" t="str">
        <f>IF(SUM(SoucetDilu)=0,"",SUM(F81:J81)/SUM(SoucetDilu)*100)</f>
        <v/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</row>
    <row r="82" spans="2:10" ht="12.75">
      <c r="B82" s="68" t="s">
        <v>695</v>
      </c>
      <c r="C82" s="69" t="s">
        <v>696</v>
      </c>
      <c r="D82" s="70"/>
      <c r="E82" s="92" t="str">
        <f>IF(SUM(SoucetDilu)=0,"",SUM(F82:J82)/SUM(SoucetDilu)*100)</f>
        <v/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</row>
    <row r="83" spans="2:10" ht="12.75">
      <c r="B83" s="68" t="s">
        <v>707</v>
      </c>
      <c r="C83" s="69" t="s">
        <v>708</v>
      </c>
      <c r="D83" s="70"/>
      <c r="E83" s="92" t="str">
        <f>IF(SUM(SoucetDilu)=0,"",SUM(F83:J83)/SUM(SoucetDilu)*100)</f>
        <v/>
      </c>
      <c r="F83" s="74">
        <v>0</v>
      </c>
      <c r="G83" s="73">
        <v>0</v>
      </c>
      <c r="H83" s="74">
        <v>0</v>
      </c>
      <c r="I83" s="73">
        <v>0</v>
      </c>
      <c r="J83" s="74">
        <v>0</v>
      </c>
    </row>
    <row r="84" spans="2:10" ht="12.75">
      <c r="B84" s="68" t="s">
        <v>729</v>
      </c>
      <c r="C84" s="69" t="s">
        <v>730</v>
      </c>
      <c r="D84" s="70"/>
      <c r="E84" s="92" t="str">
        <f>IF(SUM(SoucetDilu)=0,"",SUM(F84:J84)/SUM(SoucetDilu)*100)</f>
        <v/>
      </c>
      <c r="F84" s="74">
        <v>0</v>
      </c>
      <c r="G84" s="73">
        <v>0</v>
      </c>
      <c r="H84" s="74">
        <v>0</v>
      </c>
      <c r="I84" s="73">
        <v>0</v>
      </c>
      <c r="J84" s="74">
        <v>0</v>
      </c>
    </row>
    <row r="85" spans="2:10" ht="12.75">
      <c r="B85" s="68" t="s">
        <v>757</v>
      </c>
      <c r="C85" s="69" t="s">
        <v>758</v>
      </c>
      <c r="D85" s="70"/>
      <c r="E85" s="92" t="str">
        <f>IF(SUM(SoucetDilu)=0,"",SUM(F85:J85)/SUM(SoucetDilu)*100)</f>
        <v/>
      </c>
      <c r="F85" s="74">
        <v>0</v>
      </c>
      <c r="G85" s="73">
        <v>0</v>
      </c>
      <c r="H85" s="74">
        <v>0</v>
      </c>
      <c r="I85" s="73">
        <v>0</v>
      </c>
      <c r="J85" s="74">
        <v>0</v>
      </c>
    </row>
    <row r="86" spans="2:10" ht="12.75">
      <c r="B86" s="68" t="s">
        <v>1153</v>
      </c>
      <c r="C86" s="75" t="s">
        <v>1245</v>
      </c>
      <c r="D86" s="70"/>
      <c r="E86" s="92" t="str">
        <f>IF(SUM(SoucetDilu)=0,"",SUM(F86:J86)/SUM(SoucetDilu)*100)</f>
        <v/>
      </c>
      <c r="F86" s="74">
        <v>0</v>
      </c>
      <c r="G86" s="73">
        <v>0</v>
      </c>
      <c r="H86" s="74">
        <v>0</v>
      </c>
      <c r="I86" s="73">
        <v>0</v>
      </c>
      <c r="J86" s="74">
        <v>0</v>
      </c>
    </row>
    <row r="87" spans="2:10" ht="12.75">
      <c r="B87" s="68" t="s">
        <v>1155</v>
      </c>
      <c r="C87" s="75" t="s">
        <v>1272</v>
      </c>
      <c r="D87" s="70"/>
      <c r="E87" s="92" t="str">
        <f>IF(SUM(SoucetDilu)=0,"",SUM(F87:J87)/SUM(SoucetDilu)*100)</f>
        <v/>
      </c>
      <c r="F87" s="74">
        <v>0</v>
      </c>
      <c r="G87" s="73">
        <v>0</v>
      </c>
      <c r="H87" s="74">
        <v>0</v>
      </c>
      <c r="I87" s="73">
        <v>0</v>
      </c>
      <c r="J87" s="74">
        <v>0</v>
      </c>
    </row>
    <row r="88" spans="2:10" ht="12.75">
      <c r="B88" s="68" t="s">
        <v>321</v>
      </c>
      <c r="C88" s="69" t="s">
        <v>322</v>
      </c>
      <c r="D88" s="70"/>
      <c r="E88" s="92" t="str">
        <f>IF(SUM(SoucetDilu)=0,"",SUM(F88:J88)/SUM(SoucetDilu)*100)</f>
        <v/>
      </c>
      <c r="F88" s="74">
        <v>0</v>
      </c>
      <c r="G88" s="73">
        <v>0</v>
      </c>
      <c r="H88" s="74">
        <v>0</v>
      </c>
      <c r="I88" s="73">
        <v>0</v>
      </c>
      <c r="J88" s="74">
        <v>0</v>
      </c>
    </row>
    <row r="89" spans="2:10" ht="12.75">
      <c r="B89" s="68" t="s">
        <v>335</v>
      </c>
      <c r="C89" s="69" t="s">
        <v>336</v>
      </c>
      <c r="D89" s="70"/>
      <c r="E89" s="92" t="str">
        <f>IF(SUM(SoucetDilu)=0,"",SUM(F89:J89)/SUM(SoucetDilu)*100)</f>
        <v/>
      </c>
      <c r="F89" s="74">
        <v>0</v>
      </c>
      <c r="G89" s="73">
        <v>0</v>
      </c>
      <c r="H89" s="74">
        <v>0</v>
      </c>
      <c r="I89" s="73">
        <v>0</v>
      </c>
      <c r="J89" s="74">
        <v>0</v>
      </c>
    </row>
    <row r="90" spans="2:10" ht="12.75">
      <c r="B90" s="68" t="s">
        <v>347</v>
      </c>
      <c r="C90" s="69" t="s">
        <v>348</v>
      </c>
      <c r="D90" s="70"/>
      <c r="E90" s="92" t="str">
        <f>IF(SUM(SoucetDilu)=0,"",SUM(F90:J90)/SUM(SoucetDilu)*100)</f>
        <v/>
      </c>
      <c r="F90" s="74">
        <v>0</v>
      </c>
      <c r="G90" s="73">
        <v>0</v>
      </c>
      <c r="H90" s="74">
        <v>0</v>
      </c>
      <c r="I90" s="73">
        <v>0</v>
      </c>
      <c r="J90" s="74">
        <v>0</v>
      </c>
    </row>
    <row r="91" spans="2:10" ht="12.75">
      <c r="B91" s="68" t="s">
        <v>383</v>
      </c>
      <c r="C91" s="69" t="s">
        <v>384</v>
      </c>
      <c r="D91" s="70"/>
      <c r="E91" s="92" t="str">
        <f>IF(SUM(SoucetDilu)=0,"",SUM(F91:J91)/SUM(SoucetDilu)*100)</f>
        <v/>
      </c>
      <c r="F91" s="74">
        <v>0</v>
      </c>
      <c r="G91" s="73">
        <v>0</v>
      </c>
      <c r="H91" s="74">
        <v>0</v>
      </c>
      <c r="I91" s="73">
        <v>0</v>
      </c>
      <c r="J91" s="74">
        <v>0</v>
      </c>
    </row>
    <row r="92" spans="2:10" ht="12.75">
      <c r="B92" s="68" t="s">
        <v>394</v>
      </c>
      <c r="C92" s="69" t="s">
        <v>395</v>
      </c>
      <c r="D92" s="70"/>
      <c r="E92" s="92" t="str">
        <f>IF(SUM(SoucetDilu)=0,"",SUM(F92:J92)/SUM(SoucetDilu)*100)</f>
        <v/>
      </c>
      <c r="F92" s="74">
        <v>0</v>
      </c>
      <c r="G92" s="73">
        <v>0</v>
      </c>
      <c r="H92" s="74">
        <v>0</v>
      </c>
      <c r="I92" s="73">
        <v>0</v>
      </c>
      <c r="J92" s="74">
        <v>0</v>
      </c>
    </row>
    <row r="93" spans="2:10" ht="12.75">
      <c r="B93" s="68" t="s">
        <v>777</v>
      </c>
      <c r="C93" s="69" t="s">
        <v>778</v>
      </c>
      <c r="D93" s="70"/>
      <c r="E93" s="92" t="str">
        <f>IF(SUM(SoucetDilu)=0,"",SUM(F93:J93)/SUM(SoucetDilu)*100)</f>
        <v/>
      </c>
      <c r="F93" s="74">
        <v>0</v>
      </c>
      <c r="G93" s="73">
        <v>0</v>
      </c>
      <c r="H93" s="74">
        <v>0</v>
      </c>
      <c r="I93" s="73">
        <v>0</v>
      </c>
      <c r="J93" s="74">
        <v>0</v>
      </c>
    </row>
    <row r="94" spans="2:10" ht="12.75">
      <c r="B94" s="68" t="s">
        <v>1316</v>
      </c>
      <c r="C94" s="75" t="s">
        <v>1317</v>
      </c>
      <c r="D94" s="70"/>
      <c r="E94" s="92" t="str">
        <f>IF(SUM(SoucetDilu)=0,"",SUM(F94:J94)/SUM(SoucetDilu)*100)</f>
        <v/>
      </c>
      <c r="F94" s="74">
        <v>0</v>
      </c>
      <c r="G94" s="73">
        <v>0</v>
      </c>
      <c r="H94" s="74">
        <v>0</v>
      </c>
      <c r="I94" s="73">
        <v>0</v>
      </c>
      <c r="J94" s="74">
        <v>0</v>
      </c>
    </row>
    <row r="95" spans="2:10" ht="12.75">
      <c r="B95" s="68" t="s">
        <v>972</v>
      </c>
      <c r="C95" s="69" t="s">
        <v>973</v>
      </c>
      <c r="D95" s="70"/>
      <c r="E95" s="92" t="str">
        <f>IF(SUM(SoucetDilu)=0,"",SUM(F95:J95)/SUM(SoucetDilu)*100)</f>
        <v/>
      </c>
      <c r="F95" s="74">
        <v>0</v>
      </c>
      <c r="G95" s="73">
        <v>0</v>
      </c>
      <c r="H95" s="74">
        <v>0</v>
      </c>
      <c r="I95" s="73">
        <v>0</v>
      </c>
      <c r="J95" s="74">
        <v>0</v>
      </c>
    </row>
    <row r="96" spans="2:10" ht="12.75">
      <c r="B96" s="68" t="s">
        <v>799</v>
      </c>
      <c r="C96" s="69" t="s">
        <v>800</v>
      </c>
      <c r="D96" s="70"/>
      <c r="E96" s="92" t="str">
        <f>IF(SUM(SoucetDilu)=0,"",SUM(F96:J96)/SUM(SoucetDilu)*100)</f>
        <v/>
      </c>
      <c r="F96" s="74">
        <v>0</v>
      </c>
      <c r="G96" s="73">
        <v>0</v>
      </c>
      <c r="H96" s="74">
        <v>0</v>
      </c>
      <c r="I96" s="73">
        <v>0</v>
      </c>
      <c r="J96" s="74">
        <v>0</v>
      </c>
    </row>
    <row r="97" spans="2:10" ht="12.75">
      <c r="B97" s="76" t="s">
        <v>19</v>
      </c>
      <c r="C97" s="77"/>
      <c r="D97" s="78"/>
      <c r="E97" s="93" t="str">
        <f aca="true" t="shared" si="8" ref="E97">IF(SUM(SoucetDilu)=0,"",SUM(F97:J97)/SUM(SoucetDilu)*100)</f>
        <v/>
      </c>
      <c r="F97" s="80">
        <f>SUM(F55:F96)</f>
        <v>0</v>
      </c>
      <c r="G97" s="89">
        <f>SUM(G55:G96)</f>
        <v>0</v>
      </c>
      <c r="H97" s="80">
        <f>SUM(H55:H96)</f>
        <v>0</v>
      </c>
      <c r="I97" s="89">
        <f>SUM(I55:I96)</f>
        <v>0</v>
      </c>
      <c r="J97" s="80">
        <f>SUM(J55:J96)</f>
        <v>0</v>
      </c>
    </row>
    <row r="99" ht="2.25" customHeight="1"/>
    <row r="100" ht="1.5" customHeight="1"/>
    <row r="101" ht="0.75" customHeight="1"/>
    <row r="102" ht="0.75" customHeight="1"/>
    <row r="103" ht="0.75" customHeight="1"/>
    <row r="104" spans="2:10" ht="17.4">
      <c r="B104" s="13" t="s">
        <v>30</v>
      </c>
      <c r="C104" s="53"/>
      <c r="D104" s="53"/>
      <c r="E104" s="53"/>
      <c r="F104" s="53"/>
      <c r="G104" s="53"/>
      <c r="H104" s="53"/>
      <c r="I104" s="53"/>
      <c r="J104" s="53"/>
    </row>
    <row r="106" spans="2:10" ht="12.75">
      <c r="B106" s="55" t="s">
        <v>31</v>
      </c>
      <c r="C106" s="56"/>
      <c r="D106" s="56"/>
      <c r="E106" s="94"/>
      <c r="F106" s="95"/>
      <c r="G106" s="59"/>
      <c r="H106" s="58" t="s">
        <v>17</v>
      </c>
      <c r="I106" s="1"/>
      <c r="J106" s="1"/>
    </row>
    <row r="107" spans="2:10" ht="12.75">
      <c r="B107" s="76" t="s">
        <v>19</v>
      </c>
      <c r="C107" s="77"/>
      <c r="D107" s="78"/>
      <c r="E107" s="96"/>
      <c r="F107" s="97"/>
      <c r="G107" s="89"/>
      <c r="H107" s="80"/>
      <c r="I107" s="1"/>
      <c r="J107" s="1"/>
    </row>
    <row r="108" spans="9:10" ht="12.75">
      <c r="I108" s="1"/>
      <c r="J108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59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57" customWidth="1"/>
    <col min="2" max="2" width="11.50390625" style="257" customWidth="1"/>
    <col min="3" max="3" width="40.50390625" style="257" customWidth="1"/>
    <col min="4" max="4" width="5.50390625" style="257" customWidth="1"/>
    <col min="5" max="5" width="8.50390625" style="269" customWidth="1"/>
    <col min="6" max="6" width="9.875" style="257" customWidth="1"/>
    <col min="7" max="7" width="13.875" style="257" customWidth="1"/>
    <col min="8" max="8" width="11.625" style="257" hidden="1" customWidth="1"/>
    <col min="9" max="9" width="11.50390625" style="257" hidden="1" customWidth="1"/>
    <col min="10" max="10" width="11.00390625" style="257" hidden="1" customWidth="1"/>
    <col min="11" max="11" width="10.50390625" style="257" hidden="1" customWidth="1"/>
    <col min="12" max="12" width="75.25390625" style="257" customWidth="1"/>
    <col min="13" max="13" width="45.25390625" style="257" customWidth="1"/>
    <col min="14" max="16384" width="9.125" style="257" customWidth="1"/>
  </cols>
  <sheetData>
    <row r="1" spans="1:7" ht="15.6">
      <c r="A1" s="256" t="s">
        <v>103</v>
      </c>
      <c r="B1" s="256"/>
      <c r="C1" s="256"/>
      <c r="D1" s="256"/>
      <c r="E1" s="256"/>
      <c r="F1" s="256"/>
      <c r="G1" s="256"/>
    </row>
    <row r="2" spans="2:7" ht="14.25" customHeight="1" thickBot="1">
      <c r="B2" s="258"/>
      <c r="C2" s="259"/>
      <c r="D2" s="259"/>
      <c r="E2" s="260"/>
      <c r="F2" s="259"/>
      <c r="G2" s="259"/>
    </row>
    <row r="3" spans="1:7" ht="13.8" thickTop="1">
      <c r="A3" s="201" t="s">
        <v>2</v>
      </c>
      <c r="B3" s="202"/>
      <c r="C3" s="203" t="s">
        <v>106</v>
      </c>
      <c r="D3" s="204"/>
      <c r="E3" s="261" t="s">
        <v>85</v>
      </c>
      <c r="F3" s="262">
        <f>'03 01 Rek'!H1</f>
        <v>1</v>
      </c>
      <c r="G3" s="263"/>
    </row>
    <row r="4" spans="1:7" ht="13.8" thickBot="1">
      <c r="A4" s="264" t="s">
        <v>76</v>
      </c>
      <c r="B4" s="210"/>
      <c r="C4" s="211" t="s">
        <v>993</v>
      </c>
      <c r="D4" s="212"/>
      <c r="E4" s="265" t="str">
        <f>'03 01 Rek'!G2</f>
        <v>UT</v>
      </c>
      <c r="F4" s="266"/>
      <c r="G4" s="267"/>
    </row>
    <row r="5" spans="1:7" ht="13.8" thickTop="1">
      <c r="A5" s="268"/>
      <c r="G5" s="270"/>
    </row>
    <row r="6" spans="1:11" ht="27" customHeight="1">
      <c r="A6" s="271" t="s">
        <v>86</v>
      </c>
      <c r="B6" s="272" t="s">
        <v>87</v>
      </c>
      <c r="C6" s="272" t="s">
        <v>88</v>
      </c>
      <c r="D6" s="272" t="s">
        <v>89</v>
      </c>
      <c r="E6" s="273" t="s">
        <v>90</v>
      </c>
      <c r="F6" s="272" t="s">
        <v>91</v>
      </c>
      <c r="G6" s="274" t="s">
        <v>92</v>
      </c>
      <c r="H6" s="275" t="s">
        <v>93</v>
      </c>
      <c r="I6" s="275" t="s">
        <v>94</v>
      </c>
      <c r="J6" s="275" t="s">
        <v>95</v>
      </c>
      <c r="K6" s="275" t="s">
        <v>96</v>
      </c>
    </row>
    <row r="7" spans="1:15" ht="12.75">
      <c r="A7" s="276" t="s">
        <v>97</v>
      </c>
      <c r="B7" s="277" t="s">
        <v>440</v>
      </c>
      <c r="C7" s="278" t="s">
        <v>441</v>
      </c>
      <c r="D7" s="279"/>
      <c r="E7" s="280"/>
      <c r="F7" s="280"/>
      <c r="G7" s="281"/>
      <c r="H7" s="282"/>
      <c r="I7" s="283"/>
      <c r="J7" s="284"/>
      <c r="K7" s="285"/>
      <c r="O7" s="286">
        <v>1</v>
      </c>
    </row>
    <row r="8" spans="1:80" ht="20.4">
      <c r="A8" s="287">
        <v>1</v>
      </c>
      <c r="B8" s="288" t="s">
        <v>994</v>
      </c>
      <c r="C8" s="289" t="s">
        <v>995</v>
      </c>
      <c r="D8" s="290" t="s">
        <v>130</v>
      </c>
      <c r="E8" s="291">
        <v>285</v>
      </c>
      <c r="F8" s="291">
        <v>0</v>
      </c>
      <c r="G8" s="292">
        <f>E8*F8</f>
        <v>0</v>
      </c>
      <c r="H8" s="293">
        <v>0</v>
      </c>
      <c r="I8" s="294">
        <f>E8*H8</f>
        <v>0</v>
      </c>
      <c r="J8" s="293">
        <v>0</v>
      </c>
      <c r="K8" s="294">
        <f>E8*J8</f>
        <v>0</v>
      </c>
      <c r="O8" s="286">
        <v>2</v>
      </c>
      <c r="AA8" s="257">
        <v>1</v>
      </c>
      <c r="AB8" s="257">
        <v>7</v>
      </c>
      <c r="AC8" s="257">
        <v>7</v>
      </c>
      <c r="AZ8" s="257">
        <v>2</v>
      </c>
      <c r="BA8" s="257">
        <f>IF(AZ8=1,G8,0)</f>
        <v>0</v>
      </c>
      <c r="BB8" s="257">
        <f>IF(AZ8=2,G8,0)</f>
        <v>0</v>
      </c>
      <c r="BC8" s="257">
        <f>IF(AZ8=3,G8,0)</f>
        <v>0</v>
      </c>
      <c r="BD8" s="257">
        <f>IF(AZ8=4,G8,0)</f>
        <v>0</v>
      </c>
      <c r="BE8" s="257">
        <f>IF(AZ8=5,G8,0)</f>
        <v>0</v>
      </c>
      <c r="CA8" s="286">
        <v>1</v>
      </c>
      <c r="CB8" s="286">
        <v>7</v>
      </c>
    </row>
    <row r="9" spans="1:80" ht="12.75">
      <c r="A9" s="287">
        <v>2</v>
      </c>
      <c r="B9" s="288" t="s">
        <v>996</v>
      </c>
      <c r="C9" s="289" t="s">
        <v>997</v>
      </c>
      <c r="D9" s="290" t="s">
        <v>130</v>
      </c>
      <c r="E9" s="291">
        <v>194</v>
      </c>
      <c r="F9" s="291">
        <v>0</v>
      </c>
      <c r="G9" s="292">
        <f>E9*F9</f>
        <v>0</v>
      </c>
      <c r="H9" s="293">
        <v>0</v>
      </c>
      <c r="I9" s="294">
        <f>E9*H9</f>
        <v>0</v>
      </c>
      <c r="J9" s="293"/>
      <c r="K9" s="294">
        <f>E9*J9</f>
        <v>0</v>
      </c>
      <c r="O9" s="286">
        <v>2</v>
      </c>
      <c r="AA9" s="257">
        <v>12</v>
      </c>
      <c r="AB9" s="257">
        <v>0</v>
      </c>
      <c r="AC9" s="257">
        <v>2</v>
      </c>
      <c r="AZ9" s="257">
        <v>2</v>
      </c>
      <c r="BA9" s="257">
        <f>IF(AZ9=1,G9,0)</f>
        <v>0</v>
      </c>
      <c r="BB9" s="257">
        <f>IF(AZ9=2,G9,0)</f>
        <v>0</v>
      </c>
      <c r="BC9" s="257">
        <f>IF(AZ9=3,G9,0)</f>
        <v>0</v>
      </c>
      <c r="BD9" s="257">
        <f>IF(AZ9=4,G9,0)</f>
        <v>0</v>
      </c>
      <c r="BE9" s="257">
        <f>IF(AZ9=5,G9,0)</f>
        <v>0</v>
      </c>
      <c r="CA9" s="286">
        <v>12</v>
      </c>
      <c r="CB9" s="286">
        <v>0</v>
      </c>
    </row>
    <row r="10" spans="1:80" ht="12.75">
      <c r="A10" s="287">
        <v>3</v>
      </c>
      <c r="B10" s="288" t="s">
        <v>998</v>
      </c>
      <c r="C10" s="289" t="s">
        <v>999</v>
      </c>
      <c r="D10" s="290" t="s">
        <v>130</v>
      </c>
      <c r="E10" s="291">
        <v>24</v>
      </c>
      <c r="F10" s="291">
        <v>0</v>
      </c>
      <c r="G10" s="292">
        <f>E10*F10</f>
        <v>0</v>
      </c>
      <c r="H10" s="293">
        <v>0</v>
      </c>
      <c r="I10" s="294">
        <f>E10*H10</f>
        <v>0</v>
      </c>
      <c r="J10" s="293"/>
      <c r="K10" s="294">
        <f>E10*J10</f>
        <v>0</v>
      </c>
      <c r="O10" s="286">
        <v>2</v>
      </c>
      <c r="AA10" s="257">
        <v>12</v>
      </c>
      <c r="AB10" s="257">
        <v>0</v>
      </c>
      <c r="AC10" s="257">
        <v>3</v>
      </c>
      <c r="AZ10" s="257">
        <v>2</v>
      </c>
      <c r="BA10" s="257">
        <f>IF(AZ10=1,G10,0)</f>
        <v>0</v>
      </c>
      <c r="BB10" s="257">
        <f>IF(AZ10=2,G10,0)</f>
        <v>0</v>
      </c>
      <c r="BC10" s="257">
        <f>IF(AZ10=3,G10,0)</f>
        <v>0</v>
      </c>
      <c r="BD10" s="257">
        <f>IF(AZ10=4,G10,0)</f>
        <v>0</v>
      </c>
      <c r="BE10" s="257">
        <f>IF(AZ10=5,G10,0)</f>
        <v>0</v>
      </c>
      <c r="CA10" s="286">
        <v>12</v>
      </c>
      <c r="CB10" s="286">
        <v>0</v>
      </c>
    </row>
    <row r="11" spans="1:80" ht="12.75">
      <c r="A11" s="287">
        <v>4</v>
      </c>
      <c r="B11" s="288" t="s">
        <v>1000</v>
      </c>
      <c r="C11" s="289" t="s">
        <v>1001</v>
      </c>
      <c r="D11" s="290" t="s">
        <v>130</v>
      </c>
      <c r="E11" s="291">
        <v>53</v>
      </c>
      <c r="F11" s="291">
        <v>0</v>
      </c>
      <c r="G11" s="292">
        <f>E11*F11</f>
        <v>0</v>
      </c>
      <c r="H11" s="293">
        <v>0</v>
      </c>
      <c r="I11" s="294">
        <f>E11*H11</f>
        <v>0</v>
      </c>
      <c r="J11" s="293"/>
      <c r="K11" s="294">
        <f>E11*J11</f>
        <v>0</v>
      </c>
      <c r="O11" s="286">
        <v>2</v>
      </c>
      <c r="AA11" s="257">
        <v>12</v>
      </c>
      <c r="AB11" s="257">
        <v>0</v>
      </c>
      <c r="AC11" s="257">
        <v>4</v>
      </c>
      <c r="AZ11" s="257">
        <v>2</v>
      </c>
      <c r="BA11" s="257">
        <f>IF(AZ11=1,G11,0)</f>
        <v>0</v>
      </c>
      <c r="BB11" s="257">
        <f>IF(AZ11=2,G11,0)</f>
        <v>0</v>
      </c>
      <c r="BC11" s="257">
        <f>IF(AZ11=3,G11,0)</f>
        <v>0</v>
      </c>
      <c r="BD11" s="257">
        <f>IF(AZ11=4,G11,0)</f>
        <v>0</v>
      </c>
      <c r="BE11" s="257">
        <f>IF(AZ11=5,G11,0)</f>
        <v>0</v>
      </c>
      <c r="CA11" s="286">
        <v>12</v>
      </c>
      <c r="CB11" s="286">
        <v>0</v>
      </c>
    </row>
    <row r="12" spans="1:80" ht="12.75">
      <c r="A12" s="287">
        <v>5</v>
      </c>
      <c r="B12" s="288" t="s">
        <v>1002</v>
      </c>
      <c r="C12" s="289" t="s">
        <v>1003</v>
      </c>
      <c r="D12" s="290" t="s">
        <v>130</v>
      </c>
      <c r="E12" s="291">
        <v>16</v>
      </c>
      <c r="F12" s="291">
        <v>0</v>
      </c>
      <c r="G12" s="292">
        <f>E12*F12</f>
        <v>0</v>
      </c>
      <c r="H12" s="293">
        <v>0</v>
      </c>
      <c r="I12" s="294">
        <f>E12*H12</f>
        <v>0</v>
      </c>
      <c r="J12" s="293"/>
      <c r="K12" s="294">
        <f>E12*J12</f>
        <v>0</v>
      </c>
      <c r="O12" s="286">
        <v>2</v>
      </c>
      <c r="AA12" s="257">
        <v>12</v>
      </c>
      <c r="AB12" s="257">
        <v>0</v>
      </c>
      <c r="AC12" s="257">
        <v>5</v>
      </c>
      <c r="AZ12" s="257">
        <v>2</v>
      </c>
      <c r="BA12" s="257">
        <f>IF(AZ12=1,G12,0)</f>
        <v>0</v>
      </c>
      <c r="BB12" s="257">
        <f>IF(AZ12=2,G12,0)</f>
        <v>0</v>
      </c>
      <c r="BC12" s="257">
        <f>IF(AZ12=3,G12,0)</f>
        <v>0</v>
      </c>
      <c r="BD12" s="257">
        <f>IF(AZ12=4,G12,0)</f>
        <v>0</v>
      </c>
      <c r="BE12" s="257">
        <f>IF(AZ12=5,G12,0)</f>
        <v>0</v>
      </c>
      <c r="CA12" s="286">
        <v>12</v>
      </c>
      <c r="CB12" s="286">
        <v>0</v>
      </c>
    </row>
    <row r="13" spans="1:80" ht="12.75">
      <c r="A13" s="287">
        <v>6</v>
      </c>
      <c r="B13" s="288" t="s">
        <v>1004</v>
      </c>
      <c r="C13" s="289" t="s">
        <v>1005</v>
      </c>
      <c r="D13" s="290" t="s">
        <v>12</v>
      </c>
      <c r="E13" s="291">
        <v>151.954</v>
      </c>
      <c r="F13" s="291">
        <v>0</v>
      </c>
      <c r="G13" s="292">
        <f>E13*F13</f>
        <v>0</v>
      </c>
      <c r="H13" s="293">
        <v>0</v>
      </c>
      <c r="I13" s="294">
        <f>E13*H13</f>
        <v>0</v>
      </c>
      <c r="J13" s="293">
        <v>0</v>
      </c>
      <c r="K13" s="294">
        <f>E13*J13</f>
        <v>0</v>
      </c>
      <c r="O13" s="286">
        <v>2</v>
      </c>
      <c r="AA13" s="257">
        <v>1</v>
      </c>
      <c r="AB13" s="257">
        <v>7</v>
      </c>
      <c r="AC13" s="257">
        <v>7</v>
      </c>
      <c r="AZ13" s="257">
        <v>2</v>
      </c>
      <c r="BA13" s="257">
        <f>IF(AZ13=1,G13,0)</f>
        <v>0</v>
      </c>
      <c r="BB13" s="257">
        <f>IF(AZ13=2,G13,0)</f>
        <v>0</v>
      </c>
      <c r="BC13" s="257">
        <f>IF(AZ13=3,G13,0)</f>
        <v>0</v>
      </c>
      <c r="BD13" s="257">
        <f>IF(AZ13=4,G13,0)</f>
        <v>0</v>
      </c>
      <c r="BE13" s="257">
        <f>IF(AZ13=5,G13,0)</f>
        <v>0</v>
      </c>
      <c r="CA13" s="286">
        <v>1</v>
      </c>
      <c r="CB13" s="286">
        <v>7</v>
      </c>
    </row>
    <row r="14" spans="1:57" ht="12.75">
      <c r="A14" s="306"/>
      <c r="B14" s="307" t="s">
        <v>101</v>
      </c>
      <c r="C14" s="308" t="s">
        <v>442</v>
      </c>
      <c r="D14" s="309"/>
      <c r="E14" s="310"/>
      <c r="F14" s="311"/>
      <c r="G14" s="312">
        <f>SUM(G7:G13)</f>
        <v>0</v>
      </c>
      <c r="H14" s="313"/>
      <c r="I14" s="314">
        <f>SUM(I7:I13)</f>
        <v>0</v>
      </c>
      <c r="J14" s="313"/>
      <c r="K14" s="314">
        <f>SUM(K7:K13)</f>
        <v>0</v>
      </c>
      <c r="O14" s="286">
        <v>4</v>
      </c>
      <c r="BA14" s="315">
        <f>SUM(BA7:BA13)</f>
        <v>0</v>
      </c>
      <c r="BB14" s="315">
        <f>SUM(BB7:BB13)</f>
        <v>0</v>
      </c>
      <c r="BC14" s="315">
        <f>SUM(BC7:BC13)</f>
        <v>0</v>
      </c>
      <c r="BD14" s="315">
        <f>SUM(BD7:BD13)</f>
        <v>0</v>
      </c>
      <c r="BE14" s="315">
        <f>SUM(BE7:BE13)</f>
        <v>0</v>
      </c>
    </row>
    <row r="15" spans="1:15" ht="12.75">
      <c r="A15" s="276" t="s">
        <v>97</v>
      </c>
      <c r="B15" s="277" t="s">
        <v>1006</v>
      </c>
      <c r="C15" s="278" t="s">
        <v>1007</v>
      </c>
      <c r="D15" s="279"/>
      <c r="E15" s="280"/>
      <c r="F15" s="280"/>
      <c r="G15" s="281"/>
      <c r="H15" s="282"/>
      <c r="I15" s="283"/>
      <c r="J15" s="284"/>
      <c r="K15" s="285"/>
      <c r="O15" s="286">
        <v>1</v>
      </c>
    </row>
    <row r="16" spans="1:80" ht="12.75">
      <c r="A16" s="287">
        <v>7</v>
      </c>
      <c r="B16" s="288" t="s">
        <v>1009</v>
      </c>
      <c r="C16" s="289" t="s">
        <v>1010</v>
      </c>
      <c r="D16" s="290" t="s">
        <v>807</v>
      </c>
      <c r="E16" s="291">
        <v>1</v>
      </c>
      <c r="F16" s="291">
        <v>0</v>
      </c>
      <c r="G16" s="292">
        <f>E16*F16</f>
        <v>0</v>
      </c>
      <c r="H16" s="293">
        <v>0</v>
      </c>
      <c r="I16" s="294">
        <f>E16*H16</f>
        <v>0</v>
      </c>
      <c r="J16" s="293"/>
      <c r="K16" s="294">
        <f>E16*J16</f>
        <v>0</v>
      </c>
      <c r="O16" s="286">
        <v>2</v>
      </c>
      <c r="AA16" s="257">
        <v>12</v>
      </c>
      <c r="AB16" s="257">
        <v>0</v>
      </c>
      <c r="AC16" s="257">
        <v>7</v>
      </c>
      <c r="AZ16" s="257">
        <v>2</v>
      </c>
      <c r="BA16" s="257">
        <f>IF(AZ16=1,G16,0)</f>
        <v>0</v>
      </c>
      <c r="BB16" s="257">
        <f>IF(AZ16=2,G16,0)</f>
        <v>0</v>
      </c>
      <c r="BC16" s="257">
        <f>IF(AZ16=3,G16,0)</f>
        <v>0</v>
      </c>
      <c r="BD16" s="257">
        <f>IF(AZ16=4,G16,0)</f>
        <v>0</v>
      </c>
      <c r="BE16" s="257">
        <f>IF(AZ16=5,G16,0)</f>
        <v>0</v>
      </c>
      <c r="CA16" s="286">
        <v>12</v>
      </c>
      <c r="CB16" s="286">
        <v>0</v>
      </c>
    </row>
    <row r="17" spans="1:80" ht="12.75">
      <c r="A17" s="287">
        <v>8</v>
      </c>
      <c r="B17" s="288" t="s">
        <v>1011</v>
      </c>
      <c r="C17" s="289" t="s">
        <v>1012</v>
      </c>
      <c r="D17" s="290" t="s">
        <v>807</v>
      </c>
      <c r="E17" s="291">
        <v>1</v>
      </c>
      <c r="F17" s="291">
        <v>0</v>
      </c>
      <c r="G17" s="292">
        <f>E17*F17</f>
        <v>0</v>
      </c>
      <c r="H17" s="293">
        <v>0</v>
      </c>
      <c r="I17" s="294">
        <f>E17*H17</f>
        <v>0</v>
      </c>
      <c r="J17" s="293"/>
      <c r="K17" s="294">
        <f>E17*J17</f>
        <v>0</v>
      </c>
      <c r="O17" s="286">
        <v>2</v>
      </c>
      <c r="AA17" s="257">
        <v>3</v>
      </c>
      <c r="AB17" s="257">
        <v>0</v>
      </c>
      <c r="AC17" s="257">
        <v>73124101</v>
      </c>
      <c r="AZ17" s="257">
        <v>2</v>
      </c>
      <c r="BA17" s="257">
        <f>IF(AZ17=1,G17,0)</f>
        <v>0</v>
      </c>
      <c r="BB17" s="257">
        <f>IF(AZ17=2,G17,0)</f>
        <v>0</v>
      </c>
      <c r="BC17" s="257">
        <f>IF(AZ17=3,G17,0)</f>
        <v>0</v>
      </c>
      <c r="BD17" s="257">
        <f>IF(AZ17=4,G17,0)</f>
        <v>0</v>
      </c>
      <c r="BE17" s="257">
        <f>IF(AZ17=5,G17,0)</f>
        <v>0</v>
      </c>
      <c r="CA17" s="286">
        <v>3</v>
      </c>
      <c r="CB17" s="286">
        <v>0</v>
      </c>
    </row>
    <row r="18" spans="1:80" ht="12.75">
      <c r="A18" s="287">
        <v>9</v>
      </c>
      <c r="B18" s="288" t="s">
        <v>1013</v>
      </c>
      <c r="C18" s="289" t="s">
        <v>1014</v>
      </c>
      <c r="D18" s="290" t="s">
        <v>345</v>
      </c>
      <c r="E18" s="291">
        <v>1</v>
      </c>
      <c r="F18" s="291">
        <v>0</v>
      </c>
      <c r="G18" s="292">
        <f>E18*F18</f>
        <v>0</v>
      </c>
      <c r="H18" s="293">
        <v>0</v>
      </c>
      <c r="I18" s="294">
        <f>E18*H18</f>
        <v>0</v>
      </c>
      <c r="J18" s="293"/>
      <c r="K18" s="294">
        <f>E18*J18</f>
        <v>0</v>
      </c>
      <c r="O18" s="286">
        <v>2</v>
      </c>
      <c r="AA18" s="257">
        <v>12</v>
      </c>
      <c r="AB18" s="257">
        <v>0</v>
      </c>
      <c r="AC18" s="257">
        <v>9</v>
      </c>
      <c r="AZ18" s="257">
        <v>2</v>
      </c>
      <c r="BA18" s="257">
        <f>IF(AZ18=1,G18,0)</f>
        <v>0</v>
      </c>
      <c r="BB18" s="257">
        <f>IF(AZ18=2,G18,0)</f>
        <v>0</v>
      </c>
      <c r="BC18" s="257">
        <f>IF(AZ18=3,G18,0)</f>
        <v>0</v>
      </c>
      <c r="BD18" s="257">
        <f>IF(AZ18=4,G18,0)</f>
        <v>0</v>
      </c>
      <c r="BE18" s="257">
        <f>IF(AZ18=5,G18,0)</f>
        <v>0</v>
      </c>
      <c r="CA18" s="286">
        <v>12</v>
      </c>
      <c r="CB18" s="286">
        <v>0</v>
      </c>
    </row>
    <row r="19" spans="1:80" ht="12.75">
      <c r="A19" s="287">
        <v>10</v>
      </c>
      <c r="B19" s="288" t="s">
        <v>1015</v>
      </c>
      <c r="C19" s="289" t="s">
        <v>1016</v>
      </c>
      <c r="D19" s="290" t="s">
        <v>345</v>
      </c>
      <c r="E19" s="291">
        <v>1</v>
      </c>
      <c r="F19" s="291">
        <v>0</v>
      </c>
      <c r="G19" s="292">
        <f>E19*F19</f>
        <v>0</v>
      </c>
      <c r="H19" s="293">
        <v>0</v>
      </c>
      <c r="I19" s="294">
        <f>E19*H19</f>
        <v>0</v>
      </c>
      <c r="J19" s="293"/>
      <c r="K19" s="294">
        <f>E19*J19</f>
        <v>0</v>
      </c>
      <c r="O19" s="286">
        <v>2</v>
      </c>
      <c r="AA19" s="257">
        <v>12</v>
      </c>
      <c r="AB19" s="257">
        <v>0</v>
      </c>
      <c r="AC19" s="257">
        <v>10</v>
      </c>
      <c r="AZ19" s="257">
        <v>2</v>
      </c>
      <c r="BA19" s="257">
        <f>IF(AZ19=1,G19,0)</f>
        <v>0</v>
      </c>
      <c r="BB19" s="257">
        <f>IF(AZ19=2,G19,0)</f>
        <v>0</v>
      </c>
      <c r="BC19" s="257">
        <f>IF(AZ19=3,G19,0)</f>
        <v>0</v>
      </c>
      <c r="BD19" s="257">
        <f>IF(AZ19=4,G19,0)</f>
        <v>0</v>
      </c>
      <c r="BE19" s="257">
        <f>IF(AZ19=5,G19,0)</f>
        <v>0</v>
      </c>
      <c r="CA19" s="286">
        <v>12</v>
      </c>
      <c r="CB19" s="286">
        <v>0</v>
      </c>
    </row>
    <row r="20" spans="1:80" ht="20.4">
      <c r="A20" s="287">
        <v>11</v>
      </c>
      <c r="B20" s="288" t="s">
        <v>1017</v>
      </c>
      <c r="C20" s="289" t="s">
        <v>1018</v>
      </c>
      <c r="D20" s="290" t="s">
        <v>345</v>
      </c>
      <c r="E20" s="291">
        <v>1</v>
      </c>
      <c r="F20" s="291">
        <v>0</v>
      </c>
      <c r="G20" s="292">
        <f>E20*F20</f>
        <v>0</v>
      </c>
      <c r="H20" s="293">
        <v>0</v>
      </c>
      <c r="I20" s="294">
        <f>E20*H20</f>
        <v>0</v>
      </c>
      <c r="J20" s="293"/>
      <c r="K20" s="294">
        <f>E20*J20</f>
        <v>0</v>
      </c>
      <c r="O20" s="286">
        <v>2</v>
      </c>
      <c r="AA20" s="257">
        <v>3</v>
      </c>
      <c r="AB20" s="257">
        <v>0</v>
      </c>
      <c r="AC20" s="257">
        <v>73110023</v>
      </c>
      <c r="AZ20" s="257">
        <v>2</v>
      </c>
      <c r="BA20" s="257">
        <f>IF(AZ20=1,G20,0)</f>
        <v>0</v>
      </c>
      <c r="BB20" s="257">
        <f>IF(AZ20=2,G20,0)</f>
        <v>0</v>
      </c>
      <c r="BC20" s="257">
        <f>IF(AZ20=3,G20,0)</f>
        <v>0</v>
      </c>
      <c r="BD20" s="257">
        <f>IF(AZ20=4,G20,0)</f>
        <v>0</v>
      </c>
      <c r="BE20" s="257">
        <f>IF(AZ20=5,G20,0)</f>
        <v>0</v>
      </c>
      <c r="CA20" s="286">
        <v>3</v>
      </c>
      <c r="CB20" s="286">
        <v>0</v>
      </c>
    </row>
    <row r="21" spans="1:80" ht="12.75">
      <c r="A21" s="287">
        <v>12</v>
      </c>
      <c r="B21" s="288" t="s">
        <v>1019</v>
      </c>
      <c r="C21" s="289" t="s">
        <v>1020</v>
      </c>
      <c r="D21" s="290" t="s">
        <v>807</v>
      </c>
      <c r="E21" s="291">
        <v>1</v>
      </c>
      <c r="F21" s="291">
        <v>0</v>
      </c>
      <c r="G21" s="292">
        <f>E21*F21</f>
        <v>0</v>
      </c>
      <c r="H21" s="293">
        <v>0</v>
      </c>
      <c r="I21" s="294">
        <f>E21*H21</f>
        <v>0</v>
      </c>
      <c r="J21" s="293"/>
      <c r="K21" s="294">
        <f>E21*J21</f>
        <v>0</v>
      </c>
      <c r="O21" s="286">
        <v>2</v>
      </c>
      <c r="AA21" s="257">
        <v>12</v>
      </c>
      <c r="AB21" s="257">
        <v>0</v>
      </c>
      <c r="AC21" s="257">
        <v>12</v>
      </c>
      <c r="AZ21" s="257">
        <v>2</v>
      </c>
      <c r="BA21" s="257">
        <f>IF(AZ21=1,G21,0)</f>
        <v>0</v>
      </c>
      <c r="BB21" s="257">
        <f>IF(AZ21=2,G21,0)</f>
        <v>0</v>
      </c>
      <c r="BC21" s="257">
        <f>IF(AZ21=3,G21,0)</f>
        <v>0</v>
      </c>
      <c r="BD21" s="257">
        <f>IF(AZ21=4,G21,0)</f>
        <v>0</v>
      </c>
      <c r="BE21" s="257">
        <f>IF(AZ21=5,G21,0)</f>
        <v>0</v>
      </c>
      <c r="CA21" s="286">
        <v>12</v>
      </c>
      <c r="CB21" s="286">
        <v>0</v>
      </c>
    </row>
    <row r="22" spans="1:80" ht="12.75">
      <c r="A22" s="287">
        <v>13</v>
      </c>
      <c r="B22" s="288" t="s">
        <v>1021</v>
      </c>
      <c r="C22" s="289" t="s">
        <v>1022</v>
      </c>
      <c r="D22" s="290" t="s">
        <v>345</v>
      </c>
      <c r="E22" s="291">
        <v>1</v>
      </c>
      <c r="F22" s="291">
        <v>0</v>
      </c>
      <c r="G22" s="292">
        <f>E22*F22</f>
        <v>0</v>
      </c>
      <c r="H22" s="293">
        <v>0</v>
      </c>
      <c r="I22" s="294">
        <f>E22*H22</f>
        <v>0</v>
      </c>
      <c r="J22" s="293"/>
      <c r="K22" s="294">
        <f>E22*J22</f>
        <v>0</v>
      </c>
      <c r="O22" s="286">
        <v>2</v>
      </c>
      <c r="AA22" s="257">
        <v>12</v>
      </c>
      <c r="AB22" s="257">
        <v>0</v>
      </c>
      <c r="AC22" s="257">
        <v>13</v>
      </c>
      <c r="AZ22" s="257">
        <v>2</v>
      </c>
      <c r="BA22" s="257">
        <f>IF(AZ22=1,G22,0)</f>
        <v>0</v>
      </c>
      <c r="BB22" s="257">
        <f>IF(AZ22=2,G22,0)</f>
        <v>0</v>
      </c>
      <c r="BC22" s="257">
        <f>IF(AZ22=3,G22,0)</f>
        <v>0</v>
      </c>
      <c r="BD22" s="257">
        <f>IF(AZ22=4,G22,0)</f>
        <v>0</v>
      </c>
      <c r="BE22" s="257">
        <f>IF(AZ22=5,G22,0)</f>
        <v>0</v>
      </c>
      <c r="CA22" s="286">
        <v>12</v>
      </c>
      <c r="CB22" s="286">
        <v>0</v>
      </c>
    </row>
    <row r="23" spans="1:80" ht="12.75">
      <c r="A23" s="287">
        <v>14</v>
      </c>
      <c r="B23" s="288" t="s">
        <v>1023</v>
      </c>
      <c r="C23" s="289" t="s">
        <v>1024</v>
      </c>
      <c r="D23" s="290" t="s">
        <v>345</v>
      </c>
      <c r="E23" s="291">
        <v>1</v>
      </c>
      <c r="F23" s="291">
        <v>0</v>
      </c>
      <c r="G23" s="292">
        <f>E23*F23</f>
        <v>0</v>
      </c>
      <c r="H23" s="293">
        <v>0</v>
      </c>
      <c r="I23" s="294">
        <f>E23*H23</f>
        <v>0</v>
      </c>
      <c r="J23" s="293"/>
      <c r="K23" s="294">
        <f>E23*J23</f>
        <v>0</v>
      </c>
      <c r="O23" s="286">
        <v>2</v>
      </c>
      <c r="AA23" s="257">
        <v>12</v>
      </c>
      <c r="AB23" s="257">
        <v>0</v>
      </c>
      <c r="AC23" s="257">
        <v>14</v>
      </c>
      <c r="AZ23" s="257">
        <v>2</v>
      </c>
      <c r="BA23" s="257">
        <f>IF(AZ23=1,G23,0)</f>
        <v>0</v>
      </c>
      <c r="BB23" s="257">
        <f>IF(AZ23=2,G23,0)</f>
        <v>0</v>
      </c>
      <c r="BC23" s="257">
        <f>IF(AZ23=3,G23,0)</f>
        <v>0</v>
      </c>
      <c r="BD23" s="257">
        <f>IF(AZ23=4,G23,0)</f>
        <v>0</v>
      </c>
      <c r="BE23" s="257">
        <f>IF(AZ23=5,G23,0)</f>
        <v>0</v>
      </c>
      <c r="CA23" s="286">
        <v>12</v>
      </c>
      <c r="CB23" s="286">
        <v>0</v>
      </c>
    </row>
    <row r="24" spans="1:80" ht="30.6">
      <c r="A24" s="287">
        <v>15</v>
      </c>
      <c r="B24" s="288" t="s">
        <v>1025</v>
      </c>
      <c r="C24" s="289" t="s">
        <v>1026</v>
      </c>
      <c r="D24" s="290" t="s">
        <v>345</v>
      </c>
      <c r="E24" s="291">
        <v>1</v>
      </c>
      <c r="F24" s="291">
        <v>0</v>
      </c>
      <c r="G24" s="292">
        <f>E24*F24</f>
        <v>0</v>
      </c>
      <c r="H24" s="293">
        <v>0</v>
      </c>
      <c r="I24" s="294">
        <f>E24*H24</f>
        <v>0</v>
      </c>
      <c r="J24" s="293"/>
      <c r="K24" s="294">
        <f>E24*J24</f>
        <v>0</v>
      </c>
      <c r="O24" s="286">
        <v>2</v>
      </c>
      <c r="AA24" s="257">
        <v>12</v>
      </c>
      <c r="AB24" s="257">
        <v>0</v>
      </c>
      <c r="AC24" s="257">
        <v>15</v>
      </c>
      <c r="AZ24" s="257">
        <v>2</v>
      </c>
      <c r="BA24" s="257">
        <f>IF(AZ24=1,G24,0)</f>
        <v>0</v>
      </c>
      <c r="BB24" s="257">
        <f>IF(AZ24=2,G24,0)</f>
        <v>0</v>
      </c>
      <c r="BC24" s="257">
        <f>IF(AZ24=3,G24,0)</f>
        <v>0</v>
      </c>
      <c r="BD24" s="257">
        <f>IF(AZ24=4,G24,0)</f>
        <v>0</v>
      </c>
      <c r="BE24" s="257">
        <f>IF(AZ24=5,G24,0)</f>
        <v>0</v>
      </c>
      <c r="CA24" s="286">
        <v>12</v>
      </c>
      <c r="CB24" s="286">
        <v>0</v>
      </c>
    </row>
    <row r="25" spans="1:80" ht="20.4">
      <c r="A25" s="287">
        <v>16</v>
      </c>
      <c r="B25" s="288" t="s">
        <v>1027</v>
      </c>
      <c r="C25" s="289" t="s">
        <v>1028</v>
      </c>
      <c r="D25" s="290" t="s">
        <v>345</v>
      </c>
      <c r="E25" s="291">
        <v>1</v>
      </c>
      <c r="F25" s="291">
        <v>0</v>
      </c>
      <c r="G25" s="292">
        <f>E25*F25</f>
        <v>0</v>
      </c>
      <c r="H25" s="293">
        <v>0</v>
      </c>
      <c r="I25" s="294">
        <f>E25*H25</f>
        <v>0</v>
      </c>
      <c r="J25" s="293">
        <v>0</v>
      </c>
      <c r="K25" s="294">
        <f>E25*J25</f>
        <v>0</v>
      </c>
      <c r="O25" s="286">
        <v>2</v>
      </c>
      <c r="AA25" s="257">
        <v>1</v>
      </c>
      <c r="AB25" s="257">
        <v>7</v>
      </c>
      <c r="AC25" s="257">
        <v>7</v>
      </c>
      <c r="AZ25" s="257">
        <v>2</v>
      </c>
      <c r="BA25" s="257">
        <f>IF(AZ25=1,G25,0)</f>
        <v>0</v>
      </c>
      <c r="BB25" s="257">
        <f>IF(AZ25=2,G25,0)</f>
        <v>0</v>
      </c>
      <c r="BC25" s="257">
        <f>IF(AZ25=3,G25,0)</f>
        <v>0</v>
      </c>
      <c r="BD25" s="257">
        <f>IF(AZ25=4,G25,0)</f>
        <v>0</v>
      </c>
      <c r="BE25" s="257">
        <f>IF(AZ25=5,G25,0)</f>
        <v>0</v>
      </c>
      <c r="CA25" s="286">
        <v>1</v>
      </c>
      <c r="CB25" s="286">
        <v>7</v>
      </c>
    </row>
    <row r="26" spans="1:80" ht="12.75">
      <c r="A26" s="287">
        <v>17</v>
      </c>
      <c r="B26" s="288" t="s">
        <v>1029</v>
      </c>
      <c r="C26" s="289" t="s">
        <v>1030</v>
      </c>
      <c r="D26" s="290" t="s">
        <v>12</v>
      </c>
      <c r="E26" s="291">
        <v>1820.2</v>
      </c>
      <c r="F26" s="291">
        <v>0</v>
      </c>
      <c r="G26" s="292">
        <f>E26*F26</f>
        <v>0</v>
      </c>
      <c r="H26" s="293">
        <v>0</v>
      </c>
      <c r="I26" s="294">
        <f>E26*H26</f>
        <v>0</v>
      </c>
      <c r="J26" s="293">
        <v>0</v>
      </c>
      <c r="K26" s="294">
        <f>E26*J26</f>
        <v>0</v>
      </c>
      <c r="O26" s="286">
        <v>2</v>
      </c>
      <c r="AA26" s="257">
        <v>1</v>
      </c>
      <c r="AB26" s="257">
        <v>7</v>
      </c>
      <c r="AC26" s="257">
        <v>7</v>
      </c>
      <c r="AZ26" s="257">
        <v>2</v>
      </c>
      <c r="BA26" s="257">
        <f>IF(AZ26=1,G26,0)</f>
        <v>0</v>
      </c>
      <c r="BB26" s="257">
        <f>IF(AZ26=2,G26,0)</f>
        <v>0</v>
      </c>
      <c r="BC26" s="257">
        <f>IF(AZ26=3,G26,0)</f>
        <v>0</v>
      </c>
      <c r="BD26" s="257">
        <f>IF(AZ26=4,G26,0)</f>
        <v>0</v>
      </c>
      <c r="BE26" s="257">
        <f>IF(AZ26=5,G26,0)</f>
        <v>0</v>
      </c>
      <c r="CA26" s="286">
        <v>1</v>
      </c>
      <c r="CB26" s="286">
        <v>7</v>
      </c>
    </row>
    <row r="27" spans="1:57" ht="12.75">
      <c r="A27" s="306"/>
      <c r="B27" s="307" t="s">
        <v>101</v>
      </c>
      <c r="C27" s="308" t="s">
        <v>1008</v>
      </c>
      <c r="D27" s="309"/>
      <c r="E27" s="310"/>
      <c r="F27" s="311"/>
      <c r="G27" s="312">
        <f>SUM(G15:G26)</f>
        <v>0</v>
      </c>
      <c r="H27" s="313"/>
      <c r="I27" s="314">
        <f>SUM(I15:I26)</f>
        <v>0</v>
      </c>
      <c r="J27" s="313"/>
      <c r="K27" s="314">
        <f>SUM(K15:K26)</f>
        <v>0</v>
      </c>
      <c r="O27" s="286">
        <v>4</v>
      </c>
      <c r="BA27" s="315">
        <f>SUM(BA15:BA26)</f>
        <v>0</v>
      </c>
      <c r="BB27" s="315">
        <f>SUM(BB15:BB26)</f>
        <v>0</v>
      </c>
      <c r="BC27" s="315">
        <f>SUM(BC15:BC26)</f>
        <v>0</v>
      </c>
      <c r="BD27" s="315">
        <f>SUM(BD15:BD26)</f>
        <v>0</v>
      </c>
      <c r="BE27" s="315">
        <f>SUM(BE15:BE26)</f>
        <v>0</v>
      </c>
    </row>
    <row r="28" spans="1:15" ht="12.75">
      <c r="A28" s="276" t="s">
        <v>97</v>
      </c>
      <c r="B28" s="277" t="s">
        <v>1031</v>
      </c>
      <c r="C28" s="278" t="s">
        <v>1032</v>
      </c>
      <c r="D28" s="279"/>
      <c r="E28" s="280"/>
      <c r="F28" s="280"/>
      <c r="G28" s="281"/>
      <c r="H28" s="282"/>
      <c r="I28" s="283"/>
      <c r="J28" s="284"/>
      <c r="K28" s="285"/>
      <c r="O28" s="286">
        <v>1</v>
      </c>
    </row>
    <row r="29" spans="1:80" ht="12.75">
      <c r="A29" s="287">
        <v>18</v>
      </c>
      <c r="B29" s="288" t="s">
        <v>1034</v>
      </c>
      <c r="C29" s="289" t="s">
        <v>1035</v>
      </c>
      <c r="D29" s="290" t="s">
        <v>879</v>
      </c>
      <c r="E29" s="291">
        <v>1</v>
      </c>
      <c r="F29" s="291">
        <v>0</v>
      </c>
      <c r="G29" s="292">
        <f>E29*F29</f>
        <v>0</v>
      </c>
      <c r="H29" s="293">
        <v>0</v>
      </c>
      <c r="I29" s="294">
        <f>E29*H29</f>
        <v>0</v>
      </c>
      <c r="J29" s="293"/>
      <c r="K29" s="294">
        <f>E29*J29</f>
        <v>0</v>
      </c>
      <c r="O29" s="286">
        <v>2</v>
      </c>
      <c r="AA29" s="257">
        <v>12</v>
      </c>
      <c r="AB29" s="257">
        <v>0</v>
      </c>
      <c r="AC29" s="257">
        <v>18</v>
      </c>
      <c r="AZ29" s="257">
        <v>2</v>
      </c>
      <c r="BA29" s="257">
        <f>IF(AZ29=1,G29,0)</f>
        <v>0</v>
      </c>
      <c r="BB29" s="257">
        <f>IF(AZ29=2,G29,0)</f>
        <v>0</v>
      </c>
      <c r="BC29" s="257">
        <f>IF(AZ29=3,G29,0)</f>
        <v>0</v>
      </c>
      <c r="BD29" s="257">
        <f>IF(AZ29=4,G29,0)</f>
        <v>0</v>
      </c>
      <c r="BE29" s="257">
        <f>IF(AZ29=5,G29,0)</f>
        <v>0</v>
      </c>
      <c r="CA29" s="286">
        <v>12</v>
      </c>
      <c r="CB29" s="286">
        <v>0</v>
      </c>
    </row>
    <row r="30" spans="1:80" ht="12.75">
      <c r="A30" s="287">
        <v>19</v>
      </c>
      <c r="B30" s="288" t="s">
        <v>1036</v>
      </c>
      <c r="C30" s="289" t="s">
        <v>1037</v>
      </c>
      <c r="D30" s="290" t="s">
        <v>879</v>
      </c>
      <c r="E30" s="291">
        <v>1</v>
      </c>
      <c r="F30" s="291">
        <v>0</v>
      </c>
      <c r="G30" s="292">
        <f>E30*F30</f>
        <v>0</v>
      </c>
      <c r="H30" s="293">
        <v>0</v>
      </c>
      <c r="I30" s="294">
        <f>E30*H30</f>
        <v>0</v>
      </c>
      <c r="J30" s="293"/>
      <c r="K30" s="294">
        <f>E30*J30</f>
        <v>0</v>
      </c>
      <c r="O30" s="286">
        <v>2</v>
      </c>
      <c r="AA30" s="257">
        <v>12</v>
      </c>
      <c r="AB30" s="257">
        <v>0</v>
      </c>
      <c r="AC30" s="257">
        <v>19</v>
      </c>
      <c r="AZ30" s="257">
        <v>2</v>
      </c>
      <c r="BA30" s="257">
        <f>IF(AZ30=1,G30,0)</f>
        <v>0</v>
      </c>
      <c r="BB30" s="257">
        <f>IF(AZ30=2,G30,0)</f>
        <v>0</v>
      </c>
      <c r="BC30" s="257">
        <f>IF(AZ30=3,G30,0)</f>
        <v>0</v>
      </c>
      <c r="BD30" s="257">
        <f>IF(AZ30=4,G30,0)</f>
        <v>0</v>
      </c>
      <c r="BE30" s="257">
        <f>IF(AZ30=5,G30,0)</f>
        <v>0</v>
      </c>
      <c r="CA30" s="286">
        <v>12</v>
      </c>
      <c r="CB30" s="286">
        <v>0</v>
      </c>
    </row>
    <row r="31" spans="1:57" ht="12.75">
      <c r="A31" s="306"/>
      <c r="B31" s="307" t="s">
        <v>101</v>
      </c>
      <c r="C31" s="308" t="s">
        <v>1033</v>
      </c>
      <c r="D31" s="309"/>
      <c r="E31" s="310"/>
      <c r="F31" s="311"/>
      <c r="G31" s="312">
        <f>SUM(G28:G30)</f>
        <v>0</v>
      </c>
      <c r="H31" s="313"/>
      <c r="I31" s="314">
        <f>SUM(I28:I30)</f>
        <v>0</v>
      </c>
      <c r="J31" s="313"/>
      <c r="K31" s="314">
        <f>SUM(K28:K30)</f>
        <v>0</v>
      </c>
      <c r="O31" s="286">
        <v>4</v>
      </c>
      <c r="BA31" s="315">
        <f>SUM(BA28:BA30)</f>
        <v>0</v>
      </c>
      <c r="BB31" s="315">
        <f>SUM(BB28:BB30)</f>
        <v>0</v>
      </c>
      <c r="BC31" s="315">
        <f>SUM(BC28:BC30)</f>
        <v>0</v>
      </c>
      <c r="BD31" s="315">
        <f>SUM(BD28:BD30)</f>
        <v>0</v>
      </c>
      <c r="BE31" s="315">
        <f>SUM(BE28:BE30)</f>
        <v>0</v>
      </c>
    </row>
    <row r="32" spans="1:15" ht="12.75">
      <c r="A32" s="276" t="s">
        <v>97</v>
      </c>
      <c r="B32" s="277" t="s">
        <v>1038</v>
      </c>
      <c r="C32" s="278" t="s">
        <v>1039</v>
      </c>
      <c r="D32" s="279"/>
      <c r="E32" s="280"/>
      <c r="F32" s="280"/>
      <c r="G32" s="281"/>
      <c r="H32" s="282"/>
      <c r="I32" s="283"/>
      <c r="J32" s="284"/>
      <c r="K32" s="285"/>
      <c r="O32" s="286">
        <v>1</v>
      </c>
    </row>
    <row r="33" spans="1:80" ht="12.75">
      <c r="A33" s="287">
        <v>20</v>
      </c>
      <c r="B33" s="288" t="s">
        <v>1041</v>
      </c>
      <c r="C33" s="289" t="s">
        <v>1042</v>
      </c>
      <c r="D33" s="290" t="s">
        <v>130</v>
      </c>
      <c r="E33" s="291">
        <v>192</v>
      </c>
      <c r="F33" s="291">
        <v>0</v>
      </c>
      <c r="G33" s="292">
        <f>E33*F33</f>
        <v>0</v>
      </c>
      <c r="H33" s="293">
        <v>0</v>
      </c>
      <c r="I33" s="294">
        <f>E33*H33</f>
        <v>0</v>
      </c>
      <c r="J33" s="293">
        <v>0</v>
      </c>
      <c r="K33" s="294">
        <f>E33*J33</f>
        <v>0</v>
      </c>
      <c r="O33" s="286">
        <v>2</v>
      </c>
      <c r="AA33" s="257">
        <v>1</v>
      </c>
      <c r="AB33" s="257">
        <v>7</v>
      </c>
      <c r="AC33" s="257">
        <v>7</v>
      </c>
      <c r="AZ33" s="257">
        <v>2</v>
      </c>
      <c r="BA33" s="257">
        <f>IF(AZ33=1,G33,0)</f>
        <v>0</v>
      </c>
      <c r="BB33" s="257">
        <f>IF(AZ33=2,G33,0)</f>
        <v>0</v>
      </c>
      <c r="BC33" s="257">
        <f>IF(AZ33=3,G33,0)</f>
        <v>0</v>
      </c>
      <c r="BD33" s="257">
        <f>IF(AZ33=4,G33,0)</f>
        <v>0</v>
      </c>
      <c r="BE33" s="257">
        <f>IF(AZ33=5,G33,0)</f>
        <v>0</v>
      </c>
      <c r="CA33" s="286">
        <v>1</v>
      </c>
      <c r="CB33" s="286">
        <v>7</v>
      </c>
    </row>
    <row r="34" spans="1:80" ht="12.75">
      <c r="A34" s="287">
        <v>21</v>
      </c>
      <c r="B34" s="288" t="s">
        <v>1043</v>
      </c>
      <c r="C34" s="289" t="s">
        <v>1044</v>
      </c>
      <c r="D34" s="290" t="s">
        <v>130</v>
      </c>
      <c r="E34" s="291">
        <v>24</v>
      </c>
      <c r="F34" s="291">
        <v>0</v>
      </c>
      <c r="G34" s="292">
        <f>E34*F34</f>
        <v>0</v>
      </c>
      <c r="H34" s="293">
        <v>0</v>
      </c>
      <c r="I34" s="294">
        <f>E34*H34</f>
        <v>0</v>
      </c>
      <c r="J34" s="293">
        <v>0</v>
      </c>
      <c r="K34" s="294">
        <f>E34*J34</f>
        <v>0</v>
      </c>
      <c r="O34" s="286">
        <v>2</v>
      </c>
      <c r="AA34" s="257">
        <v>1</v>
      </c>
      <c r="AB34" s="257">
        <v>7</v>
      </c>
      <c r="AC34" s="257">
        <v>7</v>
      </c>
      <c r="AZ34" s="257">
        <v>2</v>
      </c>
      <c r="BA34" s="257">
        <f>IF(AZ34=1,G34,0)</f>
        <v>0</v>
      </c>
      <c r="BB34" s="257">
        <f>IF(AZ34=2,G34,0)</f>
        <v>0</v>
      </c>
      <c r="BC34" s="257">
        <f>IF(AZ34=3,G34,0)</f>
        <v>0</v>
      </c>
      <c r="BD34" s="257">
        <f>IF(AZ34=4,G34,0)</f>
        <v>0</v>
      </c>
      <c r="BE34" s="257">
        <f>IF(AZ34=5,G34,0)</f>
        <v>0</v>
      </c>
      <c r="CA34" s="286">
        <v>1</v>
      </c>
      <c r="CB34" s="286">
        <v>7</v>
      </c>
    </row>
    <row r="35" spans="1:80" ht="12.75">
      <c r="A35" s="287">
        <v>22</v>
      </c>
      <c r="B35" s="288" t="s">
        <v>1045</v>
      </c>
      <c r="C35" s="289" t="s">
        <v>1046</v>
      </c>
      <c r="D35" s="290" t="s">
        <v>130</v>
      </c>
      <c r="E35" s="291">
        <v>53</v>
      </c>
      <c r="F35" s="291">
        <v>0</v>
      </c>
      <c r="G35" s="292">
        <f>E35*F35</f>
        <v>0</v>
      </c>
      <c r="H35" s="293">
        <v>0</v>
      </c>
      <c r="I35" s="294">
        <f>E35*H35</f>
        <v>0</v>
      </c>
      <c r="J35" s="293">
        <v>0</v>
      </c>
      <c r="K35" s="294">
        <f>E35*J35</f>
        <v>0</v>
      </c>
      <c r="O35" s="286">
        <v>2</v>
      </c>
      <c r="AA35" s="257">
        <v>1</v>
      </c>
      <c r="AB35" s="257">
        <v>7</v>
      </c>
      <c r="AC35" s="257">
        <v>7</v>
      </c>
      <c r="AZ35" s="257">
        <v>2</v>
      </c>
      <c r="BA35" s="257">
        <f>IF(AZ35=1,G35,0)</f>
        <v>0</v>
      </c>
      <c r="BB35" s="257">
        <f>IF(AZ35=2,G35,0)</f>
        <v>0</v>
      </c>
      <c r="BC35" s="257">
        <f>IF(AZ35=3,G35,0)</f>
        <v>0</v>
      </c>
      <c r="BD35" s="257">
        <f>IF(AZ35=4,G35,0)</f>
        <v>0</v>
      </c>
      <c r="BE35" s="257">
        <f>IF(AZ35=5,G35,0)</f>
        <v>0</v>
      </c>
      <c r="CA35" s="286">
        <v>1</v>
      </c>
      <c r="CB35" s="286">
        <v>7</v>
      </c>
    </row>
    <row r="36" spans="1:80" ht="12.75">
      <c r="A36" s="287">
        <v>23</v>
      </c>
      <c r="B36" s="288" t="s">
        <v>1047</v>
      </c>
      <c r="C36" s="289" t="s">
        <v>1048</v>
      </c>
      <c r="D36" s="290" t="s">
        <v>130</v>
      </c>
      <c r="E36" s="291">
        <v>16</v>
      </c>
      <c r="F36" s="291">
        <v>0</v>
      </c>
      <c r="G36" s="292">
        <f>E36*F36</f>
        <v>0</v>
      </c>
      <c r="H36" s="293">
        <v>0</v>
      </c>
      <c r="I36" s="294">
        <f>E36*H36</f>
        <v>0</v>
      </c>
      <c r="J36" s="293">
        <v>0</v>
      </c>
      <c r="K36" s="294">
        <f>E36*J36</f>
        <v>0</v>
      </c>
      <c r="O36" s="286">
        <v>2</v>
      </c>
      <c r="AA36" s="257">
        <v>1</v>
      </c>
      <c r="AB36" s="257">
        <v>7</v>
      </c>
      <c r="AC36" s="257">
        <v>7</v>
      </c>
      <c r="AZ36" s="257">
        <v>2</v>
      </c>
      <c r="BA36" s="257">
        <f>IF(AZ36=1,G36,0)</f>
        <v>0</v>
      </c>
      <c r="BB36" s="257">
        <f>IF(AZ36=2,G36,0)</f>
        <v>0</v>
      </c>
      <c r="BC36" s="257">
        <f>IF(AZ36=3,G36,0)</f>
        <v>0</v>
      </c>
      <c r="BD36" s="257">
        <f>IF(AZ36=4,G36,0)</f>
        <v>0</v>
      </c>
      <c r="BE36" s="257">
        <f>IF(AZ36=5,G36,0)</f>
        <v>0</v>
      </c>
      <c r="CA36" s="286">
        <v>1</v>
      </c>
      <c r="CB36" s="286">
        <v>7</v>
      </c>
    </row>
    <row r="37" spans="1:80" ht="12.75">
      <c r="A37" s="287">
        <v>24</v>
      </c>
      <c r="B37" s="288" t="s">
        <v>1049</v>
      </c>
      <c r="C37" s="289" t="s">
        <v>1050</v>
      </c>
      <c r="D37" s="290" t="s">
        <v>130</v>
      </c>
      <c r="E37" s="291">
        <v>285</v>
      </c>
      <c r="F37" s="291">
        <v>0</v>
      </c>
      <c r="G37" s="292">
        <f>E37*F37</f>
        <v>0</v>
      </c>
      <c r="H37" s="293">
        <v>0</v>
      </c>
      <c r="I37" s="294">
        <f>E37*H37</f>
        <v>0</v>
      </c>
      <c r="J37" s="293">
        <v>0</v>
      </c>
      <c r="K37" s="294">
        <f>E37*J37</f>
        <v>0</v>
      </c>
      <c r="O37" s="286">
        <v>2</v>
      </c>
      <c r="AA37" s="257">
        <v>1</v>
      </c>
      <c r="AB37" s="257">
        <v>7</v>
      </c>
      <c r="AC37" s="257">
        <v>7</v>
      </c>
      <c r="AZ37" s="257">
        <v>2</v>
      </c>
      <c r="BA37" s="257">
        <f>IF(AZ37=1,G37,0)</f>
        <v>0</v>
      </c>
      <c r="BB37" s="257">
        <f>IF(AZ37=2,G37,0)</f>
        <v>0</v>
      </c>
      <c r="BC37" s="257">
        <f>IF(AZ37=3,G37,0)</f>
        <v>0</v>
      </c>
      <c r="BD37" s="257">
        <f>IF(AZ37=4,G37,0)</f>
        <v>0</v>
      </c>
      <c r="BE37" s="257">
        <f>IF(AZ37=5,G37,0)</f>
        <v>0</v>
      </c>
      <c r="CA37" s="286">
        <v>1</v>
      </c>
      <c r="CB37" s="286">
        <v>7</v>
      </c>
    </row>
    <row r="38" spans="1:80" ht="12.75">
      <c r="A38" s="287">
        <v>25</v>
      </c>
      <c r="B38" s="288" t="s">
        <v>1051</v>
      </c>
      <c r="C38" s="289" t="s">
        <v>1052</v>
      </c>
      <c r="D38" s="290" t="s">
        <v>12</v>
      </c>
      <c r="E38" s="291">
        <v>864.43</v>
      </c>
      <c r="F38" s="291">
        <v>0</v>
      </c>
      <c r="G38" s="292">
        <f>E38*F38</f>
        <v>0</v>
      </c>
      <c r="H38" s="293">
        <v>0</v>
      </c>
      <c r="I38" s="294">
        <f>E38*H38</f>
        <v>0</v>
      </c>
      <c r="J38" s="293">
        <v>0</v>
      </c>
      <c r="K38" s="294">
        <f>E38*J38</f>
        <v>0</v>
      </c>
      <c r="O38" s="286">
        <v>2</v>
      </c>
      <c r="AA38" s="257">
        <v>1</v>
      </c>
      <c r="AB38" s="257">
        <v>7</v>
      </c>
      <c r="AC38" s="257">
        <v>7</v>
      </c>
      <c r="AZ38" s="257">
        <v>2</v>
      </c>
      <c r="BA38" s="257">
        <f>IF(AZ38=1,G38,0)</f>
        <v>0</v>
      </c>
      <c r="BB38" s="257">
        <f>IF(AZ38=2,G38,0)</f>
        <v>0</v>
      </c>
      <c r="BC38" s="257">
        <f>IF(AZ38=3,G38,0)</f>
        <v>0</v>
      </c>
      <c r="BD38" s="257">
        <f>IF(AZ38=4,G38,0)</f>
        <v>0</v>
      </c>
      <c r="BE38" s="257">
        <f>IF(AZ38=5,G38,0)</f>
        <v>0</v>
      </c>
      <c r="CA38" s="286">
        <v>1</v>
      </c>
      <c r="CB38" s="286">
        <v>7</v>
      </c>
    </row>
    <row r="39" spans="1:57" ht="12.75">
      <c r="A39" s="306"/>
      <c r="B39" s="307" t="s">
        <v>101</v>
      </c>
      <c r="C39" s="308" t="s">
        <v>1040</v>
      </c>
      <c r="D39" s="309"/>
      <c r="E39" s="310"/>
      <c r="F39" s="311"/>
      <c r="G39" s="312">
        <f>SUM(G32:G38)</f>
        <v>0</v>
      </c>
      <c r="H39" s="313"/>
      <c r="I39" s="314">
        <f>SUM(I32:I38)</f>
        <v>0</v>
      </c>
      <c r="J39" s="313"/>
      <c r="K39" s="314">
        <f>SUM(K32:K38)</f>
        <v>0</v>
      </c>
      <c r="O39" s="286">
        <v>4</v>
      </c>
      <c r="BA39" s="315">
        <f>SUM(BA32:BA38)</f>
        <v>0</v>
      </c>
      <c r="BB39" s="315">
        <f>SUM(BB32:BB38)</f>
        <v>0</v>
      </c>
      <c r="BC39" s="315">
        <f>SUM(BC32:BC38)</f>
        <v>0</v>
      </c>
      <c r="BD39" s="315">
        <f>SUM(BD32:BD38)</f>
        <v>0</v>
      </c>
      <c r="BE39" s="315">
        <f>SUM(BE32:BE38)</f>
        <v>0</v>
      </c>
    </row>
    <row r="40" spans="1:15" ht="12.75">
      <c r="A40" s="276" t="s">
        <v>97</v>
      </c>
      <c r="B40" s="277" t="s">
        <v>1053</v>
      </c>
      <c r="C40" s="278" t="s">
        <v>1054</v>
      </c>
      <c r="D40" s="279"/>
      <c r="E40" s="280"/>
      <c r="F40" s="280"/>
      <c r="G40" s="281"/>
      <c r="H40" s="282"/>
      <c r="I40" s="283"/>
      <c r="J40" s="284"/>
      <c r="K40" s="285"/>
      <c r="O40" s="286">
        <v>1</v>
      </c>
    </row>
    <row r="41" spans="1:80" ht="12.75">
      <c r="A41" s="287">
        <v>26</v>
      </c>
      <c r="B41" s="288" t="s">
        <v>1056</v>
      </c>
      <c r="C41" s="289" t="s">
        <v>1057</v>
      </c>
      <c r="D41" s="290" t="s">
        <v>345</v>
      </c>
      <c r="E41" s="291">
        <v>25</v>
      </c>
      <c r="F41" s="291">
        <v>0</v>
      </c>
      <c r="G41" s="292">
        <f>E41*F41</f>
        <v>0</v>
      </c>
      <c r="H41" s="293">
        <v>0</v>
      </c>
      <c r="I41" s="294">
        <f>E41*H41</f>
        <v>0</v>
      </c>
      <c r="J41" s="293"/>
      <c r="K41" s="294">
        <f>E41*J41</f>
        <v>0</v>
      </c>
      <c r="O41" s="286">
        <v>2</v>
      </c>
      <c r="AA41" s="257">
        <v>12</v>
      </c>
      <c r="AB41" s="257">
        <v>0</v>
      </c>
      <c r="AC41" s="257">
        <v>26</v>
      </c>
      <c r="AZ41" s="257">
        <v>2</v>
      </c>
      <c r="BA41" s="257">
        <f>IF(AZ41=1,G41,0)</f>
        <v>0</v>
      </c>
      <c r="BB41" s="257">
        <f>IF(AZ41=2,G41,0)</f>
        <v>0</v>
      </c>
      <c r="BC41" s="257">
        <f>IF(AZ41=3,G41,0)</f>
        <v>0</v>
      </c>
      <c r="BD41" s="257">
        <f>IF(AZ41=4,G41,0)</f>
        <v>0</v>
      </c>
      <c r="BE41" s="257">
        <f>IF(AZ41=5,G41,0)</f>
        <v>0</v>
      </c>
      <c r="CA41" s="286">
        <v>12</v>
      </c>
      <c r="CB41" s="286">
        <v>0</v>
      </c>
    </row>
    <row r="42" spans="1:80" ht="12.75">
      <c r="A42" s="287">
        <v>27</v>
      </c>
      <c r="B42" s="288" t="s">
        <v>1058</v>
      </c>
      <c r="C42" s="289" t="s">
        <v>1059</v>
      </c>
      <c r="D42" s="290" t="s">
        <v>345</v>
      </c>
      <c r="E42" s="291">
        <v>25</v>
      </c>
      <c r="F42" s="291">
        <v>0</v>
      </c>
      <c r="G42" s="292">
        <f>E42*F42</f>
        <v>0</v>
      </c>
      <c r="H42" s="293">
        <v>0</v>
      </c>
      <c r="I42" s="294">
        <f>E42*H42</f>
        <v>0</v>
      </c>
      <c r="J42" s="293"/>
      <c r="K42" s="294">
        <f>E42*J42</f>
        <v>0</v>
      </c>
      <c r="O42" s="286">
        <v>2</v>
      </c>
      <c r="AA42" s="257">
        <v>12</v>
      </c>
      <c r="AB42" s="257">
        <v>0</v>
      </c>
      <c r="AC42" s="257">
        <v>27</v>
      </c>
      <c r="AZ42" s="257">
        <v>2</v>
      </c>
      <c r="BA42" s="257">
        <f>IF(AZ42=1,G42,0)</f>
        <v>0</v>
      </c>
      <c r="BB42" s="257">
        <f>IF(AZ42=2,G42,0)</f>
        <v>0</v>
      </c>
      <c r="BC42" s="257">
        <f>IF(AZ42=3,G42,0)</f>
        <v>0</v>
      </c>
      <c r="BD42" s="257">
        <f>IF(AZ42=4,G42,0)</f>
        <v>0</v>
      </c>
      <c r="BE42" s="257">
        <f>IF(AZ42=5,G42,0)</f>
        <v>0</v>
      </c>
      <c r="CA42" s="286">
        <v>12</v>
      </c>
      <c r="CB42" s="286">
        <v>0</v>
      </c>
    </row>
    <row r="43" spans="1:80" ht="12.75">
      <c r="A43" s="287">
        <v>28</v>
      </c>
      <c r="B43" s="288" t="s">
        <v>1060</v>
      </c>
      <c r="C43" s="289" t="s">
        <v>1061</v>
      </c>
      <c r="D43" s="290" t="s">
        <v>935</v>
      </c>
      <c r="E43" s="291">
        <v>1</v>
      </c>
      <c r="F43" s="291">
        <v>0</v>
      </c>
      <c r="G43" s="292">
        <f>E43*F43</f>
        <v>0</v>
      </c>
      <c r="H43" s="293">
        <v>0</v>
      </c>
      <c r="I43" s="294">
        <f>E43*H43</f>
        <v>0</v>
      </c>
      <c r="J43" s="293"/>
      <c r="K43" s="294">
        <f>E43*J43</f>
        <v>0</v>
      </c>
      <c r="O43" s="286">
        <v>2</v>
      </c>
      <c r="AA43" s="257">
        <v>12</v>
      </c>
      <c r="AB43" s="257">
        <v>0</v>
      </c>
      <c r="AC43" s="257">
        <v>28</v>
      </c>
      <c r="AZ43" s="257">
        <v>2</v>
      </c>
      <c r="BA43" s="257">
        <f>IF(AZ43=1,G43,0)</f>
        <v>0</v>
      </c>
      <c r="BB43" s="257">
        <f>IF(AZ43=2,G43,0)</f>
        <v>0</v>
      </c>
      <c r="BC43" s="257">
        <f>IF(AZ43=3,G43,0)</f>
        <v>0</v>
      </c>
      <c r="BD43" s="257">
        <f>IF(AZ43=4,G43,0)</f>
        <v>0</v>
      </c>
      <c r="BE43" s="257">
        <f>IF(AZ43=5,G43,0)</f>
        <v>0</v>
      </c>
      <c r="CA43" s="286">
        <v>12</v>
      </c>
      <c r="CB43" s="286">
        <v>0</v>
      </c>
    </row>
    <row r="44" spans="1:80" ht="12.75">
      <c r="A44" s="287">
        <v>29</v>
      </c>
      <c r="B44" s="288" t="s">
        <v>1062</v>
      </c>
      <c r="C44" s="289" t="s">
        <v>1063</v>
      </c>
      <c r="D44" s="290" t="s">
        <v>345</v>
      </c>
      <c r="E44" s="291">
        <v>1</v>
      </c>
      <c r="F44" s="291">
        <v>0</v>
      </c>
      <c r="G44" s="292">
        <f>E44*F44</f>
        <v>0</v>
      </c>
      <c r="H44" s="293">
        <v>0</v>
      </c>
      <c r="I44" s="294">
        <f>E44*H44</f>
        <v>0</v>
      </c>
      <c r="J44" s="293"/>
      <c r="K44" s="294">
        <f>E44*J44</f>
        <v>0</v>
      </c>
      <c r="O44" s="286">
        <v>2</v>
      </c>
      <c r="AA44" s="257">
        <v>3</v>
      </c>
      <c r="AB44" s="257">
        <v>0</v>
      </c>
      <c r="AC44" s="257">
        <v>73404563</v>
      </c>
      <c r="AZ44" s="257">
        <v>2</v>
      </c>
      <c r="BA44" s="257">
        <f>IF(AZ44=1,G44,0)</f>
        <v>0</v>
      </c>
      <c r="BB44" s="257">
        <f>IF(AZ44=2,G44,0)</f>
        <v>0</v>
      </c>
      <c r="BC44" s="257">
        <f>IF(AZ44=3,G44,0)</f>
        <v>0</v>
      </c>
      <c r="BD44" s="257">
        <f>IF(AZ44=4,G44,0)</f>
        <v>0</v>
      </c>
      <c r="BE44" s="257">
        <f>IF(AZ44=5,G44,0)</f>
        <v>0</v>
      </c>
      <c r="CA44" s="286">
        <v>3</v>
      </c>
      <c r="CB44" s="286">
        <v>0</v>
      </c>
    </row>
    <row r="45" spans="1:80" ht="12.75">
      <c r="A45" s="287">
        <v>30</v>
      </c>
      <c r="B45" s="288" t="s">
        <v>1064</v>
      </c>
      <c r="C45" s="289" t="s">
        <v>1065</v>
      </c>
      <c r="D45" s="290" t="s">
        <v>345</v>
      </c>
      <c r="E45" s="291">
        <v>3</v>
      </c>
      <c r="F45" s="291">
        <v>0</v>
      </c>
      <c r="G45" s="292">
        <f>E45*F45</f>
        <v>0</v>
      </c>
      <c r="H45" s="293">
        <v>0</v>
      </c>
      <c r="I45" s="294">
        <f>E45*H45</f>
        <v>0</v>
      </c>
      <c r="J45" s="293">
        <v>0</v>
      </c>
      <c r="K45" s="294">
        <f>E45*J45</f>
        <v>0</v>
      </c>
      <c r="O45" s="286">
        <v>2</v>
      </c>
      <c r="AA45" s="257">
        <v>1</v>
      </c>
      <c r="AB45" s="257">
        <v>7</v>
      </c>
      <c r="AC45" s="257">
        <v>7</v>
      </c>
      <c r="AZ45" s="257">
        <v>2</v>
      </c>
      <c r="BA45" s="257">
        <f>IF(AZ45=1,G45,0)</f>
        <v>0</v>
      </c>
      <c r="BB45" s="257">
        <f>IF(AZ45=2,G45,0)</f>
        <v>0</v>
      </c>
      <c r="BC45" s="257">
        <f>IF(AZ45=3,G45,0)</f>
        <v>0</v>
      </c>
      <c r="BD45" s="257">
        <f>IF(AZ45=4,G45,0)</f>
        <v>0</v>
      </c>
      <c r="BE45" s="257">
        <f>IF(AZ45=5,G45,0)</f>
        <v>0</v>
      </c>
      <c r="CA45" s="286">
        <v>1</v>
      </c>
      <c r="CB45" s="286">
        <v>7</v>
      </c>
    </row>
    <row r="46" spans="1:80" ht="12.75">
      <c r="A46" s="287">
        <v>31</v>
      </c>
      <c r="B46" s="288" t="s">
        <v>1066</v>
      </c>
      <c r="C46" s="289" t="s">
        <v>1067</v>
      </c>
      <c r="D46" s="290" t="s">
        <v>345</v>
      </c>
      <c r="E46" s="291">
        <v>3</v>
      </c>
      <c r="F46" s="291">
        <v>0</v>
      </c>
      <c r="G46" s="292">
        <f>E46*F46</f>
        <v>0</v>
      </c>
      <c r="H46" s="293">
        <v>0</v>
      </c>
      <c r="I46" s="294">
        <f>E46*H46</f>
        <v>0</v>
      </c>
      <c r="J46" s="293"/>
      <c r="K46" s="294">
        <f>E46*J46</f>
        <v>0</v>
      </c>
      <c r="O46" s="286">
        <v>2</v>
      </c>
      <c r="AA46" s="257">
        <v>12</v>
      </c>
      <c r="AB46" s="257">
        <v>0</v>
      </c>
      <c r="AC46" s="257">
        <v>31</v>
      </c>
      <c r="AZ46" s="257">
        <v>2</v>
      </c>
      <c r="BA46" s="257">
        <f>IF(AZ46=1,G46,0)</f>
        <v>0</v>
      </c>
      <c r="BB46" s="257">
        <f>IF(AZ46=2,G46,0)</f>
        <v>0</v>
      </c>
      <c r="BC46" s="257">
        <f>IF(AZ46=3,G46,0)</f>
        <v>0</v>
      </c>
      <c r="BD46" s="257">
        <f>IF(AZ46=4,G46,0)</f>
        <v>0</v>
      </c>
      <c r="BE46" s="257">
        <f>IF(AZ46=5,G46,0)</f>
        <v>0</v>
      </c>
      <c r="CA46" s="286">
        <v>12</v>
      </c>
      <c r="CB46" s="286">
        <v>0</v>
      </c>
    </row>
    <row r="47" spans="1:80" ht="12.75">
      <c r="A47" s="287">
        <v>32</v>
      </c>
      <c r="B47" s="288" t="s">
        <v>1068</v>
      </c>
      <c r="C47" s="289" t="s">
        <v>1069</v>
      </c>
      <c r="D47" s="290" t="s">
        <v>345</v>
      </c>
      <c r="E47" s="291">
        <v>8</v>
      </c>
      <c r="F47" s="291">
        <v>0</v>
      </c>
      <c r="G47" s="292">
        <f>E47*F47</f>
        <v>0</v>
      </c>
      <c r="H47" s="293">
        <v>0</v>
      </c>
      <c r="I47" s="294">
        <f>E47*H47</f>
        <v>0</v>
      </c>
      <c r="J47" s="293">
        <v>0</v>
      </c>
      <c r="K47" s="294">
        <f>E47*J47</f>
        <v>0</v>
      </c>
      <c r="O47" s="286">
        <v>2</v>
      </c>
      <c r="AA47" s="257">
        <v>1</v>
      </c>
      <c r="AB47" s="257">
        <v>7</v>
      </c>
      <c r="AC47" s="257">
        <v>7</v>
      </c>
      <c r="AZ47" s="257">
        <v>2</v>
      </c>
      <c r="BA47" s="257">
        <f>IF(AZ47=1,G47,0)</f>
        <v>0</v>
      </c>
      <c r="BB47" s="257">
        <f>IF(AZ47=2,G47,0)</f>
        <v>0</v>
      </c>
      <c r="BC47" s="257">
        <f>IF(AZ47=3,G47,0)</f>
        <v>0</v>
      </c>
      <c r="BD47" s="257">
        <f>IF(AZ47=4,G47,0)</f>
        <v>0</v>
      </c>
      <c r="BE47" s="257">
        <f>IF(AZ47=5,G47,0)</f>
        <v>0</v>
      </c>
      <c r="CA47" s="286">
        <v>1</v>
      </c>
      <c r="CB47" s="286">
        <v>7</v>
      </c>
    </row>
    <row r="48" spans="1:80" ht="12.75">
      <c r="A48" s="287">
        <v>33</v>
      </c>
      <c r="B48" s="288" t="s">
        <v>1070</v>
      </c>
      <c r="C48" s="289" t="s">
        <v>1071</v>
      </c>
      <c r="D48" s="290" t="s">
        <v>345</v>
      </c>
      <c r="E48" s="291">
        <v>8</v>
      </c>
      <c r="F48" s="291">
        <v>0</v>
      </c>
      <c r="G48" s="292">
        <f>E48*F48</f>
        <v>0</v>
      </c>
      <c r="H48" s="293">
        <v>0</v>
      </c>
      <c r="I48" s="294">
        <f>E48*H48</f>
        <v>0</v>
      </c>
      <c r="J48" s="293"/>
      <c r="K48" s="294">
        <f>E48*J48</f>
        <v>0</v>
      </c>
      <c r="O48" s="286">
        <v>2</v>
      </c>
      <c r="AA48" s="257">
        <v>12</v>
      </c>
      <c r="AB48" s="257">
        <v>0</v>
      </c>
      <c r="AC48" s="257">
        <v>33</v>
      </c>
      <c r="AZ48" s="257">
        <v>2</v>
      </c>
      <c r="BA48" s="257">
        <f>IF(AZ48=1,G48,0)</f>
        <v>0</v>
      </c>
      <c r="BB48" s="257">
        <f>IF(AZ48=2,G48,0)</f>
        <v>0</v>
      </c>
      <c r="BC48" s="257">
        <f>IF(AZ48=3,G48,0)</f>
        <v>0</v>
      </c>
      <c r="BD48" s="257">
        <f>IF(AZ48=4,G48,0)</f>
        <v>0</v>
      </c>
      <c r="BE48" s="257">
        <f>IF(AZ48=5,G48,0)</f>
        <v>0</v>
      </c>
      <c r="CA48" s="286">
        <v>12</v>
      </c>
      <c r="CB48" s="286">
        <v>0</v>
      </c>
    </row>
    <row r="49" spans="1:80" ht="12.75">
      <c r="A49" s="287">
        <v>34</v>
      </c>
      <c r="B49" s="288" t="s">
        <v>1072</v>
      </c>
      <c r="C49" s="289" t="s">
        <v>1073</v>
      </c>
      <c r="D49" s="290" t="s">
        <v>345</v>
      </c>
      <c r="E49" s="291">
        <v>8</v>
      </c>
      <c r="F49" s="291">
        <v>0</v>
      </c>
      <c r="G49" s="292">
        <f>E49*F49</f>
        <v>0</v>
      </c>
      <c r="H49" s="293">
        <v>0</v>
      </c>
      <c r="I49" s="294">
        <f>E49*H49</f>
        <v>0</v>
      </c>
      <c r="J49" s="293"/>
      <c r="K49" s="294">
        <f>E49*J49</f>
        <v>0</v>
      </c>
      <c r="O49" s="286">
        <v>2</v>
      </c>
      <c r="AA49" s="257">
        <v>12</v>
      </c>
      <c r="AB49" s="257">
        <v>0</v>
      </c>
      <c r="AC49" s="257">
        <v>34</v>
      </c>
      <c r="AZ49" s="257">
        <v>2</v>
      </c>
      <c r="BA49" s="257">
        <f>IF(AZ49=1,G49,0)</f>
        <v>0</v>
      </c>
      <c r="BB49" s="257">
        <f>IF(AZ49=2,G49,0)</f>
        <v>0</v>
      </c>
      <c r="BC49" s="257">
        <f>IF(AZ49=3,G49,0)</f>
        <v>0</v>
      </c>
      <c r="BD49" s="257">
        <f>IF(AZ49=4,G49,0)</f>
        <v>0</v>
      </c>
      <c r="BE49" s="257">
        <f>IF(AZ49=5,G49,0)</f>
        <v>0</v>
      </c>
      <c r="CA49" s="286">
        <v>12</v>
      </c>
      <c r="CB49" s="286">
        <v>0</v>
      </c>
    </row>
    <row r="50" spans="1:80" ht="12.75">
      <c r="A50" s="287">
        <v>35</v>
      </c>
      <c r="B50" s="288" t="s">
        <v>1074</v>
      </c>
      <c r="C50" s="289" t="s">
        <v>1075</v>
      </c>
      <c r="D50" s="290" t="s">
        <v>345</v>
      </c>
      <c r="E50" s="291">
        <v>17</v>
      </c>
      <c r="F50" s="291">
        <v>0</v>
      </c>
      <c r="G50" s="292">
        <f>E50*F50</f>
        <v>0</v>
      </c>
      <c r="H50" s="293">
        <v>0</v>
      </c>
      <c r="I50" s="294">
        <f>E50*H50</f>
        <v>0</v>
      </c>
      <c r="J50" s="293"/>
      <c r="K50" s="294">
        <f>E50*J50</f>
        <v>0</v>
      </c>
      <c r="O50" s="286">
        <v>2</v>
      </c>
      <c r="AA50" s="257">
        <v>12</v>
      </c>
      <c r="AB50" s="257">
        <v>0</v>
      </c>
      <c r="AC50" s="257">
        <v>35</v>
      </c>
      <c r="AZ50" s="257">
        <v>2</v>
      </c>
      <c r="BA50" s="257">
        <f>IF(AZ50=1,G50,0)</f>
        <v>0</v>
      </c>
      <c r="BB50" s="257">
        <f>IF(AZ50=2,G50,0)</f>
        <v>0</v>
      </c>
      <c r="BC50" s="257">
        <f>IF(AZ50=3,G50,0)</f>
        <v>0</v>
      </c>
      <c r="BD50" s="257">
        <f>IF(AZ50=4,G50,0)</f>
        <v>0</v>
      </c>
      <c r="BE50" s="257">
        <f>IF(AZ50=5,G50,0)</f>
        <v>0</v>
      </c>
      <c r="CA50" s="286">
        <v>12</v>
      </c>
      <c r="CB50" s="286">
        <v>0</v>
      </c>
    </row>
    <row r="51" spans="1:80" ht="12.75">
      <c r="A51" s="287">
        <v>36</v>
      </c>
      <c r="B51" s="288" t="s">
        <v>1076</v>
      </c>
      <c r="C51" s="289" t="s">
        <v>1077</v>
      </c>
      <c r="D51" s="290" t="s">
        <v>345</v>
      </c>
      <c r="E51" s="291">
        <v>50</v>
      </c>
      <c r="F51" s="291">
        <v>0</v>
      </c>
      <c r="G51" s="292">
        <f>E51*F51</f>
        <v>0</v>
      </c>
      <c r="H51" s="293">
        <v>0</v>
      </c>
      <c r="I51" s="294">
        <f>E51*H51</f>
        <v>0</v>
      </c>
      <c r="J51" s="293"/>
      <c r="K51" s="294">
        <f>E51*J51</f>
        <v>0</v>
      </c>
      <c r="O51" s="286">
        <v>2</v>
      </c>
      <c r="AA51" s="257">
        <v>12</v>
      </c>
      <c r="AB51" s="257">
        <v>0</v>
      </c>
      <c r="AC51" s="257">
        <v>36</v>
      </c>
      <c r="AZ51" s="257">
        <v>2</v>
      </c>
      <c r="BA51" s="257">
        <f>IF(AZ51=1,G51,0)</f>
        <v>0</v>
      </c>
      <c r="BB51" s="257">
        <f>IF(AZ51=2,G51,0)</f>
        <v>0</v>
      </c>
      <c r="BC51" s="257">
        <f>IF(AZ51=3,G51,0)</f>
        <v>0</v>
      </c>
      <c r="BD51" s="257">
        <f>IF(AZ51=4,G51,0)</f>
        <v>0</v>
      </c>
      <c r="BE51" s="257">
        <f>IF(AZ51=5,G51,0)</f>
        <v>0</v>
      </c>
      <c r="CA51" s="286">
        <v>12</v>
      </c>
      <c r="CB51" s="286">
        <v>0</v>
      </c>
    </row>
    <row r="52" spans="1:80" ht="20.4">
      <c r="A52" s="287">
        <v>37</v>
      </c>
      <c r="B52" s="288" t="s">
        <v>1078</v>
      </c>
      <c r="C52" s="289" t="s">
        <v>1079</v>
      </c>
      <c r="D52" s="290" t="s">
        <v>345</v>
      </c>
      <c r="E52" s="291">
        <v>1</v>
      </c>
      <c r="F52" s="291">
        <v>0</v>
      </c>
      <c r="G52" s="292">
        <f>E52*F52</f>
        <v>0</v>
      </c>
      <c r="H52" s="293">
        <v>0</v>
      </c>
      <c r="I52" s="294">
        <f>E52*H52</f>
        <v>0</v>
      </c>
      <c r="J52" s="293">
        <v>0</v>
      </c>
      <c r="K52" s="294">
        <f>E52*J52</f>
        <v>0</v>
      </c>
      <c r="O52" s="286">
        <v>2</v>
      </c>
      <c r="AA52" s="257">
        <v>1</v>
      </c>
      <c r="AB52" s="257">
        <v>7</v>
      </c>
      <c r="AC52" s="257">
        <v>7</v>
      </c>
      <c r="AZ52" s="257">
        <v>2</v>
      </c>
      <c r="BA52" s="257">
        <f>IF(AZ52=1,G52,0)</f>
        <v>0</v>
      </c>
      <c r="BB52" s="257">
        <f>IF(AZ52=2,G52,0)</f>
        <v>0</v>
      </c>
      <c r="BC52" s="257">
        <f>IF(AZ52=3,G52,0)</f>
        <v>0</v>
      </c>
      <c r="BD52" s="257">
        <f>IF(AZ52=4,G52,0)</f>
        <v>0</v>
      </c>
      <c r="BE52" s="257">
        <f>IF(AZ52=5,G52,0)</f>
        <v>0</v>
      </c>
      <c r="CA52" s="286">
        <v>1</v>
      </c>
      <c r="CB52" s="286">
        <v>7</v>
      </c>
    </row>
    <row r="53" spans="1:80" ht="20.4">
      <c r="A53" s="287">
        <v>38</v>
      </c>
      <c r="B53" s="288" t="s">
        <v>1080</v>
      </c>
      <c r="C53" s="289" t="s">
        <v>1081</v>
      </c>
      <c r="D53" s="290" t="s">
        <v>345</v>
      </c>
      <c r="E53" s="291">
        <v>3</v>
      </c>
      <c r="F53" s="291">
        <v>0</v>
      </c>
      <c r="G53" s="292">
        <f>E53*F53</f>
        <v>0</v>
      </c>
      <c r="H53" s="293">
        <v>0</v>
      </c>
      <c r="I53" s="294">
        <f>E53*H53</f>
        <v>0</v>
      </c>
      <c r="J53" s="293">
        <v>0</v>
      </c>
      <c r="K53" s="294">
        <f>E53*J53</f>
        <v>0</v>
      </c>
      <c r="O53" s="286">
        <v>2</v>
      </c>
      <c r="AA53" s="257">
        <v>1</v>
      </c>
      <c r="AB53" s="257">
        <v>7</v>
      </c>
      <c r="AC53" s="257">
        <v>7</v>
      </c>
      <c r="AZ53" s="257">
        <v>2</v>
      </c>
      <c r="BA53" s="257">
        <f>IF(AZ53=1,G53,0)</f>
        <v>0</v>
      </c>
      <c r="BB53" s="257">
        <f>IF(AZ53=2,G53,0)</f>
        <v>0</v>
      </c>
      <c r="BC53" s="257">
        <f>IF(AZ53=3,G53,0)</f>
        <v>0</v>
      </c>
      <c r="BD53" s="257">
        <f>IF(AZ53=4,G53,0)</f>
        <v>0</v>
      </c>
      <c r="BE53" s="257">
        <f>IF(AZ53=5,G53,0)</f>
        <v>0</v>
      </c>
      <c r="CA53" s="286">
        <v>1</v>
      </c>
      <c r="CB53" s="286">
        <v>7</v>
      </c>
    </row>
    <row r="54" spans="1:80" ht="12.75">
      <c r="A54" s="287">
        <v>39</v>
      </c>
      <c r="B54" s="288" t="s">
        <v>1082</v>
      </c>
      <c r="C54" s="289" t="s">
        <v>1083</v>
      </c>
      <c r="D54" s="290" t="s">
        <v>345</v>
      </c>
      <c r="E54" s="291">
        <v>2</v>
      </c>
      <c r="F54" s="291">
        <v>0</v>
      </c>
      <c r="G54" s="292">
        <f>E54*F54</f>
        <v>0</v>
      </c>
      <c r="H54" s="293">
        <v>0</v>
      </c>
      <c r="I54" s="294">
        <f>E54*H54</f>
        <v>0</v>
      </c>
      <c r="J54" s="293">
        <v>0</v>
      </c>
      <c r="K54" s="294">
        <f>E54*J54</f>
        <v>0</v>
      </c>
      <c r="O54" s="286">
        <v>2</v>
      </c>
      <c r="AA54" s="257">
        <v>1</v>
      </c>
      <c r="AB54" s="257">
        <v>7</v>
      </c>
      <c r="AC54" s="257">
        <v>7</v>
      </c>
      <c r="AZ54" s="257">
        <v>2</v>
      </c>
      <c r="BA54" s="257">
        <f>IF(AZ54=1,G54,0)</f>
        <v>0</v>
      </c>
      <c r="BB54" s="257">
        <f>IF(AZ54=2,G54,0)</f>
        <v>0</v>
      </c>
      <c r="BC54" s="257">
        <f>IF(AZ54=3,G54,0)</f>
        <v>0</v>
      </c>
      <c r="BD54" s="257">
        <f>IF(AZ54=4,G54,0)</f>
        <v>0</v>
      </c>
      <c r="BE54" s="257">
        <f>IF(AZ54=5,G54,0)</f>
        <v>0</v>
      </c>
      <c r="CA54" s="286">
        <v>1</v>
      </c>
      <c r="CB54" s="286">
        <v>7</v>
      </c>
    </row>
    <row r="55" spans="1:80" ht="20.4">
      <c r="A55" s="287">
        <v>40</v>
      </c>
      <c r="B55" s="288" t="s">
        <v>1084</v>
      </c>
      <c r="C55" s="289" t="s">
        <v>1085</v>
      </c>
      <c r="D55" s="290" t="s">
        <v>345</v>
      </c>
      <c r="E55" s="291">
        <v>2</v>
      </c>
      <c r="F55" s="291">
        <v>0</v>
      </c>
      <c r="G55" s="292">
        <f>E55*F55</f>
        <v>0</v>
      </c>
      <c r="H55" s="293">
        <v>0</v>
      </c>
      <c r="I55" s="294">
        <f>E55*H55</f>
        <v>0</v>
      </c>
      <c r="J55" s="293">
        <v>0</v>
      </c>
      <c r="K55" s="294">
        <f>E55*J55</f>
        <v>0</v>
      </c>
      <c r="O55" s="286">
        <v>2</v>
      </c>
      <c r="AA55" s="257">
        <v>1</v>
      </c>
      <c r="AB55" s="257">
        <v>7</v>
      </c>
      <c r="AC55" s="257">
        <v>7</v>
      </c>
      <c r="AZ55" s="257">
        <v>2</v>
      </c>
      <c r="BA55" s="257">
        <f>IF(AZ55=1,G55,0)</f>
        <v>0</v>
      </c>
      <c r="BB55" s="257">
        <f>IF(AZ55=2,G55,0)</f>
        <v>0</v>
      </c>
      <c r="BC55" s="257">
        <f>IF(AZ55=3,G55,0)</f>
        <v>0</v>
      </c>
      <c r="BD55" s="257">
        <f>IF(AZ55=4,G55,0)</f>
        <v>0</v>
      </c>
      <c r="BE55" s="257">
        <f>IF(AZ55=5,G55,0)</f>
        <v>0</v>
      </c>
      <c r="CA55" s="286">
        <v>1</v>
      </c>
      <c r="CB55" s="286">
        <v>7</v>
      </c>
    </row>
    <row r="56" spans="1:80" ht="12.75">
      <c r="A56" s="287">
        <v>41</v>
      </c>
      <c r="B56" s="288" t="s">
        <v>1086</v>
      </c>
      <c r="C56" s="289" t="s">
        <v>1087</v>
      </c>
      <c r="D56" s="290" t="s">
        <v>345</v>
      </c>
      <c r="E56" s="291">
        <v>2</v>
      </c>
      <c r="F56" s="291">
        <v>0</v>
      </c>
      <c r="G56" s="292">
        <f>E56*F56</f>
        <v>0</v>
      </c>
      <c r="H56" s="293">
        <v>0</v>
      </c>
      <c r="I56" s="294">
        <f>E56*H56</f>
        <v>0</v>
      </c>
      <c r="J56" s="293">
        <v>0</v>
      </c>
      <c r="K56" s="294">
        <f>E56*J56</f>
        <v>0</v>
      </c>
      <c r="O56" s="286">
        <v>2</v>
      </c>
      <c r="AA56" s="257">
        <v>1</v>
      </c>
      <c r="AB56" s="257">
        <v>7</v>
      </c>
      <c r="AC56" s="257">
        <v>7</v>
      </c>
      <c r="AZ56" s="257">
        <v>2</v>
      </c>
      <c r="BA56" s="257">
        <f>IF(AZ56=1,G56,0)</f>
        <v>0</v>
      </c>
      <c r="BB56" s="257">
        <f>IF(AZ56=2,G56,0)</f>
        <v>0</v>
      </c>
      <c r="BC56" s="257">
        <f>IF(AZ56=3,G56,0)</f>
        <v>0</v>
      </c>
      <c r="BD56" s="257">
        <f>IF(AZ56=4,G56,0)</f>
        <v>0</v>
      </c>
      <c r="BE56" s="257">
        <f>IF(AZ56=5,G56,0)</f>
        <v>0</v>
      </c>
      <c r="CA56" s="286">
        <v>1</v>
      </c>
      <c r="CB56" s="286">
        <v>7</v>
      </c>
    </row>
    <row r="57" spans="1:80" ht="12.75">
      <c r="A57" s="287">
        <v>42</v>
      </c>
      <c r="B57" s="288" t="s">
        <v>1088</v>
      </c>
      <c r="C57" s="289" t="s">
        <v>1089</v>
      </c>
      <c r="D57" s="290" t="s">
        <v>345</v>
      </c>
      <c r="E57" s="291">
        <v>1</v>
      </c>
      <c r="F57" s="291">
        <v>0</v>
      </c>
      <c r="G57" s="292">
        <f>E57*F57</f>
        <v>0</v>
      </c>
      <c r="H57" s="293">
        <v>0</v>
      </c>
      <c r="I57" s="294">
        <f>E57*H57</f>
        <v>0</v>
      </c>
      <c r="J57" s="293">
        <v>0</v>
      </c>
      <c r="K57" s="294">
        <f>E57*J57</f>
        <v>0</v>
      </c>
      <c r="O57" s="286">
        <v>2</v>
      </c>
      <c r="AA57" s="257">
        <v>1</v>
      </c>
      <c r="AB57" s="257">
        <v>7</v>
      </c>
      <c r="AC57" s="257">
        <v>7</v>
      </c>
      <c r="AZ57" s="257">
        <v>2</v>
      </c>
      <c r="BA57" s="257">
        <f>IF(AZ57=1,G57,0)</f>
        <v>0</v>
      </c>
      <c r="BB57" s="257">
        <f>IF(AZ57=2,G57,0)</f>
        <v>0</v>
      </c>
      <c r="BC57" s="257">
        <f>IF(AZ57=3,G57,0)</f>
        <v>0</v>
      </c>
      <c r="BD57" s="257">
        <f>IF(AZ57=4,G57,0)</f>
        <v>0</v>
      </c>
      <c r="BE57" s="257">
        <f>IF(AZ57=5,G57,0)</f>
        <v>0</v>
      </c>
      <c r="CA57" s="286">
        <v>1</v>
      </c>
      <c r="CB57" s="286">
        <v>7</v>
      </c>
    </row>
    <row r="58" spans="1:80" ht="12.75">
      <c r="A58" s="287">
        <v>43</v>
      </c>
      <c r="B58" s="288" t="s">
        <v>1090</v>
      </c>
      <c r="C58" s="289" t="s">
        <v>1091</v>
      </c>
      <c r="D58" s="290" t="s">
        <v>345</v>
      </c>
      <c r="E58" s="291">
        <v>2</v>
      </c>
      <c r="F58" s="291">
        <v>0</v>
      </c>
      <c r="G58" s="292">
        <f>E58*F58</f>
        <v>0</v>
      </c>
      <c r="H58" s="293">
        <v>0</v>
      </c>
      <c r="I58" s="294">
        <f>E58*H58</f>
        <v>0</v>
      </c>
      <c r="J58" s="293">
        <v>0</v>
      </c>
      <c r="K58" s="294">
        <f>E58*J58</f>
        <v>0</v>
      </c>
      <c r="O58" s="286">
        <v>2</v>
      </c>
      <c r="AA58" s="257">
        <v>1</v>
      </c>
      <c r="AB58" s="257">
        <v>7</v>
      </c>
      <c r="AC58" s="257">
        <v>7</v>
      </c>
      <c r="AZ58" s="257">
        <v>2</v>
      </c>
      <c r="BA58" s="257">
        <f>IF(AZ58=1,G58,0)</f>
        <v>0</v>
      </c>
      <c r="BB58" s="257">
        <f>IF(AZ58=2,G58,0)</f>
        <v>0</v>
      </c>
      <c r="BC58" s="257">
        <f>IF(AZ58=3,G58,0)</f>
        <v>0</v>
      </c>
      <c r="BD58" s="257">
        <f>IF(AZ58=4,G58,0)</f>
        <v>0</v>
      </c>
      <c r="BE58" s="257">
        <f>IF(AZ58=5,G58,0)</f>
        <v>0</v>
      </c>
      <c r="CA58" s="286">
        <v>1</v>
      </c>
      <c r="CB58" s="286">
        <v>7</v>
      </c>
    </row>
    <row r="59" spans="1:80" ht="12.75">
      <c r="A59" s="287">
        <v>44</v>
      </c>
      <c r="B59" s="288" t="s">
        <v>1092</v>
      </c>
      <c r="C59" s="289" t="s">
        <v>893</v>
      </c>
      <c r="D59" s="290" t="s">
        <v>345</v>
      </c>
      <c r="E59" s="291">
        <v>5</v>
      </c>
      <c r="F59" s="291">
        <v>0</v>
      </c>
      <c r="G59" s="292">
        <f>E59*F59</f>
        <v>0</v>
      </c>
      <c r="H59" s="293">
        <v>0</v>
      </c>
      <c r="I59" s="294">
        <f>E59*H59</f>
        <v>0</v>
      </c>
      <c r="J59" s="293">
        <v>0</v>
      </c>
      <c r="K59" s="294">
        <f>E59*J59</f>
        <v>0</v>
      </c>
      <c r="O59" s="286">
        <v>2</v>
      </c>
      <c r="AA59" s="257">
        <v>1</v>
      </c>
      <c r="AB59" s="257">
        <v>7</v>
      </c>
      <c r="AC59" s="257">
        <v>7</v>
      </c>
      <c r="AZ59" s="257">
        <v>2</v>
      </c>
      <c r="BA59" s="257">
        <f>IF(AZ59=1,G59,0)</f>
        <v>0</v>
      </c>
      <c r="BB59" s="257">
        <f>IF(AZ59=2,G59,0)</f>
        <v>0</v>
      </c>
      <c r="BC59" s="257">
        <f>IF(AZ59=3,G59,0)</f>
        <v>0</v>
      </c>
      <c r="BD59" s="257">
        <f>IF(AZ59=4,G59,0)</f>
        <v>0</v>
      </c>
      <c r="BE59" s="257">
        <f>IF(AZ59=5,G59,0)</f>
        <v>0</v>
      </c>
      <c r="CA59" s="286">
        <v>1</v>
      </c>
      <c r="CB59" s="286">
        <v>7</v>
      </c>
    </row>
    <row r="60" spans="1:80" ht="12.75">
      <c r="A60" s="287">
        <v>45</v>
      </c>
      <c r="B60" s="288" t="s">
        <v>1093</v>
      </c>
      <c r="C60" s="289" t="s">
        <v>1094</v>
      </c>
      <c r="D60" s="290" t="s">
        <v>345</v>
      </c>
      <c r="E60" s="291">
        <v>1</v>
      </c>
      <c r="F60" s="291">
        <v>0</v>
      </c>
      <c r="G60" s="292">
        <f>E60*F60</f>
        <v>0</v>
      </c>
      <c r="H60" s="293">
        <v>0</v>
      </c>
      <c r="I60" s="294">
        <f>E60*H60</f>
        <v>0</v>
      </c>
      <c r="J60" s="293">
        <v>0</v>
      </c>
      <c r="K60" s="294">
        <f>E60*J60</f>
        <v>0</v>
      </c>
      <c r="O60" s="286">
        <v>2</v>
      </c>
      <c r="AA60" s="257">
        <v>1</v>
      </c>
      <c r="AB60" s="257">
        <v>7</v>
      </c>
      <c r="AC60" s="257">
        <v>7</v>
      </c>
      <c r="AZ60" s="257">
        <v>2</v>
      </c>
      <c r="BA60" s="257">
        <f>IF(AZ60=1,G60,0)</f>
        <v>0</v>
      </c>
      <c r="BB60" s="257">
        <f>IF(AZ60=2,G60,0)</f>
        <v>0</v>
      </c>
      <c r="BC60" s="257">
        <f>IF(AZ60=3,G60,0)</f>
        <v>0</v>
      </c>
      <c r="BD60" s="257">
        <f>IF(AZ60=4,G60,0)</f>
        <v>0</v>
      </c>
      <c r="BE60" s="257">
        <f>IF(AZ60=5,G60,0)</f>
        <v>0</v>
      </c>
      <c r="CA60" s="286">
        <v>1</v>
      </c>
      <c r="CB60" s="286">
        <v>7</v>
      </c>
    </row>
    <row r="61" spans="1:80" ht="20.4">
      <c r="A61" s="287">
        <v>46</v>
      </c>
      <c r="B61" s="288" t="s">
        <v>1095</v>
      </c>
      <c r="C61" s="289" t="s">
        <v>1096</v>
      </c>
      <c r="D61" s="290" t="s">
        <v>345</v>
      </c>
      <c r="E61" s="291">
        <v>3</v>
      </c>
      <c r="F61" s="291">
        <v>0</v>
      </c>
      <c r="G61" s="292">
        <f>E61*F61</f>
        <v>0</v>
      </c>
      <c r="H61" s="293">
        <v>0</v>
      </c>
      <c r="I61" s="294">
        <f>E61*H61</f>
        <v>0</v>
      </c>
      <c r="J61" s="293">
        <v>0</v>
      </c>
      <c r="K61" s="294">
        <f>E61*J61</f>
        <v>0</v>
      </c>
      <c r="O61" s="286">
        <v>2</v>
      </c>
      <c r="AA61" s="257">
        <v>1</v>
      </c>
      <c r="AB61" s="257">
        <v>7</v>
      </c>
      <c r="AC61" s="257">
        <v>7</v>
      </c>
      <c r="AZ61" s="257">
        <v>2</v>
      </c>
      <c r="BA61" s="257">
        <f>IF(AZ61=1,G61,0)</f>
        <v>0</v>
      </c>
      <c r="BB61" s="257">
        <f>IF(AZ61=2,G61,0)</f>
        <v>0</v>
      </c>
      <c r="BC61" s="257">
        <f>IF(AZ61=3,G61,0)</f>
        <v>0</v>
      </c>
      <c r="BD61" s="257">
        <f>IF(AZ61=4,G61,0)</f>
        <v>0</v>
      </c>
      <c r="BE61" s="257">
        <f>IF(AZ61=5,G61,0)</f>
        <v>0</v>
      </c>
      <c r="CA61" s="286">
        <v>1</v>
      </c>
      <c r="CB61" s="286">
        <v>7</v>
      </c>
    </row>
    <row r="62" spans="1:80" ht="20.4">
      <c r="A62" s="287">
        <v>47</v>
      </c>
      <c r="B62" s="288" t="s">
        <v>1097</v>
      </c>
      <c r="C62" s="289" t="s">
        <v>1098</v>
      </c>
      <c r="D62" s="290" t="s">
        <v>345</v>
      </c>
      <c r="E62" s="291">
        <v>1</v>
      </c>
      <c r="F62" s="291">
        <v>0</v>
      </c>
      <c r="G62" s="292">
        <f>E62*F62</f>
        <v>0</v>
      </c>
      <c r="H62" s="293">
        <v>0</v>
      </c>
      <c r="I62" s="294">
        <f>E62*H62</f>
        <v>0</v>
      </c>
      <c r="J62" s="293">
        <v>0</v>
      </c>
      <c r="K62" s="294">
        <f>E62*J62</f>
        <v>0</v>
      </c>
      <c r="O62" s="286">
        <v>2</v>
      </c>
      <c r="AA62" s="257">
        <v>1</v>
      </c>
      <c r="AB62" s="257">
        <v>7</v>
      </c>
      <c r="AC62" s="257">
        <v>7</v>
      </c>
      <c r="AZ62" s="257">
        <v>2</v>
      </c>
      <c r="BA62" s="257">
        <f>IF(AZ62=1,G62,0)</f>
        <v>0</v>
      </c>
      <c r="BB62" s="257">
        <f>IF(AZ62=2,G62,0)</f>
        <v>0</v>
      </c>
      <c r="BC62" s="257">
        <f>IF(AZ62=3,G62,0)</f>
        <v>0</v>
      </c>
      <c r="BD62" s="257">
        <f>IF(AZ62=4,G62,0)</f>
        <v>0</v>
      </c>
      <c r="BE62" s="257">
        <f>IF(AZ62=5,G62,0)</f>
        <v>0</v>
      </c>
      <c r="CA62" s="286">
        <v>1</v>
      </c>
      <c r="CB62" s="286">
        <v>7</v>
      </c>
    </row>
    <row r="63" spans="1:80" ht="12.75">
      <c r="A63" s="287">
        <v>48</v>
      </c>
      <c r="B63" s="288" t="s">
        <v>1099</v>
      </c>
      <c r="C63" s="289" t="s">
        <v>1100</v>
      </c>
      <c r="D63" s="290" t="s">
        <v>12</v>
      </c>
      <c r="E63" s="291">
        <v>436.776</v>
      </c>
      <c r="F63" s="291">
        <v>0</v>
      </c>
      <c r="G63" s="292">
        <f>E63*F63</f>
        <v>0</v>
      </c>
      <c r="H63" s="293">
        <v>0</v>
      </c>
      <c r="I63" s="294">
        <f>E63*H63</f>
        <v>0</v>
      </c>
      <c r="J63" s="293">
        <v>0</v>
      </c>
      <c r="K63" s="294">
        <f>E63*J63</f>
        <v>0</v>
      </c>
      <c r="O63" s="286">
        <v>2</v>
      </c>
      <c r="AA63" s="257">
        <v>1</v>
      </c>
      <c r="AB63" s="257">
        <v>7</v>
      </c>
      <c r="AC63" s="257">
        <v>7</v>
      </c>
      <c r="AZ63" s="257">
        <v>2</v>
      </c>
      <c r="BA63" s="257">
        <f>IF(AZ63=1,G63,0)</f>
        <v>0</v>
      </c>
      <c r="BB63" s="257">
        <f>IF(AZ63=2,G63,0)</f>
        <v>0</v>
      </c>
      <c r="BC63" s="257">
        <f>IF(AZ63=3,G63,0)</f>
        <v>0</v>
      </c>
      <c r="BD63" s="257">
        <f>IF(AZ63=4,G63,0)</f>
        <v>0</v>
      </c>
      <c r="BE63" s="257">
        <f>IF(AZ63=5,G63,0)</f>
        <v>0</v>
      </c>
      <c r="CA63" s="286">
        <v>1</v>
      </c>
      <c r="CB63" s="286">
        <v>7</v>
      </c>
    </row>
    <row r="64" spans="1:57" ht="12.75">
      <c r="A64" s="306"/>
      <c r="B64" s="307" t="s">
        <v>101</v>
      </c>
      <c r="C64" s="308" t="s">
        <v>1055</v>
      </c>
      <c r="D64" s="309"/>
      <c r="E64" s="310"/>
      <c r="F64" s="311"/>
      <c r="G64" s="312">
        <f>SUM(G40:G63)</f>
        <v>0</v>
      </c>
      <c r="H64" s="313"/>
      <c r="I64" s="314">
        <f>SUM(I40:I63)</f>
        <v>0</v>
      </c>
      <c r="J64" s="313"/>
      <c r="K64" s="314">
        <f>SUM(K40:K63)</f>
        <v>0</v>
      </c>
      <c r="O64" s="286">
        <v>4</v>
      </c>
      <c r="BA64" s="315">
        <f>SUM(BA40:BA63)</f>
        <v>0</v>
      </c>
      <c r="BB64" s="315">
        <f>SUM(BB40:BB63)</f>
        <v>0</v>
      </c>
      <c r="BC64" s="315">
        <f>SUM(BC40:BC63)</f>
        <v>0</v>
      </c>
      <c r="BD64" s="315">
        <f>SUM(BD40:BD63)</f>
        <v>0</v>
      </c>
      <c r="BE64" s="315">
        <f>SUM(BE40:BE63)</f>
        <v>0</v>
      </c>
    </row>
    <row r="65" spans="1:15" ht="12.75">
      <c r="A65" s="276" t="s">
        <v>97</v>
      </c>
      <c r="B65" s="277" t="s">
        <v>1101</v>
      </c>
      <c r="C65" s="278" t="s">
        <v>1102</v>
      </c>
      <c r="D65" s="279"/>
      <c r="E65" s="280"/>
      <c r="F65" s="280"/>
      <c r="G65" s="281"/>
      <c r="H65" s="282"/>
      <c r="I65" s="283"/>
      <c r="J65" s="284"/>
      <c r="K65" s="285"/>
      <c r="O65" s="286">
        <v>1</v>
      </c>
    </row>
    <row r="66" spans="1:80" ht="20.4">
      <c r="A66" s="287">
        <v>49</v>
      </c>
      <c r="B66" s="288" t="s">
        <v>1104</v>
      </c>
      <c r="C66" s="289" t="s">
        <v>1105</v>
      </c>
      <c r="D66" s="290" t="s">
        <v>345</v>
      </c>
      <c r="E66" s="291">
        <v>25</v>
      </c>
      <c r="F66" s="291">
        <v>0</v>
      </c>
      <c r="G66" s="292">
        <f>E66*F66</f>
        <v>0</v>
      </c>
      <c r="H66" s="293">
        <v>0</v>
      </c>
      <c r="I66" s="294">
        <f>E66*H66</f>
        <v>0</v>
      </c>
      <c r="J66" s="293">
        <v>0</v>
      </c>
      <c r="K66" s="294">
        <f>E66*J66</f>
        <v>0</v>
      </c>
      <c r="O66" s="286">
        <v>2</v>
      </c>
      <c r="AA66" s="257">
        <v>1</v>
      </c>
      <c r="AB66" s="257">
        <v>7</v>
      </c>
      <c r="AC66" s="257">
        <v>7</v>
      </c>
      <c r="AZ66" s="257">
        <v>2</v>
      </c>
      <c r="BA66" s="257">
        <f>IF(AZ66=1,G66,0)</f>
        <v>0</v>
      </c>
      <c r="BB66" s="257">
        <f>IF(AZ66=2,G66,0)</f>
        <v>0</v>
      </c>
      <c r="BC66" s="257">
        <f>IF(AZ66=3,G66,0)</f>
        <v>0</v>
      </c>
      <c r="BD66" s="257">
        <f>IF(AZ66=4,G66,0)</f>
        <v>0</v>
      </c>
      <c r="BE66" s="257">
        <f>IF(AZ66=5,G66,0)</f>
        <v>0</v>
      </c>
      <c r="CA66" s="286">
        <v>1</v>
      </c>
      <c r="CB66" s="286">
        <v>7</v>
      </c>
    </row>
    <row r="67" spans="1:80" ht="12.75">
      <c r="A67" s="287">
        <v>50</v>
      </c>
      <c r="B67" s="288" t="s">
        <v>1106</v>
      </c>
      <c r="C67" s="289" t="s">
        <v>1107</v>
      </c>
      <c r="D67" s="290" t="s">
        <v>345</v>
      </c>
      <c r="E67" s="291">
        <v>25</v>
      </c>
      <c r="F67" s="291">
        <v>0</v>
      </c>
      <c r="G67" s="292">
        <f>E67*F67</f>
        <v>0</v>
      </c>
      <c r="H67" s="293">
        <v>0</v>
      </c>
      <c r="I67" s="294">
        <f>E67*H67</f>
        <v>0</v>
      </c>
      <c r="J67" s="293"/>
      <c r="K67" s="294">
        <f>E67*J67</f>
        <v>0</v>
      </c>
      <c r="O67" s="286">
        <v>2</v>
      </c>
      <c r="AA67" s="257">
        <v>3</v>
      </c>
      <c r="AB67" s="257">
        <v>0</v>
      </c>
      <c r="AC67" s="257">
        <v>73515902</v>
      </c>
      <c r="AZ67" s="257">
        <v>2</v>
      </c>
      <c r="BA67" s="257">
        <f>IF(AZ67=1,G67,0)</f>
        <v>0</v>
      </c>
      <c r="BB67" s="257">
        <f>IF(AZ67=2,G67,0)</f>
        <v>0</v>
      </c>
      <c r="BC67" s="257">
        <f>IF(AZ67=3,G67,0)</f>
        <v>0</v>
      </c>
      <c r="BD67" s="257">
        <f>IF(AZ67=4,G67,0)</f>
        <v>0</v>
      </c>
      <c r="BE67" s="257">
        <f>IF(AZ67=5,G67,0)</f>
        <v>0</v>
      </c>
      <c r="CA67" s="286">
        <v>3</v>
      </c>
      <c r="CB67" s="286">
        <v>0</v>
      </c>
    </row>
    <row r="68" spans="1:80" ht="12.75">
      <c r="A68" s="287">
        <v>51</v>
      </c>
      <c r="B68" s="288" t="s">
        <v>1108</v>
      </c>
      <c r="C68" s="289" t="s">
        <v>1109</v>
      </c>
      <c r="D68" s="290" t="s">
        <v>345</v>
      </c>
      <c r="E68" s="291">
        <v>4</v>
      </c>
      <c r="F68" s="291">
        <v>0</v>
      </c>
      <c r="G68" s="292">
        <f>E68*F68</f>
        <v>0</v>
      </c>
      <c r="H68" s="293">
        <v>0</v>
      </c>
      <c r="I68" s="294">
        <f>E68*H68</f>
        <v>0</v>
      </c>
      <c r="J68" s="293"/>
      <c r="K68" s="294">
        <f>E68*J68</f>
        <v>0</v>
      </c>
      <c r="O68" s="286">
        <v>2</v>
      </c>
      <c r="AA68" s="257">
        <v>12</v>
      </c>
      <c r="AB68" s="257">
        <v>0</v>
      </c>
      <c r="AC68" s="257">
        <v>51</v>
      </c>
      <c r="AZ68" s="257">
        <v>2</v>
      </c>
      <c r="BA68" s="257">
        <f>IF(AZ68=1,G68,0)</f>
        <v>0</v>
      </c>
      <c r="BB68" s="257">
        <f>IF(AZ68=2,G68,0)</f>
        <v>0</v>
      </c>
      <c r="BC68" s="257">
        <f>IF(AZ68=3,G68,0)</f>
        <v>0</v>
      </c>
      <c r="BD68" s="257">
        <f>IF(AZ68=4,G68,0)</f>
        <v>0</v>
      </c>
      <c r="BE68" s="257">
        <f>IF(AZ68=5,G68,0)</f>
        <v>0</v>
      </c>
      <c r="CA68" s="286">
        <v>12</v>
      </c>
      <c r="CB68" s="286">
        <v>0</v>
      </c>
    </row>
    <row r="69" spans="1:80" ht="12.75">
      <c r="A69" s="287">
        <v>52</v>
      </c>
      <c r="B69" s="288" t="s">
        <v>1110</v>
      </c>
      <c r="C69" s="289" t="s">
        <v>1111</v>
      </c>
      <c r="D69" s="290" t="s">
        <v>345</v>
      </c>
      <c r="E69" s="291">
        <v>2</v>
      </c>
      <c r="F69" s="291">
        <v>0</v>
      </c>
      <c r="G69" s="292">
        <f>E69*F69</f>
        <v>0</v>
      </c>
      <c r="H69" s="293">
        <v>0</v>
      </c>
      <c r="I69" s="294">
        <f>E69*H69</f>
        <v>0</v>
      </c>
      <c r="J69" s="293"/>
      <c r="K69" s="294">
        <f>E69*J69</f>
        <v>0</v>
      </c>
      <c r="O69" s="286">
        <v>2</v>
      </c>
      <c r="AA69" s="257">
        <v>12</v>
      </c>
      <c r="AB69" s="257">
        <v>0</v>
      </c>
      <c r="AC69" s="257">
        <v>52</v>
      </c>
      <c r="AZ69" s="257">
        <v>2</v>
      </c>
      <c r="BA69" s="257">
        <f>IF(AZ69=1,G69,0)</f>
        <v>0</v>
      </c>
      <c r="BB69" s="257">
        <f>IF(AZ69=2,G69,0)</f>
        <v>0</v>
      </c>
      <c r="BC69" s="257">
        <f>IF(AZ69=3,G69,0)</f>
        <v>0</v>
      </c>
      <c r="BD69" s="257">
        <f>IF(AZ69=4,G69,0)</f>
        <v>0</v>
      </c>
      <c r="BE69" s="257">
        <f>IF(AZ69=5,G69,0)</f>
        <v>0</v>
      </c>
      <c r="CA69" s="286">
        <v>12</v>
      </c>
      <c r="CB69" s="286">
        <v>0</v>
      </c>
    </row>
    <row r="70" spans="1:80" ht="12.75">
      <c r="A70" s="287">
        <v>53</v>
      </c>
      <c r="B70" s="288" t="s">
        <v>1112</v>
      </c>
      <c r="C70" s="289" t="s">
        <v>1113</v>
      </c>
      <c r="D70" s="290" t="s">
        <v>345</v>
      </c>
      <c r="E70" s="291">
        <v>3</v>
      </c>
      <c r="F70" s="291">
        <v>0</v>
      </c>
      <c r="G70" s="292">
        <f>E70*F70</f>
        <v>0</v>
      </c>
      <c r="H70" s="293">
        <v>0</v>
      </c>
      <c r="I70" s="294">
        <f>E70*H70</f>
        <v>0</v>
      </c>
      <c r="J70" s="293"/>
      <c r="K70" s="294">
        <f>E70*J70</f>
        <v>0</v>
      </c>
      <c r="O70" s="286">
        <v>2</v>
      </c>
      <c r="AA70" s="257">
        <v>12</v>
      </c>
      <c r="AB70" s="257">
        <v>0</v>
      </c>
      <c r="AC70" s="257">
        <v>53</v>
      </c>
      <c r="AZ70" s="257">
        <v>2</v>
      </c>
      <c r="BA70" s="257">
        <f>IF(AZ70=1,G70,0)</f>
        <v>0</v>
      </c>
      <c r="BB70" s="257">
        <f>IF(AZ70=2,G70,0)</f>
        <v>0</v>
      </c>
      <c r="BC70" s="257">
        <f>IF(AZ70=3,G70,0)</f>
        <v>0</v>
      </c>
      <c r="BD70" s="257">
        <f>IF(AZ70=4,G70,0)</f>
        <v>0</v>
      </c>
      <c r="BE70" s="257">
        <f>IF(AZ70=5,G70,0)</f>
        <v>0</v>
      </c>
      <c r="CA70" s="286">
        <v>12</v>
      </c>
      <c r="CB70" s="286">
        <v>0</v>
      </c>
    </row>
    <row r="71" spans="1:80" ht="12.75">
      <c r="A71" s="287">
        <v>54</v>
      </c>
      <c r="B71" s="288" t="s">
        <v>1114</v>
      </c>
      <c r="C71" s="289" t="s">
        <v>1115</v>
      </c>
      <c r="D71" s="290" t="s">
        <v>345</v>
      </c>
      <c r="E71" s="291">
        <v>4</v>
      </c>
      <c r="F71" s="291">
        <v>0</v>
      </c>
      <c r="G71" s="292">
        <f>E71*F71</f>
        <v>0</v>
      </c>
      <c r="H71" s="293">
        <v>0</v>
      </c>
      <c r="I71" s="294">
        <f>E71*H71</f>
        <v>0</v>
      </c>
      <c r="J71" s="293"/>
      <c r="K71" s="294">
        <f>E71*J71</f>
        <v>0</v>
      </c>
      <c r="O71" s="286">
        <v>2</v>
      </c>
      <c r="AA71" s="257">
        <v>12</v>
      </c>
      <c r="AB71" s="257">
        <v>0</v>
      </c>
      <c r="AC71" s="257">
        <v>54</v>
      </c>
      <c r="AZ71" s="257">
        <v>2</v>
      </c>
      <c r="BA71" s="257">
        <f>IF(AZ71=1,G71,0)</f>
        <v>0</v>
      </c>
      <c r="BB71" s="257">
        <f>IF(AZ71=2,G71,0)</f>
        <v>0</v>
      </c>
      <c r="BC71" s="257">
        <f>IF(AZ71=3,G71,0)</f>
        <v>0</v>
      </c>
      <c r="BD71" s="257">
        <f>IF(AZ71=4,G71,0)</f>
        <v>0</v>
      </c>
      <c r="BE71" s="257">
        <f>IF(AZ71=5,G71,0)</f>
        <v>0</v>
      </c>
      <c r="CA71" s="286">
        <v>12</v>
      </c>
      <c r="CB71" s="286">
        <v>0</v>
      </c>
    </row>
    <row r="72" spans="1:80" ht="12.75">
      <c r="A72" s="287">
        <v>55</v>
      </c>
      <c r="B72" s="288" t="s">
        <v>1116</v>
      </c>
      <c r="C72" s="289" t="s">
        <v>1117</v>
      </c>
      <c r="D72" s="290" t="s">
        <v>345</v>
      </c>
      <c r="E72" s="291">
        <v>2</v>
      </c>
      <c r="F72" s="291">
        <v>0</v>
      </c>
      <c r="G72" s="292">
        <f>E72*F72</f>
        <v>0</v>
      </c>
      <c r="H72" s="293">
        <v>0</v>
      </c>
      <c r="I72" s="294">
        <f>E72*H72</f>
        <v>0</v>
      </c>
      <c r="J72" s="293"/>
      <c r="K72" s="294">
        <f>E72*J72</f>
        <v>0</v>
      </c>
      <c r="O72" s="286">
        <v>2</v>
      </c>
      <c r="AA72" s="257">
        <v>12</v>
      </c>
      <c r="AB72" s="257">
        <v>0</v>
      </c>
      <c r="AC72" s="257">
        <v>55</v>
      </c>
      <c r="AZ72" s="257">
        <v>2</v>
      </c>
      <c r="BA72" s="257">
        <f>IF(AZ72=1,G72,0)</f>
        <v>0</v>
      </c>
      <c r="BB72" s="257">
        <f>IF(AZ72=2,G72,0)</f>
        <v>0</v>
      </c>
      <c r="BC72" s="257">
        <f>IF(AZ72=3,G72,0)</f>
        <v>0</v>
      </c>
      <c r="BD72" s="257">
        <f>IF(AZ72=4,G72,0)</f>
        <v>0</v>
      </c>
      <c r="BE72" s="257">
        <f>IF(AZ72=5,G72,0)</f>
        <v>0</v>
      </c>
      <c r="CA72" s="286">
        <v>12</v>
      </c>
      <c r="CB72" s="286">
        <v>0</v>
      </c>
    </row>
    <row r="73" spans="1:80" ht="12.75">
      <c r="A73" s="287">
        <v>56</v>
      </c>
      <c r="B73" s="288" t="s">
        <v>1118</v>
      </c>
      <c r="C73" s="289" t="s">
        <v>1119</v>
      </c>
      <c r="D73" s="290" t="s">
        <v>345</v>
      </c>
      <c r="E73" s="291">
        <v>2</v>
      </c>
      <c r="F73" s="291">
        <v>0</v>
      </c>
      <c r="G73" s="292">
        <f>E73*F73</f>
        <v>0</v>
      </c>
      <c r="H73" s="293">
        <v>0</v>
      </c>
      <c r="I73" s="294">
        <f>E73*H73</f>
        <v>0</v>
      </c>
      <c r="J73" s="293"/>
      <c r="K73" s="294">
        <f>E73*J73</f>
        <v>0</v>
      </c>
      <c r="O73" s="286">
        <v>2</v>
      </c>
      <c r="AA73" s="257">
        <v>12</v>
      </c>
      <c r="AB73" s="257">
        <v>0</v>
      </c>
      <c r="AC73" s="257">
        <v>56</v>
      </c>
      <c r="AZ73" s="257">
        <v>2</v>
      </c>
      <c r="BA73" s="257">
        <f>IF(AZ73=1,G73,0)</f>
        <v>0</v>
      </c>
      <c r="BB73" s="257">
        <f>IF(AZ73=2,G73,0)</f>
        <v>0</v>
      </c>
      <c r="BC73" s="257">
        <f>IF(AZ73=3,G73,0)</f>
        <v>0</v>
      </c>
      <c r="BD73" s="257">
        <f>IF(AZ73=4,G73,0)</f>
        <v>0</v>
      </c>
      <c r="BE73" s="257">
        <f>IF(AZ73=5,G73,0)</f>
        <v>0</v>
      </c>
      <c r="CA73" s="286">
        <v>12</v>
      </c>
      <c r="CB73" s="286">
        <v>0</v>
      </c>
    </row>
    <row r="74" spans="1:80" ht="20.4">
      <c r="A74" s="287">
        <v>57</v>
      </c>
      <c r="B74" s="288" t="s">
        <v>1120</v>
      </c>
      <c r="C74" s="289" t="s">
        <v>1121</v>
      </c>
      <c r="D74" s="290" t="s">
        <v>345</v>
      </c>
      <c r="E74" s="291">
        <v>17</v>
      </c>
      <c r="F74" s="291">
        <v>0</v>
      </c>
      <c r="G74" s="292">
        <f>E74*F74</f>
        <v>0</v>
      </c>
      <c r="H74" s="293">
        <v>0</v>
      </c>
      <c r="I74" s="294">
        <f>E74*H74</f>
        <v>0</v>
      </c>
      <c r="J74" s="293">
        <v>0</v>
      </c>
      <c r="K74" s="294">
        <f>E74*J74</f>
        <v>0</v>
      </c>
      <c r="O74" s="286">
        <v>2</v>
      </c>
      <c r="AA74" s="257">
        <v>1</v>
      </c>
      <c r="AB74" s="257">
        <v>7</v>
      </c>
      <c r="AC74" s="257">
        <v>7</v>
      </c>
      <c r="AZ74" s="257">
        <v>2</v>
      </c>
      <c r="BA74" s="257">
        <f>IF(AZ74=1,G74,0)</f>
        <v>0</v>
      </c>
      <c r="BB74" s="257">
        <f>IF(AZ74=2,G74,0)</f>
        <v>0</v>
      </c>
      <c r="BC74" s="257">
        <f>IF(AZ74=3,G74,0)</f>
        <v>0</v>
      </c>
      <c r="BD74" s="257">
        <f>IF(AZ74=4,G74,0)</f>
        <v>0</v>
      </c>
      <c r="BE74" s="257">
        <f>IF(AZ74=5,G74,0)</f>
        <v>0</v>
      </c>
      <c r="CA74" s="286">
        <v>1</v>
      </c>
      <c r="CB74" s="286">
        <v>7</v>
      </c>
    </row>
    <row r="75" spans="1:80" ht="12.75">
      <c r="A75" s="287">
        <v>58</v>
      </c>
      <c r="B75" s="288" t="s">
        <v>1122</v>
      </c>
      <c r="C75" s="289" t="s">
        <v>1123</v>
      </c>
      <c r="D75" s="290" t="s">
        <v>345</v>
      </c>
      <c r="E75" s="291">
        <v>8</v>
      </c>
      <c r="F75" s="291">
        <v>0</v>
      </c>
      <c r="G75" s="292">
        <f>E75*F75</f>
        <v>0</v>
      </c>
      <c r="H75" s="293">
        <v>0</v>
      </c>
      <c r="I75" s="294">
        <f>E75*H75</f>
        <v>0</v>
      </c>
      <c r="J75" s="293">
        <v>0</v>
      </c>
      <c r="K75" s="294">
        <f>E75*J75</f>
        <v>0</v>
      </c>
      <c r="O75" s="286">
        <v>2</v>
      </c>
      <c r="AA75" s="257">
        <v>1</v>
      </c>
      <c r="AB75" s="257">
        <v>7</v>
      </c>
      <c r="AC75" s="257">
        <v>7</v>
      </c>
      <c r="AZ75" s="257">
        <v>2</v>
      </c>
      <c r="BA75" s="257">
        <f>IF(AZ75=1,G75,0)</f>
        <v>0</v>
      </c>
      <c r="BB75" s="257">
        <f>IF(AZ75=2,G75,0)</f>
        <v>0</v>
      </c>
      <c r="BC75" s="257">
        <f>IF(AZ75=3,G75,0)</f>
        <v>0</v>
      </c>
      <c r="BD75" s="257">
        <f>IF(AZ75=4,G75,0)</f>
        <v>0</v>
      </c>
      <c r="BE75" s="257">
        <f>IF(AZ75=5,G75,0)</f>
        <v>0</v>
      </c>
      <c r="CA75" s="286">
        <v>1</v>
      </c>
      <c r="CB75" s="286">
        <v>7</v>
      </c>
    </row>
    <row r="76" spans="1:80" ht="12.75">
      <c r="A76" s="287">
        <v>59</v>
      </c>
      <c r="B76" s="288" t="s">
        <v>1124</v>
      </c>
      <c r="C76" s="289" t="s">
        <v>1125</v>
      </c>
      <c r="D76" s="290" t="s">
        <v>345</v>
      </c>
      <c r="E76" s="291">
        <v>2</v>
      </c>
      <c r="F76" s="291">
        <v>0</v>
      </c>
      <c r="G76" s="292">
        <f>E76*F76</f>
        <v>0</v>
      </c>
      <c r="H76" s="293">
        <v>0</v>
      </c>
      <c r="I76" s="294">
        <f>E76*H76</f>
        <v>0</v>
      </c>
      <c r="J76" s="293"/>
      <c r="K76" s="294">
        <f>E76*J76</f>
        <v>0</v>
      </c>
      <c r="O76" s="286">
        <v>2</v>
      </c>
      <c r="AA76" s="257">
        <v>12</v>
      </c>
      <c r="AB76" s="257">
        <v>0</v>
      </c>
      <c r="AC76" s="257">
        <v>59</v>
      </c>
      <c r="AZ76" s="257">
        <v>2</v>
      </c>
      <c r="BA76" s="257">
        <f>IF(AZ76=1,G76,0)</f>
        <v>0</v>
      </c>
      <c r="BB76" s="257">
        <f>IF(AZ76=2,G76,0)</f>
        <v>0</v>
      </c>
      <c r="BC76" s="257">
        <f>IF(AZ76=3,G76,0)</f>
        <v>0</v>
      </c>
      <c r="BD76" s="257">
        <f>IF(AZ76=4,G76,0)</f>
        <v>0</v>
      </c>
      <c r="BE76" s="257">
        <f>IF(AZ76=5,G76,0)</f>
        <v>0</v>
      </c>
      <c r="CA76" s="286">
        <v>12</v>
      </c>
      <c r="CB76" s="286">
        <v>0</v>
      </c>
    </row>
    <row r="77" spans="1:80" ht="12.75">
      <c r="A77" s="287">
        <v>60</v>
      </c>
      <c r="B77" s="288" t="s">
        <v>1126</v>
      </c>
      <c r="C77" s="289" t="s">
        <v>1127</v>
      </c>
      <c r="D77" s="290" t="s">
        <v>345</v>
      </c>
      <c r="E77" s="291">
        <v>6</v>
      </c>
      <c r="F77" s="291">
        <v>0</v>
      </c>
      <c r="G77" s="292">
        <f>E77*F77</f>
        <v>0</v>
      </c>
      <c r="H77" s="293">
        <v>0</v>
      </c>
      <c r="I77" s="294">
        <f>E77*H77</f>
        <v>0</v>
      </c>
      <c r="J77" s="293"/>
      <c r="K77" s="294">
        <f>E77*J77</f>
        <v>0</v>
      </c>
      <c r="O77" s="286">
        <v>2</v>
      </c>
      <c r="AA77" s="257">
        <v>12</v>
      </c>
      <c r="AB77" s="257">
        <v>0</v>
      </c>
      <c r="AC77" s="257">
        <v>60</v>
      </c>
      <c r="AZ77" s="257">
        <v>2</v>
      </c>
      <c r="BA77" s="257">
        <f>IF(AZ77=1,G77,0)</f>
        <v>0</v>
      </c>
      <c r="BB77" s="257">
        <f>IF(AZ77=2,G77,0)</f>
        <v>0</v>
      </c>
      <c r="BC77" s="257">
        <f>IF(AZ77=3,G77,0)</f>
        <v>0</v>
      </c>
      <c r="BD77" s="257">
        <f>IF(AZ77=4,G77,0)</f>
        <v>0</v>
      </c>
      <c r="BE77" s="257">
        <f>IF(AZ77=5,G77,0)</f>
        <v>0</v>
      </c>
      <c r="CA77" s="286">
        <v>12</v>
      </c>
      <c r="CB77" s="286">
        <v>0</v>
      </c>
    </row>
    <row r="78" spans="1:80" ht="12.75">
      <c r="A78" s="287">
        <v>61</v>
      </c>
      <c r="B78" s="288" t="s">
        <v>1128</v>
      </c>
      <c r="C78" s="289" t="s">
        <v>1129</v>
      </c>
      <c r="D78" s="290" t="s">
        <v>12</v>
      </c>
      <c r="E78" s="291">
        <v>966.605</v>
      </c>
      <c r="F78" s="291">
        <v>0</v>
      </c>
      <c r="G78" s="292">
        <f>E78*F78</f>
        <v>0</v>
      </c>
      <c r="H78" s="293">
        <v>0</v>
      </c>
      <c r="I78" s="294">
        <f>E78*H78</f>
        <v>0</v>
      </c>
      <c r="J78" s="293">
        <v>0</v>
      </c>
      <c r="K78" s="294">
        <f>E78*J78</f>
        <v>0</v>
      </c>
      <c r="O78" s="286">
        <v>2</v>
      </c>
      <c r="AA78" s="257">
        <v>1</v>
      </c>
      <c r="AB78" s="257">
        <v>7</v>
      </c>
      <c r="AC78" s="257">
        <v>7</v>
      </c>
      <c r="AZ78" s="257">
        <v>2</v>
      </c>
      <c r="BA78" s="257">
        <f>IF(AZ78=1,G78,0)</f>
        <v>0</v>
      </c>
      <c r="BB78" s="257">
        <f>IF(AZ78=2,G78,0)</f>
        <v>0</v>
      </c>
      <c r="BC78" s="257">
        <f>IF(AZ78=3,G78,0)</f>
        <v>0</v>
      </c>
      <c r="BD78" s="257">
        <f>IF(AZ78=4,G78,0)</f>
        <v>0</v>
      </c>
      <c r="BE78" s="257">
        <f>IF(AZ78=5,G78,0)</f>
        <v>0</v>
      </c>
      <c r="CA78" s="286">
        <v>1</v>
      </c>
      <c r="CB78" s="286">
        <v>7</v>
      </c>
    </row>
    <row r="79" spans="1:57" ht="12.75">
      <c r="A79" s="306"/>
      <c r="B79" s="307" t="s">
        <v>101</v>
      </c>
      <c r="C79" s="308" t="s">
        <v>1103</v>
      </c>
      <c r="D79" s="309"/>
      <c r="E79" s="310"/>
      <c r="F79" s="311"/>
      <c r="G79" s="312">
        <f>SUM(G65:G78)</f>
        <v>0</v>
      </c>
      <c r="H79" s="313"/>
      <c r="I79" s="314">
        <f>SUM(I65:I78)</f>
        <v>0</v>
      </c>
      <c r="J79" s="313"/>
      <c r="K79" s="314">
        <f>SUM(K65:K78)</f>
        <v>0</v>
      </c>
      <c r="O79" s="286">
        <v>4</v>
      </c>
      <c r="BA79" s="315">
        <f>SUM(BA65:BA78)</f>
        <v>0</v>
      </c>
      <c r="BB79" s="315">
        <f>SUM(BB65:BB78)</f>
        <v>0</v>
      </c>
      <c r="BC79" s="315">
        <f>SUM(BC65:BC78)</f>
        <v>0</v>
      </c>
      <c r="BD79" s="315">
        <f>SUM(BD65:BD78)</f>
        <v>0</v>
      </c>
      <c r="BE79" s="315">
        <f>SUM(BE65:BE78)</f>
        <v>0</v>
      </c>
    </row>
    <row r="80" spans="1:15" ht="12.75">
      <c r="A80" s="276" t="s">
        <v>97</v>
      </c>
      <c r="B80" s="277" t="s">
        <v>972</v>
      </c>
      <c r="C80" s="278" t="s">
        <v>973</v>
      </c>
      <c r="D80" s="279"/>
      <c r="E80" s="280"/>
      <c r="F80" s="280"/>
      <c r="G80" s="281"/>
      <c r="H80" s="282"/>
      <c r="I80" s="283"/>
      <c r="J80" s="284"/>
      <c r="K80" s="285"/>
      <c r="O80" s="286">
        <v>1</v>
      </c>
    </row>
    <row r="81" spans="1:80" ht="12.75">
      <c r="A81" s="287">
        <v>62</v>
      </c>
      <c r="B81" s="288" t="s">
        <v>98</v>
      </c>
      <c r="C81" s="289" t="s">
        <v>1130</v>
      </c>
      <c r="D81" s="290" t="s">
        <v>977</v>
      </c>
      <c r="E81" s="291">
        <v>36</v>
      </c>
      <c r="F81" s="291">
        <v>0</v>
      </c>
      <c r="G81" s="292">
        <f>E81*F81</f>
        <v>0</v>
      </c>
      <c r="H81" s="293">
        <v>0</v>
      </c>
      <c r="I81" s="294">
        <f>E81*H81</f>
        <v>0</v>
      </c>
      <c r="J81" s="293"/>
      <c r="K81" s="294">
        <f>E81*J81</f>
        <v>0</v>
      </c>
      <c r="O81" s="286">
        <v>2</v>
      </c>
      <c r="AA81" s="257">
        <v>12</v>
      </c>
      <c r="AB81" s="257">
        <v>0</v>
      </c>
      <c r="AC81" s="257">
        <v>62</v>
      </c>
      <c r="AZ81" s="257">
        <v>1</v>
      </c>
      <c r="BA81" s="257">
        <f>IF(AZ81=1,G81,0)</f>
        <v>0</v>
      </c>
      <c r="BB81" s="257">
        <f>IF(AZ81=2,G81,0)</f>
        <v>0</v>
      </c>
      <c r="BC81" s="257">
        <f>IF(AZ81=3,G81,0)</f>
        <v>0</v>
      </c>
      <c r="BD81" s="257">
        <f>IF(AZ81=4,G81,0)</f>
        <v>0</v>
      </c>
      <c r="BE81" s="257">
        <f>IF(AZ81=5,G81,0)</f>
        <v>0</v>
      </c>
      <c r="CA81" s="286">
        <v>12</v>
      </c>
      <c r="CB81" s="286">
        <v>0</v>
      </c>
    </row>
    <row r="82" spans="1:80" ht="12.75">
      <c r="A82" s="287">
        <v>63</v>
      </c>
      <c r="B82" s="288" t="s">
        <v>1131</v>
      </c>
      <c r="C82" s="289" t="s">
        <v>1132</v>
      </c>
      <c r="D82" s="290" t="s">
        <v>977</v>
      </c>
      <c r="E82" s="291">
        <v>24</v>
      </c>
      <c r="F82" s="291">
        <v>0</v>
      </c>
      <c r="G82" s="292">
        <f>E82*F82</f>
        <v>0</v>
      </c>
      <c r="H82" s="293">
        <v>0</v>
      </c>
      <c r="I82" s="294">
        <f>E82*H82</f>
        <v>0</v>
      </c>
      <c r="J82" s="293"/>
      <c r="K82" s="294">
        <f>E82*J82</f>
        <v>0</v>
      </c>
      <c r="O82" s="286">
        <v>2</v>
      </c>
      <c r="AA82" s="257">
        <v>12</v>
      </c>
      <c r="AB82" s="257">
        <v>0</v>
      </c>
      <c r="AC82" s="257">
        <v>63</v>
      </c>
      <c r="AZ82" s="257">
        <v>1</v>
      </c>
      <c r="BA82" s="257">
        <f>IF(AZ82=1,G82,0)</f>
        <v>0</v>
      </c>
      <c r="BB82" s="257">
        <f>IF(AZ82=2,G82,0)</f>
        <v>0</v>
      </c>
      <c r="BC82" s="257">
        <f>IF(AZ82=3,G82,0)</f>
        <v>0</v>
      </c>
      <c r="BD82" s="257">
        <f>IF(AZ82=4,G82,0)</f>
        <v>0</v>
      </c>
      <c r="BE82" s="257">
        <f>IF(AZ82=5,G82,0)</f>
        <v>0</v>
      </c>
      <c r="CA82" s="286">
        <v>12</v>
      </c>
      <c r="CB82" s="286">
        <v>0</v>
      </c>
    </row>
    <row r="83" spans="1:80" ht="12.75">
      <c r="A83" s="287">
        <v>64</v>
      </c>
      <c r="B83" s="288" t="s">
        <v>1133</v>
      </c>
      <c r="C83" s="289" t="s">
        <v>1134</v>
      </c>
      <c r="D83" s="290" t="s">
        <v>807</v>
      </c>
      <c r="E83" s="291">
        <v>1</v>
      </c>
      <c r="F83" s="291">
        <v>0</v>
      </c>
      <c r="G83" s="292">
        <f>E83*F83</f>
        <v>0</v>
      </c>
      <c r="H83" s="293">
        <v>0</v>
      </c>
      <c r="I83" s="294">
        <f>E83*H83</f>
        <v>0</v>
      </c>
      <c r="J83" s="293"/>
      <c r="K83" s="294">
        <f>E83*J83</f>
        <v>0</v>
      </c>
      <c r="O83" s="286">
        <v>2</v>
      </c>
      <c r="AA83" s="257">
        <v>12</v>
      </c>
      <c r="AB83" s="257">
        <v>0</v>
      </c>
      <c r="AC83" s="257">
        <v>64</v>
      </c>
      <c r="AZ83" s="257">
        <v>1</v>
      </c>
      <c r="BA83" s="257">
        <f>IF(AZ83=1,G83,0)</f>
        <v>0</v>
      </c>
      <c r="BB83" s="257">
        <f>IF(AZ83=2,G83,0)</f>
        <v>0</v>
      </c>
      <c r="BC83" s="257">
        <f>IF(AZ83=3,G83,0)</f>
        <v>0</v>
      </c>
      <c r="BD83" s="257">
        <f>IF(AZ83=4,G83,0)</f>
        <v>0</v>
      </c>
      <c r="BE83" s="257">
        <f>IF(AZ83=5,G83,0)</f>
        <v>0</v>
      </c>
      <c r="CA83" s="286">
        <v>12</v>
      </c>
      <c r="CB83" s="286">
        <v>0</v>
      </c>
    </row>
    <row r="84" spans="1:80" ht="12.75">
      <c r="A84" s="287">
        <v>65</v>
      </c>
      <c r="B84" s="288" t="s">
        <v>984</v>
      </c>
      <c r="C84" s="289" t="s">
        <v>985</v>
      </c>
      <c r="D84" s="290" t="s">
        <v>977</v>
      </c>
      <c r="E84" s="291">
        <v>24</v>
      </c>
      <c r="F84" s="291">
        <v>0</v>
      </c>
      <c r="G84" s="292">
        <f>E84*F84</f>
        <v>0</v>
      </c>
      <c r="H84" s="293">
        <v>0</v>
      </c>
      <c r="I84" s="294">
        <f>E84*H84</f>
        <v>0</v>
      </c>
      <c r="J84" s="293"/>
      <c r="K84" s="294">
        <f>E84*J84</f>
        <v>0</v>
      </c>
      <c r="O84" s="286">
        <v>2</v>
      </c>
      <c r="AA84" s="257">
        <v>12</v>
      </c>
      <c r="AB84" s="257">
        <v>0</v>
      </c>
      <c r="AC84" s="257">
        <v>65</v>
      </c>
      <c r="AZ84" s="257">
        <v>1</v>
      </c>
      <c r="BA84" s="257">
        <f>IF(AZ84=1,G84,0)</f>
        <v>0</v>
      </c>
      <c r="BB84" s="257">
        <f>IF(AZ84=2,G84,0)</f>
        <v>0</v>
      </c>
      <c r="BC84" s="257">
        <f>IF(AZ84=3,G84,0)</f>
        <v>0</v>
      </c>
      <c r="BD84" s="257">
        <f>IF(AZ84=4,G84,0)</f>
        <v>0</v>
      </c>
      <c r="BE84" s="257">
        <f>IF(AZ84=5,G84,0)</f>
        <v>0</v>
      </c>
      <c r="CA84" s="286">
        <v>12</v>
      </c>
      <c r="CB84" s="286">
        <v>0</v>
      </c>
    </row>
    <row r="85" spans="1:80" ht="12.75">
      <c r="A85" s="287">
        <v>66</v>
      </c>
      <c r="B85" s="288" t="s">
        <v>986</v>
      </c>
      <c r="C85" s="289" t="s">
        <v>987</v>
      </c>
      <c r="D85" s="290" t="s">
        <v>807</v>
      </c>
      <c r="E85" s="291">
        <v>1</v>
      </c>
      <c r="F85" s="291">
        <v>0</v>
      </c>
      <c r="G85" s="292">
        <f>E85*F85</f>
        <v>0</v>
      </c>
      <c r="H85" s="293">
        <v>0</v>
      </c>
      <c r="I85" s="294">
        <f>E85*H85</f>
        <v>0</v>
      </c>
      <c r="J85" s="293"/>
      <c r="K85" s="294">
        <f>E85*J85</f>
        <v>0</v>
      </c>
      <c r="O85" s="286">
        <v>2</v>
      </c>
      <c r="AA85" s="257">
        <v>12</v>
      </c>
      <c r="AB85" s="257">
        <v>0</v>
      </c>
      <c r="AC85" s="257">
        <v>66</v>
      </c>
      <c r="AZ85" s="257">
        <v>1</v>
      </c>
      <c r="BA85" s="257">
        <f>IF(AZ85=1,G85,0)</f>
        <v>0</v>
      </c>
      <c r="BB85" s="257">
        <f>IF(AZ85=2,G85,0)</f>
        <v>0</v>
      </c>
      <c r="BC85" s="257">
        <f>IF(AZ85=3,G85,0)</f>
        <v>0</v>
      </c>
      <c r="BD85" s="257">
        <f>IF(AZ85=4,G85,0)</f>
        <v>0</v>
      </c>
      <c r="BE85" s="257">
        <f>IF(AZ85=5,G85,0)</f>
        <v>0</v>
      </c>
      <c r="CA85" s="286">
        <v>12</v>
      </c>
      <c r="CB85" s="286">
        <v>0</v>
      </c>
    </row>
    <row r="86" spans="1:57" ht="12.75">
      <c r="A86" s="306"/>
      <c r="B86" s="307" t="s">
        <v>101</v>
      </c>
      <c r="C86" s="308" t="s">
        <v>974</v>
      </c>
      <c r="D86" s="309"/>
      <c r="E86" s="310"/>
      <c r="F86" s="311"/>
      <c r="G86" s="312">
        <f>SUM(G80:G85)</f>
        <v>0</v>
      </c>
      <c r="H86" s="313"/>
      <c r="I86" s="314">
        <f>SUM(I80:I85)</f>
        <v>0</v>
      </c>
      <c r="J86" s="313"/>
      <c r="K86" s="314">
        <f>SUM(K80:K85)</f>
        <v>0</v>
      </c>
      <c r="O86" s="286">
        <v>4</v>
      </c>
      <c r="BA86" s="315">
        <f>SUM(BA80:BA85)</f>
        <v>0</v>
      </c>
      <c r="BB86" s="315">
        <f>SUM(BB80:BB85)</f>
        <v>0</v>
      </c>
      <c r="BC86" s="315">
        <f>SUM(BC80:BC85)</f>
        <v>0</v>
      </c>
      <c r="BD86" s="315">
        <f>SUM(BD80:BD85)</f>
        <v>0</v>
      </c>
      <c r="BE86" s="315">
        <f>SUM(BE80:BE85)</f>
        <v>0</v>
      </c>
    </row>
    <row r="87" ht="12.75">
      <c r="E87" s="257"/>
    </row>
    <row r="88" ht="12.75">
      <c r="E88" s="257"/>
    </row>
    <row r="89" ht="12.75">
      <c r="E89" s="257"/>
    </row>
    <row r="90" ht="12.75">
      <c r="E90" s="257"/>
    </row>
    <row r="91" ht="12.75">
      <c r="E91" s="257"/>
    </row>
    <row r="92" ht="12.75">
      <c r="E92" s="257"/>
    </row>
    <row r="93" ht="12.75">
      <c r="E93" s="257"/>
    </row>
    <row r="94" ht="12.75">
      <c r="E94" s="257"/>
    </row>
    <row r="95" ht="12.75">
      <c r="E95" s="257"/>
    </row>
    <row r="96" ht="12.75">
      <c r="E96" s="257"/>
    </row>
    <row r="97" ht="12.75">
      <c r="E97" s="257"/>
    </row>
    <row r="98" ht="12.75">
      <c r="E98" s="257"/>
    </row>
    <row r="99" ht="12.75">
      <c r="E99" s="257"/>
    </row>
    <row r="100" ht="12.75">
      <c r="E100" s="257"/>
    </row>
    <row r="101" ht="12.75">
      <c r="E101" s="257"/>
    </row>
    <row r="102" ht="12.75">
      <c r="E102" s="257"/>
    </row>
    <row r="103" ht="12.75">
      <c r="E103" s="257"/>
    </row>
    <row r="104" ht="12.75">
      <c r="E104" s="257"/>
    </row>
    <row r="105" ht="12.75">
      <c r="E105" s="257"/>
    </row>
    <row r="106" ht="12.75">
      <c r="E106" s="257"/>
    </row>
    <row r="107" ht="12.75">
      <c r="E107" s="257"/>
    </row>
    <row r="108" ht="12.75">
      <c r="E108" s="257"/>
    </row>
    <row r="109" ht="12.75">
      <c r="E109" s="257"/>
    </row>
    <row r="110" spans="1:7" ht="12.75">
      <c r="A110" s="305"/>
      <c r="B110" s="305"/>
      <c r="C110" s="305"/>
      <c r="D110" s="305"/>
      <c r="E110" s="305"/>
      <c r="F110" s="305"/>
      <c r="G110" s="305"/>
    </row>
    <row r="111" spans="1:7" ht="12.75">
      <c r="A111" s="305"/>
      <c r="B111" s="305"/>
      <c r="C111" s="305"/>
      <c r="D111" s="305"/>
      <c r="E111" s="305"/>
      <c r="F111" s="305"/>
      <c r="G111" s="305"/>
    </row>
    <row r="112" spans="1:7" ht="12.75">
      <c r="A112" s="305"/>
      <c r="B112" s="305"/>
      <c r="C112" s="305"/>
      <c r="D112" s="305"/>
      <c r="E112" s="305"/>
      <c r="F112" s="305"/>
      <c r="G112" s="305"/>
    </row>
    <row r="113" spans="1:7" ht="12.75">
      <c r="A113" s="305"/>
      <c r="B113" s="305"/>
      <c r="C113" s="305"/>
      <c r="D113" s="305"/>
      <c r="E113" s="305"/>
      <c r="F113" s="305"/>
      <c r="G113" s="305"/>
    </row>
    <row r="114" ht="12.75">
      <c r="E114" s="257"/>
    </row>
    <row r="115" ht="12.75">
      <c r="E115" s="257"/>
    </row>
    <row r="116" ht="12.75">
      <c r="E116" s="257"/>
    </row>
    <row r="117" ht="12.75">
      <c r="E117" s="257"/>
    </row>
    <row r="118" ht="12.75">
      <c r="E118" s="257"/>
    </row>
    <row r="119" ht="12.75">
      <c r="E119" s="257"/>
    </row>
    <row r="120" ht="12.75">
      <c r="E120" s="257"/>
    </row>
    <row r="121" ht="12.75">
      <c r="E121" s="257"/>
    </row>
    <row r="122" ht="12.75">
      <c r="E122" s="257"/>
    </row>
    <row r="123" ht="12.75">
      <c r="E123" s="257"/>
    </row>
    <row r="124" ht="12.75">
      <c r="E124" s="257"/>
    </row>
    <row r="125" ht="12.75">
      <c r="E125" s="257"/>
    </row>
    <row r="126" ht="12.75">
      <c r="E126" s="257"/>
    </row>
    <row r="127" ht="12.75">
      <c r="E127" s="257"/>
    </row>
    <row r="128" ht="12.75">
      <c r="E128" s="257"/>
    </row>
    <row r="129" ht="12.75">
      <c r="E129" s="257"/>
    </row>
    <row r="130" ht="12.75">
      <c r="E130" s="257"/>
    </row>
    <row r="131" ht="12.75">
      <c r="E131" s="257"/>
    </row>
    <row r="132" ht="12.75">
      <c r="E132" s="257"/>
    </row>
    <row r="133" ht="12.75">
      <c r="E133" s="257"/>
    </row>
    <row r="134" ht="12.75">
      <c r="E134" s="257"/>
    </row>
    <row r="135" ht="12.75">
      <c r="E135" s="257"/>
    </row>
    <row r="136" ht="12.75">
      <c r="E136" s="257"/>
    </row>
    <row r="137" ht="12.75">
      <c r="E137" s="257"/>
    </row>
    <row r="138" ht="12.75">
      <c r="E138" s="257"/>
    </row>
    <row r="139" ht="12.75">
      <c r="E139" s="257"/>
    </row>
    <row r="140" ht="12.75">
      <c r="E140" s="257"/>
    </row>
    <row r="141" ht="12.75">
      <c r="E141" s="257"/>
    </row>
    <row r="142" ht="12.75">
      <c r="E142" s="257"/>
    </row>
    <row r="143" ht="12.75">
      <c r="E143" s="257"/>
    </row>
    <row r="144" ht="12.75">
      <c r="E144" s="257"/>
    </row>
    <row r="145" spans="1:2" ht="12.75">
      <c r="A145" s="316"/>
      <c r="B145" s="316"/>
    </row>
    <row r="146" spans="1:7" ht="12.75">
      <c r="A146" s="305"/>
      <c r="B146" s="305"/>
      <c r="C146" s="317"/>
      <c r="D146" s="317"/>
      <c r="E146" s="318"/>
      <c r="F146" s="317"/>
      <c r="G146" s="319"/>
    </row>
    <row r="147" spans="1:7" ht="12.75">
      <c r="A147" s="320"/>
      <c r="B147" s="320"/>
      <c r="C147" s="305"/>
      <c r="D147" s="305"/>
      <c r="E147" s="321"/>
      <c r="F147" s="305"/>
      <c r="G147" s="305"/>
    </row>
    <row r="148" spans="1:7" ht="12.75">
      <c r="A148" s="305"/>
      <c r="B148" s="305"/>
      <c r="C148" s="305"/>
      <c r="D148" s="305"/>
      <c r="E148" s="321"/>
      <c r="F148" s="305"/>
      <c r="G148" s="305"/>
    </row>
    <row r="149" spans="1:7" ht="12.75">
      <c r="A149" s="305"/>
      <c r="B149" s="305"/>
      <c r="C149" s="305"/>
      <c r="D149" s="305"/>
      <c r="E149" s="321"/>
      <c r="F149" s="305"/>
      <c r="G149" s="305"/>
    </row>
    <row r="150" spans="1:7" ht="12.75">
      <c r="A150" s="305"/>
      <c r="B150" s="305"/>
      <c r="C150" s="305"/>
      <c r="D150" s="305"/>
      <c r="E150" s="321"/>
      <c r="F150" s="305"/>
      <c r="G150" s="305"/>
    </row>
    <row r="151" spans="1:7" ht="12.75">
      <c r="A151" s="305"/>
      <c r="B151" s="305"/>
      <c r="C151" s="305"/>
      <c r="D151" s="305"/>
      <c r="E151" s="321"/>
      <c r="F151" s="305"/>
      <c r="G151" s="305"/>
    </row>
    <row r="152" spans="1:7" ht="12.75">
      <c r="A152" s="305"/>
      <c r="B152" s="305"/>
      <c r="C152" s="305"/>
      <c r="D152" s="305"/>
      <c r="E152" s="321"/>
      <c r="F152" s="305"/>
      <c r="G152" s="305"/>
    </row>
    <row r="153" spans="1:7" ht="12.75">
      <c r="A153" s="305"/>
      <c r="B153" s="305"/>
      <c r="C153" s="305"/>
      <c r="D153" s="305"/>
      <c r="E153" s="321"/>
      <c r="F153" s="305"/>
      <c r="G153" s="305"/>
    </row>
    <row r="154" spans="1:7" ht="12.75">
      <c r="A154" s="305"/>
      <c r="B154" s="305"/>
      <c r="C154" s="305"/>
      <c r="D154" s="305"/>
      <c r="E154" s="321"/>
      <c r="F154" s="305"/>
      <c r="G154" s="305"/>
    </row>
    <row r="155" spans="1:7" ht="12.75">
      <c r="A155" s="305"/>
      <c r="B155" s="305"/>
      <c r="C155" s="305"/>
      <c r="D155" s="305"/>
      <c r="E155" s="321"/>
      <c r="F155" s="305"/>
      <c r="G155" s="305"/>
    </row>
    <row r="156" spans="1:7" ht="12.75">
      <c r="A156" s="305"/>
      <c r="B156" s="305"/>
      <c r="C156" s="305"/>
      <c r="D156" s="305"/>
      <c r="E156" s="321"/>
      <c r="F156" s="305"/>
      <c r="G156" s="305"/>
    </row>
    <row r="157" spans="1:7" ht="12.75">
      <c r="A157" s="305"/>
      <c r="B157" s="305"/>
      <c r="C157" s="305"/>
      <c r="D157" s="305"/>
      <c r="E157" s="321"/>
      <c r="F157" s="305"/>
      <c r="G157" s="305"/>
    </row>
    <row r="158" spans="1:7" ht="12.75">
      <c r="A158" s="305"/>
      <c r="B158" s="305"/>
      <c r="C158" s="305"/>
      <c r="D158" s="305"/>
      <c r="E158" s="321"/>
      <c r="F158" s="305"/>
      <c r="G158" s="305"/>
    </row>
    <row r="159" spans="1:7" ht="12.75">
      <c r="A159" s="305"/>
      <c r="B159" s="305"/>
      <c r="C159" s="305"/>
      <c r="D159" s="305"/>
      <c r="E159" s="321"/>
      <c r="F159" s="305"/>
      <c r="G159" s="30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0">
      <selection activeCell="C31" sqref="C3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8" t="s">
        <v>102</v>
      </c>
      <c r="B1" s="99"/>
      <c r="C1" s="99"/>
      <c r="D1" s="99"/>
      <c r="E1" s="99"/>
      <c r="F1" s="99"/>
      <c r="G1" s="99"/>
    </row>
    <row r="2" spans="1:7" ht="12.75" customHeight="1">
      <c r="A2" s="100" t="s">
        <v>32</v>
      </c>
      <c r="B2" s="101"/>
      <c r="C2" s="102">
        <v>1</v>
      </c>
      <c r="D2" s="102" t="s">
        <v>1137</v>
      </c>
      <c r="E2" s="101"/>
      <c r="F2" s="103" t="s">
        <v>33</v>
      </c>
      <c r="G2" s="104"/>
    </row>
    <row r="3" spans="1:7" ht="3" customHeight="1" hidden="1">
      <c r="A3" s="105"/>
      <c r="B3" s="106"/>
      <c r="C3" s="107"/>
      <c r="D3" s="107"/>
      <c r="E3" s="106"/>
      <c r="F3" s="108"/>
      <c r="G3" s="109"/>
    </row>
    <row r="4" spans="1:7" ht="12" customHeight="1">
      <c r="A4" s="110" t="s">
        <v>34</v>
      </c>
      <c r="B4" s="106"/>
      <c r="C4" s="107"/>
      <c r="D4" s="107"/>
      <c r="E4" s="106"/>
      <c r="F4" s="108" t="s">
        <v>35</v>
      </c>
      <c r="G4" s="111"/>
    </row>
    <row r="5" spans="1:7" ht="12.9" customHeight="1">
      <c r="A5" s="112" t="s">
        <v>1136</v>
      </c>
      <c r="B5" s="113"/>
      <c r="C5" s="114" t="s">
        <v>1137</v>
      </c>
      <c r="D5" s="115"/>
      <c r="E5" s="116"/>
      <c r="F5" s="108" t="s">
        <v>36</v>
      </c>
      <c r="G5" s="109"/>
    </row>
    <row r="6" spans="1:15" ht="12.9" customHeight="1">
      <c r="A6" s="110" t="s">
        <v>37</v>
      </c>
      <c r="B6" s="106"/>
      <c r="C6" s="107"/>
      <c r="D6" s="107"/>
      <c r="E6" s="106"/>
      <c r="F6" s="117" t="s">
        <v>38</v>
      </c>
      <c r="G6" s="118"/>
      <c r="O6" s="119"/>
    </row>
    <row r="7" spans="1:7" ht="12.9" customHeight="1">
      <c r="A7" s="120" t="s">
        <v>104</v>
      </c>
      <c r="B7" s="121"/>
      <c r="C7" s="122" t="s">
        <v>105</v>
      </c>
      <c r="D7" s="123"/>
      <c r="E7" s="123"/>
      <c r="F7" s="124" t="s">
        <v>39</v>
      </c>
      <c r="G7" s="118">
        <f>IF(G6=0,,ROUND((F30+F32)/G6,1))</f>
        <v>0</v>
      </c>
    </row>
    <row r="8" spans="1:9" ht="12.75">
      <c r="A8" s="125" t="s">
        <v>40</v>
      </c>
      <c r="B8" s="108"/>
      <c r="C8" s="126"/>
      <c r="D8" s="126"/>
      <c r="E8" s="127"/>
      <c r="F8" s="128" t="s">
        <v>41</v>
      </c>
      <c r="G8" s="129"/>
      <c r="H8" s="130"/>
      <c r="I8" s="131"/>
    </row>
    <row r="9" spans="1:8" ht="12.75">
      <c r="A9" s="125" t="s">
        <v>42</v>
      </c>
      <c r="B9" s="108"/>
      <c r="C9" s="126"/>
      <c r="D9" s="126"/>
      <c r="E9" s="127"/>
      <c r="F9" s="108"/>
      <c r="G9" s="132"/>
      <c r="H9" s="133"/>
    </row>
    <row r="10" spans="1:8" ht="12.75">
      <c r="A10" s="125" t="s">
        <v>43</v>
      </c>
      <c r="B10" s="108"/>
      <c r="C10" s="126"/>
      <c r="D10" s="126"/>
      <c r="E10" s="126"/>
      <c r="F10" s="134"/>
      <c r="G10" s="135"/>
      <c r="H10" s="136"/>
    </row>
    <row r="11" spans="1:57" ht="13.5" customHeight="1">
      <c r="A11" s="125" t="s">
        <v>44</v>
      </c>
      <c r="B11" s="108"/>
      <c r="C11" s="126"/>
      <c r="D11" s="126"/>
      <c r="E11" s="126"/>
      <c r="F11" s="137" t="s">
        <v>45</v>
      </c>
      <c r="G11" s="138"/>
      <c r="H11" s="133"/>
      <c r="BA11" s="139"/>
      <c r="BB11" s="139"/>
      <c r="BC11" s="139"/>
      <c r="BD11" s="139"/>
      <c r="BE11" s="139"/>
    </row>
    <row r="12" spans="1:8" ht="12.75" customHeight="1">
      <c r="A12" s="140" t="s">
        <v>46</v>
      </c>
      <c r="B12" s="106"/>
      <c r="C12" s="141"/>
      <c r="D12" s="141"/>
      <c r="E12" s="141"/>
      <c r="F12" s="142" t="s">
        <v>47</v>
      </c>
      <c r="G12" s="143"/>
      <c r="H12" s="133"/>
    </row>
    <row r="13" spans="1:8" ht="28.5" customHeight="1" thickBot="1">
      <c r="A13" s="144" t="s">
        <v>48</v>
      </c>
      <c r="B13" s="145"/>
      <c r="C13" s="145"/>
      <c r="D13" s="145"/>
      <c r="E13" s="146"/>
      <c r="F13" s="146"/>
      <c r="G13" s="147"/>
      <c r="H13" s="133"/>
    </row>
    <row r="14" spans="1:7" ht="17.25" customHeight="1" thickBot="1">
      <c r="A14" s="148" t="s">
        <v>49</v>
      </c>
      <c r="B14" s="149"/>
      <c r="C14" s="150"/>
      <c r="D14" s="151" t="s">
        <v>50</v>
      </c>
      <c r="E14" s="152"/>
      <c r="F14" s="152"/>
      <c r="G14" s="150"/>
    </row>
    <row r="15" spans="1:7" ht="15.9" customHeight="1">
      <c r="A15" s="153"/>
      <c r="B15" s="154" t="s">
        <v>51</v>
      </c>
      <c r="C15" s="155">
        <f>'04 01 Rek'!E16</f>
        <v>0</v>
      </c>
      <c r="D15" s="156">
        <f>'04 01 Rek'!A24</f>
        <v>0</v>
      </c>
      <c r="E15" s="157"/>
      <c r="F15" s="158"/>
      <c r="G15" s="155">
        <f>'04 01 Rek'!I24</f>
        <v>0</v>
      </c>
    </row>
    <row r="16" spans="1:7" ht="15.9" customHeight="1">
      <c r="A16" s="153" t="s">
        <v>52</v>
      </c>
      <c r="B16" s="154" t="s">
        <v>53</v>
      </c>
      <c r="C16" s="155">
        <f>'04 01 Rek'!F16</f>
        <v>0</v>
      </c>
      <c r="D16" s="105"/>
      <c r="E16" s="159"/>
      <c r="F16" s="160"/>
      <c r="G16" s="155"/>
    </row>
    <row r="17" spans="1:7" ht="15.9" customHeight="1">
      <c r="A17" s="153" t="s">
        <v>54</v>
      </c>
      <c r="B17" s="154" t="s">
        <v>55</v>
      </c>
      <c r="C17" s="155">
        <f>'04 01 Rek'!H16</f>
        <v>0</v>
      </c>
      <c r="D17" s="105"/>
      <c r="E17" s="159"/>
      <c r="F17" s="160"/>
      <c r="G17" s="155"/>
    </row>
    <row r="18" spans="1:7" ht="15.9" customHeight="1">
      <c r="A18" s="161" t="s">
        <v>56</v>
      </c>
      <c r="B18" s="162" t="s">
        <v>57</v>
      </c>
      <c r="C18" s="155">
        <f>'04 01 Rek'!G16</f>
        <v>0</v>
      </c>
      <c r="D18" s="105"/>
      <c r="E18" s="159"/>
      <c r="F18" s="160"/>
      <c r="G18" s="155"/>
    </row>
    <row r="19" spans="1:7" ht="15.9" customHeight="1">
      <c r="A19" s="163" t="s">
        <v>58</v>
      </c>
      <c r="B19" s="154"/>
      <c r="C19" s="155">
        <f>SUM(C15:C18)</f>
        <v>0</v>
      </c>
      <c r="D19" s="105"/>
      <c r="E19" s="159"/>
      <c r="F19" s="160"/>
      <c r="G19" s="155"/>
    </row>
    <row r="20" spans="1:7" ht="15.9" customHeight="1">
      <c r="A20" s="163"/>
      <c r="B20" s="154"/>
      <c r="C20" s="155"/>
      <c r="D20" s="105"/>
      <c r="E20" s="159"/>
      <c r="F20" s="160"/>
      <c r="G20" s="155"/>
    </row>
    <row r="21" spans="1:7" ht="15.9" customHeight="1">
      <c r="A21" s="163" t="s">
        <v>29</v>
      </c>
      <c r="B21" s="154"/>
      <c r="C21" s="155">
        <f>'04 01 Rek'!I16</f>
        <v>0</v>
      </c>
      <c r="D21" s="105"/>
      <c r="E21" s="159"/>
      <c r="F21" s="160"/>
      <c r="G21" s="155"/>
    </row>
    <row r="22" spans="1:7" ht="15.9" customHeight="1">
      <c r="A22" s="164" t="s">
        <v>59</v>
      </c>
      <c r="B22" s="133"/>
      <c r="C22" s="155">
        <f>C19+C21</f>
        <v>0</v>
      </c>
      <c r="D22" s="105" t="s">
        <v>60</v>
      </c>
      <c r="E22" s="159"/>
      <c r="F22" s="160"/>
      <c r="G22" s="155">
        <f>G23-SUM(G15:G21)</f>
        <v>0</v>
      </c>
    </row>
    <row r="23" spans="1:7" ht="15.9" customHeight="1" thickBot="1">
      <c r="A23" s="165" t="s">
        <v>61</v>
      </c>
      <c r="B23" s="166"/>
      <c r="C23" s="167">
        <f>C22+G23</f>
        <v>0</v>
      </c>
      <c r="D23" s="168" t="s">
        <v>62</v>
      </c>
      <c r="E23" s="169"/>
      <c r="F23" s="170"/>
      <c r="G23" s="155">
        <f>'04 01 Rek'!H22</f>
        <v>0</v>
      </c>
    </row>
    <row r="24" spans="1:7" ht="12.75">
      <c r="A24" s="171" t="s">
        <v>63</v>
      </c>
      <c r="B24" s="172"/>
      <c r="C24" s="173"/>
      <c r="D24" s="172" t="s">
        <v>64</v>
      </c>
      <c r="E24" s="172"/>
      <c r="F24" s="174" t="s">
        <v>65</v>
      </c>
      <c r="G24" s="175"/>
    </row>
    <row r="25" spans="1:7" ht="12.75">
      <c r="A25" s="164" t="s">
        <v>66</v>
      </c>
      <c r="B25" s="133"/>
      <c r="C25" s="176"/>
      <c r="D25" s="133" t="s">
        <v>66</v>
      </c>
      <c r="F25" s="177" t="s">
        <v>66</v>
      </c>
      <c r="G25" s="178"/>
    </row>
    <row r="26" spans="1:7" ht="37.5" customHeight="1">
      <c r="A26" s="164" t="s">
        <v>67</v>
      </c>
      <c r="B26" s="179"/>
      <c r="C26" s="176"/>
      <c r="D26" s="133" t="s">
        <v>67</v>
      </c>
      <c r="F26" s="177" t="s">
        <v>67</v>
      </c>
      <c r="G26" s="178"/>
    </row>
    <row r="27" spans="1:7" ht="12.75">
      <c r="A27" s="164"/>
      <c r="B27" s="180"/>
      <c r="C27" s="176"/>
      <c r="D27" s="133"/>
      <c r="F27" s="177"/>
      <c r="G27" s="178"/>
    </row>
    <row r="28" spans="1:7" ht="12.75">
      <c r="A28" s="164" t="s">
        <v>68</v>
      </c>
      <c r="B28" s="133"/>
      <c r="C28" s="176"/>
      <c r="D28" s="177" t="s">
        <v>69</v>
      </c>
      <c r="E28" s="176"/>
      <c r="F28" s="181" t="s">
        <v>69</v>
      </c>
      <c r="G28" s="178"/>
    </row>
    <row r="29" spans="1:7" ht="69" customHeight="1">
      <c r="A29" s="164"/>
      <c r="B29" s="133"/>
      <c r="C29" s="182"/>
      <c r="D29" s="183"/>
      <c r="E29" s="182"/>
      <c r="F29" s="133"/>
      <c r="G29" s="178"/>
    </row>
    <row r="30" spans="1:7" ht="12.75">
      <c r="A30" s="184" t="s">
        <v>11</v>
      </c>
      <c r="B30" s="185"/>
      <c r="C30" s="186">
        <v>15</v>
      </c>
      <c r="D30" s="185" t="s">
        <v>70</v>
      </c>
      <c r="E30" s="187"/>
      <c r="F30" s="188">
        <f>ROUND(C23-F32,0)</f>
        <v>0</v>
      </c>
      <c r="G30" s="189"/>
    </row>
    <row r="31" spans="1:7" ht="12.75">
      <c r="A31" s="184" t="s">
        <v>71</v>
      </c>
      <c r="B31" s="185"/>
      <c r="C31" s="186">
        <f>C30</f>
        <v>15</v>
      </c>
      <c r="D31" s="185" t="s">
        <v>72</v>
      </c>
      <c r="E31" s="187"/>
      <c r="F31" s="188">
        <f>ROUND(PRODUCT(F30,C31/100),1)</f>
        <v>0</v>
      </c>
      <c r="G31" s="189"/>
    </row>
    <row r="32" spans="1:7" ht="12.75">
      <c r="A32" s="184" t="s">
        <v>11</v>
      </c>
      <c r="B32" s="185"/>
      <c r="C32" s="186">
        <v>0</v>
      </c>
      <c r="D32" s="185" t="s">
        <v>72</v>
      </c>
      <c r="E32" s="187"/>
      <c r="F32" s="188">
        <v>0</v>
      </c>
      <c r="G32" s="189"/>
    </row>
    <row r="33" spans="1:7" ht="12.75">
      <c r="A33" s="184" t="s">
        <v>71</v>
      </c>
      <c r="B33" s="190"/>
      <c r="C33" s="191">
        <f>C32</f>
        <v>0</v>
      </c>
      <c r="D33" s="185" t="s">
        <v>72</v>
      </c>
      <c r="E33" s="160"/>
      <c r="F33" s="188">
        <f>ROUND(PRODUCT(F32,C33/100),1)</f>
        <v>0</v>
      </c>
      <c r="G33" s="189"/>
    </row>
    <row r="34" spans="1:7" s="197" customFormat="1" ht="19.5" customHeight="1" thickBot="1">
      <c r="A34" s="192" t="s">
        <v>73</v>
      </c>
      <c r="B34" s="193"/>
      <c r="C34" s="193"/>
      <c r="D34" s="193"/>
      <c r="E34" s="194"/>
      <c r="F34" s="195">
        <f>CEILING(SUM(F30:F33),IF(SUM(F30:F33)&gt;=0,1,-1))</f>
        <v>0</v>
      </c>
      <c r="G34" s="19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8"/>
      <c r="C37" s="198"/>
      <c r="D37" s="198"/>
      <c r="E37" s="198"/>
      <c r="F37" s="198"/>
      <c r="G37" s="198"/>
      <c r="H37" s="1" t="s">
        <v>1</v>
      </c>
    </row>
    <row r="38" spans="1:8" ht="12.75" customHeight="1">
      <c r="A38" s="199"/>
      <c r="B38" s="198"/>
      <c r="C38" s="198"/>
      <c r="D38" s="198"/>
      <c r="E38" s="198"/>
      <c r="F38" s="198"/>
      <c r="G38" s="198"/>
      <c r="H38" s="1" t="s">
        <v>1</v>
      </c>
    </row>
    <row r="39" spans="1:8" ht="12.75">
      <c r="A39" s="199"/>
      <c r="B39" s="198"/>
      <c r="C39" s="198"/>
      <c r="D39" s="198"/>
      <c r="E39" s="198"/>
      <c r="F39" s="198"/>
      <c r="G39" s="198"/>
      <c r="H39" s="1" t="s">
        <v>1</v>
      </c>
    </row>
    <row r="40" spans="1:8" ht="12.75">
      <c r="A40" s="199"/>
      <c r="B40" s="198"/>
      <c r="C40" s="198"/>
      <c r="D40" s="198"/>
      <c r="E40" s="198"/>
      <c r="F40" s="198"/>
      <c r="G40" s="198"/>
      <c r="H40" s="1" t="s">
        <v>1</v>
      </c>
    </row>
    <row r="41" spans="1:8" ht="12.75">
      <c r="A41" s="199"/>
      <c r="B41" s="198"/>
      <c r="C41" s="198"/>
      <c r="D41" s="198"/>
      <c r="E41" s="198"/>
      <c r="F41" s="198"/>
      <c r="G41" s="198"/>
      <c r="H41" s="1" t="s">
        <v>1</v>
      </c>
    </row>
    <row r="42" spans="1:8" ht="12.75">
      <c r="A42" s="199"/>
      <c r="B42" s="198"/>
      <c r="C42" s="198"/>
      <c r="D42" s="198"/>
      <c r="E42" s="198"/>
      <c r="F42" s="198"/>
      <c r="G42" s="198"/>
      <c r="H42" s="1" t="s">
        <v>1</v>
      </c>
    </row>
    <row r="43" spans="1:8" ht="12.75">
      <c r="A43" s="199"/>
      <c r="B43" s="198"/>
      <c r="C43" s="198"/>
      <c r="D43" s="198"/>
      <c r="E43" s="198"/>
      <c r="F43" s="198"/>
      <c r="G43" s="198"/>
      <c r="H43" s="1" t="s">
        <v>1</v>
      </c>
    </row>
    <row r="44" spans="1:8" ht="12.75">
      <c r="A44" s="199"/>
      <c r="B44" s="198"/>
      <c r="C44" s="198"/>
      <c r="D44" s="198"/>
      <c r="E44" s="198"/>
      <c r="F44" s="198"/>
      <c r="G44" s="198"/>
      <c r="H44" s="1" t="s">
        <v>1</v>
      </c>
    </row>
    <row r="45" spans="1:8" ht="0.75" customHeight="1">
      <c r="A45" s="199"/>
      <c r="B45" s="198"/>
      <c r="C45" s="198"/>
      <c r="D45" s="198"/>
      <c r="E45" s="198"/>
      <c r="F45" s="198"/>
      <c r="G45" s="198"/>
      <c r="H45" s="1" t="s">
        <v>1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1" t="s">
        <v>2</v>
      </c>
      <c r="B1" s="202"/>
      <c r="C1" s="203" t="s">
        <v>106</v>
      </c>
      <c r="D1" s="204"/>
      <c r="E1" s="205"/>
      <c r="F1" s="204"/>
      <c r="G1" s="206" t="s">
        <v>75</v>
      </c>
      <c r="H1" s="207">
        <v>1</v>
      </c>
      <c r="I1" s="208"/>
    </row>
    <row r="2" spans="1:9" ht="13.8" thickBot="1">
      <c r="A2" s="209" t="s">
        <v>76</v>
      </c>
      <c r="B2" s="210"/>
      <c r="C2" s="211" t="s">
        <v>1138</v>
      </c>
      <c r="D2" s="212"/>
      <c r="E2" s="213"/>
      <c r="F2" s="212"/>
      <c r="G2" s="214" t="s">
        <v>1137</v>
      </c>
      <c r="H2" s="215"/>
      <c r="I2" s="216"/>
    </row>
    <row r="3" ht="13.8" thickTop="1">
      <c r="F3" s="133"/>
    </row>
    <row r="4" spans="1:9" ht="19.5" customHeight="1">
      <c r="A4" s="217" t="s">
        <v>77</v>
      </c>
      <c r="B4" s="218"/>
      <c r="C4" s="218"/>
      <c r="D4" s="218"/>
      <c r="E4" s="219"/>
      <c r="F4" s="218"/>
      <c r="G4" s="218"/>
      <c r="H4" s="218"/>
      <c r="I4" s="218"/>
    </row>
    <row r="5" ht="13.8" thickBot="1"/>
    <row r="6" spans="1:9" s="133" customFormat="1" ht="13.8" thickBot="1">
      <c r="A6" s="220"/>
      <c r="B6" s="221" t="s">
        <v>78</v>
      </c>
      <c r="C6" s="221"/>
      <c r="D6" s="222"/>
      <c r="E6" s="223" t="s">
        <v>25</v>
      </c>
      <c r="F6" s="224" t="s">
        <v>26</v>
      </c>
      <c r="G6" s="224" t="s">
        <v>27</v>
      </c>
      <c r="H6" s="224" t="s">
        <v>28</v>
      </c>
      <c r="I6" s="225" t="s">
        <v>29</v>
      </c>
    </row>
    <row r="7" spans="1:9" s="133" customFormat="1" ht="12.75">
      <c r="A7" s="322" t="str">
        <f>'04 01 Pol'!B7</f>
        <v>1</v>
      </c>
      <c r="B7" s="70" t="str">
        <f>'04 01 Pol'!C7</f>
        <v>ROZVÁDĚČE S PŘEPĚŤOVÝMI OCHRANAMI VČETNĚ MONTÁŽE A</v>
      </c>
      <c r="D7" s="226"/>
      <c r="E7" s="323">
        <f>'04 01 Pol'!BA13</f>
        <v>0</v>
      </c>
      <c r="F7" s="324">
        <f>'04 01 Pol'!BB13</f>
        <v>0</v>
      </c>
      <c r="G7" s="324">
        <f>'04 01 Pol'!BC13</f>
        <v>0</v>
      </c>
      <c r="H7" s="324">
        <f>'04 01 Pol'!BD13</f>
        <v>0</v>
      </c>
      <c r="I7" s="325">
        <f>'04 01 Pol'!BE13</f>
        <v>0</v>
      </c>
    </row>
    <row r="8" spans="1:9" s="133" customFormat="1" ht="12.75">
      <c r="A8" s="322" t="str">
        <f>'04 01 Pol'!B14</f>
        <v>2</v>
      </c>
      <c r="B8" s="70" t="str">
        <f>'04 01 Pol'!C14</f>
        <v>SPÍNAČE VČETNĚ MONTÁŽE A ZAPOJENÍ</v>
      </c>
      <c r="D8" s="226"/>
      <c r="E8" s="323">
        <f>'04 01 Pol'!BA22</f>
        <v>0</v>
      </c>
      <c r="F8" s="324">
        <f>'04 01 Pol'!BB22</f>
        <v>0</v>
      </c>
      <c r="G8" s="324">
        <f>'04 01 Pol'!BC22</f>
        <v>0</v>
      </c>
      <c r="H8" s="324">
        <f>'04 01 Pol'!BD22</f>
        <v>0</v>
      </c>
      <c r="I8" s="325">
        <f>'04 01 Pol'!BE22</f>
        <v>0</v>
      </c>
    </row>
    <row r="9" spans="1:9" s="133" customFormat="1" ht="12.75">
      <c r="A9" s="322" t="str">
        <f>'04 01 Pol'!B23</f>
        <v>3</v>
      </c>
      <c r="B9" s="70" t="str">
        <f>'04 01 Pol'!C23</f>
        <v>ZÁSUVKY VČETNĚ MONTÁŽE A ZAPOJENÍ</v>
      </c>
      <c r="D9" s="226"/>
      <c r="E9" s="323">
        <f>'04 01 Pol'!BA26</f>
        <v>0</v>
      </c>
      <c r="F9" s="324">
        <f>'04 01 Pol'!BB26</f>
        <v>0</v>
      </c>
      <c r="G9" s="324">
        <f>'04 01 Pol'!BC26</f>
        <v>0</v>
      </c>
      <c r="H9" s="324">
        <f>'04 01 Pol'!BD26</f>
        <v>0</v>
      </c>
      <c r="I9" s="325">
        <f>'04 01 Pol'!BE26</f>
        <v>0</v>
      </c>
    </row>
    <row r="10" spans="1:9" s="133" customFormat="1" ht="12.75">
      <c r="A10" s="322" t="str">
        <f>'04 01 Pol'!B27</f>
        <v>4</v>
      </c>
      <c r="B10" s="70" t="str">
        <f>'04 01 Pol'!C27</f>
        <v>SVÍTIDLA VČETNĚ ZDROJŮ, STARTÉRŮ, MONTÁŽE A ZAPOJE</v>
      </c>
      <c r="D10" s="226"/>
      <c r="E10" s="323">
        <f>'04 01 Pol'!BA33</f>
        <v>0</v>
      </c>
      <c r="F10" s="324">
        <f>'04 01 Pol'!BB33</f>
        <v>0</v>
      </c>
      <c r="G10" s="324">
        <f>'04 01 Pol'!BC33</f>
        <v>0</v>
      </c>
      <c r="H10" s="324">
        <f>'04 01 Pol'!BD33</f>
        <v>0</v>
      </c>
      <c r="I10" s="325">
        <f>'04 01 Pol'!BE33</f>
        <v>0</v>
      </c>
    </row>
    <row r="11" spans="1:9" s="133" customFormat="1" ht="12.75">
      <c r="A11" s="322" t="str">
        <f>'04 01 Pol'!B34</f>
        <v>5</v>
      </c>
      <c r="B11" s="70" t="str">
        <f>'04 01 Pol'!C34</f>
        <v>SLABOPROUD VČETNĚ MONTÁŽE A ZAPOJENÍ - AKTIVNÍ PRV</v>
      </c>
      <c r="D11" s="226"/>
      <c r="E11" s="323">
        <f>'04 01 Pol'!BA41</f>
        <v>0</v>
      </c>
      <c r="F11" s="324">
        <f>'04 01 Pol'!BB41</f>
        <v>0</v>
      </c>
      <c r="G11" s="324">
        <f>'04 01 Pol'!BC41</f>
        <v>0</v>
      </c>
      <c r="H11" s="324">
        <f>'04 01 Pol'!BD41</f>
        <v>0</v>
      </c>
      <c r="I11" s="325">
        <f>'04 01 Pol'!BE41</f>
        <v>0</v>
      </c>
    </row>
    <row r="12" spans="1:9" s="133" customFormat="1" ht="12.75">
      <c r="A12" s="322" t="str">
        <f>'04 01 Pol'!B42</f>
        <v>6</v>
      </c>
      <c r="B12" s="70" t="str">
        <f>'04 01 Pol'!C42</f>
        <v>INSTALAČNÍ MATERIÁL, PŘÍSTROJE, ZAŘÍZENÍ, VČETNĚ M</v>
      </c>
      <c r="D12" s="226"/>
      <c r="E12" s="323">
        <f>'04 01 Pol'!BA54</f>
        <v>0</v>
      </c>
      <c r="F12" s="324">
        <f>'04 01 Pol'!BB54</f>
        <v>0</v>
      </c>
      <c r="G12" s="324">
        <f>'04 01 Pol'!BC54</f>
        <v>0</v>
      </c>
      <c r="H12" s="324">
        <f>'04 01 Pol'!BD54</f>
        <v>0</v>
      </c>
      <c r="I12" s="325">
        <f>'04 01 Pol'!BE54</f>
        <v>0</v>
      </c>
    </row>
    <row r="13" spans="1:9" s="133" customFormat="1" ht="12.75">
      <c r="A13" s="322" t="str">
        <f>'04 01 Pol'!B55</f>
        <v>7</v>
      </c>
      <c r="B13" s="70" t="str">
        <f>'04 01 Pol'!C55</f>
        <v>KABELY VČETNĚ MONTÁŽE, ULOŽENÍ A ZAPOJENÍ</v>
      </c>
      <c r="D13" s="226"/>
      <c r="E13" s="323">
        <f>'04 01 Pol'!BA72</f>
        <v>0</v>
      </c>
      <c r="F13" s="324">
        <f>'04 01 Pol'!BB72</f>
        <v>0</v>
      </c>
      <c r="G13" s="324">
        <f>'04 01 Pol'!BC72</f>
        <v>0</v>
      </c>
      <c r="H13" s="324">
        <f>'04 01 Pol'!BD72</f>
        <v>0</v>
      </c>
      <c r="I13" s="325">
        <f>'04 01 Pol'!BE72</f>
        <v>0</v>
      </c>
    </row>
    <row r="14" spans="1:9" s="133" customFormat="1" ht="12.75">
      <c r="A14" s="322" t="str">
        <f>'04 01 Pol'!B73</f>
        <v>8</v>
      </c>
      <c r="B14" s="70" t="str">
        <f>'04 01 Pol'!C73</f>
        <v>BLESKOSVOD A UZEMNĚNÍ VČETNĚ MONTÁŽE A ZAPOJENÍ</v>
      </c>
      <c r="D14" s="226"/>
      <c r="E14" s="323">
        <f>'04 01 Pol'!BA88</f>
        <v>0</v>
      </c>
      <c r="F14" s="324">
        <f>'04 01 Pol'!BB88</f>
        <v>0</v>
      </c>
      <c r="G14" s="324">
        <f>'04 01 Pol'!BC88</f>
        <v>0</v>
      </c>
      <c r="H14" s="324">
        <f>'04 01 Pol'!BD88</f>
        <v>0</v>
      </c>
      <c r="I14" s="325">
        <f>'04 01 Pol'!BE88</f>
        <v>0</v>
      </c>
    </row>
    <row r="15" spans="1:9" s="133" customFormat="1" ht="13.8" thickBot="1">
      <c r="A15" s="322" t="str">
        <f>'04 01 Pol'!B89</f>
        <v>9</v>
      </c>
      <c r="B15" s="70" t="str">
        <f>'04 01 Pol'!C89</f>
        <v>OSTATNÍ</v>
      </c>
      <c r="D15" s="226"/>
      <c r="E15" s="323">
        <f>'04 01 Pol'!BA105</f>
        <v>0</v>
      </c>
      <c r="F15" s="324">
        <f>'04 01 Pol'!BB105</f>
        <v>0</v>
      </c>
      <c r="G15" s="324">
        <f>'04 01 Pol'!BC105</f>
        <v>0</v>
      </c>
      <c r="H15" s="324">
        <f>'04 01 Pol'!BD105</f>
        <v>0</v>
      </c>
      <c r="I15" s="325">
        <f>'04 01 Pol'!BE105</f>
        <v>0</v>
      </c>
    </row>
    <row r="16" spans="1:9" s="14" customFormat="1" ht="13.8" thickBot="1">
      <c r="A16" s="227"/>
      <c r="B16" s="228" t="s">
        <v>79</v>
      </c>
      <c r="C16" s="228"/>
      <c r="D16" s="229"/>
      <c r="E16" s="230">
        <f>SUM(E7:E15)</f>
        <v>0</v>
      </c>
      <c r="F16" s="231">
        <f>SUM(F7:F15)</f>
        <v>0</v>
      </c>
      <c r="G16" s="231">
        <f>SUM(G7:G15)</f>
        <v>0</v>
      </c>
      <c r="H16" s="231">
        <f>SUM(H7:H15)</f>
        <v>0</v>
      </c>
      <c r="I16" s="232">
        <f>SUM(I7:I15)</f>
        <v>0</v>
      </c>
    </row>
    <row r="17" spans="1:9" ht="12.75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57" ht="19.5" customHeight="1">
      <c r="A18" s="218" t="s">
        <v>80</v>
      </c>
      <c r="B18" s="218"/>
      <c r="C18" s="218"/>
      <c r="D18" s="218"/>
      <c r="E18" s="218"/>
      <c r="F18" s="218"/>
      <c r="G18" s="233"/>
      <c r="H18" s="218"/>
      <c r="I18" s="218"/>
      <c r="BA18" s="139"/>
      <c r="BB18" s="139"/>
      <c r="BC18" s="139"/>
      <c r="BD18" s="139"/>
      <c r="BE18" s="139"/>
    </row>
    <row r="19" ht="13.8" thickBot="1"/>
    <row r="20" spans="1:9" ht="12.75">
      <c r="A20" s="171" t="s">
        <v>81</v>
      </c>
      <c r="B20" s="172"/>
      <c r="C20" s="172"/>
      <c r="D20" s="234"/>
      <c r="E20" s="235" t="s">
        <v>82</v>
      </c>
      <c r="F20" s="236" t="s">
        <v>12</v>
      </c>
      <c r="G20" s="237" t="s">
        <v>83</v>
      </c>
      <c r="H20" s="238"/>
      <c r="I20" s="239" t="s">
        <v>82</v>
      </c>
    </row>
    <row r="21" spans="1:53" ht="12.75">
      <c r="A21" s="163"/>
      <c r="B21" s="154"/>
      <c r="C21" s="154"/>
      <c r="D21" s="240"/>
      <c r="E21" s="241"/>
      <c r="F21" s="242"/>
      <c r="G21" s="243">
        <f>CHOOSE(BA21+1,E16+F16,E16+F16+H16,E16+F16+G16+H16,E16,F16,H16,G16,H16+G16,0)</f>
        <v>0</v>
      </c>
      <c r="H21" s="244"/>
      <c r="I21" s="245">
        <f>E21+F21*G21/100</f>
        <v>0</v>
      </c>
      <c r="BA21" s="1">
        <v>8</v>
      </c>
    </row>
    <row r="22" spans="1:9" ht="13.8" thickBot="1">
      <c r="A22" s="246"/>
      <c r="B22" s="247" t="s">
        <v>84</v>
      </c>
      <c r="C22" s="248"/>
      <c r="D22" s="249"/>
      <c r="E22" s="250"/>
      <c r="F22" s="251"/>
      <c r="G22" s="251"/>
      <c r="H22" s="252">
        <f>SUM(I21:I21)</f>
        <v>0</v>
      </c>
      <c r="I22" s="253"/>
    </row>
    <row r="24" spans="2:9" ht="12.75">
      <c r="B24" s="14"/>
      <c r="F24" s="254"/>
      <c r="G24" s="255"/>
      <c r="H24" s="255"/>
      <c r="I24" s="54"/>
    </row>
    <row r="25" spans="6:9" ht="12.75">
      <c r="F25" s="254"/>
      <c r="G25" s="255"/>
      <c r="H25" s="255"/>
      <c r="I25" s="54"/>
    </row>
    <row r="26" spans="6:9" ht="12.75">
      <c r="F26" s="254"/>
      <c r="G26" s="255"/>
      <c r="H26" s="255"/>
      <c r="I26" s="54"/>
    </row>
    <row r="27" spans="6:9" ht="12.75">
      <c r="F27" s="254"/>
      <c r="G27" s="255"/>
      <c r="H27" s="255"/>
      <c r="I27" s="54"/>
    </row>
    <row r="28" spans="6:9" ht="12.75">
      <c r="F28" s="254"/>
      <c r="G28" s="255"/>
      <c r="H28" s="255"/>
      <c r="I28" s="54"/>
    </row>
    <row r="29" spans="6:9" ht="12.75">
      <c r="F29" s="254"/>
      <c r="G29" s="255"/>
      <c r="H29" s="255"/>
      <c r="I29" s="54"/>
    </row>
    <row r="30" spans="6:9" ht="12.75">
      <c r="F30" s="254"/>
      <c r="G30" s="255"/>
      <c r="H30" s="255"/>
      <c r="I30" s="54"/>
    </row>
    <row r="31" spans="6:9" ht="12.75">
      <c r="F31" s="254"/>
      <c r="G31" s="255"/>
      <c r="H31" s="255"/>
      <c r="I31" s="54"/>
    </row>
    <row r="32" spans="6:9" ht="12.75">
      <c r="F32" s="254"/>
      <c r="G32" s="255"/>
      <c r="H32" s="255"/>
      <c r="I32" s="54"/>
    </row>
    <row r="33" spans="6:9" ht="12.75">
      <c r="F33" s="254"/>
      <c r="G33" s="255"/>
      <c r="H33" s="255"/>
      <c r="I33" s="54"/>
    </row>
    <row r="34" spans="6:9" ht="12.75">
      <c r="F34" s="254"/>
      <c r="G34" s="255"/>
      <c r="H34" s="255"/>
      <c r="I34" s="54"/>
    </row>
    <row r="35" spans="6:9" ht="12.75">
      <c r="F35" s="254"/>
      <c r="G35" s="255"/>
      <c r="H35" s="255"/>
      <c r="I35" s="54"/>
    </row>
    <row r="36" spans="6:9" ht="12.75">
      <c r="F36" s="254"/>
      <c r="G36" s="255"/>
      <c r="H36" s="255"/>
      <c r="I36" s="54"/>
    </row>
    <row r="37" spans="6:9" ht="12.75">
      <c r="F37" s="254"/>
      <c r="G37" s="255"/>
      <c r="H37" s="255"/>
      <c r="I37" s="54"/>
    </row>
    <row r="38" spans="6:9" ht="12.75">
      <c r="F38" s="254"/>
      <c r="G38" s="255"/>
      <c r="H38" s="255"/>
      <c r="I38" s="54"/>
    </row>
    <row r="39" spans="6:9" ht="12.75">
      <c r="F39" s="254"/>
      <c r="G39" s="255"/>
      <c r="H39" s="255"/>
      <c r="I39" s="54"/>
    </row>
    <row r="40" spans="6:9" ht="12.75">
      <c r="F40" s="254"/>
      <c r="G40" s="255"/>
      <c r="H40" s="255"/>
      <c r="I40" s="54"/>
    </row>
    <row r="41" spans="6:9" ht="12.75">
      <c r="F41" s="254"/>
      <c r="G41" s="255"/>
      <c r="H41" s="255"/>
      <c r="I41" s="54"/>
    </row>
    <row r="42" spans="6:9" ht="12.75">
      <c r="F42" s="254"/>
      <c r="G42" s="255"/>
      <c r="H42" s="255"/>
      <c r="I42" s="54"/>
    </row>
    <row r="43" spans="6:9" ht="12.75">
      <c r="F43" s="254"/>
      <c r="G43" s="255"/>
      <c r="H43" s="255"/>
      <c r="I43" s="54"/>
    </row>
    <row r="44" spans="6:9" ht="12.75">
      <c r="F44" s="254"/>
      <c r="G44" s="255"/>
      <c r="H44" s="255"/>
      <c r="I44" s="54"/>
    </row>
    <row r="45" spans="6:9" ht="12.75">
      <c r="F45" s="254"/>
      <c r="G45" s="255"/>
      <c r="H45" s="255"/>
      <c r="I45" s="54"/>
    </row>
    <row r="46" spans="6:9" ht="12.75">
      <c r="F46" s="254"/>
      <c r="G46" s="255"/>
      <c r="H46" s="255"/>
      <c r="I46" s="54"/>
    </row>
    <row r="47" spans="6:9" ht="12.75">
      <c r="F47" s="254"/>
      <c r="G47" s="255"/>
      <c r="H47" s="255"/>
      <c r="I47" s="54"/>
    </row>
    <row r="48" spans="6:9" ht="12.75">
      <c r="F48" s="254"/>
      <c r="G48" s="255"/>
      <c r="H48" s="255"/>
      <c r="I48" s="54"/>
    </row>
    <row r="49" spans="6:9" ht="12.75">
      <c r="F49" s="254"/>
      <c r="G49" s="255"/>
      <c r="H49" s="255"/>
      <c r="I49" s="54"/>
    </row>
    <row r="50" spans="6:9" ht="12.75">
      <c r="F50" s="254"/>
      <c r="G50" s="255"/>
      <c r="H50" s="255"/>
      <c r="I50" s="54"/>
    </row>
    <row r="51" spans="6:9" ht="12.75">
      <c r="F51" s="254"/>
      <c r="G51" s="255"/>
      <c r="H51" s="255"/>
      <c r="I51" s="54"/>
    </row>
    <row r="52" spans="6:9" ht="12.75">
      <c r="F52" s="254"/>
      <c r="G52" s="255"/>
      <c r="H52" s="255"/>
      <c r="I52" s="54"/>
    </row>
    <row r="53" spans="6:9" ht="12.75">
      <c r="F53" s="254"/>
      <c r="G53" s="255"/>
      <c r="H53" s="255"/>
      <c r="I53" s="54"/>
    </row>
    <row r="54" spans="6:9" ht="12.75">
      <c r="F54" s="254"/>
      <c r="G54" s="255"/>
      <c r="H54" s="255"/>
      <c r="I54" s="54"/>
    </row>
    <row r="55" spans="6:9" ht="12.75">
      <c r="F55" s="254"/>
      <c r="G55" s="255"/>
      <c r="H55" s="255"/>
      <c r="I55" s="54"/>
    </row>
    <row r="56" spans="6:9" ht="12.75">
      <c r="F56" s="254"/>
      <c r="G56" s="255"/>
      <c r="H56" s="255"/>
      <c r="I56" s="54"/>
    </row>
    <row r="57" spans="6:9" ht="12.75">
      <c r="F57" s="254"/>
      <c r="G57" s="255"/>
      <c r="H57" s="255"/>
      <c r="I57" s="54"/>
    </row>
    <row r="58" spans="6:9" ht="12.75">
      <c r="F58" s="254"/>
      <c r="G58" s="255"/>
      <c r="H58" s="255"/>
      <c r="I58" s="54"/>
    </row>
    <row r="59" spans="6:9" ht="12.75">
      <c r="F59" s="254"/>
      <c r="G59" s="255"/>
      <c r="H59" s="255"/>
      <c r="I59" s="54"/>
    </row>
    <row r="60" spans="6:9" ht="12.75">
      <c r="F60" s="254"/>
      <c r="G60" s="255"/>
      <c r="H60" s="255"/>
      <c r="I60" s="54"/>
    </row>
    <row r="61" spans="6:9" ht="12.75">
      <c r="F61" s="254"/>
      <c r="G61" s="255"/>
      <c r="H61" s="255"/>
      <c r="I61" s="54"/>
    </row>
    <row r="62" spans="6:9" ht="12.75">
      <c r="F62" s="254"/>
      <c r="G62" s="255"/>
      <c r="H62" s="255"/>
      <c r="I62" s="54"/>
    </row>
    <row r="63" spans="6:9" ht="12.75">
      <c r="F63" s="254"/>
      <c r="G63" s="255"/>
      <c r="H63" s="255"/>
      <c r="I63" s="54"/>
    </row>
    <row r="64" spans="6:9" ht="12.75">
      <c r="F64" s="254"/>
      <c r="G64" s="255"/>
      <c r="H64" s="255"/>
      <c r="I64" s="54"/>
    </row>
    <row r="65" spans="6:9" ht="12.75">
      <c r="F65" s="254"/>
      <c r="G65" s="255"/>
      <c r="H65" s="255"/>
      <c r="I65" s="54"/>
    </row>
    <row r="66" spans="6:9" ht="12.75">
      <c r="F66" s="254"/>
      <c r="G66" s="255"/>
      <c r="H66" s="255"/>
      <c r="I66" s="54"/>
    </row>
    <row r="67" spans="6:9" ht="12.75">
      <c r="F67" s="254"/>
      <c r="G67" s="255"/>
      <c r="H67" s="255"/>
      <c r="I67" s="54"/>
    </row>
    <row r="68" spans="6:9" ht="12.75">
      <c r="F68" s="254"/>
      <c r="G68" s="255"/>
      <c r="H68" s="255"/>
      <c r="I68" s="54"/>
    </row>
    <row r="69" spans="6:9" ht="12.75">
      <c r="F69" s="254"/>
      <c r="G69" s="255"/>
      <c r="H69" s="255"/>
      <c r="I69" s="54"/>
    </row>
    <row r="70" spans="6:9" ht="12.75">
      <c r="F70" s="254"/>
      <c r="G70" s="255"/>
      <c r="H70" s="255"/>
      <c r="I70" s="54"/>
    </row>
    <row r="71" spans="6:9" ht="12.75">
      <c r="F71" s="254"/>
      <c r="G71" s="255"/>
      <c r="H71" s="255"/>
      <c r="I71" s="54"/>
    </row>
    <row r="72" spans="6:9" ht="12.75">
      <c r="F72" s="254"/>
      <c r="G72" s="255"/>
      <c r="H72" s="255"/>
      <c r="I72" s="54"/>
    </row>
    <row r="73" spans="6:9" ht="12.75">
      <c r="F73" s="254"/>
      <c r="G73" s="255"/>
      <c r="H73" s="255"/>
      <c r="I73" s="54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78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57" customWidth="1"/>
    <col min="2" max="2" width="11.50390625" style="257" customWidth="1"/>
    <col min="3" max="3" width="40.50390625" style="257" customWidth="1"/>
    <col min="4" max="4" width="5.50390625" style="257" customWidth="1"/>
    <col min="5" max="5" width="8.50390625" style="269" customWidth="1"/>
    <col min="6" max="6" width="9.875" style="257" customWidth="1"/>
    <col min="7" max="7" width="13.875" style="257" customWidth="1"/>
    <col min="8" max="8" width="11.625" style="257" hidden="1" customWidth="1"/>
    <col min="9" max="9" width="11.50390625" style="257" hidden="1" customWidth="1"/>
    <col min="10" max="10" width="11.00390625" style="257" hidden="1" customWidth="1"/>
    <col min="11" max="11" width="10.50390625" style="257" hidden="1" customWidth="1"/>
    <col min="12" max="12" width="75.25390625" style="257" customWidth="1"/>
    <col min="13" max="13" width="45.25390625" style="257" customWidth="1"/>
    <col min="14" max="16384" width="9.125" style="257" customWidth="1"/>
  </cols>
  <sheetData>
    <row r="1" spans="1:7" ht="15.6">
      <c r="A1" s="256" t="s">
        <v>103</v>
      </c>
      <c r="B1" s="256"/>
      <c r="C1" s="256"/>
      <c r="D1" s="256"/>
      <c r="E1" s="256"/>
      <c r="F1" s="256"/>
      <c r="G1" s="256"/>
    </row>
    <row r="2" spans="2:7" ht="14.25" customHeight="1" thickBot="1">
      <c r="B2" s="258"/>
      <c r="C2" s="259"/>
      <c r="D2" s="259"/>
      <c r="E2" s="260"/>
      <c r="F2" s="259"/>
      <c r="G2" s="259"/>
    </row>
    <row r="3" spans="1:7" ht="13.8" thickTop="1">
      <c r="A3" s="201" t="s">
        <v>2</v>
      </c>
      <c r="B3" s="202"/>
      <c r="C3" s="203" t="s">
        <v>106</v>
      </c>
      <c r="D3" s="204"/>
      <c r="E3" s="261" t="s">
        <v>85</v>
      </c>
      <c r="F3" s="262">
        <f>'04 01 Rek'!H1</f>
        <v>1</v>
      </c>
      <c r="G3" s="263"/>
    </row>
    <row r="4" spans="1:7" ht="13.8" thickBot="1">
      <c r="A4" s="264" t="s">
        <v>76</v>
      </c>
      <c r="B4" s="210"/>
      <c r="C4" s="211" t="s">
        <v>1138</v>
      </c>
      <c r="D4" s="212"/>
      <c r="E4" s="265" t="str">
        <f>'04 01 Rek'!G2</f>
        <v>Elektro</v>
      </c>
      <c r="F4" s="266"/>
      <c r="G4" s="267"/>
    </row>
    <row r="5" spans="1:7" ht="13.8" thickTop="1">
      <c r="A5" s="268"/>
      <c r="G5" s="270"/>
    </row>
    <row r="6" spans="1:11" ht="27" customHeight="1">
      <c r="A6" s="271" t="s">
        <v>86</v>
      </c>
      <c r="B6" s="272" t="s">
        <v>87</v>
      </c>
      <c r="C6" s="272" t="s">
        <v>88</v>
      </c>
      <c r="D6" s="272" t="s">
        <v>89</v>
      </c>
      <c r="E6" s="273" t="s">
        <v>90</v>
      </c>
      <c r="F6" s="272" t="s">
        <v>91</v>
      </c>
      <c r="G6" s="274" t="s">
        <v>92</v>
      </c>
      <c r="H6" s="275" t="s">
        <v>93</v>
      </c>
      <c r="I6" s="275" t="s">
        <v>94</v>
      </c>
      <c r="J6" s="275" t="s">
        <v>95</v>
      </c>
      <c r="K6" s="275" t="s">
        <v>96</v>
      </c>
    </row>
    <row r="7" spans="1:15" ht="12.75">
      <c r="A7" s="276" t="s">
        <v>97</v>
      </c>
      <c r="B7" s="277" t="s">
        <v>98</v>
      </c>
      <c r="C7" s="278" t="s">
        <v>1139</v>
      </c>
      <c r="D7" s="279"/>
      <c r="E7" s="280"/>
      <c r="F7" s="280"/>
      <c r="G7" s="281"/>
      <c r="H7" s="282"/>
      <c r="I7" s="283"/>
      <c r="J7" s="284"/>
      <c r="K7" s="285"/>
      <c r="O7" s="286">
        <v>1</v>
      </c>
    </row>
    <row r="8" spans="1:80" ht="12.75">
      <c r="A8" s="287">
        <v>1</v>
      </c>
      <c r="B8" s="288" t="s">
        <v>98</v>
      </c>
      <c r="C8" s="289" t="s">
        <v>1141</v>
      </c>
      <c r="D8" s="290" t="s">
        <v>100</v>
      </c>
      <c r="E8" s="291">
        <v>8</v>
      </c>
      <c r="F8" s="291">
        <v>0</v>
      </c>
      <c r="G8" s="292">
        <f>E8*F8</f>
        <v>0</v>
      </c>
      <c r="H8" s="293">
        <v>0</v>
      </c>
      <c r="I8" s="294">
        <f>E8*H8</f>
        <v>0</v>
      </c>
      <c r="J8" s="293"/>
      <c r="K8" s="294">
        <f>E8*J8</f>
        <v>0</v>
      </c>
      <c r="O8" s="286">
        <v>2</v>
      </c>
      <c r="AA8" s="257">
        <v>12</v>
      </c>
      <c r="AB8" s="257">
        <v>0</v>
      </c>
      <c r="AC8" s="257">
        <v>1</v>
      </c>
      <c r="AZ8" s="257">
        <v>1</v>
      </c>
      <c r="BA8" s="257">
        <f>IF(AZ8=1,G8,0)</f>
        <v>0</v>
      </c>
      <c r="BB8" s="257">
        <f>IF(AZ8=2,G8,0)</f>
        <v>0</v>
      </c>
      <c r="BC8" s="257">
        <f>IF(AZ8=3,G8,0)</f>
        <v>0</v>
      </c>
      <c r="BD8" s="257">
        <f>IF(AZ8=4,G8,0)</f>
        <v>0</v>
      </c>
      <c r="BE8" s="257">
        <f>IF(AZ8=5,G8,0)</f>
        <v>0</v>
      </c>
      <c r="CA8" s="286">
        <v>12</v>
      </c>
      <c r="CB8" s="286">
        <v>0</v>
      </c>
    </row>
    <row r="9" spans="1:80" ht="20.4">
      <c r="A9" s="287">
        <v>2</v>
      </c>
      <c r="B9" s="288" t="s">
        <v>1142</v>
      </c>
      <c r="C9" s="289" t="s">
        <v>1143</v>
      </c>
      <c r="D9" s="290" t="s">
        <v>100</v>
      </c>
      <c r="E9" s="291">
        <v>3</v>
      </c>
      <c r="F9" s="291">
        <v>0</v>
      </c>
      <c r="G9" s="292">
        <f>E9*F9</f>
        <v>0</v>
      </c>
      <c r="H9" s="293">
        <v>0</v>
      </c>
      <c r="I9" s="294">
        <f>E9*H9</f>
        <v>0</v>
      </c>
      <c r="J9" s="293"/>
      <c r="K9" s="294">
        <f>E9*J9</f>
        <v>0</v>
      </c>
      <c r="O9" s="286">
        <v>2</v>
      </c>
      <c r="AA9" s="257">
        <v>12</v>
      </c>
      <c r="AB9" s="257">
        <v>0</v>
      </c>
      <c r="AC9" s="257">
        <v>2</v>
      </c>
      <c r="AZ9" s="257">
        <v>1</v>
      </c>
      <c r="BA9" s="257">
        <f>IF(AZ9=1,G9,0)</f>
        <v>0</v>
      </c>
      <c r="BB9" s="257">
        <f>IF(AZ9=2,G9,0)</f>
        <v>0</v>
      </c>
      <c r="BC9" s="257">
        <f>IF(AZ9=3,G9,0)</f>
        <v>0</v>
      </c>
      <c r="BD9" s="257">
        <f>IF(AZ9=4,G9,0)</f>
        <v>0</v>
      </c>
      <c r="BE9" s="257">
        <f>IF(AZ9=5,G9,0)</f>
        <v>0</v>
      </c>
      <c r="CA9" s="286">
        <v>12</v>
      </c>
      <c r="CB9" s="286">
        <v>0</v>
      </c>
    </row>
    <row r="10" spans="1:80" ht="12.75">
      <c r="A10" s="287">
        <v>3</v>
      </c>
      <c r="B10" s="288" t="s">
        <v>117</v>
      </c>
      <c r="C10" s="289" t="s">
        <v>1144</v>
      </c>
      <c r="D10" s="290" t="s">
        <v>100</v>
      </c>
      <c r="E10" s="291">
        <v>1</v>
      </c>
      <c r="F10" s="291">
        <v>0</v>
      </c>
      <c r="G10" s="292">
        <f>E10*F10</f>
        <v>0</v>
      </c>
      <c r="H10" s="293">
        <v>0</v>
      </c>
      <c r="I10" s="294">
        <f>E10*H10</f>
        <v>0</v>
      </c>
      <c r="J10" s="293"/>
      <c r="K10" s="294">
        <f>E10*J10</f>
        <v>0</v>
      </c>
      <c r="O10" s="286">
        <v>2</v>
      </c>
      <c r="AA10" s="257">
        <v>12</v>
      </c>
      <c r="AB10" s="257">
        <v>0</v>
      </c>
      <c r="AC10" s="257">
        <v>3</v>
      </c>
      <c r="AZ10" s="257">
        <v>1</v>
      </c>
      <c r="BA10" s="257">
        <f>IF(AZ10=1,G10,0)</f>
        <v>0</v>
      </c>
      <c r="BB10" s="257">
        <f>IF(AZ10=2,G10,0)</f>
        <v>0</v>
      </c>
      <c r="BC10" s="257">
        <f>IF(AZ10=3,G10,0)</f>
        <v>0</v>
      </c>
      <c r="BD10" s="257">
        <f>IF(AZ10=4,G10,0)</f>
        <v>0</v>
      </c>
      <c r="BE10" s="257">
        <f>IF(AZ10=5,G10,0)</f>
        <v>0</v>
      </c>
      <c r="CA10" s="286">
        <v>12</v>
      </c>
      <c r="CB10" s="286">
        <v>0</v>
      </c>
    </row>
    <row r="11" spans="1:80" ht="12.75">
      <c r="A11" s="287">
        <v>4</v>
      </c>
      <c r="B11" s="288" t="s">
        <v>179</v>
      </c>
      <c r="C11" s="289" t="s">
        <v>1145</v>
      </c>
      <c r="D11" s="290" t="s">
        <v>100</v>
      </c>
      <c r="E11" s="291">
        <v>1</v>
      </c>
      <c r="F11" s="291">
        <v>0</v>
      </c>
      <c r="G11" s="292">
        <f>E11*F11</f>
        <v>0</v>
      </c>
      <c r="H11" s="293">
        <v>0</v>
      </c>
      <c r="I11" s="294">
        <f>E11*H11</f>
        <v>0</v>
      </c>
      <c r="J11" s="293"/>
      <c r="K11" s="294">
        <f>E11*J11</f>
        <v>0</v>
      </c>
      <c r="O11" s="286">
        <v>2</v>
      </c>
      <c r="AA11" s="257">
        <v>12</v>
      </c>
      <c r="AB11" s="257">
        <v>0</v>
      </c>
      <c r="AC11" s="257">
        <v>4</v>
      </c>
      <c r="AZ11" s="257">
        <v>1</v>
      </c>
      <c r="BA11" s="257">
        <f>IF(AZ11=1,G11,0)</f>
        <v>0</v>
      </c>
      <c r="BB11" s="257">
        <f>IF(AZ11=2,G11,0)</f>
        <v>0</v>
      </c>
      <c r="BC11" s="257">
        <f>IF(AZ11=3,G11,0)</f>
        <v>0</v>
      </c>
      <c r="BD11" s="257">
        <f>IF(AZ11=4,G11,0)</f>
        <v>0</v>
      </c>
      <c r="BE11" s="257">
        <f>IF(AZ11=5,G11,0)</f>
        <v>0</v>
      </c>
      <c r="CA11" s="286">
        <v>12</v>
      </c>
      <c r="CB11" s="286">
        <v>0</v>
      </c>
    </row>
    <row r="12" spans="1:80" ht="12.75">
      <c r="A12" s="287">
        <v>5</v>
      </c>
      <c r="B12" s="288" t="s">
        <v>1146</v>
      </c>
      <c r="C12" s="289" t="s">
        <v>1147</v>
      </c>
      <c r="D12" s="290" t="s">
        <v>100</v>
      </c>
      <c r="E12" s="291">
        <v>8</v>
      </c>
      <c r="F12" s="291">
        <v>0</v>
      </c>
      <c r="G12" s="292">
        <f>E12*F12</f>
        <v>0</v>
      </c>
      <c r="H12" s="293">
        <v>0</v>
      </c>
      <c r="I12" s="294">
        <f>E12*H12</f>
        <v>0</v>
      </c>
      <c r="J12" s="293"/>
      <c r="K12" s="294">
        <f>E12*J12</f>
        <v>0</v>
      </c>
      <c r="O12" s="286">
        <v>2</v>
      </c>
      <c r="AA12" s="257">
        <v>12</v>
      </c>
      <c r="AB12" s="257">
        <v>0</v>
      </c>
      <c r="AC12" s="257">
        <v>5</v>
      </c>
      <c r="AZ12" s="257">
        <v>1</v>
      </c>
      <c r="BA12" s="257">
        <f>IF(AZ12=1,G12,0)</f>
        <v>0</v>
      </c>
      <c r="BB12" s="257">
        <f>IF(AZ12=2,G12,0)</f>
        <v>0</v>
      </c>
      <c r="BC12" s="257">
        <f>IF(AZ12=3,G12,0)</f>
        <v>0</v>
      </c>
      <c r="BD12" s="257">
        <f>IF(AZ12=4,G12,0)</f>
        <v>0</v>
      </c>
      <c r="BE12" s="257">
        <f>IF(AZ12=5,G12,0)</f>
        <v>0</v>
      </c>
      <c r="CA12" s="286">
        <v>12</v>
      </c>
      <c r="CB12" s="286">
        <v>0</v>
      </c>
    </row>
    <row r="13" spans="1:57" ht="12.75">
      <c r="A13" s="306"/>
      <c r="B13" s="307" t="s">
        <v>101</v>
      </c>
      <c r="C13" s="308" t="s">
        <v>1140</v>
      </c>
      <c r="D13" s="309"/>
      <c r="E13" s="310"/>
      <c r="F13" s="311"/>
      <c r="G13" s="312">
        <f>SUM(G7:G12)</f>
        <v>0</v>
      </c>
      <c r="H13" s="313"/>
      <c r="I13" s="314">
        <f>SUM(I7:I12)</f>
        <v>0</v>
      </c>
      <c r="J13" s="313"/>
      <c r="K13" s="314">
        <f>SUM(K7:K12)</f>
        <v>0</v>
      </c>
      <c r="O13" s="286">
        <v>4</v>
      </c>
      <c r="BA13" s="315">
        <f>SUM(BA7:BA12)</f>
        <v>0</v>
      </c>
      <c r="BB13" s="315">
        <f>SUM(BB7:BB12)</f>
        <v>0</v>
      </c>
      <c r="BC13" s="315">
        <f>SUM(BC7:BC12)</f>
        <v>0</v>
      </c>
      <c r="BD13" s="315">
        <f>SUM(BD7:BD12)</f>
        <v>0</v>
      </c>
      <c r="BE13" s="315">
        <f>SUM(BE7:BE12)</f>
        <v>0</v>
      </c>
    </row>
    <row r="14" spans="1:15" ht="12.75">
      <c r="A14" s="276" t="s">
        <v>97</v>
      </c>
      <c r="B14" s="277" t="s">
        <v>1142</v>
      </c>
      <c r="C14" s="278" t="s">
        <v>1148</v>
      </c>
      <c r="D14" s="279"/>
      <c r="E14" s="280"/>
      <c r="F14" s="280"/>
      <c r="G14" s="281"/>
      <c r="H14" s="282"/>
      <c r="I14" s="283"/>
      <c r="J14" s="284"/>
      <c r="K14" s="285"/>
      <c r="O14" s="286">
        <v>1</v>
      </c>
    </row>
    <row r="15" spans="1:80" ht="12.75">
      <c r="A15" s="287">
        <v>6</v>
      </c>
      <c r="B15" s="288" t="s">
        <v>227</v>
      </c>
      <c r="C15" s="289" t="s">
        <v>1150</v>
      </c>
      <c r="D15" s="290" t="s">
        <v>100</v>
      </c>
      <c r="E15" s="291">
        <v>45</v>
      </c>
      <c r="F15" s="291">
        <v>0</v>
      </c>
      <c r="G15" s="292">
        <f>E15*F15</f>
        <v>0</v>
      </c>
      <c r="H15" s="293">
        <v>0</v>
      </c>
      <c r="I15" s="294">
        <f>E15*H15</f>
        <v>0</v>
      </c>
      <c r="J15" s="293"/>
      <c r="K15" s="294">
        <f>E15*J15</f>
        <v>0</v>
      </c>
      <c r="O15" s="286">
        <v>2</v>
      </c>
      <c r="AA15" s="257">
        <v>12</v>
      </c>
      <c r="AB15" s="257">
        <v>0</v>
      </c>
      <c r="AC15" s="257">
        <v>6</v>
      </c>
      <c r="AZ15" s="257">
        <v>1</v>
      </c>
      <c r="BA15" s="257">
        <f>IF(AZ15=1,G15,0)</f>
        <v>0</v>
      </c>
      <c r="BB15" s="257">
        <f>IF(AZ15=2,G15,0)</f>
        <v>0</v>
      </c>
      <c r="BC15" s="257">
        <f>IF(AZ15=3,G15,0)</f>
        <v>0</v>
      </c>
      <c r="BD15" s="257">
        <f>IF(AZ15=4,G15,0)</f>
        <v>0</v>
      </c>
      <c r="BE15" s="257">
        <f>IF(AZ15=5,G15,0)</f>
        <v>0</v>
      </c>
      <c r="CA15" s="286">
        <v>12</v>
      </c>
      <c r="CB15" s="286">
        <v>0</v>
      </c>
    </row>
    <row r="16" spans="1:80" ht="12.75">
      <c r="A16" s="287">
        <v>7</v>
      </c>
      <c r="B16" s="288" t="s">
        <v>1151</v>
      </c>
      <c r="C16" s="289" t="s">
        <v>1152</v>
      </c>
      <c r="D16" s="290" t="s">
        <v>100</v>
      </c>
      <c r="E16" s="291">
        <v>9</v>
      </c>
      <c r="F16" s="291">
        <v>0</v>
      </c>
      <c r="G16" s="292">
        <f>E16*F16</f>
        <v>0</v>
      </c>
      <c r="H16" s="293">
        <v>0</v>
      </c>
      <c r="I16" s="294">
        <f>E16*H16</f>
        <v>0</v>
      </c>
      <c r="J16" s="293"/>
      <c r="K16" s="294">
        <f>E16*J16</f>
        <v>0</v>
      </c>
      <c r="O16" s="286">
        <v>2</v>
      </c>
      <c r="AA16" s="257">
        <v>12</v>
      </c>
      <c r="AB16" s="257">
        <v>0</v>
      </c>
      <c r="AC16" s="257">
        <v>7</v>
      </c>
      <c r="AZ16" s="257">
        <v>1</v>
      </c>
      <c r="BA16" s="257">
        <f>IF(AZ16=1,G16,0)</f>
        <v>0</v>
      </c>
      <c r="BB16" s="257">
        <f>IF(AZ16=2,G16,0)</f>
        <v>0</v>
      </c>
      <c r="BC16" s="257">
        <f>IF(AZ16=3,G16,0)</f>
        <v>0</v>
      </c>
      <c r="BD16" s="257">
        <f>IF(AZ16=4,G16,0)</f>
        <v>0</v>
      </c>
      <c r="BE16" s="257">
        <f>IF(AZ16=5,G16,0)</f>
        <v>0</v>
      </c>
      <c r="CA16" s="286">
        <v>12</v>
      </c>
      <c r="CB16" s="286">
        <v>0</v>
      </c>
    </row>
    <row r="17" spans="1:80" ht="12.75">
      <c r="A17" s="287">
        <v>8</v>
      </c>
      <c r="B17" s="288" t="s">
        <v>1153</v>
      </c>
      <c r="C17" s="289" t="s">
        <v>1154</v>
      </c>
      <c r="D17" s="290" t="s">
        <v>100</v>
      </c>
      <c r="E17" s="291">
        <v>24</v>
      </c>
      <c r="F17" s="291">
        <v>0</v>
      </c>
      <c r="G17" s="292">
        <f>E17*F17</f>
        <v>0</v>
      </c>
      <c r="H17" s="293">
        <v>0</v>
      </c>
      <c r="I17" s="294">
        <f>E17*H17</f>
        <v>0</v>
      </c>
      <c r="J17" s="293"/>
      <c r="K17" s="294">
        <f>E17*J17</f>
        <v>0</v>
      </c>
      <c r="O17" s="286">
        <v>2</v>
      </c>
      <c r="AA17" s="257">
        <v>12</v>
      </c>
      <c r="AB17" s="257">
        <v>0</v>
      </c>
      <c r="AC17" s="257">
        <v>8</v>
      </c>
      <c r="AZ17" s="257">
        <v>1</v>
      </c>
      <c r="BA17" s="257">
        <f>IF(AZ17=1,G17,0)</f>
        <v>0</v>
      </c>
      <c r="BB17" s="257">
        <f>IF(AZ17=2,G17,0)</f>
        <v>0</v>
      </c>
      <c r="BC17" s="257">
        <f>IF(AZ17=3,G17,0)</f>
        <v>0</v>
      </c>
      <c r="BD17" s="257">
        <f>IF(AZ17=4,G17,0)</f>
        <v>0</v>
      </c>
      <c r="BE17" s="257">
        <f>IF(AZ17=5,G17,0)</f>
        <v>0</v>
      </c>
      <c r="CA17" s="286">
        <v>12</v>
      </c>
      <c r="CB17" s="286">
        <v>0</v>
      </c>
    </row>
    <row r="18" spans="1:80" ht="20.4">
      <c r="A18" s="287">
        <v>9</v>
      </c>
      <c r="B18" s="288" t="s">
        <v>1155</v>
      </c>
      <c r="C18" s="289" t="s">
        <v>1156</v>
      </c>
      <c r="D18" s="290" t="s">
        <v>100</v>
      </c>
      <c r="E18" s="291">
        <v>12</v>
      </c>
      <c r="F18" s="291">
        <v>0</v>
      </c>
      <c r="G18" s="292">
        <f>E18*F18</f>
        <v>0</v>
      </c>
      <c r="H18" s="293">
        <v>0</v>
      </c>
      <c r="I18" s="294">
        <f>E18*H18</f>
        <v>0</v>
      </c>
      <c r="J18" s="293"/>
      <c r="K18" s="294">
        <f>E18*J18</f>
        <v>0</v>
      </c>
      <c r="O18" s="286">
        <v>2</v>
      </c>
      <c r="AA18" s="257">
        <v>12</v>
      </c>
      <c r="AB18" s="257">
        <v>0</v>
      </c>
      <c r="AC18" s="257">
        <v>9</v>
      </c>
      <c r="AZ18" s="257">
        <v>1</v>
      </c>
      <c r="BA18" s="257">
        <f>IF(AZ18=1,G18,0)</f>
        <v>0</v>
      </c>
      <c r="BB18" s="257">
        <f>IF(AZ18=2,G18,0)</f>
        <v>0</v>
      </c>
      <c r="BC18" s="257">
        <f>IF(AZ18=3,G18,0)</f>
        <v>0</v>
      </c>
      <c r="BD18" s="257">
        <f>IF(AZ18=4,G18,0)</f>
        <v>0</v>
      </c>
      <c r="BE18" s="257">
        <f>IF(AZ18=5,G18,0)</f>
        <v>0</v>
      </c>
      <c r="CA18" s="286">
        <v>12</v>
      </c>
      <c r="CB18" s="286">
        <v>0</v>
      </c>
    </row>
    <row r="19" spans="1:80" ht="20.4">
      <c r="A19" s="287">
        <v>10</v>
      </c>
      <c r="B19" s="288" t="s">
        <v>1009</v>
      </c>
      <c r="C19" s="289" t="s">
        <v>1157</v>
      </c>
      <c r="D19" s="290" t="s">
        <v>100</v>
      </c>
      <c r="E19" s="291">
        <v>12</v>
      </c>
      <c r="F19" s="291">
        <v>0</v>
      </c>
      <c r="G19" s="292">
        <f>E19*F19</f>
        <v>0</v>
      </c>
      <c r="H19" s="293">
        <v>0</v>
      </c>
      <c r="I19" s="294">
        <f>E19*H19</f>
        <v>0</v>
      </c>
      <c r="J19" s="293"/>
      <c r="K19" s="294">
        <f>E19*J19</f>
        <v>0</v>
      </c>
      <c r="O19" s="286">
        <v>2</v>
      </c>
      <c r="AA19" s="257">
        <v>12</v>
      </c>
      <c r="AB19" s="257">
        <v>0</v>
      </c>
      <c r="AC19" s="257">
        <v>10</v>
      </c>
      <c r="AZ19" s="257">
        <v>1</v>
      </c>
      <c r="BA19" s="257">
        <f>IF(AZ19=1,G19,0)</f>
        <v>0</v>
      </c>
      <c r="BB19" s="257">
        <f>IF(AZ19=2,G19,0)</f>
        <v>0</v>
      </c>
      <c r="BC19" s="257">
        <f>IF(AZ19=3,G19,0)</f>
        <v>0</v>
      </c>
      <c r="BD19" s="257">
        <f>IF(AZ19=4,G19,0)</f>
        <v>0</v>
      </c>
      <c r="BE19" s="257">
        <f>IF(AZ19=5,G19,0)</f>
        <v>0</v>
      </c>
      <c r="CA19" s="286">
        <v>12</v>
      </c>
      <c r="CB19" s="286">
        <v>0</v>
      </c>
    </row>
    <row r="20" spans="1:80" ht="20.4">
      <c r="A20" s="287">
        <v>11</v>
      </c>
      <c r="B20" s="288" t="s">
        <v>975</v>
      </c>
      <c r="C20" s="289" t="s">
        <v>1158</v>
      </c>
      <c r="D20" s="290" t="s">
        <v>100</v>
      </c>
      <c r="E20" s="291">
        <v>3</v>
      </c>
      <c r="F20" s="291">
        <v>0</v>
      </c>
      <c r="G20" s="292">
        <f>E20*F20</f>
        <v>0</v>
      </c>
      <c r="H20" s="293">
        <v>0</v>
      </c>
      <c r="I20" s="294">
        <f>E20*H20</f>
        <v>0</v>
      </c>
      <c r="J20" s="293"/>
      <c r="K20" s="294">
        <f>E20*J20</f>
        <v>0</v>
      </c>
      <c r="O20" s="286">
        <v>2</v>
      </c>
      <c r="AA20" s="257">
        <v>12</v>
      </c>
      <c r="AB20" s="257">
        <v>0</v>
      </c>
      <c r="AC20" s="257">
        <v>11</v>
      </c>
      <c r="AZ20" s="257">
        <v>1</v>
      </c>
      <c r="BA20" s="257">
        <f>IF(AZ20=1,G20,0)</f>
        <v>0</v>
      </c>
      <c r="BB20" s="257">
        <f>IF(AZ20=2,G20,0)</f>
        <v>0</v>
      </c>
      <c r="BC20" s="257">
        <f>IF(AZ20=3,G20,0)</f>
        <v>0</v>
      </c>
      <c r="BD20" s="257">
        <f>IF(AZ20=4,G20,0)</f>
        <v>0</v>
      </c>
      <c r="BE20" s="257">
        <f>IF(AZ20=5,G20,0)</f>
        <v>0</v>
      </c>
      <c r="CA20" s="286">
        <v>12</v>
      </c>
      <c r="CB20" s="286">
        <v>0</v>
      </c>
    </row>
    <row r="21" spans="1:80" ht="20.4">
      <c r="A21" s="287">
        <v>12</v>
      </c>
      <c r="B21" s="288" t="s">
        <v>978</v>
      </c>
      <c r="C21" s="289" t="s">
        <v>1159</v>
      </c>
      <c r="D21" s="290" t="s">
        <v>100</v>
      </c>
      <c r="E21" s="291">
        <v>9</v>
      </c>
      <c r="F21" s="291">
        <v>0</v>
      </c>
      <c r="G21" s="292">
        <f>E21*F21</f>
        <v>0</v>
      </c>
      <c r="H21" s="293">
        <v>0</v>
      </c>
      <c r="I21" s="294">
        <f>E21*H21</f>
        <v>0</v>
      </c>
      <c r="J21" s="293"/>
      <c r="K21" s="294">
        <f>E21*J21</f>
        <v>0</v>
      </c>
      <c r="O21" s="286">
        <v>2</v>
      </c>
      <c r="AA21" s="257">
        <v>12</v>
      </c>
      <c r="AB21" s="257">
        <v>0</v>
      </c>
      <c r="AC21" s="257">
        <v>12</v>
      </c>
      <c r="AZ21" s="257">
        <v>1</v>
      </c>
      <c r="BA21" s="257">
        <f>IF(AZ21=1,G21,0)</f>
        <v>0</v>
      </c>
      <c r="BB21" s="257">
        <f>IF(AZ21=2,G21,0)</f>
        <v>0</v>
      </c>
      <c r="BC21" s="257">
        <f>IF(AZ21=3,G21,0)</f>
        <v>0</v>
      </c>
      <c r="BD21" s="257">
        <f>IF(AZ21=4,G21,0)</f>
        <v>0</v>
      </c>
      <c r="BE21" s="257">
        <f>IF(AZ21=5,G21,0)</f>
        <v>0</v>
      </c>
      <c r="CA21" s="286">
        <v>12</v>
      </c>
      <c r="CB21" s="286">
        <v>0</v>
      </c>
    </row>
    <row r="22" spans="1:57" ht="12.75">
      <c r="A22" s="306"/>
      <c r="B22" s="307" t="s">
        <v>101</v>
      </c>
      <c r="C22" s="308" t="s">
        <v>1149</v>
      </c>
      <c r="D22" s="309"/>
      <c r="E22" s="310"/>
      <c r="F22" s="311"/>
      <c r="G22" s="312">
        <f>SUM(G14:G21)</f>
        <v>0</v>
      </c>
      <c r="H22" s="313"/>
      <c r="I22" s="314">
        <f>SUM(I14:I21)</f>
        <v>0</v>
      </c>
      <c r="J22" s="313"/>
      <c r="K22" s="314">
        <f>SUM(K14:K21)</f>
        <v>0</v>
      </c>
      <c r="O22" s="286">
        <v>4</v>
      </c>
      <c r="BA22" s="315">
        <f>SUM(BA14:BA21)</f>
        <v>0</v>
      </c>
      <c r="BB22" s="315">
        <f>SUM(BB14:BB21)</f>
        <v>0</v>
      </c>
      <c r="BC22" s="315">
        <f>SUM(BC14:BC21)</f>
        <v>0</v>
      </c>
      <c r="BD22" s="315">
        <f>SUM(BD14:BD21)</f>
        <v>0</v>
      </c>
      <c r="BE22" s="315">
        <f>SUM(BE14:BE21)</f>
        <v>0</v>
      </c>
    </row>
    <row r="23" spans="1:15" ht="12.75">
      <c r="A23" s="276" t="s">
        <v>97</v>
      </c>
      <c r="B23" s="277" t="s">
        <v>117</v>
      </c>
      <c r="C23" s="278" t="s">
        <v>1160</v>
      </c>
      <c r="D23" s="279"/>
      <c r="E23" s="280"/>
      <c r="F23" s="280"/>
      <c r="G23" s="281"/>
      <c r="H23" s="282"/>
      <c r="I23" s="283"/>
      <c r="J23" s="284"/>
      <c r="K23" s="285"/>
      <c r="O23" s="286">
        <v>1</v>
      </c>
    </row>
    <row r="24" spans="1:80" ht="20.4">
      <c r="A24" s="287">
        <v>13</v>
      </c>
      <c r="B24" s="288" t="s">
        <v>980</v>
      </c>
      <c r="C24" s="289" t="s">
        <v>1162</v>
      </c>
      <c r="D24" s="290" t="s">
        <v>100</v>
      </c>
      <c r="E24" s="291">
        <v>90</v>
      </c>
      <c r="F24" s="291">
        <v>0</v>
      </c>
      <c r="G24" s="292">
        <f>E24*F24</f>
        <v>0</v>
      </c>
      <c r="H24" s="293">
        <v>0</v>
      </c>
      <c r="I24" s="294">
        <f>E24*H24</f>
        <v>0</v>
      </c>
      <c r="J24" s="293"/>
      <c r="K24" s="294">
        <f>E24*J24</f>
        <v>0</v>
      </c>
      <c r="O24" s="286">
        <v>2</v>
      </c>
      <c r="AA24" s="257">
        <v>12</v>
      </c>
      <c r="AB24" s="257">
        <v>0</v>
      </c>
      <c r="AC24" s="257">
        <v>13</v>
      </c>
      <c r="AZ24" s="257">
        <v>1</v>
      </c>
      <c r="BA24" s="257">
        <f>IF(AZ24=1,G24,0)</f>
        <v>0</v>
      </c>
      <c r="BB24" s="257">
        <f>IF(AZ24=2,G24,0)</f>
        <v>0</v>
      </c>
      <c r="BC24" s="257">
        <f>IF(AZ24=3,G24,0)</f>
        <v>0</v>
      </c>
      <c r="BD24" s="257">
        <f>IF(AZ24=4,G24,0)</f>
        <v>0</v>
      </c>
      <c r="BE24" s="257">
        <f>IF(AZ24=5,G24,0)</f>
        <v>0</v>
      </c>
      <c r="CA24" s="286">
        <v>12</v>
      </c>
      <c r="CB24" s="286">
        <v>0</v>
      </c>
    </row>
    <row r="25" spans="1:80" ht="20.4">
      <c r="A25" s="287">
        <v>14</v>
      </c>
      <c r="B25" s="288" t="s">
        <v>1163</v>
      </c>
      <c r="C25" s="289" t="s">
        <v>1164</v>
      </c>
      <c r="D25" s="290" t="s">
        <v>100</v>
      </c>
      <c r="E25" s="291">
        <v>111</v>
      </c>
      <c r="F25" s="291">
        <v>0</v>
      </c>
      <c r="G25" s="292">
        <f>E25*F25</f>
        <v>0</v>
      </c>
      <c r="H25" s="293">
        <v>0</v>
      </c>
      <c r="I25" s="294">
        <f>E25*H25</f>
        <v>0</v>
      </c>
      <c r="J25" s="293"/>
      <c r="K25" s="294">
        <f>E25*J25</f>
        <v>0</v>
      </c>
      <c r="O25" s="286">
        <v>2</v>
      </c>
      <c r="AA25" s="257">
        <v>12</v>
      </c>
      <c r="AB25" s="257">
        <v>0</v>
      </c>
      <c r="AC25" s="257">
        <v>14</v>
      </c>
      <c r="AZ25" s="257">
        <v>1</v>
      </c>
      <c r="BA25" s="257">
        <f>IF(AZ25=1,G25,0)</f>
        <v>0</v>
      </c>
      <c r="BB25" s="257">
        <f>IF(AZ25=2,G25,0)</f>
        <v>0</v>
      </c>
      <c r="BC25" s="257">
        <f>IF(AZ25=3,G25,0)</f>
        <v>0</v>
      </c>
      <c r="BD25" s="257">
        <f>IF(AZ25=4,G25,0)</f>
        <v>0</v>
      </c>
      <c r="BE25" s="257">
        <f>IF(AZ25=5,G25,0)</f>
        <v>0</v>
      </c>
      <c r="CA25" s="286">
        <v>12</v>
      </c>
      <c r="CB25" s="286">
        <v>0</v>
      </c>
    </row>
    <row r="26" spans="1:57" ht="12.75">
      <c r="A26" s="306"/>
      <c r="B26" s="307" t="s">
        <v>101</v>
      </c>
      <c r="C26" s="308" t="s">
        <v>1161</v>
      </c>
      <c r="D26" s="309"/>
      <c r="E26" s="310"/>
      <c r="F26" s="311"/>
      <c r="G26" s="312">
        <f>SUM(G23:G25)</f>
        <v>0</v>
      </c>
      <c r="H26" s="313"/>
      <c r="I26" s="314">
        <f>SUM(I23:I25)</f>
        <v>0</v>
      </c>
      <c r="J26" s="313"/>
      <c r="K26" s="314">
        <f>SUM(K23:K25)</f>
        <v>0</v>
      </c>
      <c r="O26" s="286">
        <v>4</v>
      </c>
      <c r="BA26" s="315">
        <f>SUM(BA23:BA25)</f>
        <v>0</v>
      </c>
      <c r="BB26" s="315">
        <f>SUM(BB23:BB25)</f>
        <v>0</v>
      </c>
      <c r="BC26" s="315">
        <f>SUM(BC23:BC25)</f>
        <v>0</v>
      </c>
      <c r="BD26" s="315">
        <f>SUM(BD23:BD25)</f>
        <v>0</v>
      </c>
      <c r="BE26" s="315">
        <f>SUM(BE23:BE25)</f>
        <v>0</v>
      </c>
    </row>
    <row r="27" spans="1:15" ht="12.75">
      <c r="A27" s="276" t="s">
        <v>97</v>
      </c>
      <c r="B27" s="277" t="s">
        <v>179</v>
      </c>
      <c r="C27" s="278" t="s">
        <v>1165</v>
      </c>
      <c r="D27" s="279"/>
      <c r="E27" s="280"/>
      <c r="F27" s="280"/>
      <c r="G27" s="281"/>
      <c r="H27" s="282"/>
      <c r="I27" s="283"/>
      <c r="J27" s="284"/>
      <c r="K27" s="285"/>
      <c r="O27" s="286">
        <v>1</v>
      </c>
    </row>
    <row r="28" spans="1:80" ht="20.4">
      <c r="A28" s="287">
        <v>15</v>
      </c>
      <c r="B28" s="288" t="s">
        <v>1167</v>
      </c>
      <c r="C28" s="289" t="s">
        <v>1168</v>
      </c>
      <c r="D28" s="290" t="s">
        <v>100</v>
      </c>
      <c r="E28" s="291">
        <v>8</v>
      </c>
      <c r="F28" s="291">
        <v>0</v>
      </c>
      <c r="G28" s="292">
        <f>E28*F28</f>
        <v>0</v>
      </c>
      <c r="H28" s="293">
        <v>0</v>
      </c>
      <c r="I28" s="294">
        <f>E28*H28</f>
        <v>0</v>
      </c>
      <c r="J28" s="293"/>
      <c r="K28" s="294">
        <f>E28*J28</f>
        <v>0</v>
      </c>
      <c r="O28" s="286">
        <v>2</v>
      </c>
      <c r="AA28" s="257">
        <v>12</v>
      </c>
      <c r="AB28" s="257">
        <v>0</v>
      </c>
      <c r="AC28" s="257">
        <v>15</v>
      </c>
      <c r="AZ28" s="257">
        <v>1</v>
      </c>
      <c r="BA28" s="257">
        <f>IF(AZ28=1,G28,0)</f>
        <v>0</v>
      </c>
      <c r="BB28" s="257">
        <f>IF(AZ28=2,G28,0)</f>
        <v>0</v>
      </c>
      <c r="BC28" s="257">
        <f>IF(AZ28=3,G28,0)</f>
        <v>0</v>
      </c>
      <c r="BD28" s="257">
        <f>IF(AZ28=4,G28,0)</f>
        <v>0</v>
      </c>
      <c r="BE28" s="257">
        <f>IF(AZ28=5,G28,0)</f>
        <v>0</v>
      </c>
      <c r="CA28" s="286">
        <v>12</v>
      </c>
      <c r="CB28" s="286">
        <v>0</v>
      </c>
    </row>
    <row r="29" spans="1:80" ht="12.75">
      <c r="A29" s="287">
        <v>16</v>
      </c>
      <c r="B29" s="288" t="s">
        <v>1169</v>
      </c>
      <c r="C29" s="289" t="s">
        <v>1170</v>
      </c>
      <c r="D29" s="290" t="s">
        <v>100</v>
      </c>
      <c r="E29" s="291">
        <v>6</v>
      </c>
      <c r="F29" s="291">
        <v>0</v>
      </c>
      <c r="G29" s="292">
        <f>E29*F29</f>
        <v>0</v>
      </c>
      <c r="H29" s="293">
        <v>0</v>
      </c>
      <c r="I29" s="294">
        <f>E29*H29</f>
        <v>0</v>
      </c>
      <c r="J29" s="293"/>
      <c r="K29" s="294">
        <f>E29*J29</f>
        <v>0</v>
      </c>
      <c r="O29" s="286">
        <v>2</v>
      </c>
      <c r="AA29" s="257">
        <v>12</v>
      </c>
      <c r="AB29" s="257">
        <v>0</v>
      </c>
      <c r="AC29" s="257">
        <v>16</v>
      </c>
      <c r="AZ29" s="257">
        <v>1</v>
      </c>
      <c r="BA29" s="257">
        <f>IF(AZ29=1,G29,0)</f>
        <v>0</v>
      </c>
      <c r="BB29" s="257">
        <f>IF(AZ29=2,G29,0)</f>
        <v>0</v>
      </c>
      <c r="BC29" s="257">
        <f>IF(AZ29=3,G29,0)</f>
        <v>0</v>
      </c>
      <c r="BD29" s="257">
        <f>IF(AZ29=4,G29,0)</f>
        <v>0</v>
      </c>
      <c r="BE29" s="257">
        <f>IF(AZ29=5,G29,0)</f>
        <v>0</v>
      </c>
      <c r="CA29" s="286">
        <v>12</v>
      </c>
      <c r="CB29" s="286">
        <v>0</v>
      </c>
    </row>
    <row r="30" spans="1:80" ht="20.4">
      <c r="A30" s="287">
        <v>17</v>
      </c>
      <c r="B30" s="288" t="s">
        <v>982</v>
      </c>
      <c r="C30" s="289" t="s">
        <v>1171</v>
      </c>
      <c r="D30" s="290" t="s">
        <v>100</v>
      </c>
      <c r="E30" s="291">
        <v>6</v>
      </c>
      <c r="F30" s="291">
        <v>0</v>
      </c>
      <c r="G30" s="292">
        <f>E30*F30</f>
        <v>0</v>
      </c>
      <c r="H30" s="293">
        <v>0</v>
      </c>
      <c r="I30" s="294">
        <f>E30*H30</f>
        <v>0</v>
      </c>
      <c r="J30" s="293"/>
      <c r="K30" s="294">
        <f>E30*J30</f>
        <v>0</v>
      </c>
      <c r="O30" s="286">
        <v>2</v>
      </c>
      <c r="AA30" s="257">
        <v>12</v>
      </c>
      <c r="AB30" s="257">
        <v>0</v>
      </c>
      <c r="AC30" s="257">
        <v>17</v>
      </c>
      <c r="AZ30" s="257">
        <v>1</v>
      </c>
      <c r="BA30" s="257">
        <f>IF(AZ30=1,G30,0)</f>
        <v>0</v>
      </c>
      <c r="BB30" s="257">
        <f>IF(AZ30=2,G30,0)</f>
        <v>0</v>
      </c>
      <c r="BC30" s="257">
        <f>IF(AZ30=3,G30,0)</f>
        <v>0</v>
      </c>
      <c r="BD30" s="257">
        <f>IF(AZ30=4,G30,0)</f>
        <v>0</v>
      </c>
      <c r="BE30" s="257">
        <f>IF(AZ30=5,G30,0)</f>
        <v>0</v>
      </c>
      <c r="CA30" s="286">
        <v>12</v>
      </c>
      <c r="CB30" s="286">
        <v>0</v>
      </c>
    </row>
    <row r="31" spans="1:80" ht="12.75">
      <c r="A31" s="287">
        <v>18</v>
      </c>
      <c r="B31" s="288" t="s">
        <v>984</v>
      </c>
      <c r="C31" s="289" t="s">
        <v>1172</v>
      </c>
      <c r="D31" s="290" t="s">
        <v>100</v>
      </c>
      <c r="E31" s="291">
        <v>20</v>
      </c>
      <c r="F31" s="291">
        <v>0</v>
      </c>
      <c r="G31" s="292">
        <f>E31*F31</f>
        <v>0</v>
      </c>
      <c r="H31" s="293">
        <v>0</v>
      </c>
      <c r="I31" s="294">
        <f>E31*H31</f>
        <v>0</v>
      </c>
      <c r="J31" s="293"/>
      <c r="K31" s="294">
        <f>E31*J31</f>
        <v>0</v>
      </c>
      <c r="O31" s="286">
        <v>2</v>
      </c>
      <c r="AA31" s="257">
        <v>12</v>
      </c>
      <c r="AB31" s="257">
        <v>0</v>
      </c>
      <c r="AC31" s="257">
        <v>18</v>
      </c>
      <c r="AZ31" s="257">
        <v>1</v>
      </c>
      <c r="BA31" s="257">
        <f>IF(AZ31=1,G31,0)</f>
        <v>0</v>
      </c>
      <c r="BB31" s="257">
        <f>IF(AZ31=2,G31,0)</f>
        <v>0</v>
      </c>
      <c r="BC31" s="257">
        <f>IF(AZ31=3,G31,0)</f>
        <v>0</v>
      </c>
      <c r="BD31" s="257">
        <f>IF(AZ31=4,G31,0)</f>
        <v>0</v>
      </c>
      <c r="BE31" s="257">
        <f>IF(AZ31=5,G31,0)</f>
        <v>0</v>
      </c>
      <c r="CA31" s="286">
        <v>12</v>
      </c>
      <c r="CB31" s="286">
        <v>0</v>
      </c>
    </row>
    <row r="32" spans="1:80" ht="12.75">
      <c r="A32" s="287">
        <v>19</v>
      </c>
      <c r="B32" s="288" t="s">
        <v>986</v>
      </c>
      <c r="C32" s="289" t="s">
        <v>1173</v>
      </c>
      <c r="D32" s="290" t="s">
        <v>100</v>
      </c>
      <c r="E32" s="291">
        <v>20</v>
      </c>
      <c r="F32" s="291">
        <v>0</v>
      </c>
      <c r="G32" s="292">
        <f>E32*F32</f>
        <v>0</v>
      </c>
      <c r="H32" s="293">
        <v>0</v>
      </c>
      <c r="I32" s="294">
        <f>E32*H32</f>
        <v>0</v>
      </c>
      <c r="J32" s="293"/>
      <c r="K32" s="294">
        <f>E32*J32</f>
        <v>0</v>
      </c>
      <c r="O32" s="286">
        <v>2</v>
      </c>
      <c r="AA32" s="257">
        <v>12</v>
      </c>
      <c r="AB32" s="257">
        <v>0</v>
      </c>
      <c r="AC32" s="257">
        <v>19</v>
      </c>
      <c r="AZ32" s="257">
        <v>1</v>
      </c>
      <c r="BA32" s="257">
        <f>IF(AZ32=1,G32,0)</f>
        <v>0</v>
      </c>
      <c r="BB32" s="257">
        <f>IF(AZ32=2,G32,0)</f>
        <v>0</v>
      </c>
      <c r="BC32" s="257">
        <f>IF(AZ32=3,G32,0)</f>
        <v>0</v>
      </c>
      <c r="BD32" s="257">
        <f>IF(AZ32=4,G32,0)</f>
        <v>0</v>
      </c>
      <c r="BE32" s="257">
        <f>IF(AZ32=5,G32,0)</f>
        <v>0</v>
      </c>
      <c r="CA32" s="286">
        <v>12</v>
      </c>
      <c r="CB32" s="286">
        <v>0</v>
      </c>
    </row>
    <row r="33" spans="1:57" ht="12.75">
      <c r="A33" s="306"/>
      <c r="B33" s="307" t="s">
        <v>101</v>
      </c>
      <c r="C33" s="308" t="s">
        <v>1166</v>
      </c>
      <c r="D33" s="309"/>
      <c r="E33" s="310"/>
      <c r="F33" s="311"/>
      <c r="G33" s="312">
        <f>SUM(G27:G32)</f>
        <v>0</v>
      </c>
      <c r="H33" s="313"/>
      <c r="I33" s="314">
        <f>SUM(I27:I32)</f>
        <v>0</v>
      </c>
      <c r="J33" s="313"/>
      <c r="K33" s="314">
        <f>SUM(K27:K32)</f>
        <v>0</v>
      </c>
      <c r="O33" s="286">
        <v>4</v>
      </c>
      <c r="BA33" s="315">
        <f>SUM(BA27:BA32)</f>
        <v>0</v>
      </c>
      <c r="BB33" s="315">
        <f>SUM(BB27:BB32)</f>
        <v>0</v>
      </c>
      <c r="BC33" s="315">
        <f>SUM(BC27:BC32)</f>
        <v>0</v>
      </c>
      <c r="BD33" s="315">
        <f>SUM(BD27:BD32)</f>
        <v>0</v>
      </c>
      <c r="BE33" s="315">
        <f>SUM(BE27:BE32)</f>
        <v>0</v>
      </c>
    </row>
    <row r="34" spans="1:15" ht="12.75">
      <c r="A34" s="276" t="s">
        <v>97</v>
      </c>
      <c r="B34" s="277" t="s">
        <v>1146</v>
      </c>
      <c r="C34" s="278" t="s">
        <v>1174</v>
      </c>
      <c r="D34" s="279"/>
      <c r="E34" s="280"/>
      <c r="F34" s="280"/>
      <c r="G34" s="281"/>
      <c r="H34" s="282"/>
      <c r="I34" s="283"/>
      <c r="J34" s="284"/>
      <c r="K34" s="285"/>
      <c r="O34" s="286">
        <v>1</v>
      </c>
    </row>
    <row r="35" spans="1:80" ht="20.4">
      <c r="A35" s="287">
        <v>20</v>
      </c>
      <c r="B35" s="288" t="s">
        <v>988</v>
      </c>
      <c r="C35" s="289" t="s">
        <v>1176</v>
      </c>
      <c r="D35" s="290" t="s">
        <v>100</v>
      </c>
      <c r="E35" s="291">
        <v>1</v>
      </c>
      <c r="F35" s="291">
        <v>0</v>
      </c>
      <c r="G35" s="292">
        <f>E35*F35</f>
        <v>0</v>
      </c>
      <c r="H35" s="293">
        <v>0</v>
      </c>
      <c r="I35" s="294">
        <f>E35*H35</f>
        <v>0</v>
      </c>
      <c r="J35" s="293"/>
      <c r="K35" s="294">
        <f>E35*J35</f>
        <v>0</v>
      </c>
      <c r="O35" s="286">
        <v>2</v>
      </c>
      <c r="AA35" s="257">
        <v>12</v>
      </c>
      <c r="AB35" s="257">
        <v>0</v>
      </c>
      <c r="AC35" s="257">
        <v>20</v>
      </c>
      <c r="AZ35" s="257">
        <v>1</v>
      </c>
      <c r="BA35" s="257">
        <f>IF(AZ35=1,G35,0)</f>
        <v>0</v>
      </c>
      <c r="BB35" s="257">
        <f>IF(AZ35=2,G35,0)</f>
        <v>0</v>
      </c>
      <c r="BC35" s="257">
        <f>IF(AZ35=3,G35,0)</f>
        <v>0</v>
      </c>
      <c r="BD35" s="257">
        <f>IF(AZ35=4,G35,0)</f>
        <v>0</v>
      </c>
      <c r="BE35" s="257">
        <f>IF(AZ35=5,G35,0)</f>
        <v>0</v>
      </c>
      <c r="CA35" s="286">
        <v>12</v>
      </c>
      <c r="CB35" s="286">
        <v>0</v>
      </c>
    </row>
    <row r="36" spans="1:80" ht="12.75">
      <c r="A36" s="287">
        <v>21</v>
      </c>
      <c r="B36" s="288" t="s">
        <v>1177</v>
      </c>
      <c r="C36" s="289" t="s">
        <v>1178</v>
      </c>
      <c r="D36" s="290" t="s">
        <v>100</v>
      </c>
      <c r="E36" s="291">
        <v>1</v>
      </c>
      <c r="F36" s="291">
        <v>0</v>
      </c>
      <c r="G36" s="292">
        <f>E36*F36</f>
        <v>0</v>
      </c>
      <c r="H36" s="293">
        <v>0</v>
      </c>
      <c r="I36" s="294">
        <f>E36*H36</f>
        <v>0</v>
      </c>
      <c r="J36" s="293"/>
      <c r="K36" s="294">
        <f>E36*J36</f>
        <v>0</v>
      </c>
      <c r="O36" s="286">
        <v>2</v>
      </c>
      <c r="AA36" s="257">
        <v>12</v>
      </c>
      <c r="AB36" s="257">
        <v>0</v>
      </c>
      <c r="AC36" s="257">
        <v>21</v>
      </c>
      <c r="AZ36" s="257">
        <v>1</v>
      </c>
      <c r="BA36" s="257">
        <f>IF(AZ36=1,G36,0)</f>
        <v>0</v>
      </c>
      <c r="BB36" s="257">
        <f>IF(AZ36=2,G36,0)</f>
        <v>0</v>
      </c>
      <c r="BC36" s="257">
        <f>IF(AZ36=3,G36,0)</f>
        <v>0</v>
      </c>
      <c r="BD36" s="257">
        <f>IF(AZ36=4,G36,0)</f>
        <v>0</v>
      </c>
      <c r="BE36" s="257">
        <f>IF(AZ36=5,G36,0)</f>
        <v>0</v>
      </c>
      <c r="CA36" s="286">
        <v>12</v>
      </c>
      <c r="CB36" s="286">
        <v>0</v>
      </c>
    </row>
    <row r="37" spans="1:80" ht="12.75">
      <c r="A37" s="287">
        <v>22</v>
      </c>
      <c r="B37" s="288" t="s">
        <v>1179</v>
      </c>
      <c r="C37" s="289" t="s">
        <v>1180</v>
      </c>
      <c r="D37" s="290" t="s">
        <v>100</v>
      </c>
      <c r="E37" s="291">
        <v>8</v>
      </c>
      <c r="F37" s="291">
        <v>0</v>
      </c>
      <c r="G37" s="292">
        <f>E37*F37</f>
        <v>0</v>
      </c>
      <c r="H37" s="293">
        <v>0</v>
      </c>
      <c r="I37" s="294">
        <f>E37*H37</f>
        <v>0</v>
      </c>
      <c r="J37" s="293"/>
      <c r="K37" s="294">
        <f>E37*J37</f>
        <v>0</v>
      </c>
      <c r="O37" s="286">
        <v>2</v>
      </c>
      <c r="AA37" s="257">
        <v>12</v>
      </c>
      <c r="AB37" s="257">
        <v>0</v>
      </c>
      <c r="AC37" s="257">
        <v>22</v>
      </c>
      <c r="AZ37" s="257">
        <v>1</v>
      </c>
      <c r="BA37" s="257">
        <f>IF(AZ37=1,G37,0)</f>
        <v>0</v>
      </c>
      <c r="BB37" s="257">
        <f>IF(AZ37=2,G37,0)</f>
        <v>0</v>
      </c>
      <c r="BC37" s="257">
        <f>IF(AZ37=3,G37,0)</f>
        <v>0</v>
      </c>
      <c r="BD37" s="257">
        <f>IF(AZ37=4,G37,0)</f>
        <v>0</v>
      </c>
      <c r="BE37" s="257">
        <f>IF(AZ37=5,G37,0)</f>
        <v>0</v>
      </c>
      <c r="CA37" s="286">
        <v>12</v>
      </c>
      <c r="CB37" s="286">
        <v>0</v>
      </c>
    </row>
    <row r="38" spans="1:80" ht="12.75">
      <c r="A38" s="287">
        <v>23</v>
      </c>
      <c r="B38" s="288" t="s">
        <v>1181</v>
      </c>
      <c r="C38" s="289" t="s">
        <v>1182</v>
      </c>
      <c r="D38" s="290" t="s">
        <v>100</v>
      </c>
      <c r="E38" s="291">
        <v>8</v>
      </c>
      <c r="F38" s="291">
        <v>0</v>
      </c>
      <c r="G38" s="292">
        <f>E38*F38</f>
        <v>0</v>
      </c>
      <c r="H38" s="293">
        <v>0</v>
      </c>
      <c r="I38" s="294">
        <f>E38*H38</f>
        <v>0</v>
      </c>
      <c r="J38" s="293"/>
      <c r="K38" s="294">
        <f>E38*J38</f>
        <v>0</v>
      </c>
      <c r="O38" s="286">
        <v>2</v>
      </c>
      <c r="AA38" s="257">
        <v>12</v>
      </c>
      <c r="AB38" s="257">
        <v>0</v>
      </c>
      <c r="AC38" s="257">
        <v>23</v>
      </c>
      <c r="AZ38" s="257">
        <v>1</v>
      </c>
      <c r="BA38" s="257">
        <f>IF(AZ38=1,G38,0)</f>
        <v>0</v>
      </c>
      <c r="BB38" s="257">
        <f>IF(AZ38=2,G38,0)</f>
        <v>0</v>
      </c>
      <c r="BC38" s="257">
        <f>IF(AZ38=3,G38,0)</f>
        <v>0</v>
      </c>
      <c r="BD38" s="257">
        <f>IF(AZ38=4,G38,0)</f>
        <v>0</v>
      </c>
      <c r="BE38" s="257">
        <f>IF(AZ38=5,G38,0)</f>
        <v>0</v>
      </c>
      <c r="CA38" s="286">
        <v>12</v>
      </c>
      <c r="CB38" s="286">
        <v>0</v>
      </c>
    </row>
    <row r="39" spans="1:80" ht="20.4">
      <c r="A39" s="287">
        <v>24</v>
      </c>
      <c r="B39" s="288" t="s">
        <v>1183</v>
      </c>
      <c r="C39" s="289" t="s">
        <v>1184</v>
      </c>
      <c r="D39" s="290" t="s">
        <v>100</v>
      </c>
      <c r="E39" s="291">
        <v>8</v>
      </c>
      <c r="F39" s="291">
        <v>0</v>
      </c>
      <c r="G39" s="292">
        <f>E39*F39</f>
        <v>0</v>
      </c>
      <c r="H39" s="293">
        <v>0</v>
      </c>
      <c r="I39" s="294">
        <f>E39*H39</f>
        <v>0</v>
      </c>
      <c r="J39" s="293"/>
      <c r="K39" s="294">
        <f>E39*J39</f>
        <v>0</v>
      </c>
      <c r="O39" s="286">
        <v>2</v>
      </c>
      <c r="AA39" s="257">
        <v>12</v>
      </c>
      <c r="AB39" s="257">
        <v>0</v>
      </c>
      <c r="AC39" s="257">
        <v>24</v>
      </c>
      <c r="AZ39" s="257">
        <v>1</v>
      </c>
      <c r="BA39" s="257">
        <f>IF(AZ39=1,G39,0)</f>
        <v>0</v>
      </c>
      <c r="BB39" s="257">
        <f>IF(AZ39=2,G39,0)</f>
        <v>0</v>
      </c>
      <c r="BC39" s="257">
        <f>IF(AZ39=3,G39,0)</f>
        <v>0</v>
      </c>
      <c r="BD39" s="257">
        <f>IF(AZ39=4,G39,0)</f>
        <v>0</v>
      </c>
      <c r="BE39" s="257">
        <f>IF(AZ39=5,G39,0)</f>
        <v>0</v>
      </c>
      <c r="CA39" s="286">
        <v>12</v>
      </c>
      <c r="CB39" s="286">
        <v>0</v>
      </c>
    </row>
    <row r="40" spans="1:80" ht="12.75">
      <c r="A40" s="287">
        <v>25</v>
      </c>
      <c r="B40" s="288" t="s">
        <v>1185</v>
      </c>
      <c r="C40" s="289" t="s">
        <v>1186</v>
      </c>
      <c r="D40" s="290" t="s">
        <v>100</v>
      </c>
      <c r="E40" s="291">
        <v>8</v>
      </c>
      <c r="F40" s="291">
        <v>0</v>
      </c>
      <c r="G40" s="292">
        <f>E40*F40</f>
        <v>0</v>
      </c>
      <c r="H40" s="293">
        <v>0</v>
      </c>
      <c r="I40" s="294">
        <f>E40*H40</f>
        <v>0</v>
      </c>
      <c r="J40" s="293"/>
      <c r="K40" s="294">
        <f>E40*J40</f>
        <v>0</v>
      </c>
      <c r="O40" s="286">
        <v>2</v>
      </c>
      <c r="AA40" s="257">
        <v>12</v>
      </c>
      <c r="AB40" s="257">
        <v>0</v>
      </c>
      <c r="AC40" s="257">
        <v>25</v>
      </c>
      <c r="AZ40" s="257">
        <v>1</v>
      </c>
      <c r="BA40" s="257">
        <f>IF(AZ40=1,G40,0)</f>
        <v>0</v>
      </c>
      <c r="BB40" s="257">
        <f>IF(AZ40=2,G40,0)</f>
        <v>0</v>
      </c>
      <c r="BC40" s="257">
        <f>IF(AZ40=3,G40,0)</f>
        <v>0</v>
      </c>
      <c r="BD40" s="257">
        <f>IF(AZ40=4,G40,0)</f>
        <v>0</v>
      </c>
      <c r="BE40" s="257">
        <f>IF(AZ40=5,G40,0)</f>
        <v>0</v>
      </c>
      <c r="CA40" s="286">
        <v>12</v>
      </c>
      <c r="CB40" s="286">
        <v>0</v>
      </c>
    </row>
    <row r="41" spans="1:57" ht="12.75">
      <c r="A41" s="306"/>
      <c r="B41" s="307" t="s">
        <v>101</v>
      </c>
      <c r="C41" s="308" t="s">
        <v>1175</v>
      </c>
      <c r="D41" s="309"/>
      <c r="E41" s="310"/>
      <c r="F41" s="311"/>
      <c r="G41" s="312">
        <f>SUM(G34:G40)</f>
        <v>0</v>
      </c>
      <c r="H41" s="313"/>
      <c r="I41" s="314">
        <f>SUM(I34:I40)</f>
        <v>0</v>
      </c>
      <c r="J41" s="313"/>
      <c r="K41" s="314">
        <f>SUM(K34:K40)</f>
        <v>0</v>
      </c>
      <c r="O41" s="286">
        <v>4</v>
      </c>
      <c r="BA41" s="315">
        <f>SUM(BA34:BA40)</f>
        <v>0</v>
      </c>
      <c r="BB41" s="315">
        <f>SUM(BB34:BB40)</f>
        <v>0</v>
      </c>
      <c r="BC41" s="315">
        <f>SUM(BC34:BC40)</f>
        <v>0</v>
      </c>
      <c r="BD41" s="315">
        <f>SUM(BD34:BD40)</f>
        <v>0</v>
      </c>
      <c r="BE41" s="315">
        <f>SUM(BE34:BE40)</f>
        <v>0</v>
      </c>
    </row>
    <row r="42" spans="1:15" ht="12.75">
      <c r="A42" s="276" t="s">
        <v>97</v>
      </c>
      <c r="B42" s="277" t="s">
        <v>227</v>
      </c>
      <c r="C42" s="278" t="s">
        <v>1187</v>
      </c>
      <c r="D42" s="279"/>
      <c r="E42" s="280"/>
      <c r="F42" s="280"/>
      <c r="G42" s="281"/>
      <c r="H42" s="282"/>
      <c r="I42" s="283"/>
      <c r="J42" s="284"/>
      <c r="K42" s="285"/>
      <c r="O42" s="286">
        <v>1</v>
      </c>
    </row>
    <row r="43" spans="1:80" ht="20.4">
      <c r="A43" s="287">
        <v>26</v>
      </c>
      <c r="B43" s="288" t="s">
        <v>1189</v>
      </c>
      <c r="C43" s="289" t="s">
        <v>1190</v>
      </c>
      <c r="D43" s="290" t="s">
        <v>100</v>
      </c>
      <c r="E43" s="291">
        <v>93</v>
      </c>
      <c r="F43" s="291">
        <v>0</v>
      </c>
      <c r="G43" s="292">
        <f>E43*F43</f>
        <v>0</v>
      </c>
      <c r="H43" s="293">
        <v>0</v>
      </c>
      <c r="I43" s="294">
        <f>E43*H43</f>
        <v>0</v>
      </c>
      <c r="J43" s="293"/>
      <c r="K43" s="294">
        <f>E43*J43</f>
        <v>0</v>
      </c>
      <c r="O43" s="286">
        <v>2</v>
      </c>
      <c r="AA43" s="257">
        <v>12</v>
      </c>
      <c r="AB43" s="257">
        <v>0</v>
      </c>
      <c r="AC43" s="257">
        <v>26</v>
      </c>
      <c r="AZ43" s="257">
        <v>1</v>
      </c>
      <c r="BA43" s="257">
        <f>IF(AZ43=1,G43,0)</f>
        <v>0</v>
      </c>
      <c r="BB43" s="257">
        <f>IF(AZ43=2,G43,0)</f>
        <v>0</v>
      </c>
      <c r="BC43" s="257">
        <f>IF(AZ43=3,G43,0)</f>
        <v>0</v>
      </c>
      <c r="BD43" s="257">
        <f>IF(AZ43=4,G43,0)</f>
        <v>0</v>
      </c>
      <c r="BE43" s="257">
        <f>IF(AZ43=5,G43,0)</f>
        <v>0</v>
      </c>
      <c r="CA43" s="286">
        <v>12</v>
      </c>
      <c r="CB43" s="286">
        <v>0</v>
      </c>
    </row>
    <row r="44" spans="1:80" ht="20.4">
      <c r="A44" s="287">
        <v>27</v>
      </c>
      <c r="B44" s="288" t="s">
        <v>1191</v>
      </c>
      <c r="C44" s="289" t="s">
        <v>1192</v>
      </c>
      <c r="D44" s="290" t="s">
        <v>100</v>
      </c>
      <c r="E44" s="291">
        <v>24</v>
      </c>
      <c r="F44" s="291">
        <v>0</v>
      </c>
      <c r="G44" s="292">
        <f>E44*F44</f>
        <v>0</v>
      </c>
      <c r="H44" s="293">
        <v>0</v>
      </c>
      <c r="I44" s="294">
        <f>E44*H44</f>
        <v>0</v>
      </c>
      <c r="J44" s="293"/>
      <c r="K44" s="294">
        <f>E44*J44</f>
        <v>0</v>
      </c>
      <c r="O44" s="286">
        <v>2</v>
      </c>
      <c r="AA44" s="257">
        <v>12</v>
      </c>
      <c r="AB44" s="257">
        <v>0</v>
      </c>
      <c r="AC44" s="257">
        <v>27</v>
      </c>
      <c r="AZ44" s="257">
        <v>1</v>
      </c>
      <c r="BA44" s="257">
        <f>IF(AZ44=1,G44,0)</f>
        <v>0</v>
      </c>
      <c r="BB44" s="257">
        <f>IF(AZ44=2,G44,0)</f>
        <v>0</v>
      </c>
      <c r="BC44" s="257">
        <f>IF(AZ44=3,G44,0)</f>
        <v>0</v>
      </c>
      <c r="BD44" s="257">
        <f>IF(AZ44=4,G44,0)</f>
        <v>0</v>
      </c>
      <c r="BE44" s="257">
        <f>IF(AZ44=5,G44,0)</f>
        <v>0</v>
      </c>
      <c r="CA44" s="286">
        <v>12</v>
      </c>
      <c r="CB44" s="286">
        <v>0</v>
      </c>
    </row>
    <row r="45" spans="1:80" ht="12.75">
      <c r="A45" s="287">
        <v>28</v>
      </c>
      <c r="B45" s="288" t="s">
        <v>1193</v>
      </c>
      <c r="C45" s="289" t="s">
        <v>1194</v>
      </c>
      <c r="D45" s="290" t="s">
        <v>100</v>
      </c>
      <c r="E45" s="291">
        <v>18</v>
      </c>
      <c r="F45" s="291">
        <v>0</v>
      </c>
      <c r="G45" s="292">
        <f>E45*F45</f>
        <v>0</v>
      </c>
      <c r="H45" s="293">
        <v>0</v>
      </c>
      <c r="I45" s="294">
        <f>E45*H45</f>
        <v>0</v>
      </c>
      <c r="J45" s="293"/>
      <c r="K45" s="294">
        <f>E45*J45</f>
        <v>0</v>
      </c>
      <c r="O45" s="286">
        <v>2</v>
      </c>
      <c r="AA45" s="257">
        <v>12</v>
      </c>
      <c r="AB45" s="257">
        <v>0</v>
      </c>
      <c r="AC45" s="257">
        <v>28</v>
      </c>
      <c r="AZ45" s="257">
        <v>1</v>
      </c>
      <c r="BA45" s="257">
        <f>IF(AZ45=1,G45,0)</f>
        <v>0</v>
      </c>
      <c r="BB45" s="257">
        <f>IF(AZ45=2,G45,0)</f>
        <v>0</v>
      </c>
      <c r="BC45" s="257">
        <f>IF(AZ45=3,G45,0)</f>
        <v>0</v>
      </c>
      <c r="BD45" s="257">
        <f>IF(AZ45=4,G45,0)</f>
        <v>0</v>
      </c>
      <c r="BE45" s="257">
        <f>IF(AZ45=5,G45,0)</f>
        <v>0</v>
      </c>
      <c r="CA45" s="286">
        <v>12</v>
      </c>
      <c r="CB45" s="286">
        <v>0</v>
      </c>
    </row>
    <row r="46" spans="1:80" ht="12.75">
      <c r="A46" s="287">
        <v>29</v>
      </c>
      <c r="B46" s="288" t="s">
        <v>1195</v>
      </c>
      <c r="C46" s="289" t="s">
        <v>1196</v>
      </c>
      <c r="D46" s="290" t="s">
        <v>100</v>
      </c>
      <c r="E46" s="291">
        <v>918</v>
      </c>
      <c r="F46" s="291">
        <v>0</v>
      </c>
      <c r="G46" s="292">
        <f>E46*F46</f>
        <v>0</v>
      </c>
      <c r="H46" s="293">
        <v>0</v>
      </c>
      <c r="I46" s="294">
        <f>E46*H46</f>
        <v>0</v>
      </c>
      <c r="J46" s="293"/>
      <c r="K46" s="294">
        <f>E46*J46</f>
        <v>0</v>
      </c>
      <c r="O46" s="286">
        <v>2</v>
      </c>
      <c r="AA46" s="257">
        <v>12</v>
      </c>
      <c r="AB46" s="257">
        <v>0</v>
      </c>
      <c r="AC46" s="257">
        <v>29</v>
      </c>
      <c r="AZ46" s="257">
        <v>1</v>
      </c>
      <c r="BA46" s="257">
        <f>IF(AZ46=1,G46,0)</f>
        <v>0</v>
      </c>
      <c r="BB46" s="257">
        <f>IF(AZ46=2,G46,0)</f>
        <v>0</v>
      </c>
      <c r="BC46" s="257">
        <f>IF(AZ46=3,G46,0)</f>
        <v>0</v>
      </c>
      <c r="BD46" s="257">
        <f>IF(AZ46=4,G46,0)</f>
        <v>0</v>
      </c>
      <c r="BE46" s="257">
        <f>IF(AZ46=5,G46,0)</f>
        <v>0</v>
      </c>
      <c r="CA46" s="286">
        <v>12</v>
      </c>
      <c r="CB46" s="286">
        <v>0</v>
      </c>
    </row>
    <row r="47" spans="1:80" ht="20.4">
      <c r="A47" s="287">
        <v>30</v>
      </c>
      <c r="B47" s="288" t="s">
        <v>1197</v>
      </c>
      <c r="C47" s="289" t="s">
        <v>1198</v>
      </c>
      <c r="D47" s="290" t="s">
        <v>100</v>
      </c>
      <c r="E47" s="291">
        <v>9</v>
      </c>
      <c r="F47" s="291">
        <v>0</v>
      </c>
      <c r="G47" s="292">
        <f>E47*F47</f>
        <v>0</v>
      </c>
      <c r="H47" s="293">
        <v>0</v>
      </c>
      <c r="I47" s="294">
        <f>E47*H47</f>
        <v>0</v>
      </c>
      <c r="J47" s="293"/>
      <c r="K47" s="294">
        <f>E47*J47</f>
        <v>0</v>
      </c>
      <c r="O47" s="286">
        <v>2</v>
      </c>
      <c r="AA47" s="257">
        <v>12</v>
      </c>
      <c r="AB47" s="257">
        <v>0</v>
      </c>
      <c r="AC47" s="257">
        <v>30</v>
      </c>
      <c r="AZ47" s="257">
        <v>1</v>
      </c>
      <c r="BA47" s="257">
        <f>IF(AZ47=1,G47,0)</f>
        <v>0</v>
      </c>
      <c r="BB47" s="257">
        <f>IF(AZ47=2,G47,0)</f>
        <v>0</v>
      </c>
      <c r="BC47" s="257">
        <f>IF(AZ47=3,G47,0)</f>
        <v>0</v>
      </c>
      <c r="BD47" s="257">
        <f>IF(AZ47=4,G47,0)</f>
        <v>0</v>
      </c>
      <c r="BE47" s="257">
        <f>IF(AZ47=5,G47,0)</f>
        <v>0</v>
      </c>
      <c r="CA47" s="286">
        <v>12</v>
      </c>
      <c r="CB47" s="286">
        <v>0</v>
      </c>
    </row>
    <row r="48" spans="1:80" ht="20.4">
      <c r="A48" s="287">
        <v>31</v>
      </c>
      <c r="B48" s="288" t="s">
        <v>1199</v>
      </c>
      <c r="C48" s="289" t="s">
        <v>1200</v>
      </c>
      <c r="D48" s="290" t="s">
        <v>100</v>
      </c>
      <c r="E48" s="291">
        <v>9</v>
      </c>
      <c r="F48" s="291">
        <v>0</v>
      </c>
      <c r="G48" s="292">
        <f>E48*F48</f>
        <v>0</v>
      </c>
      <c r="H48" s="293">
        <v>0</v>
      </c>
      <c r="I48" s="294">
        <f>E48*H48</f>
        <v>0</v>
      </c>
      <c r="J48" s="293"/>
      <c r="K48" s="294">
        <f>E48*J48</f>
        <v>0</v>
      </c>
      <c r="O48" s="286">
        <v>2</v>
      </c>
      <c r="AA48" s="257">
        <v>12</v>
      </c>
      <c r="AB48" s="257">
        <v>0</v>
      </c>
      <c r="AC48" s="257">
        <v>31</v>
      </c>
      <c r="AZ48" s="257">
        <v>1</v>
      </c>
      <c r="BA48" s="257">
        <f>IF(AZ48=1,G48,0)</f>
        <v>0</v>
      </c>
      <c r="BB48" s="257">
        <f>IF(AZ48=2,G48,0)</f>
        <v>0</v>
      </c>
      <c r="BC48" s="257">
        <f>IF(AZ48=3,G48,0)</f>
        <v>0</v>
      </c>
      <c r="BD48" s="257">
        <f>IF(AZ48=4,G48,0)</f>
        <v>0</v>
      </c>
      <c r="BE48" s="257">
        <f>IF(AZ48=5,G48,0)</f>
        <v>0</v>
      </c>
      <c r="CA48" s="286">
        <v>12</v>
      </c>
      <c r="CB48" s="286">
        <v>0</v>
      </c>
    </row>
    <row r="49" spans="1:80" ht="12.75">
      <c r="A49" s="287">
        <v>32</v>
      </c>
      <c r="B49" s="288" t="s">
        <v>1201</v>
      </c>
      <c r="C49" s="289" t="s">
        <v>1202</v>
      </c>
      <c r="D49" s="290" t="s">
        <v>130</v>
      </c>
      <c r="E49" s="291">
        <v>420</v>
      </c>
      <c r="F49" s="291">
        <v>0</v>
      </c>
      <c r="G49" s="292">
        <f>E49*F49</f>
        <v>0</v>
      </c>
      <c r="H49" s="293">
        <v>0</v>
      </c>
      <c r="I49" s="294">
        <f>E49*H49</f>
        <v>0</v>
      </c>
      <c r="J49" s="293"/>
      <c r="K49" s="294">
        <f>E49*J49</f>
        <v>0</v>
      </c>
      <c r="O49" s="286">
        <v>2</v>
      </c>
      <c r="AA49" s="257">
        <v>12</v>
      </c>
      <c r="AB49" s="257">
        <v>0</v>
      </c>
      <c r="AC49" s="257">
        <v>32</v>
      </c>
      <c r="AZ49" s="257">
        <v>1</v>
      </c>
      <c r="BA49" s="257">
        <f>IF(AZ49=1,G49,0)</f>
        <v>0</v>
      </c>
      <c r="BB49" s="257">
        <f>IF(AZ49=2,G49,0)</f>
        <v>0</v>
      </c>
      <c r="BC49" s="257">
        <f>IF(AZ49=3,G49,0)</f>
        <v>0</v>
      </c>
      <c r="BD49" s="257">
        <f>IF(AZ49=4,G49,0)</f>
        <v>0</v>
      </c>
      <c r="BE49" s="257">
        <f>IF(AZ49=5,G49,0)</f>
        <v>0</v>
      </c>
      <c r="CA49" s="286">
        <v>12</v>
      </c>
      <c r="CB49" s="286">
        <v>0</v>
      </c>
    </row>
    <row r="50" spans="1:80" ht="12.75">
      <c r="A50" s="287">
        <v>33</v>
      </c>
      <c r="B50" s="288" t="s">
        <v>1203</v>
      </c>
      <c r="C50" s="289" t="s">
        <v>1204</v>
      </c>
      <c r="D50" s="290" t="s">
        <v>130</v>
      </c>
      <c r="E50" s="291">
        <v>60</v>
      </c>
      <c r="F50" s="291">
        <v>0</v>
      </c>
      <c r="G50" s="292">
        <f>E50*F50</f>
        <v>0</v>
      </c>
      <c r="H50" s="293">
        <v>0</v>
      </c>
      <c r="I50" s="294">
        <f>E50*H50</f>
        <v>0</v>
      </c>
      <c r="J50" s="293"/>
      <c r="K50" s="294">
        <f>E50*J50</f>
        <v>0</v>
      </c>
      <c r="O50" s="286">
        <v>2</v>
      </c>
      <c r="AA50" s="257">
        <v>12</v>
      </c>
      <c r="AB50" s="257">
        <v>0</v>
      </c>
      <c r="AC50" s="257">
        <v>33</v>
      </c>
      <c r="AZ50" s="257">
        <v>1</v>
      </c>
      <c r="BA50" s="257">
        <f>IF(AZ50=1,G50,0)</f>
        <v>0</v>
      </c>
      <c r="BB50" s="257">
        <f>IF(AZ50=2,G50,0)</f>
        <v>0</v>
      </c>
      <c r="BC50" s="257">
        <f>IF(AZ50=3,G50,0)</f>
        <v>0</v>
      </c>
      <c r="BD50" s="257">
        <f>IF(AZ50=4,G50,0)</f>
        <v>0</v>
      </c>
      <c r="BE50" s="257">
        <f>IF(AZ50=5,G50,0)</f>
        <v>0</v>
      </c>
      <c r="CA50" s="286">
        <v>12</v>
      </c>
      <c r="CB50" s="286">
        <v>0</v>
      </c>
    </row>
    <row r="51" spans="1:80" ht="12.75">
      <c r="A51" s="287">
        <v>34</v>
      </c>
      <c r="B51" s="288" t="s">
        <v>1205</v>
      </c>
      <c r="C51" s="289" t="s">
        <v>1206</v>
      </c>
      <c r="D51" s="290" t="s">
        <v>130</v>
      </c>
      <c r="E51" s="291">
        <v>480</v>
      </c>
      <c r="F51" s="291">
        <v>0</v>
      </c>
      <c r="G51" s="292">
        <f>E51*F51</f>
        <v>0</v>
      </c>
      <c r="H51" s="293">
        <v>0</v>
      </c>
      <c r="I51" s="294">
        <f>E51*H51</f>
        <v>0</v>
      </c>
      <c r="J51" s="293"/>
      <c r="K51" s="294">
        <f>E51*J51</f>
        <v>0</v>
      </c>
      <c r="O51" s="286">
        <v>2</v>
      </c>
      <c r="AA51" s="257">
        <v>12</v>
      </c>
      <c r="AB51" s="257">
        <v>0</v>
      </c>
      <c r="AC51" s="257">
        <v>34</v>
      </c>
      <c r="AZ51" s="257">
        <v>1</v>
      </c>
      <c r="BA51" s="257">
        <f>IF(AZ51=1,G51,0)</f>
        <v>0</v>
      </c>
      <c r="BB51" s="257">
        <f>IF(AZ51=2,G51,0)</f>
        <v>0</v>
      </c>
      <c r="BC51" s="257">
        <f>IF(AZ51=3,G51,0)</f>
        <v>0</v>
      </c>
      <c r="BD51" s="257">
        <f>IF(AZ51=4,G51,0)</f>
        <v>0</v>
      </c>
      <c r="BE51" s="257">
        <f>IF(AZ51=5,G51,0)</f>
        <v>0</v>
      </c>
      <c r="CA51" s="286">
        <v>12</v>
      </c>
      <c r="CB51" s="286">
        <v>0</v>
      </c>
    </row>
    <row r="52" spans="1:80" ht="12.75">
      <c r="A52" s="287">
        <v>35</v>
      </c>
      <c r="B52" s="288" t="s">
        <v>1207</v>
      </c>
      <c r="C52" s="289" t="s">
        <v>1208</v>
      </c>
      <c r="D52" s="290" t="s">
        <v>100</v>
      </c>
      <c r="E52" s="291">
        <v>9</v>
      </c>
      <c r="F52" s="291">
        <v>0</v>
      </c>
      <c r="G52" s="292">
        <f>E52*F52</f>
        <v>0</v>
      </c>
      <c r="H52" s="293">
        <v>0</v>
      </c>
      <c r="I52" s="294">
        <f>E52*H52</f>
        <v>0</v>
      </c>
      <c r="J52" s="293"/>
      <c r="K52" s="294">
        <f>E52*J52</f>
        <v>0</v>
      </c>
      <c r="O52" s="286">
        <v>2</v>
      </c>
      <c r="AA52" s="257">
        <v>12</v>
      </c>
      <c r="AB52" s="257">
        <v>0</v>
      </c>
      <c r="AC52" s="257">
        <v>35</v>
      </c>
      <c r="AZ52" s="257">
        <v>1</v>
      </c>
      <c r="BA52" s="257">
        <f>IF(AZ52=1,G52,0)</f>
        <v>0</v>
      </c>
      <c r="BB52" s="257">
        <f>IF(AZ52=2,G52,0)</f>
        <v>0</v>
      </c>
      <c r="BC52" s="257">
        <f>IF(AZ52=3,G52,0)</f>
        <v>0</v>
      </c>
      <c r="BD52" s="257">
        <f>IF(AZ52=4,G52,0)</f>
        <v>0</v>
      </c>
      <c r="BE52" s="257">
        <f>IF(AZ52=5,G52,0)</f>
        <v>0</v>
      </c>
      <c r="CA52" s="286">
        <v>12</v>
      </c>
      <c r="CB52" s="286">
        <v>0</v>
      </c>
    </row>
    <row r="53" spans="1:80" ht="12.75">
      <c r="A53" s="287">
        <v>36</v>
      </c>
      <c r="B53" s="288" t="s">
        <v>1209</v>
      </c>
      <c r="C53" s="289" t="s">
        <v>1210</v>
      </c>
      <c r="D53" s="290" t="s">
        <v>100</v>
      </c>
      <c r="E53" s="291">
        <v>6</v>
      </c>
      <c r="F53" s="291">
        <v>0</v>
      </c>
      <c r="G53" s="292">
        <f>E53*F53</f>
        <v>0</v>
      </c>
      <c r="H53" s="293">
        <v>0</v>
      </c>
      <c r="I53" s="294">
        <f>E53*H53</f>
        <v>0</v>
      </c>
      <c r="J53" s="293"/>
      <c r="K53" s="294">
        <f>E53*J53</f>
        <v>0</v>
      </c>
      <c r="O53" s="286">
        <v>2</v>
      </c>
      <c r="AA53" s="257">
        <v>12</v>
      </c>
      <c r="AB53" s="257">
        <v>0</v>
      </c>
      <c r="AC53" s="257">
        <v>36</v>
      </c>
      <c r="AZ53" s="257">
        <v>1</v>
      </c>
      <c r="BA53" s="257">
        <f>IF(AZ53=1,G53,0)</f>
        <v>0</v>
      </c>
      <c r="BB53" s="257">
        <f>IF(AZ53=2,G53,0)</f>
        <v>0</v>
      </c>
      <c r="BC53" s="257">
        <f>IF(AZ53=3,G53,0)</f>
        <v>0</v>
      </c>
      <c r="BD53" s="257">
        <f>IF(AZ53=4,G53,0)</f>
        <v>0</v>
      </c>
      <c r="BE53" s="257">
        <f>IF(AZ53=5,G53,0)</f>
        <v>0</v>
      </c>
      <c r="CA53" s="286">
        <v>12</v>
      </c>
      <c r="CB53" s="286">
        <v>0</v>
      </c>
    </row>
    <row r="54" spans="1:57" ht="12.75">
      <c r="A54" s="306"/>
      <c r="B54" s="307" t="s">
        <v>101</v>
      </c>
      <c r="C54" s="308" t="s">
        <v>1188</v>
      </c>
      <c r="D54" s="309"/>
      <c r="E54" s="310"/>
      <c r="F54" s="311"/>
      <c r="G54" s="312">
        <f>SUM(G42:G53)</f>
        <v>0</v>
      </c>
      <c r="H54" s="313"/>
      <c r="I54" s="314">
        <f>SUM(I42:I53)</f>
        <v>0</v>
      </c>
      <c r="J54" s="313"/>
      <c r="K54" s="314">
        <f>SUM(K42:K53)</f>
        <v>0</v>
      </c>
      <c r="O54" s="286">
        <v>4</v>
      </c>
      <c r="BA54" s="315">
        <f>SUM(BA42:BA53)</f>
        <v>0</v>
      </c>
      <c r="BB54" s="315">
        <f>SUM(BB42:BB53)</f>
        <v>0</v>
      </c>
      <c r="BC54" s="315">
        <f>SUM(BC42:BC53)</f>
        <v>0</v>
      </c>
      <c r="BD54" s="315">
        <f>SUM(BD42:BD53)</f>
        <v>0</v>
      </c>
      <c r="BE54" s="315">
        <f>SUM(BE42:BE53)</f>
        <v>0</v>
      </c>
    </row>
    <row r="55" spans="1:15" ht="12.75">
      <c r="A55" s="276" t="s">
        <v>97</v>
      </c>
      <c r="B55" s="277" t="s">
        <v>1151</v>
      </c>
      <c r="C55" s="278" t="s">
        <v>1211</v>
      </c>
      <c r="D55" s="279"/>
      <c r="E55" s="280"/>
      <c r="F55" s="280"/>
      <c r="G55" s="281"/>
      <c r="H55" s="282"/>
      <c r="I55" s="283"/>
      <c r="J55" s="284"/>
      <c r="K55" s="285"/>
      <c r="O55" s="286">
        <v>1</v>
      </c>
    </row>
    <row r="56" spans="1:80" ht="12.75">
      <c r="A56" s="287">
        <v>37</v>
      </c>
      <c r="B56" s="288" t="s">
        <v>1213</v>
      </c>
      <c r="C56" s="289" t="s">
        <v>1214</v>
      </c>
      <c r="D56" s="290" t="s">
        <v>130</v>
      </c>
      <c r="E56" s="291">
        <v>30</v>
      </c>
      <c r="F56" s="291">
        <v>0</v>
      </c>
      <c r="G56" s="292">
        <f>E56*F56</f>
        <v>0</v>
      </c>
      <c r="H56" s="293">
        <v>0</v>
      </c>
      <c r="I56" s="294">
        <f>E56*H56</f>
        <v>0</v>
      </c>
      <c r="J56" s="293"/>
      <c r="K56" s="294">
        <f>E56*J56</f>
        <v>0</v>
      </c>
      <c r="O56" s="286">
        <v>2</v>
      </c>
      <c r="AA56" s="257">
        <v>12</v>
      </c>
      <c r="AB56" s="257">
        <v>0</v>
      </c>
      <c r="AC56" s="257">
        <v>37</v>
      </c>
      <c r="AZ56" s="257">
        <v>2</v>
      </c>
      <c r="BA56" s="257">
        <f>IF(AZ56=1,G56,0)</f>
        <v>0</v>
      </c>
      <c r="BB56" s="257">
        <f>IF(AZ56=2,G56,0)</f>
        <v>0</v>
      </c>
      <c r="BC56" s="257">
        <f>IF(AZ56=3,G56,0)</f>
        <v>0</v>
      </c>
      <c r="BD56" s="257">
        <f>IF(AZ56=4,G56,0)</f>
        <v>0</v>
      </c>
      <c r="BE56" s="257">
        <f>IF(AZ56=5,G56,0)</f>
        <v>0</v>
      </c>
      <c r="CA56" s="286">
        <v>12</v>
      </c>
      <c r="CB56" s="286">
        <v>0</v>
      </c>
    </row>
    <row r="57" spans="1:80" ht="12.75">
      <c r="A57" s="287">
        <v>38</v>
      </c>
      <c r="B57" s="288" t="s">
        <v>1215</v>
      </c>
      <c r="C57" s="289" t="s">
        <v>1216</v>
      </c>
      <c r="D57" s="290" t="s">
        <v>130</v>
      </c>
      <c r="E57" s="291">
        <v>75</v>
      </c>
      <c r="F57" s="291">
        <v>0</v>
      </c>
      <c r="G57" s="292">
        <f>E57*F57</f>
        <v>0</v>
      </c>
      <c r="H57" s="293">
        <v>0</v>
      </c>
      <c r="I57" s="294">
        <f>E57*H57</f>
        <v>0</v>
      </c>
      <c r="J57" s="293"/>
      <c r="K57" s="294">
        <f>E57*J57</f>
        <v>0</v>
      </c>
      <c r="O57" s="286">
        <v>2</v>
      </c>
      <c r="AA57" s="257">
        <v>12</v>
      </c>
      <c r="AB57" s="257">
        <v>0</v>
      </c>
      <c r="AC57" s="257">
        <v>38</v>
      </c>
      <c r="AZ57" s="257">
        <v>2</v>
      </c>
      <c r="BA57" s="257">
        <f>IF(AZ57=1,G57,0)</f>
        <v>0</v>
      </c>
      <c r="BB57" s="257">
        <f>IF(AZ57=2,G57,0)</f>
        <v>0</v>
      </c>
      <c r="BC57" s="257">
        <f>IF(AZ57=3,G57,0)</f>
        <v>0</v>
      </c>
      <c r="BD57" s="257">
        <f>IF(AZ57=4,G57,0)</f>
        <v>0</v>
      </c>
      <c r="BE57" s="257">
        <f>IF(AZ57=5,G57,0)</f>
        <v>0</v>
      </c>
      <c r="CA57" s="286">
        <v>12</v>
      </c>
      <c r="CB57" s="286">
        <v>0</v>
      </c>
    </row>
    <row r="58" spans="1:80" ht="12.75">
      <c r="A58" s="287">
        <v>39</v>
      </c>
      <c r="B58" s="288" t="s">
        <v>1217</v>
      </c>
      <c r="C58" s="289" t="s">
        <v>1218</v>
      </c>
      <c r="D58" s="290" t="s">
        <v>130</v>
      </c>
      <c r="E58" s="291">
        <v>180</v>
      </c>
      <c r="F58" s="291">
        <v>0</v>
      </c>
      <c r="G58" s="292">
        <f>E58*F58</f>
        <v>0</v>
      </c>
      <c r="H58" s="293">
        <v>0</v>
      </c>
      <c r="I58" s="294">
        <f>E58*H58</f>
        <v>0</v>
      </c>
      <c r="J58" s="293"/>
      <c r="K58" s="294">
        <f>E58*J58</f>
        <v>0</v>
      </c>
      <c r="O58" s="286">
        <v>2</v>
      </c>
      <c r="AA58" s="257">
        <v>12</v>
      </c>
      <c r="AB58" s="257">
        <v>0</v>
      </c>
      <c r="AC58" s="257">
        <v>39</v>
      </c>
      <c r="AZ58" s="257">
        <v>2</v>
      </c>
      <c r="BA58" s="257">
        <f>IF(AZ58=1,G58,0)</f>
        <v>0</v>
      </c>
      <c r="BB58" s="257">
        <f>IF(AZ58=2,G58,0)</f>
        <v>0</v>
      </c>
      <c r="BC58" s="257">
        <f>IF(AZ58=3,G58,0)</f>
        <v>0</v>
      </c>
      <c r="BD58" s="257">
        <f>IF(AZ58=4,G58,0)</f>
        <v>0</v>
      </c>
      <c r="BE58" s="257">
        <f>IF(AZ58=5,G58,0)</f>
        <v>0</v>
      </c>
      <c r="CA58" s="286">
        <v>12</v>
      </c>
      <c r="CB58" s="286">
        <v>0</v>
      </c>
    </row>
    <row r="59" spans="1:80" ht="12.75">
      <c r="A59" s="287">
        <v>40</v>
      </c>
      <c r="B59" s="288" t="s">
        <v>1219</v>
      </c>
      <c r="C59" s="289" t="s">
        <v>1220</v>
      </c>
      <c r="D59" s="290" t="s">
        <v>130</v>
      </c>
      <c r="E59" s="291">
        <v>240</v>
      </c>
      <c r="F59" s="291">
        <v>0</v>
      </c>
      <c r="G59" s="292">
        <f>E59*F59</f>
        <v>0</v>
      </c>
      <c r="H59" s="293">
        <v>0</v>
      </c>
      <c r="I59" s="294">
        <f>E59*H59</f>
        <v>0</v>
      </c>
      <c r="J59" s="293"/>
      <c r="K59" s="294">
        <f>E59*J59</f>
        <v>0</v>
      </c>
      <c r="O59" s="286">
        <v>2</v>
      </c>
      <c r="AA59" s="257">
        <v>12</v>
      </c>
      <c r="AB59" s="257">
        <v>0</v>
      </c>
      <c r="AC59" s="257">
        <v>40</v>
      </c>
      <c r="AZ59" s="257">
        <v>2</v>
      </c>
      <c r="BA59" s="257">
        <f>IF(AZ59=1,G59,0)</f>
        <v>0</v>
      </c>
      <c r="BB59" s="257">
        <f>IF(AZ59=2,G59,0)</f>
        <v>0</v>
      </c>
      <c r="BC59" s="257">
        <f>IF(AZ59=3,G59,0)</f>
        <v>0</v>
      </c>
      <c r="BD59" s="257">
        <f>IF(AZ59=4,G59,0)</f>
        <v>0</v>
      </c>
      <c r="BE59" s="257">
        <f>IF(AZ59=5,G59,0)</f>
        <v>0</v>
      </c>
      <c r="CA59" s="286">
        <v>12</v>
      </c>
      <c r="CB59" s="286">
        <v>0</v>
      </c>
    </row>
    <row r="60" spans="1:80" ht="12.75">
      <c r="A60" s="287">
        <v>41</v>
      </c>
      <c r="B60" s="288" t="s">
        <v>1221</v>
      </c>
      <c r="C60" s="289" t="s">
        <v>1222</v>
      </c>
      <c r="D60" s="290" t="s">
        <v>130</v>
      </c>
      <c r="E60" s="291">
        <v>1635</v>
      </c>
      <c r="F60" s="291">
        <v>0</v>
      </c>
      <c r="G60" s="292">
        <f>E60*F60</f>
        <v>0</v>
      </c>
      <c r="H60" s="293">
        <v>0</v>
      </c>
      <c r="I60" s="294">
        <f>E60*H60</f>
        <v>0</v>
      </c>
      <c r="J60" s="293"/>
      <c r="K60" s="294">
        <f>E60*J60</f>
        <v>0</v>
      </c>
      <c r="O60" s="286">
        <v>2</v>
      </c>
      <c r="AA60" s="257">
        <v>12</v>
      </c>
      <c r="AB60" s="257">
        <v>0</v>
      </c>
      <c r="AC60" s="257">
        <v>41</v>
      </c>
      <c r="AZ60" s="257">
        <v>2</v>
      </c>
      <c r="BA60" s="257">
        <f>IF(AZ60=1,G60,0)</f>
        <v>0</v>
      </c>
      <c r="BB60" s="257">
        <f>IF(AZ60=2,G60,0)</f>
        <v>0</v>
      </c>
      <c r="BC60" s="257">
        <f>IF(AZ60=3,G60,0)</f>
        <v>0</v>
      </c>
      <c r="BD60" s="257">
        <f>IF(AZ60=4,G60,0)</f>
        <v>0</v>
      </c>
      <c r="BE60" s="257">
        <f>IF(AZ60=5,G60,0)</f>
        <v>0</v>
      </c>
      <c r="CA60" s="286">
        <v>12</v>
      </c>
      <c r="CB60" s="286">
        <v>0</v>
      </c>
    </row>
    <row r="61" spans="1:80" ht="12.75">
      <c r="A61" s="287">
        <v>42</v>
      </c>
      <c r="B61" s="288" t="s">
        <v>1223</v>
      </c>
      <c r="C61" s="289" t="s">
        <v>1224</v>
      </c>
      <c r="D61" s="290" t="s">
        <v>130</v>
      </c>
      <c r="E61" s="291">
        <v>225</v>
      </c>
      <c r="F61" s="291">
        <v>0</v>
      </c>
      <c r="G61" s="292">
        <f>E61*F61</f>
        <v>0</v>
      </c>
      <c r="H61" s="293">
        <v>0</v>
      </c>
      <c r="I61" s="294">
        <f>E61*H61</f>
        <v>0</v>
      </c>
      <c r="J61" s="293"/>
      <c r="K61" s="294">
        <f>E61*J61</f>
        <v>0</v>
      </c>
      <c r="O61" s="286">
        <v>2</v>
      </c>
      <c r="AA61" s="257">
        <v>12</v>
      </c>
      <c r="AB61" s="257">
        <v>0</v>
      </c>
      <c r="AC61" s="257">
        <v>42</v>
      </c>
      <c r="AZ61" s="257">
        <v>2</v>
      </c>
      <c r="BA61" s="257">
        <f>IF(AZ61=1,G61,0)</f>
        <v>0</v>
      </c>
      <c r="BB61" s="257">
        <f>IF(AZ61=2,G61,0)</f>
        <v>0</v>
      </c>
      <c r="BC61" s="257">
        <f>IF(AZ61=3,G61,0)</f>
        <v>0</v>
      </c>
      <c r="BD61" s="257">
        <f>IF(AZ61=4,G61,0)</f>
        <v>0</v>
      </c>
      <c r="BE61" s="257">
        <f>IF(AZ61=5,G61,0)</f>
        <v>0</v>
      </c>
      <c r="CA61" s="286">
        <v>12</v>
      </c>
      <c r="CB61" s="286">
        <v>0</v>
      </c>
    </row>
    <row r="62" spans="1:80" ht="12.75">
      <c r="A62" s="287">
        <v>43</v>
      </c>
      <c r="B62" s="288" t="s">
        <v>1225</v>
      </c>
      <c r="C62" s="289" t="s">
        <v>1226</v>
      </c>
      <c r="D62" s="290" t="s">
        <v>130</v>
      </c>
      <c r="E62" s="291">
        <v>105</v>
      </c>
      <c r="F62" s="291">
        <v>0</v>
      </c>
      <c r="G62" s="292">
        <f>E62*F62</f>
        <v>0</v>
      </c>
      <c r="H62" s="293">
        <v>0</v>
      </c>
      <c r="I62" s="294">
        <f>E62*H62</f>
        <v>0</v>
      </c>
      <c r="J62" s="293"/>
      <c r="K62" s="294">
        <f>E62*J62</f>
        <v>0</v>
      </c>
      <c r="O62" s="286">
        <v>2</v>
      </c>
      <c r="AA62" s="257">
        <v>12</v>
      </c>
      <c r="AB62" s="257">
        <v>0</v>
      </c>
      <c r="AC62" s="257">
        <v>43</v>
      </c>
      <c r="AZ62" s="257">
        <v>2</v>
      </c>
      <c r="BA62" s="257">
        <f>IF(AZ62=1,G62,0)</f>
        <v>0</v>
      </c>
      <c r="BB62" s="257">
        <f>IF(AZ62=2,G62,0)</f>
        <v>0</v>
      </c>
      <c r="BC62" s="257">
        <f>IF(AZ62=3,G62,0)</f>
        <v>0</v>
      </c>
      <c r="BD62" s="257">
        <f>IF(AZ62=4,G62,0)</f>
        <v>0</v>
      </c>
      <c r="BE62" s="257">
        <f>IF(AZ62=5,G62,0)</f>
        <v>0</v>
      </c>
      <c r="CA62" s="286">
        <v>12</v>
      </c>
      <c r="CB62" s="286">
        <v>0</v>
      </c>
    </row>
    <row r="63" spans="1:80" ht="12.75">
      <c r="A63" s="287">
        <v>44</v>
      </c>
      <c r="B63" s="288" t="s">
        <v>1227</v>
      </c>
      <c r="C63" s="289" t="s">
        <v>1228</v>
      </c>
      <c r="D63" s="290" t="s">
        <v>130</v>
      </c>
      <c r="E63" s="291">
        <v>795</v>
      </c>
      <c r="F63" s="291">
        <v>0</v>
      </c>
      <c r="G63" s="292">
        <f>E63*F63</f>
        <v>0</v>
      </c>
      <c r="H63" s="293">
        <v>0</v>
      </c>
      <c r="I63" s="294">
        <f>E63*H63</f>
        <v>0</v>
      </c>
      <c r="J63" s="293"/>
      <c r="K63" s="294">
        <f>E63*J63</f>
        <v>0</v>
      </c>
      <c r="O63" s="286">
        <v>2</v>
      </c>
      <c r="AA63" s="257">
        <v>12</v>
      </c>
      <c r="AB63" s="257">
        <v>0</v>
      </c>
      <c r="AC63" s="257">
        <v>44</v>
      </c>
      <c r="AZ63" s="257">
        <v>2</v>
      </c>
      <c r="BA63" s="257">
        <f>IF(AZ63=1,G63,0)</f>
        <v>0</v>
      </c>
      <c r="BB63" s="257">
        <f>IF(AZ63=2,G63,0)</f>
        <v>0</v>
      </c>
      <c r="BC63" s="257">
        <f>IF(AZ63=3,G63,0)</f>
        <v>0</v>
      </c>
      <c r="BD63" s="257">
        <f>IF(AZ63=4,G63,0)</f>
        <v>0</v>
      </c>
      <c r="BE63" s="257">
        <f>IF(AZ63=5,G63,0)</f>
        <v>0</v>
      </c>
      <c r="CA63" s="286">
        <v>12</v>
      </c>
      <c r="CB63" s="286">
        <v>0</v>
      </c>
    </row>
    <row r="64" spans="1:80" ht="12.75">
      <c r="A64" s="287">
        <v>45</v>
      </c>
      <c r="B64" s="288" t="s">
        <v>1229</v>
      </c>
      <c r="C64" s="289" t="s">
        <v>1230</v>
      </c>
      <c r="D64" s="290" t="s">
        <v>130</v>
      </c>
      <c r="E64" s="291">
        <v>585</v>
      </c>
      <c r="F64" s="291">
        <v>0</v>
      </c>
      <c r="G64" s="292">
        <f>E64*F64</f>
        <v>0</v>
      </c>
      <c r="H64" s="293">
        <v>0</v>
      </c>
      <c r="I64" s="294">
        <f>E64*H64</f>
        <v>0</v>
      </c>
      <c r="J64" s="293"/>
      <c r="K64" s="294">
        <f>E64*J64</f>
        <v>0</v>
      </c>
      <c r="O64" s="286">
        <v>2</v>
      </c>
      <c r="AA64" s="257">
        <v>12</v>
      </c>
      <c r="AB64" s="257">
        <v>0</v>
      </c>
      <c r="AC64" s="257">
        <v>45</v>
      </c>
      <c r="AZ64" s="257">
        <v>2</v>
      </c>
      <c r="BA64" s="257">
        <f>IF(AZ64=1,G64,0)</f>
        <v>0</v>
      </c>
      <c r="BB64" s="257">
        <f>IF(AZ64=2,G64,0)</f>
        <v>0</v>
      </c>
      <c r="BC64" s="257">
        <f>IF(AZ64=3,G64,0)</f>
        <v>0</v>
      </c>
      <c r="BD64" s="257">
        <f>IF(AZ64=4,G64,0)</f>
        <v>0</v>
      </c>
      <c r="BE64" s="257">
        <f>IF(AZ64=5,G64,0)</f>
        <v>0</v>
      </c>
      <c r="CA64" s="286">
        <v>12</v>
      </c>
      <c r="CB64" s="286">
        <v>0</v>
      </c>
    </row>
    <row r="65" spans="1:80" ht="12.75">
      <c r="A65" s="287">
        <v>46</v>
      </c>
      <c r="B65" s="288" t="s">
        <v>1231</v>
      </c>
      <c r="C65" s="289" t="s">
        <v>1232</v>
      </c>
      <c r="D65" s="290" t="s">
        <v>130</v>
      </c>
      <c r="E65" s="291">
        <v>540</v>
      </c>
      <c r="F65" s="291">
        <v>0</v>
      </c>
      <c r="G65" s="292">
        <f>E65*F65</f>
        <v>0</v>
      </c>
      <c r="H65" s="293">
        <v>0</v>
      </c>
      <c r="I65" s="294">
        <f>E65*H65</f>
        <v>0</v>
      </c>
      <c r="J65" s="293"/>
      <c r="K65" s="294">
        <f>E65*J65</f>
        <v>0</v>
      </c>
      <c r="O65" s="286">
        <v>2</v>
      </c>
      <c r="AA65" s="257">
        <v>12</v>
      </c>
      <c r="AB65" s="257">
        <v>0</v>
      </c>
      <c r="AC65" s="257">
        <v>46</v>
      </c>
      <c r="AZ65" s="257">
        <v>2</v>
      </c>
      <c r="BA65" s="257">
        <f>IF(AZ65=1,G65,0)</f>
        <v>0</v>
      </c>
      <c r="BB65" s="257">
        <f>IF(AZ65=2,G65,0)</f>
        <v>0</v>
      </c>
      <c r="BC65" s="257">
        <f>IF(AZ65=3,G65,0)</f>
        <v>0</v>
      </c>
      <c r="BD65" s="257">
        <f>IF(AZ65=4,G65,0)</f>
        <v>0</v>
      </c>
      <c r="BE65" s="257">
        <f>IF(AZ65=5,G65,0)</f>
        <v>0</v>
      </c>
      <c r="CA65" s="286">
        <v>12</v>
      </c>
      <c r="CB65" s="286">
        <v>0</v>
      </c>
    </row>
    <row r="66" spans="1:80" ht="12.75">
      <c r="A66" s="287">
        <v>47</v>
      </c>
      <c r="B66" s="288" t="s">
        <v>1233</v>
      </c>
      <c r="C66" s="289" t="s">
        <v>1234</v>
      </c>
      <c r="D66" s="290" t="s">
        <v>130</v>
      </c>
      <c r="E66" s="291">
        <v>150</v>
      </c>
      <c r="F66" s="291">
        <v>0</v>
      </c>
      <c r="G66" s="292">
        <f>E66*F66</f>
        <v>0</v>
      </c>
      <c r="H66" s="293">
        <v>0</v>
      </c>
      <c r="I66" s="294">
        <f>E66*H66</f>
        <v>0</v>
      </c>
      <c r="J66" s="293"/>
      <c r="K66" s="294">
        <f>E66*J66</f>
        <v>0</v>
      </c>
      <c r="O66" s="286">
        <v>2</v>
      </c>
      <c r="AA66" s="257">
        <v>12</v>
      </c>
      <c r="AB66" s="257">
        <v>0</v>
      </c>
      <c r="AC66" s="257">
        <v>47</v>
      </c>
      <c r="AZ66" s="257">
        <v>2</v>
      </c>
      <c r="BA66" s="257">
        <f>IF(AZ66=1,G66,0)</f>
        <v>0</v>
      </c>
      <c r="BB66" s="257">
        <f>IF(AZ66=2,G66,0)</f>
        <v>0</v>
      </c>
      <c r="BC66" s="257">
        <f>IF(AZ66=3,G66,0)</f>
        <v>0</v>
      </c>
      <c r="BD66" s="257">
        <f>IF(AZ66=4,G66,0)</f>
        <v>0</v>
      </c>
      <c r="BE66" s="257">
        <f>IF(AZ66=5,G66,0)</f>
        <v>0</v>
      </c>
      <c r="CA66" s="286">
        <v>12</v>
      </c>
      <c r="CB66" s="286">
        <v>0</v>
      </c>
    </row>
    <row r="67" spans="1:80" ht="12.75">
      <c r="A67" s="287">
        <v>48</v>
      </c>
      <c r="B67" s="288" t="s">
        <v>1235</v>
      </c>
      <c r="C67" s="289" t="s">
        <v>1236</v>
      </c>
      <c r="D67" s="290" t="s">
        <v>130</v>
      </c>
      <c r="E67" s="291">
        <v>240</v>
      </c>
      <c r="F67" s="291">
        <v>0</v>
      </c>
      <c r="G67" s="292">
        <f>E67*F67</f>
        <v>0</v>
      </c>
      <c r="H67" s="293">
        <v>0</v>
      </c>
      <c r="I67" s="294">
        <f>E67*H67</f>
        <v>0</v>
      </c>
      <c r="J67" s="293"/>
      <c r="K67" s="294">
        <f>E67*J67</f>
        <v>0</v>
      </c>
      <c r="O67" s="286">
        <v>2</v>
      </c>
      <c r="AA67" s="257">
        <v>12</v>
      </c>
      <c r="AB67" s="257">
        <v>0</v>
      </c>
      <c r="AC67" s="257">
        <v>48</v>
      </c>
      <c r="AZ67" s="257">
        <v>2</v>
      </c>
      <c r="BA67" s="257">
        <f>IF(AZ67=1,G67,0)</f>
        <v>0</v>
      </c>
      <c r="BB67" s="257">
        <f>IF(AZ67=2,G67,0)</f>
        <v>0</v>
      </c>
      <c r="BC67" s="257">
        <f>IF(AZ67=3,G67,0)</f>
        <v>0</v>
      </c>
      <c r="BD67" s="257">
        <f>IF(AZ67=4,G67,0)</f>
        <v>0</v>
      </c>
      <c r="BE67" s="257">
        <f>IF(AZ67=5,G67,0)</f>
        <v>0</v>
      </c>
      <c r="CA67" s="286">
        <v>12</v>
      </c>
      <c r="CB67" s="286">
        <v>0</v>
      </c>
    </row>
    <row r="68" spans="1:80" ht="12.75">
      <c r="A68" s="287">
        <v>49</v>
      </c>
      <c r="B68" s="288" t="s">
        <v>1237</v>
      </c>
      <c r="C68" s="289" t="s">
        <v>1238</v>
      </c>
      <c r="D68" s="290" t="s">
        <v>130</v>
      </c>
      <c r="E68" s="291">
        <v>165</v>
      </c>
      <c r="F68" s="291">
        <v>0</v>
      </c>
      <c r="G68" s="292">
        <f>E68*F68</f>
        <v>0</v>
      </c>
      <c r="H68" s="293">
        <v>0</v>
      </c>
      <c r="I68" s="294">
        <f>E68*H68</f>
        <v>0</v>
      </c>
      <c r="J68" s="293"/>
      <c r="K68" s="294">
        <f>E68*J68</f>
        <v>0</v>
      </c>
      <c r="O68" s="286">
        <v>2</v>
      </c>
      <c r="AA68" s="257">
        <v>12</v>
      </c>
      <c r="AB68" s="257">
        <v>0</v>
      </c>
      <c r="AC68" s="257">
        <v>49</v>
      </c>
      <c r="AZ68" s="257">
        <v>2</v>
      </c>
      <c r="BA68" s="257">
        <f>IF(AZ68=1,G68,0)</f>
        <v>0</v>
      </c>
      <c r="BB68" s="257">
        <f>IF(AZ68=2,G68,0)</f>
        <v>0</v>
      </c>
      <c r="BC68" s="257">
        <f>IF(AZ68=3,G68,0)</f>
        <v>0</v>
      </c>
      <c r="BD68" s="257">
        <f>IF(AZ68=4,G68,0)</f>
        <v>0</v>
      </c>
      <c r="BE68" s="257">
        <f>IF(AZ68=5,G68,0)</f>
        <v>0</v>
      </c>
      <c r="CA68" s="286">
        <v>12</v>
      </c>
      <c r="CB68" s="286">
        <v>0</v>
      </c>
    </row>
    <row r="69" spans="1:80" ht="12.75">
      <c r="A69" s="287">
        <v>50</v>
      </c>
      <c r="B69" s="288" t="s">
        <v>1239</v>
      </c>
      <c r="C69" s="289" t="s">
        <v>1240</v>
      </c>
      <c r="D69" s="290" t="s">
        <v>130</v>
      </c>
      <c r="E69" s="291">
        <v>315</v>
      </c>
      <c r="F69" s="291">
        <v>0</v>
      </c>
      <c r="G69" s="292">
        <f>E69*F69</f>
        <v>0</v>
      </c>
      <c r="H69" s="293">
        <v>0</v>
      </c>
      <c r="I69" s="294">
        <f>E69*H69</f>
        <v>0</v>
      </c>
      <c r="J69" s="293"/>
      <c r="K69" s="294">
        <f>E69*J69</f>
        <v>0</v>
      </c>
      <c r="O69" s="286">
        <v>2</v>
      </c>
      <c r="AA69" s="257">
        <v>12</v>
      </c>
      <c r="AB69" s="257">
        <v>0</v>
      </c>
      <c r="AC69" s="257">
        <v>50</v>
      </c>
      <c r="AZ69" s="257">
        <v>2</v>
      </c>
      <c r="BA69" s="257">
        <f>IF(AZ69=1,G69,0)</f>
        <v>0</v>
      </c>
      <c r="BB69" s="257">
        <f>IF(AZ69=2,G69,0)</f>
        <v>0</v>
      </c>
      <c r="BC69" s="257">
        <f>IF(AZ69=3,G69,0)</f>
        <v>0</v>
      </c>
      <c r="BD69" s="257">
        <f>IF(AZ69=4,G69,0)</f>
        <v>0</v>
      </c>
      <c r="BE69" s="257">
        <f>IF(AZ69=5,G69,0)</f>
        <v>0</v>
      </c>
      <c r="CA69" s="286">
        <v>12</v>
      </c>
      <c r="CB69" s="286">
        <v>0</v>
      </c>
    </row>
    <row r="70" spans="1:80" ht="12.75">
      <c r="A70" s="287">
        <v>51</v>
      </c>
      <c r="B70" s="288" t="s">
        <v>1241</v>
      </c>
      <c r="C70" s="289" t="s">
        <v>1242</v>
      </c>
      <c r="D70" s="290" t="s">
        <v>130</v>
      </c>
      <c r="E70" s="291">
        <v>570</v>
      </c>
      <c r="F70" s="291">
        <v>0</v>
      </c>
      <c r="G70" s="292">
        <f>E70*F70</f>
        <v>0</v>
      </c>
      <c r="H70" s="293">
        <v>0</v>
      </c>
      <c r="I70" s="294">
        <f>E70*H70</f>
        <v>0</v>
      </c>
      <c r="J70" s="293"/>
      <c r="K70" s="294">
        <f>E70*J70</f>
        <v>0</v>
      </c>
      <c r="O70" s="286">
        <v>2</v>
      </c>
      <c r="AA70" s="257">
        <v>12</v>
      </c>
      <c r="AB70" s="257">
        <v>0</v>
      </c>
      <c r="AC70" s="257">
        <v>51</v>
      </c>
      <c r="AZ70" s="257">
        <v>2</v>
      </c>
      <c r="BA70" s="257">
        <f>IF(AZ70=1,G70,0)</f>
        <v>0</v>
      </c>
      <c r="BB70" s="257">
        <f>IF(AZ70=2,G70,0)</f>
        <v>0</v>
      </c>
      <c r="BC70" s="257">
        <f>IF(AZ70=3,G70,0)</f>
        <v>0</v>
      </c>
      <c r="BD70" s="257">
        <f>IF(AZ70=4,G70,0)</f>
        <v>0</v>
      </c>
      <c r="BE70" s="257">
        <f>IF(AZ70=5,G70,0)</f>
        <v>0</v>
      </c>
      <c r="CA70" s="286">
        <v>12</v>
      </c>
      <c r="CB70" s="286">
        <v>0</v>
      </c>
    </row>
    <row r="71" spans="1:80" ht="12.75">
      <c r="A71" s="287">
        <v>52</v>
      </c>
      <c r="B71" s="288" t="s">
        <v>1243</v>
      </c>
      <c r="C71" s="289" t="s">
        <v>1244</v>
      </c>
      <c r="D71" s="290" t="s">
        <v>130</v>
      </c>
      <c r="E71" s="291">
        <v>225</v>
      </c>
      <c r="F71" s="291">
        <v>0</v>
      </c>
      <c r="G71" s="292">
        <f>E71*F71</f>
        <v>0</v>
      </c>
      <c r="H71" s="293">
        <v>0</v>
      </c>
      <c r="I71" s="294">
        <f>E71*H71</f>
        <v>0</v>
      </c>
      <c r="J71" s="293"/>
      <c r="K71" s="294">
        <f>E71*J71</f>
        <v>0</v>
      </c>
      <c r="O71" s="286">
        <v>2</v>
      </c>
      <c r="AA71" s="257">
        <v>12</v>
      </c>
      <c r="AB71" s="257">
        <v>0</v>
      </c>
      <c r="AC71" s="257">
        <v>52</v>
      </c>
      <c r="AZ71" s="257">
        <v>2</v>
      </c>
      <c r="BA71" s="257">
        <f>IF(AZ71=1,G71,0)</f>
        <v>0</v>
      </c>
      <c r="BB71" s="257">
        <f>IF(AZ71=2,G71,0)</f>
        <v>0</v>
      </c>
      <c r="BC71" s="257">
        <f>IF(AZ71=3,G71,0)</f>
        <v>0</v>
      </c>
      <c r="BD71" s="257">
        <f>IF(AZ71=4,G71,0)</f>
        <v>0</v>
      </c>
      <c r="BE71" s="257">
        <f>IF(AZ71=5,G71,0)</f>
        <v>0</v>
      </c>
      <c r="CA71" s="286">
        <v>12</v>
      </c>
      <c r="CB71" s="286">
        <v>0</v>
      </c>
    </row>
    <row r="72" spans="1:57" ht="12.75">
      <c r="A72" s="306"/>
      <c r="B72" s="307" t="s">
        <v>101</v>
      </c>
      <c r="C72" s="308" t="s">
        <v>1212</v>
      </c>
      <c r="D72" s="309"/>
      <c r="E72" s="310"/>
      <c r="F72" s="311"/>
      <c r="G72" s="312">
        <f>SUM(G55:G71)</f>
        <v>0</v>
      </c>
      <c r="H72" s="313"/>
      <c r="I72" s="314">
        <f>SUM(I55:I71)</f>
        <v>0</v>
      </c>
      <c r="J72" s="313"/>
      <c r="K72" s="314">
        <f>SUM(K55:K71)</f>
        <v>0</v>
      </c>
      <c r="O72" s="286">
        <v>4</v>
      </c>
      <c r="BA72" s="315">
        <f>SUM(BA55:BA71)</f>
        <v>0</v>
      </c>
      <c r="BB72" s="315">
        <f>SUM(BB55:BB71)</f>
        <v>0</v>
      </c>
      <c r="BC72" s="315">
        <f>SUM(BC55:BC71)</f>
        <v>0</v>
      </c>
      <c r="BD72" s="315">
        <f>SUM(BD55:BD71)</f>
        <v>0</v>
      </c>
      <c r="BE72" s="315">
        <f>SUM(BE55:BE71)</f>
        <v>0</v>
      </c>
    </row>
    <row r="73" spans="1:15" ht="12.75">
      <c r="A73" s="276" t="s">
        <v>97</v>
      </c>
      <c r="B73" s="277" t="s">
        <v>1153</v>
      </c>
      <c r="C73" s="278" t="s">
        <v>1245</v>
      </c>
      <c r="D73" s="279"/>
      <c r="E73" s="280"/>
      <c r="F73" s="280"/>
      <c r="G73" s="281"/>
      <c r="H73" s="282"/>
      <c r="I73" s="283"/>
      <c r="J73" s="284"/>
      <c r="K73" s="285"/>
      <c r="O73" s="286">
        <v>1</v>
      </c>
    </row>
    <row r="74" spans="1:80" ht="12.75">
      <c r="A74" s="287">
        <v>53</v>
      </c>
      <c r="B74" s="288" t="s">
        <v>1247</v>
      </c>
      <c r="C74" s="327" t="s">
        <v>1248</v>
      </c>
      <c r="D74" s="290" t="s">
        <v>100</v>
      </c>
      <c r="E74" s="291">
        <v>1</v>
      </c>
      <c r="F74" s="291">
        <v>0</v>
      </c>
      <c r="G74" s="292">
        <f>E74*F74</f>
        <v>0</v>
      </c>
      <c r="H74" s="293">
        <v>0</v>
      </c>
      <c r="I74" s="294">
        <f>E74*H74</f>
        <v>0</v>
      </c>
      <c r="J74" s="293"/>
      <c r="K74" s="294">
        <f>E74*J74</f>
        <v>0</v>
      </c>
      <c r="O74" s="286">
        <v>2</v>
      </c>
      <c r="AA74" s="257">
        <v>12</v>
      </c>
      <c r="AB74" s="257">
        <v>0</v>
      </c>
      <c r="AC74" s="257">
        <v>53</v>
      </c>
      <c r="AZ74" s="257">
        <v>1</v>
      </c>
      <c r="BA74" s="257">
        <f>IF(AZ74=1,G74,0)</f>
        <v>0</v>
      </c>
      <c r="BB74" s="257">
        <f>IF(AZ74=2,G74,0)</f>
        <v>0</v>
      </c>
      <c r="BC74" s="257">
        <f>IF(AZ74=3,G74,0)</f>
        <v>0</v>
      </c>
      <c r="BD74" s="257">
        <f>IF(AZ74=4,G74,0)</f>
        <v>0</v>
      </c>
      <c r="BE74" s="257">
        <f>IF(AZ74=5,G74,0)</f>
        <v>0</v>
      </c>
      <c r="CA74" s="286">
        <v>12</v>
      </c>
      <c r="CB74" s="286">
        <v>0</v>
      </c>
    </row>
    <row r="75" spans="1:80" ht="12.75">
      <c r="A75" s="287">
        <v>54</v>
      </c>
      <c r="B75" s="288" t="s">
        <v>1249</v>
      </c>
      <c r="C75" s="327" t="s">
        <v>1250</v>
      </c>
      <c r="D75" s="290" t="s">
        <v>100</v>
      </c>
      <c r="E75" s="291">
        <v>12</v>
      </c>
      <c r="F75" s="291">
        <v>0</v>
      </c>
      <c r="G75" s="292">
        <f>E75*F75</f>
        <v>0</v>
      </c>
      <c r="H75" s="293">
        <v>0</v>
      </c>
      <c r="I75" s="294">
        <f>E75*H75</f>
        <v>0</v>
      </c>
      <c r="J75" s="293"/>
      <c r="K75" s="294">
        <f>E75*J75</f>
        <v>0</v>
      </c>
      <c r="O75" s="286">
        <v>2</v>
      </c>
      <c r="AA75" s="257">
        <v>12</v>
      </c>
      <c r="AB75" s="257">
        <v>0</v>
      </c>
      <c r="AC75" s="257">
        <v>54</v>
      </c>
      <c r="AZ75" s="257">
        <v>1</v>
      </c>
      <c r="BA75" s="257">
        <f>IF(AZ75=1,G75,0)</f>
        <v>0</v>
      </c>
      <c r="BB75" s="257">
        <f>IF(AZ75=2,G75,0)</f>
        <v>0</v>
      </c>
      <c r="BC75" s="257">
        <f>IF(AZ75=3,G75,0)</f>
        <v>0</v>
      </c>
      <c r="BD75" s="257">
        <f>IF(AZ75=4,G75,0)</f>
        <v>0</v>
      </c>
      <c r="BE75" s="257">
        <f>IF(AZ75=5,G75,0)</f>
        <v>0</v>
      </c>
      <c r="CA75" s="286">
        <v>12</v>
      </c>
      <c r="CB75" s="286">
        <v>0</v>
      </c>
    </row>
    <row r="76" spans="1:80" ht="12.75">
      <c r="A76" s="287">
        <v>55</v>
      </c>
      <c r="B76" s="288" t="s">
        <v>1251</v>
      </c>
      <c r="C76" s="327" t="s">
        <v>1252</v>
      </c>
      <c r="D76" s="290" t="s">
        <v>100</v>
      </c>
      <c r="E76" s="291">
        <v>6</v>
      </c>
      <c r="F76" s="291">
        <v>0</v>
      </c>
      <c r="G76" s="292">
        <f>E76*F76</f>
        <v>0</v>
      </c>
      <c r="H76" s="293">
        <v>0</v>
      </c>
      <c r="I76" s="294">
        <f>E76*H76</f>
        <v>0</v>
      </c>
      <c r="J76" s="293"/>
      <c r="K76" s="294">
        <f>E76*J76</f>
        <v>0</v>
      </c>
      <c r="O76" s="286">
        <v>2</v>
      </c>
      <c r="AA76" s="257">
        <v>12</v>
      </c>
      <c r="AB76" s="257">
        <v>0</v>
      </c>
      <c r="AC76" s="257">
        <v>55</v>
      </c>
      <c r="AZ76" s="257">
        <v>1</v>
      </c>
      <c r="BA76" s="257">
        <f>IF(AZ76=1,G76,0)</f>
        <v>0</v>
      </c>
      <c r="BB76" s="257">
        <f>IF(AZ76=2,G76,0)</f>
        <v>0</v>
      </c>
      <c r="BC76" s="257">
        <f>IF(AZ76=3,G76,0)</f>
        <v>0</v>
      </c>
      <c r="BD76" s="257">
        <f>IF(AZ76=4,G76,0)</f>
        <v>0</v>
      </c>
      <c r="BE76" s="257">
        <f>IF(AZ76=5,G76,0)</f>
        <v>0</v>
      </c>
      <c r="CA76" s="286">
        <v>12</v>
      </c>
      <c r="CB76" s="286">
        <v>0</v>
      </c>
    </row>
    <row r="77" spans="1:80" ht="12.75">
      <c r="A77" s="287">
        <v>56</v>
      </c>
      <c r="B77" s="288" t="s">
        <v>1253</v>
      </c>
      <c r="C77" s="327" t="s">
        <v>1254</v>
      </c>
      <c r="D77" s="290" t="s">
        <v>100</v>
      </c>
      <c r="E77" s="291">
        <v>6</v>
      </c>
      <c r="F77" s="291">
        <v>0</v>
      </c>
      <c r="G77" s="292">
        <f>E77*F77</f>
        <v>0</v>
      </c>
      <c r="H77" s="293">
        <v>0</v>
      </c>
      <c r="I77" s="294">
        <f>E77*H77</f>
        <v>0</v>
      </c>
      <c r="J77" s="293"/>
      <c r="K77" s="294">
        <f>E77*J77</f>
        <v>0</v>
      </c>
      <c r="O77" s="286">
        <v>2</v>
      </c>
      <c r="AA77" s="257">
        <v>12</v>
      </c>
      <c r="AB77" s="257">
        <v>0</v>
      </c>
      <c r="AC77" s="257">
        <v>56</v>
      </c>
      <c r="AZ77" s="257">
        <v>1</v>
      </c>
      <c r="BA77" s="257">
        <f>IF(AZ77=1,G77,0)</f>
        <v>0</v>
      </c>
      <c r="BB77" s="257">
        <f>IF(AZ77=2,G77,0)</f>
        <v>0</v>
      </c>
      <c r="BC77" s="257">
        <f>IF(AZ77=3,G77,0)</f>
        <v>0</v>
      </c>
      <c r="BD77" s="257">
        <f>IF(AZ77=4,G77,0)</f>
        <v>0</v>
      </c>
      <c r="BE77" s="257">
        <f>IF(AZ77=5,G77,0)</f>
        <v>0</v>
      </c>
      <c r="CA77" s="286">
        <v>12</v>
      </c>
      <c r="CB77" s="286">
        <v>0</v>
      </c>
    </row>
    <row r="78" spans="1:80" ht="20.4">
      <c r="A78" s="287">
        <v>57</v>
      </c>
      <c r="B78" s="288" t="s">
        <v>1255</v>
      </c>
      <c r="C78" s="327" t="s">
        <v>1256</v>
      </c>
      <c r="D78" s="290" t="s">
        <v>100</v>
      </c>
      <c r="E78" s="291">
        <v>18</v>
      </c>
      <c r="F78" s="291">
        <v>0</v>
      </c>
      <c r="G78" s="292">
        <f>E78*F78</f>
        <v>0</v>
      </c>
      <c r="H78" s="293">
        <v>0</v>
      </c>
      <c r="I78" s="294">
        <f>E78*H78</f>
        <v>0</v>
      </c>
      <c r="J78" s="293"/>
      <c r="K78" s="294">
        <f>E78*J78</f>
        <v>0</v>
      </c>
      <c r="O78" s="286">
        <v>2</v>
      </c>
      <c r="AA78" s="257">
        <v>12</v>
      </c>
      <c r="AB78" s="257">
        <v>0</v>
      </c>
      <c r="AC78" s="257">
        <v>57</v>
      </c>
      <c r="AZ78" s="257">
        <v>1</v>
      </c>
      <c r="BA78" s="257">
        <f>IF(AZ78=1,G78,0)</f>
        <v>0</v>
      </c>
      <c r="BB78" s="257">
        <f>IF(AZ78=2,G78,0)</f>
        <v>0</v>
      </c>
      <c r="BC78" s="257">
        <f>IF(AZ78=3,G78,0)</f>
        <v>0</v>
      </c>
      <c r="BD78" s="257">
        <f>IF(AZ78=4,G78,0)</f>
        <v>0</v>
      </c>
      <c r="BE78" s="257">
        <f>IF(AZ78=5,G78,0)</f>
        <v>0</v>
      </c>
      <c r="CA78" s="286">
        <v>12</v>
      </c>
      <c r="CB78" s="286">
        <v>0</v>
      </c>
    </row>
    <row r="79" spans="1:80" ht="12.75">
      <c r="A79" s="287">
        <v>58</v>
      </c>
      <c r="B79" s="288" t="s">
        <v>1257</v>
      </c>
      <c r="C79" s="327" t="s">
        <v>1258</v>
      </c>
      <c r="D79" s="290" t="s">
        <v>100</v>
      </c>
      <c r="E79" s="291">
        <v>6</v>
      </c>
      <c r="F79" s="291">
        <v>0</v>
      </c>
      <c r="G79" s="292">
        <f>E79*F79</f>
        <v>0</v>
      </c>
      <c r="H79" s="293">
        <v>0</v>
      </c>
      <c r="I79" s="294">
        <f>E79*H79</f>
        <v>0</v>
      </c>
      <c r="J79" s="293"/>
      <c r="K79" s="294">
        <f>E79*J79</f>
        <v>0</v>
      </c>
      <c r="O79" s="286">
        <v>2</v>
      </c>
      <c r="AA79" s="257">
        <v>12</v>
      </c>
      <c r="AB79" s="257">
        <v>0</v>
      </c>
      <c r="AC79" s="257">
        <v>58</v>
      </c>
      <c r="AZ79" s="257">
        <v>1</v>
      </c>
      <c r="BA79" s="257">
        <f>IF(AZ79=1,G79,0)</f>
        <v>0</v>
      </c>
      <c r="BB79" s="257">
        <f>IF(AZ79=2,G79,0)</f>
        <v>0</v>
      </c>
      <c r="BC79" s="257">
        <f>IF(AZ79=3,G79,0)</f>
        <v>0</v>
      </c>
      <c r="BD79" s="257">
        <f>IF(AZ79=4,G79,0)</f>
        <v>0</v>
      </c>
      <c r="BE79" s="257">
        <f>IF(AZ79=5,G79,0)</f>
        <v>0</v>
      </c>
      <c r="CA79" s="286">
        <v>12</v>
      </c>
      <c r="CB79" s="286">
        <v>0</v>
      </c>
    </row>
    <row r="80" spans="1:80" ht="20.4">
      <c r="A80" s="287">
        <v>59</v>
      </c>
      <c r="B80" s="288" t="s">
        <v>1259</v>
      </c>
      <c r="C80" s="327" t="s">
        <v>1260</v>
      </c>
      <c r="D80" s="290" t="s">
        <v>100</v>
      </c>
      <c r="E80" s="291">
        <v>45</v>
      </c>
      <c r="F80" s="291">
        <v>0</v>
      </c>
      <c r="G80" s="292">
        <f>E80*F80</f>
        <v>0</v>
      </c>
      <c r="H80" s="293">
        <v>0</v>
      </c>
      <c r="I80" s="294">
        <f>E80*H80</f>
        <v>0</v>
      </c>
      <c r="J80" s="293"/>
      <c r="K80" s="294">
        <f>E80*J80</f>
        <v>0</v>
      </c>
      <c r="O80" s="286">
        <v>2</v>
      </c>
      <c r="AA80" s="257">
        <v>12</v>
      </c>
      <c r="AB80" s="257">
        <v>0</v>
      </c>
      <c r="AC80" s="257">
        <v>59</v>
      </c>
      <c r="AZ80" s="257">
        <v>1</v>
      </c>
      <c r="BA80" s="257">
        <f>IF(AZ80=1,G80,0)</f>
        <v>0</v>
      </c>
      <c r="BB80" s="257">
        <f>IF(AZ80=2,G80,0)</f>
        <v>0</v>
      </c>
      <c r="BC80" s="257">
        <f>IF(AZ80=3,G80,0)</f>
        <v>0</v>
      </c>
      <c r="BD80" s="257">
        <f>IF(AZ80=4,G80,0)</f>
        <v>0</v>
      </c>
      <c r="BE80" s="257">
        <f>IF(AZ80=5,G80,0)</f>
        <v>0</v>
      </c>
      <c r="CA80" s="286">
        <v>12</v>
      </c>
      <c r="CB80" s="286">
        <v>0</v>
      </c>
    </row>
    <row r="81" spans="1:80" ht="12.75">
      <c r="A81" s="287">
        <v>60</v>
      </c>
      <c r="B81" s="288" t="s">
        <v>253</v>
      </c>
      <c r="C81" s="327" t="s">
        <v>1261</v>
      </c>
      <c r="D81" s="290" t="s">
        <v>100</v>
      </c>
      <c r="E81" s="291">
        <v>36</v>
      </c>
      <c r="F81" s="291">
        <v>0</v>
      </c>
      <c r="G81" s="292">
        <f>E81*F81</f>
        <v>0</v>
      </c>
      <c r="H81" s="293">
        <v>0</v>
      </c>
      <c r="I81" s="294">
        <f>E81*H81</f>
        <v>0</v>
      </c>
      <c r="J81" s="293"/>
      <c r="K81" s="294">
        <f>E81*J81</f>
        <v>0</v>
      </c>
      <c r="O81" s="286">
        <v>2</v>
      </c>
      <c r="AA81" s="257">
        <v>12</v>
      </c>
      <c r="AB81" s="257">
        <v>0</v>
      </c>
      <c r="AC81" s="257">
        <v>60</v>
      </c>
      <c r="AZ81" s="257">
        <v>1</v>
      </c>
      <c r="BA81" s="257">
        <f>IF(AZ81=1,G81,0)</f>
        <v>0</v>
      </c>
      <c r="BB81" s="257">
        <f>IF(AZ81=2,G81,0)</f>
        <v>0</v>
      </c>
      <c r="BC81" s="257">
        <f>IF(AZ81=3,G81,0)</f>
        <v>0</v>
      </c>
      <c r="BD81" s="257">
        <f>IF(AZ81=4,G81,0)</f>
        <v>0</v>
      </c>
      <c r="BE81" s="257">
        <f>IF(AZ81=5,G81,0)</f>
        <v>0</v>
      </c>
      <c r="CA81" s="286">
        <v>12</v>
      </c>
      <c r="CB81" s="286">
        <v>0</v>
      </c>
    </row>
    <row r="82" spans="1:80" ht="12.75">
      <c r="A82" s="287">
        <v>61</v>
      </c>
      <c r="B82" s="288" t="s">
        <v>276</v>
      </c>
      <c r="C82" s="327" t="s">
        <v>1262</v>
      </c>
      <c r="D82" s="290" t="s">
        <v>100</v>
      </c>
      <c r="E82" s="291">
        <v>36</v>
      </c>
      <c r="F82" s="291">
        <v>0</v>
      </c>
      <c r="G82" s="292">
        <f>E82*F82</f>
        <v>0</v>
      </c>
      <c r="H82" s="293">
        <v>0</v>
      </c>
      <c r="I82" s="294">
        <f>E82*H82</f>
        <v>0</v>
      </c>
      <c r="J82" s="293"/>
      <c r="K82" s="294">
        <f>E82*J82</f>
        <v>0</v>
      </c>
      <c r="O82" s="286">
        <v>2</v>
      </c>
      <c r="AA82" s="257">
        <v>12</v>
      </c>
      <c r="AB82" s="257">
        <v>0</v>
      </c>
      <c r="AC82" s="257">
        <v>61</v>
      </c>
      <c r="AZ82" s="257">
        <v>1</v>
      </c>
      <c r="BA82" s="257">
        <f>IF(AZ82=1,G82,0)</f>
        <v>0</v>
      </c>
      <c r="BB82" s="257">
        <f>IF(AZ82=2,G82,0)</f>
        <v>0</v>
      </c>
      <c r="BC82" s="257">
        <f>IF(AZ82=3,G82,0)</f>
        <v>0</v>
      </c>
      <c r="BD82" s="257">
        <f>IF(AZ82=4,G82,0)</f>
        <v>0</v>
      </c>
      <c r="BE82" s="257">
        <f>IF(AZ82=5,G82,0)</f>
        <v>0</v>
      </c>
      <c r="CA82" s="286">
        <v>12</v>
      </c>
      <c r="CB82" s="286">
        <v>0</v>
      </c>
    </row>
    <row r="83" spans="1:80" ht="12.75">
      <c r="A83" s="287">
        <v>62</v>
      </c>
      <c r="B83" s="288" t="s">
        <v>299</v>
      </c>
      <c r="C83" s="289" t="s">
        <v>1263</v>
      </c>
      <c r="D83" s="290" t="s">
        <v>130</v>
      </c>
      <c r="E83" s="291">
        <v>250</v>
      </c>
      <c r="F83" s="291">
        <v>0</v>
      </c>
      <c r="G83" s="292">
        <f>E83*F83</f>
        <v>0</v>
      </c>
      <c r="H83" s="293">
        <v>0</v>
      </c>
      <c r="I83" s="294">
        <f>E83*H83</f>
        <v>0</v>
      </c>
      <c r="J83" s="293"/>
      <c r="K83" s="294">
        <f>E83*J83</f>
        <v>0</v>
      </c>
      <c r="O83" s="286">
        <v>2</v>
      </c>
      <c r="AA83" s="257">
        <v>12</v>
      </c>
      <c r="AB83" s="257">
        <v>0</v>
      </c>
      <c r="AC83" s="257">
        <v>62</v>
      </c>
      <c r="AZ83" s="257">
        <v>1</v>
      </c>
      <c r="BA83" s="257">
        <f>IF(AZ83=1,G83,0)</f>
        <v>0</v>
      </c>
      <c r="BB83" s="257">
        <f>IF(AZ83=2,G83,0)</f>
        <v>0</v>
      </c>
      <c r="BC83" s="257">
        <f>IF(AZ83=3,G83,0)</f>
        <v>0</v>
      </c>
      <c r="BD83" s="257">
        <f>IF(AZ83=4,G83,0)</f>
        <v>0</v>
      </c>
      <c r="BE83" s="257">
        <f>IF(AZ83=5,G83,0)</f>
        <v>0</v>
      </c>
      <c r="CA83" s="286">
        <v>12</v>
      </c>
      <c r="CB83" s="286">
        <v>0</v>
      </c>
    </row>
    <row r="84" spans="1:80" ht="12.75">
      <c r="A84" s="287">
        <v>63</v>
      </c>
      <c r="B84" s="288" t="s">
        <v>1264</v>
      </c>
      <c r="C84" s="289" t="s">
        <v>1265</v>
      </c>
      <c r="D84" s="290" t="s">
        <v>100</v>
      </c>
      <c r="E84" s="291">
        <v>1</v>
      </c>
      <c r="F84" s="291">
        <v>0</v>
      </c>
      <c r="G84" s="292">
        <f>E84*F84</f>
        <v>0</v>
      </c>
      <c r="H84" s="293">
        <v>0</v>
      </c>
      <c r="I84" s="294">
        <f>E84*H84</f>
        <v>0</v>
      </c>
      <c r="J84" s="293"/>
      <c r="K84" s="294">
        <f>E84*J84</f>
        <v>0</v>
      </c>
      <c r="O84" s="286">
        <v>2</v>
      </c>
      <c r="AA84" s="257">
        <v>12</v>
      </c>
      <c r="AB84" s="257">
        <v>0</v>
      </c>
      <c r="AC84" s="257">
        <v>63</v>
      </c>
      <c r="AZ84" s="257">
        <v>1</v>
      </c>
      <c r="BA84" s="257">
        <f>IF(AZ84=1,G84,0)</f>
        <v>0</v>
      </c>
      <c r="BB84" s="257">
        <f>IF(AZ84=2,G84,0)</f>
        <v>0</v>
      </c>
      <c r="BC84" s="257">
        <f>IF(AZ84=3,G84,0)</f>
        <v>0</v>
      </c>
      <c r="BD84" s="257">
        <f>IF(AZ84=4,G84,0)</f>
        <v>0</v>
      </c>
      <c r="BE84" s="257">
        <f>IF(AZ84=5,G84,0)</f>
        <v>0</v>
      </c>
      <c r="CA84" s="286">
        <v>12</v>
      </c>
      <c r="CB84" s="286">
        <v>0</v>
      </c>
    </row>
    <row r="85" spans="1:80" ht="12.75">
      <c r="A85" s="287">
        <v>64</v>
      </c>
      <c r="B85" s="288" t="s">
        <v>1266</v>
      </c>
      <c r="C85" s="289" t="s">
        <v>1267</v>
      </c>
      <c r="D85" s="290" t="s">
        <v>100</v>
      </c>
      <c r="E85" s="291">
        <v>1</v>
      </c>
      <c r="F85" s="291">
        <v>0</v>
      </c>
      <c r="G85" s="292">
        <f>E85*F85</f>
        <v>0</v>
      </c>
      <c r="H85" s="293">
        <v>0</v>
      </c>
      <c r="I85" s="294">
        <f>E85*H85</f>
        <v>0</v>
      </c>
      <c r="J85" s="293"/>
      <c r="K85" s="294">
        <f>E85*J85</f>
        <v>0</v>
      </c>
      <c r="O85" s="286">
        <v>2</v>
      </c>
      <c r="AA85" s="257">
        <v>12</v>
      </c>
      <c r="AB85" s="257">
        <v>0</v>
      </c>
      <c r="AC85" s="257">
        <v>64</v>
      </c>
      <c r="AZ85" s="257">
        <v>1</v>
      </c>
      <c r="BA85" s="257">
        <f>IF(AZ85=1,G85,0)</f>
        <v>0</v>
      </c>
      <c r="BB85" s="257">
        <f>IF(AZ85=2,G85,0)</f>
        <v>0</v>
      </c>
      <c r="BC85" s="257">
        <f>IF(AZ85=3,G85,0)</f>
        <v>0</v>
      </c>
      <c r="BD85" s="257">
        <f>IF(AZ85=4,G85,0)</f>
        <v>0</v>
      </c>
      <c r="BE85" s="257">
        <f>IF(AZ85=5,G85,0)</f>
        <v>0</v>
      </c>
      <c r="CA85" s="286">
        <v>12</v>
      </c>
      <c r="CB85" s="286">
        <v>0</v>
      </c>
    </row>
    <row r="86" spans="1:80" ht="12.75">
      <c r="A86" s="287">
        <v>65</v>
      </c>
      <c r="B86" s="288" t="s">
        <v>1268</v>
      </c>
      <c r="C86" s="289" t="s">
        <v>1269</v>
      </c>
      <c r="D86" s="290" t="s">
        <v>100</v>
      </c>
      <c r="E86" s="291">
        <v>1</v>
      </c>
      <c r="F86" s="291">
        <v>0</v>
      </c>
      <c r="G86" s="292">
        <f>E86*F86</f>
        <v>0</v>
      </c>
      <c r="H86" s="293">
        <v>0</v>
      </c>
      <c r="I86" s="294">
        <f>E86*H86</f>
        <v>0</v>
      </c>
      <c r="J86" s="293"/>
      <c r="K86" s="294">
        <f>E86*J86</f>
        <v>0</v>
      </c>
      <c r="O86" s="286">
        <v>2</v>
      </c>
      <c r="AA86" s="257">
        <v>12</v>
      </c>
      <c r="AB86" s="257">
        <v>0</v>
      </c>
      <c r="AC86" s="257">
        <v>65</v>
      </c>
      <c r="AZ86" s="257">
        <v>1</v>
      </c>
      <c r="BA86" s="257">
        <f>IF(AZ86=1,G86,0)</f>
        <v>0</v>
      </c>
      <c r="BB86" s="257">
        <f>IF(AZ86=2,G86,0)</f>
        <v>0</v>
      </c>
      <c r="BC86" s="257">
        <f>IF(AZ86=3,G86,0)</f>
        <v>0</v>
      </c>
      <c r="BD86" s="257">
        <f>IF(AZ86=4,G86,0)</f>
        <v>0</v>
      </c>
      <c r="BE86" s="257">
        <f>IF(AZ86=5,G86,0)</f>
        <v>0</v>
      </c>
      <c r="CA86" s="286">
        <v>12</v>
      </c>
      <c r="CB86" s="286">
        <v>0</v>
      </c>
    </row>
    <row r="87" spans="1:80" ht="12.75">
      <c r="A87" s="287">
        <v>66</v>
      </c>
      <c r="B87" s="288" t="s">
        <v>1270</v>
      </c>
      <c r="C87" s="289" t="s">
        <v>1271</v>
      </c>
      <c r="D87" s="290" t="s">
        <v>100</v>
      </c>
      <c r="E87" s="291">
        <v>1</v>
      </c>
      <c r="F87" s="291">
        <v>0</v>
      </c>
      <c r="G87" s="292">
        <f>E87*F87</f>
        <v>0</v>
      </c>
      <c r="H87" s="293">
        <v>0</v>
      </c>
      <c r="I87" s="294">
        <f>E87*H87</f>
        <v>0</v>
      </c>
      <c r="J87" s="293"/>
      <c r="K87" s="294">
        <f>E87*J87</f>
        <v>0</v>
      </c>
      <c r="O87" s="286">
        <v>2</v>
      </c>
      <c r="AA87" s="257">
        <v>12</v>
      </c>
      <c r="AB87" s="257">
        <v>0</v>
      </c>
      <c r="AC87" s="257">
        <v>66</v>
      </c>
      <c r="AZ87" s="257">
        <v>1</v>
      </c>
      <c r="BA87" s="257">
        <f>IF(AZ87=1,G87,0)</f>
        <v>0</v>
      </c>
      <c r="BB87" s="257">
        <f>IF(AZ87=2,G87,0)</f>
        <v>0</v>
      </c>
      <c r="BC87" s="257">
        <f>IF(AZ87=3,G87,0)</f>
        <v>0</v>
      </c>
      <c r="BD87" s="257">
        <f>IF(AZ87=4,G87,0)</f>
        <v>0</v>
      </c>
      <c r="BE87" s="257">
        <f>IF(AZ87=5,G87,0)</f>
        <v>0</v>
      </c>
      <c r="CA87" s="286">
        <v>12</v>
      </c>
      <c r="CB87" s="286">
        <v>0</v>
      </c>
    </row>
    <row r="88" spans="1:57" ht="12.75">
      <c r="A88" s="306"/>
      <c r="B88" s="307" t="s">
        <v>101</v>
      </c>
      <c r="C88" s="308" t="s">
        <v>1246</v>
      </c>
      <c r="D88" s="309"/>
      <c r="E88" s="310"/>
      <c r="F88" s="311"/>
      <c r="G88" s="312">
        <f>SUM(G73:G87)</f>
        <v>0</v>
      </c>
      <c r="H88" s="313"/>
      <c r="I88" s="314">
        <f>SUM(I73:I87)</f>
        <v>0</v>
      </c>
      <c r="J88" s="313"/>
      <c r="K88" s="314">
        <f>SUM(K73:K87)</f>
        <v>0</v>
      </c>
      <c r="O88" s="286">
        <v>4</v>
      </c>
      <c r="BA88" s="315">
        <f>SUM(BA73:BA87)</f>
        <v>0</v>
      </c>
      <c r="BB88" s="315">
        <f>SUM(BB73:BB87)</f>
        <v>0</v>
      </c>
      <c r="BC88" s="315">
        <f>SUM(BC73:BC87)</f>
        <v>0</v>
      </c>
      <c r="BD88" s="315">
        <f>SUM(BD73:BD87)</f>
        <v>0</v>
      </c>
      <c r="BE88" s="315">
        <f>SUM(BE73:BE87)</f>
        <v>0</v>
      </c>
    </row>
    <row r="89" spans="1:15" ht="12.75">
      <c r="A89" s="276" t="s">
        <v>97</v>
      </c>
      <c r="B89" s="277" t="s">
        <v>1155</v>
      </c>
      <c r="C89" s="278" t="s">
        <v>1272</v>
      </c>
      <c r="D89" s="279"/>
      <c r="E89" s="280"/>
      <c r="F89" s="280"/>
      <c r="G89" s="281"/>
      <c r="H89" s="282"/>
      <c r="I89" s="283"/>
      <c r="J89" s="284"/>
      <c r="K89" s="285"/>
      <c r="O89" s="286">
        <v>1</v>
      </c>
    </row>
    <row r="90" spans="1:80" ht="20.4">
      <c r="A90" s="287">
        <v>67</v>
      </c>
      <c r="B90" s="288" t="s">
        <v>1274</v>
      </c>
      <c r="C90" s="289" t="s">
        <v>1275</v>
      </c>
      <c r="D90" s="290" t="s">
        <v>100</v>
      </c>
      <c r="E90" s="291">
        <v>48</v>
      </c>
      <c r="F90" s="291">
        <v>0</v>
      </c>
      <c r="G90" s="292">
        <f>E90*F90</f>
        <v>0</v>
      </c>
      <c r="H90" s="293">
        <v>0</v>
      </c>
      <c r="I90" s="294">
        <f>E90*H90</f>
        <v>0</v>
      </c>
      <c r="J90" s="293"/>
      <c r="K90" s="294">
        <f>E90*J90</f>
        <v>0</v>
      </c>
      <c r="O90" s="286">
        <v>2</v>
      </c>
      <c r="AA90" s="257">
        <v>12</v>
      </c>
      <c r="AB90" s="257">
        <v>0</v>
      </c>
      <c r="AC90" s="257">
        <v>67</v>
      </c>
      <c r="AZ90" s="257">
        <v>1</v>
      </c>
      <c r="BA90" s="257">
        <f>IF(AZ90=1,G90,0)</f>
        <v>0</v>
      </c>
      <c r="BB90" s="257">
        <f>IF(AZ90=2,G90,0)</f>
        <v>0</v>
      </c>
      <c r="BC90" s="257">
        <f>IF(AZ90=3,G90,0)</f>
        <v>0</v>
      </c>
      <c r="BD90" s="257">
        <f>IF(AZ90=4,G90,0)</f>
        <v>0</v>
      </c>
      <c r="BE90" s="257">
        <f>IF(AZ90=5,G90,0)</f>
        <v>0</v>
      </c>
      <c r="CA90" s="286">
        <v>12</v>
      </c>
      <c r="CB90" s="286">
        <v>0</v>
      </c>
    </row>
    <row r="91" spans="1:80" ht="20.4">
      <c r="A91" s="287">
        <v>68</v>
      </c>
      <c r="B91" s="288" t="s">
        <v>1276</v>
      </c>
      <c r="C91" s="289" t="s">
        <v>1277</v>
      </c>
      <c r="D91" s="290" t="s">
        <v>100</v>
      </c>
      <c r="E91" s="291">
        <v>114</v>
      </c>
      <c r="F91" s="291">
        <v>0</v>
      </c>
      <c r="G91" s="292">
        <f>E91*F91</f>
        <v>0</v>
      </c>
      <c r="H91" s="293">
        <v>0</v>
      </c>
      <c r="I91" s="294">
        <f>E91*H91</f>
        <v>0</v>
      </c>
      <c r="J91" s="293"/>
      <c r="K91" s="294">
        <f>E91*J91</f>
        <v>0</v>
      </c>
      <c r="O91" s="286">
        <v>2</v>
      </c>
      <c r="AA91" s="257">
        <v>12</v>
      </c>
      <c r="AB91" s="257">
        <v>0</v>
      </c>
      <c r="AC91" s="257">
        <v>68</v>
      </c>
      <c r="AZ91" s="257">
        <v>1</v>
      </c>
      <c r="BA91" s="257">
        <f>IF(AZ91=1,G91,0)</f>
        <v>0</v>
      </c>
      <c r="BB91" s="257">
        <f>IF(AZ91=2,G91,0)</f>
        <v>0</v>
      </c>
      <c r="BC91" s="257">
        <f>IF(AZ91=3,G91,0)</f>
        <v>0</v>
      </c>
      <c r="BD91" s="257">
        <f>IF(AZ91=4,G91,0)</f>
        <v>0</v>
      </c>
      <c r="BE91" s="257">
        <f>IF(AZ91=5,G91,0)</f>
        <v>0</v>
      </c>
      <c r="CA91" s="286">
        <v>12</v>
      </c>
      <c r="CB91" s="286">
        <v>0</v>
      </c>
    </row>
    <row r="92" spans="1:80" ht="20.4">
      <c r="A92" s="287">
        <v>69</v>
      </c>
      <c r="B92" s="288" t="s">
        <v>1278</v>
      </c>
      <c r="C92" s="289" t="s">
        <v>1279</v>
      </c>
      <c r="D92" s="290" t="s">
        <v>100</v>
      </c>
      <c r="E92" s="291">
        <v>36</v>
      </c>
      <c r="F92" s="291">
        <v>0</v>
      </c>
      <c r="G92" s="292">
        <f>E92*F92</f>
        <v>0</v>
      </c>
      <c r="H92" s="293">
        <v>0</v>
      </c>
      <c r="I92" s="294">
        <f>E92*H92</f>
        <v>0</v>
      </c>
      <c r="J92" s="293"/>
      <c r="K92" s="294">
        <f>E92*J92</f>
        <v>0</v>
      </c>
      <c r="O92" s="286">
        <v>2</v>
      </c>
      <c r="AA92" s="257">
        <v>12</v>
      </c>
      <c r="AB92" s="257">
        <v>0</v>
      </c>
      <c r="AC92" s="257">
        <v>69</v>
      </c>
      <c r="AZ92" s="257">
        <v>1</v>
      </c>
      <c r="BA92" s="257">
        <f>IF(AZ92=1,G92,0)</f>
        <v>0</v>
      </c>
      <c r="BB92" s="257">
        <f>IF(AZ92=2,G92,0)</f>
        <v>0</v>
      </c>
      <c r="BC92" s="257">
        <f>IF(AZ92=3,G92,0)</f>
        <v>0</v>
      </c>
      <c r="BD92" s="257">
        <f>IF(AZ92=4,G92,0)</f>
        <v>0</v>
      </c>
      <c r="BE92" s="257">
        <f>IF(AZ92=5,G92,0)</f>
        <v>0</v>
      </c>
      <c r="CA92" s="286">
        <v>12</v>
      </c>
      <c r="CB92" s="286">
        <v>0</v>
      </c>
    </row>
    <row r="93" spans="1:80" ht="12.75">
      <c r="A93" s="287">
        <v>70</v>
      </c>
      <c r="B93" s="288" t="s">
        <v>1280</v>
      </c>
      <c r="C93" s="289" t="s">
        <v>1281</v>
      </c>
      <c r="D93" s="290" t="s">
        <v>100</v>
      </c>
      <c r="E93" s="291">
        <v>3223</v>
      </c>
      <c r="F93" s="291">
        <v>0</v>
      </c>
      <c r="G93" s="292">
        <f>E93*F93</f>
        <v>0</v>
      </c>
      <c r="H93" s="293">
        <v>0</v>
      </c>
      <c r="I93" s="294">
        <f>E93*H93</f>
        <v>0</v>
      </c>
      <c r="J93" s="293"/>
      <c r="K93" s="294">
        <f>E93*J93</f>
        <v>0</v>
      </c>
      <c r="O93" s="286">
        <v>2</v>
      </c>
      <c r="AA93" s="257">
        <v>12</v>
      </c>
      <c r="AB93" s="257">
        <v>0</v>
      </c>
      <c r="AC93" s="257">
        <v>70</v>
      </c>
      <c r="AZ93" s="257">
        <v>1</v>
      </c>
      <c r="BA93" s="257">
        <f>IF(AZ93=1,G93,0)</f>
        <v>0</v>
      </c>
      <c r="BB93" s="257">
        <f>IF(AZ93=2,G93,0)</f>
        <v>0</v>
      </c>
      <c r="BC93" s="257">
        <f>IF(AZ93=3,G93,0)</f>
        <v>0</v>
      </c>
      <c r="BD93" s="257">
        <f>IF(AZ93=4,G93,0)</f>
        <v>0</v>
      </c>
      <c r="BE93" s="257">
        <f>IF(AZ93=5,G93,0)</f>
        <v>0</v>
      </c>
      <c r="CA93" s="286">
        <v>12</v>
      </c>
      <c r="CB93" s="286">
        <v>0</v>
      </c>
    </row>
    <row r="94" spans="1:80" ht="12.75">
      <c r="A94" s="287">
        <v>71</v>
      </c>
      <c r="B94" s="288" t="s">
        <v>1282</v>
      </c>
      <c r="C94" s="289" t="s">
        <v>1283</v>
      </c>
      <c r="D94" s="290" t="s">
        <v>100</v>
      </c>
      <c r="E94" s="291">
        <v>9</v>
      </c>
      <c r="F94" s="291">
        <v>0</v>
      </c>
      <c r="G94" s="292">
        <f>E94*F94</f>
        <v>0</v>
      </c>
      <c r="H94" s="293">
        <v>0</v>
      </c>
      <c r="I94" s="294">
        <f>E94*H94</f>
        <v>0</v>
      </c>
      <c r="J94" s="293"/>
      <c r="K94" s="294">
        <f>E94*J94</f>
        <v>0</v>
      </c>
      <c r="O94" s="286">
        <v>2</v>
      </c>
      <c r="AA94" s="257">
        <v>12</v>
      </c>
      <c r="AB94" s="257">
        <v>0</v>
      </c>
      <c r="AC94" s="257">
        <v>71</v>
      </c>
      <c r="AZ94" s="257">
        <v>1</v>
      </c>
      <c r="BA94" s="257">
        <f>IF(AZ94=1,G94,0)</f>
        <v>0</v>
      </c>
      <c r="BB94" s="257">
        <f>IF(AZ94=2,G94,0)</f>
        <v>0</v>
      </c>
      <c r="BC94" s="257">
        <f>IF(AZ94=3,G94,0)</f>
        <v>0</v>
      </c>
      <c r="BD94" s="257">
        <f>IF(AZ94=4,G94,0)</f>
        <v>0</v>
      </c>
      <c r="BE94" s="257">
        <f>IF(AZ94=5,G94,0)</f>
        <v>0</v>
      </c>
      <c r="CA94" s="286">
        <v>12</v>
      </c>
      <c r="CB94" s="286">
        <v>0</v>
      </c>
    </row>
    <row r="95" spans="1:80" ht="20.4">
      <c r="A95" s="287">
        <v>72</v>
      </c>
      <c r="B95" s="288" t="s">
        <v>1284</v>
      </c>
      <c r="C95" s="289" t="s">
        <v>1285</v>
      </c>
      <c r="D95" s="290" t="s">
        <v>100</v>
      </c>
      <c r="E95" s="291">
        <v>8</v>
      </c>
      <c r="F95" s="291">
        <v>0</v>
      </c>
      <c r="G95" s="292">
        <f>E95*F95</f>
        <v>0</v>
      </c>
      <c r="H95" s="293">
        <v>0</v>
      </c>
      <c r="I95" s="294">
        <f>E95*H95</f>
        <v>0</v>
      </c>
      <c r="J95" s="293"/>
      <c r="K95" s="294">
        <f>E95*J95</f>
        <v>0</v>
      </c>
      <c r="O95" s="286">
        <v>2</v>
      </c>
      <c r="AA95" s="257">
        <v>12</v>
      </c>
      <c r="AB95" s="257">
        <v>0</v>
      </c>
      <c r="AC95" s="257">
        <v>72</v>
      </c>
      <c r="AZ95" s="257">
        <v>1</v>
      </c>
      <c r="BA95" s="257">
        <f>IF(AZ95=1,G95,0)</f>
        <v>0</v>
      </c>
      <c r="BB95" s="257">
        <f>IF(AZ95=2,G95,0)</f>
        <v>0</v>
      </c>
      <c r="BC95" s="257">
        <f>IF(AZ95=3,G95,0)</f>
        <v>0</v>
      </c>
      <c r="BD95" s="257">
        <f>IF(AZ95=4,G95,0)</f>
        <v>0</v>
      </c>
      <c r="BE95" s="257">
        <f>IF(AZ95=5,G95,0)</f>
        <v>0</v>
      </c>
      <c r="CA95" s="286">
        <v>12</v>
      </c>
      <c r="CB95" s="286">
        <v>0</v>
      </c>
    </row>
    <row r="96" spans="1:80" ht="12.75">
      <c r="A96" s="287">
        <v>73</v>
      </c>
      <c r="B96" s="288" t="s">
        <v>1286</v>
      </c>
      <c r="C96" s="289" t="s">
        <v>1287</v>
      </c>
      <c r="D96" s="290" t="s">
        <v>100</v>
      </c>
      <c r="E96" s="291">
        <v>12</v>
      </c>
      <c r="F96" s="291">
        <v>0</v>
      </c>
      <c r="G96" s="292">
        <f>E96*F96</f>
        <v>0</v>
      </c>
      <c r="H96" s="293">
        <v>0</v>
      </c>
      <c r="I96" s="294">
        <f>E96*H96</f>
        <v>0</v>
      </c>
      <c r="J96" s="293"/>
      <c r="K96" s="294">
        <f>E96*J96</f>
        <v>0</v>
      </c>
      <c r="O96" s="286">
        <v>2</v>
      </c>
      <c r="AA96" s="257">
        <v>12</v>
      </c>
      <c r="AB96" s="257">
        <v>0</v>
      </c>
      <c r="AC96" s="257">
        <v>73</v>
      </c>
      <c r="AZ96" s="257">
        <v>1</v>
      </c>
      <c r="BA96" s="257">
        <f>IF(AZ96=1,G96,0)</f>
        <v>0</v>
      </c>
      <c r="BB96" s="257">
        <f>IF(AZ96=2,G96,0)</f>
        <v>0</v>
      </c>
      <c r="BC96" s="257">
        <f>IF(AZ96=3,G96,0)</f>
        <v>0</v>
      </c>
      <c r="BD96" s="257">
        <f>IF(AZ96=4,G96,0)</f>
        <v>0</v>
      </c>
      <c r="BE96" s="257">
        <f>IF(AZ96=5,G96,0)</f>
        <v>0</v>
      </c>
      <c r="CA96" s="286">
        <v>12</v>
      </c>
      <c r="CB96" s="286">
        <v>0</v>
      </c>
    </row>
    <row r="97" spans="1:80" ht="12.75">
      <c r="A97" s="287">
        <v>74</v>
      </c>
      <c r="B97" s="288" t="s">
        <v>1288</v>
      </c>
      <c r="C97" s="289" t="s">
        <v>1289</v>
      </c>
      <c r="D97" s="290" t="s">
        <v>100</v>
      </c>
      <c r="E97" s="291">
        <v>12</v>
      </c>
      <c r="F97" s="291">
        <v>0</v>
      </c>
      <c r="G97" s="292">
        <f>E97*F97</f>
        <v>0</v>
      </c>
      <c r="H97" s="293">
        <v>0</v>
      </c>
      <c r="I97" s="294">
        <f>E97*H97</f>
        <v>0</v>
      </c>
      <c r="J97" s="293"/>
      <c r="K97" s="294">
        <f>E97*J97</f>
        <v>0</v>
      </c>
      <c r="O97" s="286">
        <v>2</v>
      </c>
      <c r="AA97" s="257">
        <v>12</v>
      </c>
      <c r="AB97" s="257">
        <v>0</v>
      </c>
      <c r="AC97" s="257">
        <v>74</v>
      </c>
      <c r="AZ97" s="257">
        <v>1</v>
      </c>
      <c r="BA97" s="257">
        <f>IF(AZ97=1,G97,0)</f>
        <v>0</v>
      </c>
      <c r="BB97" s="257">
        <f>IF(AZ97=2,G97,0)</f>
        <v>0</v>
      </c>
      <c r="BC97" s="257">
        <f>IF(AZ97=3,G97,0)</f>
        <v>0</v>
      </c>
      <c r="BD97" s="257">
        <f>IF(AZ97=4,G97,0)</f>
        <v>0</v>
      </c>
      <c r="BE97" s="257">
        <f>IF(AZ97=5,G97,0)</f>
        <v>0</v>
      </c>
      <c r="CA97" s="286">
        <v>12</v>
      </c>
      <c r="CB97" s="286">
        <v>0</v>
      </c>
    </row>
    <row r="98" spans="1:80" ht="12.75">
      <c r="A98" s="287">
        <v>75</v>
      </c>
      <c r="B98" s="288" t="s">
        <v>1290</v>
      </c>
      <c r="C98" s="289" t="s">
        <v>1291</v>
      </c>
      <c r="D98" s="290" t="s">
        <v>807</v>
      </c>
      <c r="E98" s="291">
        <v>1</v>
      </c>
      <c r="F98" s="291">
        <v>0</v>
      </c>
      <c r="G98" s="292">
        <f>E98*F98</f>
        <v>0</v>
      </c>
      <c r="H98" s="293">
        <v>0</v>
      </c>
      <c r="I98" s="294">
        <f>E98*H98</f>
        <v>0</v>
      </c>
      <c r="J98" s="293"/>
      <c r="K98" s="294">
        <f>E98*J98</f>
        <v>0</v>
      </c>
      <c r="O98" s="286">
        <v>2</v>
      </c>
      <c r="AA98" s="257">
        <v>12</v>
      </c>
      <c r="AB98" s="257">
        <v>0</v>
      </c>
      <c r="AC98" s="257">
        <v>75</v>
      </c>
      <c r="AZ98" s="257">
        <v>1</v>
      </c>
      <c r="BA98" s="257">
        <f>IF(AZ98=1,G98,0)</f>
        <v>0</v>
      </c>
      <c r="BB98" s="257">
        <f>IF(AZ98=2,G98,0)</f>
        <v>0</v>
      </c>
      <c r="BC98" s="257">
        <f>IF(AZ98=3,G98,0)</f>
        <v>0</v>
      </c>
      <c r="BD98" s="257">
        <f>IF(AZ98=4,G98,0)</f>
        <v>0</v>
      </c>
      <c r="BE98" s="257">
        <f>IF(AZ98=5,G98,0)</f>
        <v>0</v>
      </c>
      <c r="CA98" s="286">
        <v>12</v>
      </c>
      <c r="CB98" s="286">
        <v>0</v>
      </c>
    </row>
    <row r="99" spans="1:80" ht="12.75">
      <c r="A99" s="287">
        <v>76</v>
      </c>
      <c r="B99" s="288" t="s">
        <v>1292</v>
      </c>
      <c r="C99" s="289" t="s">
        <v>1293</v>
      </c>
      <c r="D99" s="290" t="s">
        <v>977</v>
      </c>
      <c r="E99" s="291">
        <v>4</v>
      </c>
      <c r="F99" s="291">
        <v>0</v>
      </c>
      <c r="G99" s="292">
        <f>E99*F99</f>
        <v>0</v>
      </c>
      <c r="H99" s="293">
        <v>0</v>
      </c>
      <c r="I99" s="294">
        <f>E99*H99</f>
        <v>0</v>
      </c>
      <c r="J99" s="293"/>
      <c r="K99" s="294">
        <f>E99*J99</f>
        <v>0</v>
      </c>
      <c r="O99" s="286">
        <v>2</v>
      </c>
      <c r="AA99" s="257">
        <v>12</v>
      </c>
      <c r="AB99" s="257">
        <v>0</v>
      </c>
      <c r="AC99" s="257">
        <v>76</v>
      </c>
      <c r="AZ99" s="257">
        <v>1</v>
      </c>
      <c r="BA99" s="257">
        <f>IF(AZ99=1,G99,0)</f>
        <v>0</v>
      </c>
      <c r="BB99" s="257">
        <f>IF(AZ99=2,G99,0)</f>
        <v>0</v>
      </c>
      <c r="BC99" s="257">
        <f>IF(AZ99=3,G99,0)</f>
        <v>0</v>
      </c>
      <c r="BD99" s="257">
        <f>IF(AZ99=4,G99,0)</f>
        <v>0</v>
      </c>
      <c r="BE99" s="257">
        <f>IF(AZ99=5,G99,0)</f>
        <v>0</v>
      </c>
      <c r="CA99" s="286">
        <v>12</v>
      </c>
      <c r="CB99" s="286">
        <v>0</v>
      </c>
    </row>
    <row r="100" spans="1:80" ht="12.75">
      <c r="A100" s="287">
        <v>77</v>
      </c>
      <c r="B100" s="288" t="s">
        <v>1294</v>
      </c>
      <c r="C100" s="289" t="s">
        <v>1295</v>
      </c>
      <c r="D100" s="290" t="s">
        <v>100</v>
      </c>
      <c r="E100" s="291">
        <v>1</v>
      </c>
      <c r="F100" s="291">
        <v>0</v>
      </c>
      <c r="G100" s="292">
        <f>E100*F100</f>
        <v>0</v>
      </c>
      <c r="H100" s="293">
        <v>0</v>
      </c>
      <c r="I100" s="294">
        <f>E100*H100</f>
        <v>0</v>
      </c>
      <c r="J100" s="293"/>
      <c r="K100" s="294">
        <f>E100*J100</f>
        <v>0</v>
      </c>
      <c r="O100" s="286">
        <v>2</v>
      </c>
      <c r="AA100" s="257">
        <v>12</v>
      </c>
      <c r="AB100" s="257">
        <v>0</v>
      </c>
      <c r="AC100" s="257">
        <v>77</v>
      </c>
      <c r="AZ100" s="257">
        <v>1</v>
      </c>
      <c r="BA100" s="257">
        <f>IF(AZ100=1,G100,0)</f>
        <v>0</v>
      </c>
      <c r="BB100" s="257">
        <f>IF(AZ100=2,G100,0)</f>
        <v>0</v>
      </c>
      <c r="BC100" s="257">
        <f>IF(AZ100=3,G100,0)</f>
        <v>0</v>
      </c>
      <c r="BD100" s="257">
        <f>IF(AZ100=4,G100,0)</f>
        <v>0</v>
      </c>
      <c r="BE100" s="257">
        <f>IF(AZ100=5,G100,0)</f>
        <v>0</v>
      </c>
      <c r="CA100" s="286">
        <v>12</v>
      </c>
      <c r="CB100" s="286">
        <v>0</v>
      </c>
    </row>
    <row r="101" spans="1:80" ht="12.75">
      <c r="A101" s="287">
        <v>78</v>
      </c>
      <c r="B101" s="288" t="s">
        <v>1296</v>
      </c>
      <c r="C101" s="289" t="s">
        <v>1297</v>
      </c>
      <c r="D101" s="290" t="s">
        <v>977</v>
      </c>
      <c r="E101" s="291">
        <v>42</v>
      </c>
      <c r="F101" s="291">
        <v>0</v>
      </c>
      <c r="G101" s="292">
        <f>E101*F101</f>
        <v>0</v>
      </c>
      <c r="H101" s="293">
        <v>0</v>
      </c>
      <c r="I101" s="294">
        <f>E101*H101</f>
        <v>0</v>
      </c>
      <c r="J101" s="293"/>
      <c r="K101" s="294">
        <f>E101*J101</f>
        <v>0</v>
      </c>
      <c r="O101" s="286">
        <v>2</v>
      </c>
      <c r="AA101" s="257">
        <v>12</v>
      </c>
      <c r="AB101" s="257">
        <v>0</v>
      </c>
      <c r="AC101" s="257">
        <v>78</v>
      </c>
      <c r="AZ101" s="257">
        <v>1</v>
      </c>
      <c r="BA101" s="257">
        <f>IF(AZ101=1,G101,0)</f>
        <v>0</v>
      </c>
      <c r="BB101" s="257">
        <f>IF(AZ101=2,G101,0)</f>
        <v>0</v>
      </c>
      <c r="BC101" s="257">
        <f>IF(AZ101=3,G101,0)</f>
        <v>0</v>
      </c>
      <c r="BD101" s="257">
        <f>IF(AZ101=4,G101,0)</f>
        <v>0</v>
      </c>
      <c r="BE101" s="257">
        <f>IF(AZ101=5,G101,0)</f>
        <v>0</v>
      </c>
      <c r="CA101" s="286">
        <v>12</v>
      </c>
      <c r="CB101" s="286">
        <v>0</v>
      </c>
    </row>
    <row r="102" spans="1:80" ht="12.75">
      <c r="A102" s="287">
        <v>79</v>
      </c>
      <c r="B102" s="288" t="s">
        <v>1298</v>
      </c>
      <c r="C102" s="289" t="s">
        <v>1299</v>
      </c>
      <c r="D102" s="290" t="s">
        <v>100</v>
      </c>
      <c r="E102" s="291">
        <v>152</v>
      </c>
      <c r="F102" s="291">
        <v>0</v>
      </c>
      <c r="G102" s="292">
        <f>E102*F102</f>
        <v>0</v>
      </c>
      <c r="H102" s="293">
        <v>0</v>
      </c>
      <c r="I102" s="294">
        <f>E102*H102</f>
        <v>0</v>
      </c>
      <c r="J102" s="293"/>
      <c r="K102" s="294">
        <f>E102*J102</f>
        <v>0</v>
      </c>
      <c r="O102" s="286">
        <v>2</v>
      </c>
      <c r="AA102" s="257">
        <v>12</v>
      </c>
      <c r="AB102" s="257">
        <v>0</v>
      </c>
      <c r="AC102" s="257">
        <v>79</v>
      </c>
      <c r="AZ102" s="257">
        <v>1</v>
      </c>
      <c r="BA102" s="257">
        <f>IF(AZ102=1,G102,0)</f>
        <v>0</v>
      </c>
      <c r="BB102" s="257">
        <f>IF(AZ102=2,G102,0)</f>
        <v>0</v>
      </c>
      <c r="BC102" s="257">
        <f>IF(AZ102=3,G102,0)</f>
        <v>0</v>
      </c>
      <c r="BD102" s="257">
        <f>IF(AZ102=4,G102,0)</f>
        <v>0</v>
      </c>
      <c r="BE102" s="257">
        <f>IF(AZ102=5,G102,0)</f>
        <v>0</v>
      </c>
      <c r="CA102" s="286">
        <v>12</v>
      </c>
      <c r="CB102" s="286">
        <v>0</v>
      </c>
    </row>
    <row r="103" spans="1:80" ht="12.75">
      <c r="A103" s="287">
        <v>80</v>
      </c>
      <c r="B103" s="288" t="s">
        <v>1300</v>
      </c>
      <c r="C103" s="289" t="s">
        <v>1301</v>
      </c>
      <c r="D103" s="290" t="s">
        <v>977</v>
      </c>
      <c r="E103" s="291">
        <v>42</v>
      </c>
      <c r="F103" s="291">
        <v>0</v>
      </c>
      <c r="G103" s="292">
        <f>E103*F103</f>
        <v>0</v>
      </c>
      <c r="H103" s="293">
        <v>0</v>
      </c>
      <c r="I103" s="294">
        <f>E103*H103</f>
        <v>0</v>
      </c>
      <c r="J103" s="293"/>
      <c r="K103" s="294">
        <f>E103*J103</f>
        <v>0</v>
      </c>
      <c r="O103" s="286">
        <v>2</v>
      </c>
      <c r="AA103" s="257">
        <v>12</v>
      </c>
      <c r="AB103" s="257">
        <v>0</v>
      </c>
      <c r="AC103" s="257">
        <v>80</v>
      </c>
      <c r="AZ103" s="257">
        <v>1</v>
      </c>
      <c r="BA103" s="257">
        <f>IF(AZ103=1,G103,0)</f>
        <v>0</v>
      </c>
      <c r="BB103" s="257">
        <f>IF(AZ103=2,G103,0)</f>
        <v>0</v>
      </c>
      <c r="BC103" s="257">
        <f>IF(AZ103=3,G103,0)</f>
        <v>0</v>
      </c>
      <c r="BD103" s="257">
        <f>IF(AZ103=4,G103,0)</f>
        <v>0</v>
      </c>
      <c r="BE103" s="257">
        <f>IF(AZ103=5,G103,0)</f>
        <v>0</v>
      </c>
      <c r="CA103" s="286">
        <v>12</v>
      </c>
      <c r="CB103" s="286">
        <v>0</v>
      </c>
    </row>
    <row r="104" spans="1:80" ht="12.75">
      <c r="A104" s="287">
        <v>81</v>
      </c>
      <c r="B104" s="288" t="s">
        <v>1302</v>
      </c>
      <c r="C104" s="289" t="s">
        <v>1303</v>
      </c>
      <c r="D104" s="290" t="s">
        <v>977</v>
      </c>
      <c r="E104" s="291">
        <v>52</v>
      </c>
      <c r="F104" s="291">
        <v>0</v>
      </c>
      <c r="G104" s="292">
        <f>E104*F104</f>
        <v>0</v>
      </c>
      <c r="H104" s="293">
        <v>0</v>
      </c>
      <c r="I104" s="294">
        <f>E104*H104</f>
        <v>0</v>
      </c>
      <c r="J104" s="293"/>
      <c r="K104" s="294">
        <f>E104*J104</f>
        <v>0</v>
      </c>
      <c r="O104" s="286">
        <v>2</v>
      </c>
      <c r="AA104" s="257">
        <v>12</v>
      </c>
      <c r="AB104" s="257">
        <v>0</v>
      </c>
      <c r="AC104" s="257">
        <v>81</v>
      </c>
      <c r="AZ104" s="257">
        <v>1</v>
      </c>
      <c r="BA104" s="257">
        <f>IF(AZ104=1,G104,0)</f>
        <v>0</v>
      </c>
      <c r="BB104" s="257">
        <f>IF(AZ104=2,G104,0)</f>
        <v>0</v>
      </c>
      <c r="BC104" s="257">
        <f>IF(AZ104=3,G104,0)</f>
        <v>0</v>
      </c>
      <c r="BD104" s="257">
        <f>IF(AZ104=4,G104,0)</f>
        <v>0</v>
      </c>
      <c r="BE104" s="257">
        <f>IF(AZ104=5,G104,0)</f>
        <v>0</v>
      </c>
      <c r="CA104" s="286">
        <v>12</v>
      </c>
      <c r="CB104" s="286">
        <v>0</v>
      </c>
    </row>
    <row r="105" spans="1:57" ht="12.75">
      <c r="A105" s="306"/>
      <c r="B105" s="307" t="s">
        <v>101</v>
      </c>
      <c r="C105" s="308" t="s">
        <v>1273</v>
      </c>
      <c r="D105" s="309"/>
      <c r="E105" s="310"/>
      <c r="F105" s="311"/>
      <c r="G105" s="312">
        <f>SUM(G89:G104)</f>
        <v>0</v>
      </c>
      <c r="H105" s="313"/>
      <c r="I105" s="314">
        <f>SUM(I89:I104)</f>
        <v>0</v>
      </c>
      <c r="J105" s="313"/>
      <c r="K105" s="314">
        <f>SUM(K89:K104)</f>
        <v>0</v>
      </c>
      <c r="O105" s="286">
        <v>4</v>
      </c>
      <c r="BA105" s="315">
        <f>SUM(BA89:BA104)</f>
        <v>0</v>
      </c>
      <c r="BB105" s="315">
        <f>SUM(BB89:BB104)</f>
        <v>0</v>
      </c>
      <c r="BC105" s="315">
        <f>SUM(BC89:BC104)</f>
        <v>0</v>
      </c>
      <c r="BD105" s="315">
        <f>SUM(BD89:BD104)</f>
        <v>0</v>
      </c>
      <c r="BE105" s="315">
        <f>SUM(BE89:BE104)</f>
        <v>0</v>
      </c>
    </row>
    <row r="106" ht="12.75">
      <c r="E106" s="257"/>
    </row>
    <row r="107" ht="12.75">
      <c r="E107" s="257"/>
    </row>
    <row r="108" ht="12.75">
      <c r="E108" s="257"/>
    </row>
    <row r="109" ht="12.75">
      <c r="E109" s="257"/>
    </row>
    <row r="110" ht="12.75">
      <c r="E110" s="257"/>
    </row>
    <row r="111" ht="12.75">
      <c r="E111" s="257"/>
    </row>
    <row r="112" ht="12.75">
      <c r="E112" s="257"/>
    </row>
    <row r="113" ht="12.75">
      <c r="E113" s="257"/>
    </row>
    <row r="114" ht="12.75">
      <c r="E114" s="257"/>
    </row>
    <row r="115" ht="12.75">
      <c r="E115" s="257"/>
    </row>
    <row r="116" ht="12.75">
      <c r="E116" s="257"/>
    </row>
    <row r="117" ht="12.75">
      <c r="E117" s="257"/>
    </row>
    <row r="118" ht="12.75">
      <c r="E118" s="257"/>
    </row>
    <row r="119" ht="12.75">
      <c r="E119" s="257"/>
    </row>
    <row r="120" ht="12.75">
      <c r="E120" s="257"/>
    </row>
    <row r="121" ht="12.75">
      <c r="E121" s="257"/>
    </row>
    <row r="122" ht="12.75">
      <c r="E122" s="257"/>
    </row>
    <row r="123" ht="12.75">
      <c r="E123" s="257"/>
    </row>
    <row r="124" ht="12.75">
      <c r="E124" s="257"/>
    </row>
    <row r="125" ht="12.75">
      <c r="E125" s="257"/>
    </row>
    <row r="126" ht="12.75">
      <c r="E126" s="257"/>
    </row>
    <row r="127" ht="12.75">
      <c r="E127" s="257"/>
    </row>
    <row r="128" ht="12.75">
      <c r="E128" s="257"/>
    </row>
    <row r="129" spans="1:7" ht="12.75">
      <c r="A129" s="305"/>
      <c r="B129" s="305"/>
      <c r="C129" s="305"/>
      <c r="D129" s="305"/>
      <c r="E129" s="305"/>
      <c r="F129" s="305"/>
      <c r="G129" s="305"/>
    </row>
    <row r="130" spans="1:7" ht="12.75">
      <c r="A130" s="305"/>
      <c r="B130" s="305"/>
      <c r="C130" s="305"/>
      <c r="D130" s="305"/>
      <c r="E130" s="305"/>
      <c r="F130" s="305"/>
      <c r="G130" s="305"/>
    </row>
    <row r="131" spans="1:7" ht="12.75">
      <c r="A131" s="305"/>
      <c r="B131" s="305"/>
      <c r="C131" s="305"/>
      <c r="D131" s="305"/>
      <c r="E131" s="305"/>
      <c r="F131" s="305"/>
      <c r="G131" s="305"/>
    </row>
    <row r="132" spans="1:7" ht="12.75">
      <c r="A132" s="305"/>
      <c r="B132" s="305"/>
      <c r="C132" s="305"/>
      <c r="D132" s="305"/>
      <c r="E132" s="305"/>
      <c r="F132" s="305"/>
      <c r="G132" s="305"/>
    </row>
    <row r="133" ht="12.75">
      <c r="E133" s="257"/>
    </row>
    <row r="134" ht="12.75">
      <c r="E134" s="257"/>
    </row>
    <row r="135" ht="12.75">
      <c r="E135" s="257"/>
    </row>
    <row r="136" ht="12.75">
      <c r="E136" s="257"/>
    </row>
    <row r="137" ht="12.75">
      <c r="E137" s="257"/>
    </row>
    <row r="138" ht="12.75">
      <c r="E138" s="257"/>
    </row>
    <row r="139" ht="12.75">
      <c r="E139" s="257"/>
    </row>
    <row r="140" ht="12.75">
      <c r="E140" s="257"/>
    </row>
    <row r="141" ht="12.75">
      <c r="E141" s="257"/>
    </row>
    <row r="142" ht="12.75">
      <c r="E142" s="257"/>
    </row>
    <row r="143" ht="12.75">
      <c r="E143" s="257"/>
    </row>
    <row r="144" ht="12.75">
      <c r="E144" s="257"/>
    </row>
    <row r="145" ht="12.75">
      <c r="E145" s="257"/>
    </row>
    <row r="146" ht="12.75">
      <c r="E146" s="257"/>
    </row>
    <row r="147" ht="12.75">
      <c r="E147" s="257"/>
    </row>
    <row r="148" ht="12.75">
      <c r="E148" s="257"/>
    </row>
    <row r="149" ht="12.75">
      <c r="E149" s="257"/>
    </row>
    <row r="150" ht="12.75">
      <c r="E150" s="257"/>
    </row>
    <row r="151" ht="12.75">
      <c r="E151" s="257"/>
    </row>
    <row r="152" ht="12.75">
      <c r="E152" s="257"/>
    </row>
    <row r="153" ht="12.75">
      <c r="E153" s="257"/>
    </row>
    <row r="154" ht="12.75">
      <c r="E154" s="257"/>
    </row>
    <row r="155" ht="12.75">
      <c r="E155" s="257"/>
    </row>
    <row r="156" ht="12.75">
      <c r="E156" s="257"/>
    </row>
    <row r="157" ht="12.75">
      <c r="E157" s="257"/>
    </row>
    <row r="158" ht="12.75">
      <c r="E158" s="257"/>
    </row>
    <row r="159" ht="12.75">
      <c r="E159" s="257"/>
    </row>
    <row r="160" ht="12.75">
      <c r="E160" s="257"/>
    </row>
    <row r="161" ht="12.75">
      <c r="E161" s="257"/>
    </row>
    <row r="162" ht="12.75">
      <c r="E162" s="257"/>
    </row>
    <row r="163" ht="12.75">
      <c r="E163" s="257"/>
    </row>
    <row r="164" spans="1:2" ht="12.75">
      <c r="A164" s="316"/>
      <c r="B164" s="316"/>
    </row>
    <row r="165" spans="1:7" ht="12.75">
      <c r="A165" s="305"/>
      <c r="B165" s="305"/>
      <c r="C165" s="317"/>
      <c r="D165" s="317"/>
      <c r="E165" s="318"/>
      <c r="F165" s="317"/>
      <c r="G165" s="319"/>
    </row>
    <row r="166" spans="1:7" ht="12.75">
      <c r="A166" s="320"/>
      <c r="B166" s="320"/>
      <c r="C166" s="305"/>
      <c r="D166" s="305"/>
      <c r="E166" s="321"/>
      <c r="F166" s="305"/>
      <c r="G166" s="305"/>
    </row>
    <row r="167" spans="1:7" ht="12.75">
      <c r="A167" s="305"/>
      <c r="B167" s="305"/>
      <c r="C167" s="305"/>
      <c r="D167" s="305"/>
      <c r="E167" s="321"/>
      <c r="F167" s="305"/>
      <c r="G167" s="305"/>
    </row>
    <row r="168" spans="1:7" ht="12.75">
      <c r="A168" s="305"/>
      <c r="B168" s="305"/>
      <c r="C168" s="305"/>
      <c r="D168" s="305"/>
      <c r="E168" s="321"/>
      <c r="F168" s="305"/>
      <c r="G168" s="305"/>
    </row>
    <row r="169" spans="1:7" ht="12.75">
      <c r="A169" s="305"/>
      <c r="B169" s="305"/>
      <c r="C169" s="305"/>
      <c r="D169" s="305"/>
      <c r="E169" s="321"/>
      <c r="F169" s="305"/>
      <c r="G169" s="305"/>
    </row>
    <row r="170" spans="1:7" ht="12.75">
      <c r="A170" s="305"/>
      <c r="B170" s="305"/>
      <c r="C170" s="305"/>
      <c r="D170" s="305"/>
      <c r="E170" s="321"/>
      <c r="F170" s="305"/>
      <c r="G170" s="305"/>
    </row>
    <row r="171" spans="1:7" ht="12.75">
      <c r="A171" s="305"/>
      <c r="B171" s="305"/>
      <c r="C171" s="305"/>
      <c r="D171" s="305"/>
      <c r="E171" s="321"/>
      <c r="F171" s="305"/>
      <c r="G171" s="305"/>
    </row>
    <row r="172" spans="1:7" ht="12.75">
      <c r="A172" s="305"/>
      <c r="B172" s="305"/>
      <c r="C172" s="305"/>
      <c r="D172" s="305"/>
      <c r="E172" s="321"/>
      <c r="F172" s="305"/>
      <c r="G172" s="305"/>
    </row>
    <row r="173" spans="1:7" ht="12.75">
      <c r="A173" s="305"/>
      <c r="B173" s="305"/>
      <c r="C173" s="305"/>
      <c r="D173" s="305"/>
      <c r="E173" s="321"/>
      <c r="F173" s="305"/>
      <c r="G173" s="305"/>
    </row>
    <row r="174" spans="1:7" ht="12.75">
      <c r="A174" s="305"/>
      <c r="B174" s="305"/>
      <c r="C174" s="305"/>
      <c r="D174" s="305"/>
      <c r="E174" s="321"/>
      <c r="F174" s="305"/>
      <c r="G174" s="305"/>
    </row>
    <row r="175" spans="1:7" ht="12.75">
      <c r="A175" s="305"/>
      <c r="B175" s="305"/>
      <c r="C175" s="305"/>
      <c r="D175" s="305"/>
      <c r="E175" s="321"/>
      <c r="F175" s="305"/>
      <c r="G175" s="305"/>
    </row>
    <row r="176" spans="1:7" ht="12.75">
      <c r="A176" s="305"/>
      <c r="B176" s="305"/>
      <c r="C176" s="305"/>
      <c r="D176" s="305"/>
      <c r="E176" s="321"/>
      <c r="F176" s="305"/>
      <c r="G176" s="305"/>
    </row>
    <row r="177" spans="1:7" ht="12.75">
      <c r="A177" s="305"/>
      <c r="B177" s="305"/>
      <c r="C177" s="305"/>
      <c r="D177" s="305"/>
      <c r="E177" s="321"/>
      <c r="F177" s="305"/>
      <c r="G177" s="305"/>
    </row>
    <row r="178" spans="1:7" ht="12.75">
      <c r="A178" s="305"/>
      <c r="B178" s="305"/>
      <c r="C178" s="305"/>
      <c r="D178" s="305"/>
      <c r="E178" s="321"/>
      <c r="F178" s="305"/>
      <c r="G178" s="30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0">
      <selection activeCell="C31" sqref="C3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8" t="s">
        <v>102</v>
      </c>
      <c r="B1" s="99"/>
      <c r="C1" s="99"/>
      <c r="D1" s="99"/>
      <c r="E1" s="99"/>
      <c r="F1" s="99"/>
      <c r="G1" s="99"/>
    </row>
    <row r="2" spans="1:7" ht="12.75" customHeight="1">
      <c r="A2" s="100" t="s">
        <v>32</v>
      </c>
      <c r="B2" s="101"/>
      <c r="C2" s="102">
        <v>1</v>
      </c>
      <c r="D2" s="102" t="s">
        <v>1306</v>
      </c>
      <c r="E2" s="101"/>
      <c r="F2" s="103" t="s">
        <v>33</v>
      </c>
      <c r="G2" s="104"/>
    </row>
    <row r="3" spans="1:7" ht="3" customHeight="1" hidden="1">
      <c r="A3" s="105"/>
      <c r="B3" s="106"/>
      <c r="C3" s="107"/>
      <c r="D3" s="107"/>
      <c r="E3" s="106"/>
      <c r="F3" s="108"/>
      <c r="G3" s="109"/>
    </row>
    <row r="4" spans="1:7" ht="12" customHeight="1">
      <c r="A4" s="110" t="s">
        <v>34</v>
      </c>
      <c r="B4" s="106"/>
      <c r="C4" s="107"/>
      <c r="D4" s="107"/>
      <c r="E4" s="106"/>
      <c r="F4" s="108" t="s">
        <v>35</v>
      </c>
      <c r="G4" s="111"/>
    </row>
    <row r="5" spans="1:7" ht="12.9" customHeight="1">
      <c r="A5" s="112" t="s">
        <v>1305</v>
      </c>
      <c r="B5" s="113"/>
      <c r="C5" s="114" t="s">
        <v>1306</v>
      </c>
      <c r="D5" s="115"/>
      <c r="E5" s="116"/>
      <c r="F5" s="108" t="s">
        <v>36</v>
      </c>
      <c r="G5" s="109"/>
    </row>
    <row r="6" spans="1:15" ht="12.9" customHeight="1">
      <c r="A6" s="110" t="s">
        <v>37</v>
      </c>
      <c r="B6" s="106"/>
      <c r="C6" s="107"/>
      <c r="D6" s="107"/>
      <c r="E6" s="106"/>
      <c r="F6" s="117" t="s">
        <v>38</v>
      </c>
      <c r="G6" s="118"/>
      <c r="O6" s="119"/>
    </row>
    <row r="7" spans="1:7" ht="12.9" customHeight="1">
      <c r="A7" s="120" t="s">
        <v>104</v>
      </c>
      <c r="B7" s="121"/>
      <c r="C7" s="122" t="s">
        <v>105</v>
      </c>
      <c r="D7" s="123"/>
      <c r="E7" s="123"/>
      <c r="F7" s="124" t="s">
        <v>39</v>
      </c>
      <c r="G7" s="118">
        <f>IF(G6=0,,ROUND((F30+F32)/G6,1))</f>
        <v>0</v>
      </c>
    </row>
    <row r="8" spans="1:9" ht="12.75">
      <c r="A8" s="125" t="s">
        <v>40</v>
      </c>
      <c r="B8" s="108"/>
      <c r="C8" s="126"/>
      <c r="D8" s="126"/>
      <c r="E8" s="127"/>
      <c r="F8" s="128" t="s">
        <v>41</v>
      </c>
      <c r="G8" s="129"/>
      <c r="H8" s="130"/>
      <c r="I8" s="131"/>
    </row>
    <row r="9" spans="1:8" ht="12.75">
      <c r="A9" s="125" t="s">
        <v>42</v>
      </c>
      <c r="B9" s="108"/>
      <c r="C9" s="126"/>
      <c r="D9" s="126"/>
      <c r="E9" s="127"/>
      <c r="F9" s="108"/>
      <c r="G9" s="132"/>
      <c r="H9" s="133"/>
    </row>
    <row r="10" spans="1:8" ht="12.75">
      <c r="A10" s="125" t="s">
        <v>43</v>
      </c>
      <c r="B10" s="108"/>
      <c r="C10" s="126"/>
      <c r="D10" s="126"/>
      <c r="E10" s="126"/>
      <c r="F10" s="134"/>
      <c r="G10" s="135"/>
      <c r="H10" s="136"/>
    </row>
    <row r="11" spans="1:57" ht="13.5" customHeight="1">
      <c r="A11" s="125" t="s">
        <v>44</v>
      </c>
      <c r="B11" s="108"/>
      <c r="C11" s="126"/>
      <c r="D11" s="126"/>
      <c r="E11" s="126"/>
      <c r="F11" s="137" t="s">
        <v>45</v>
      </c>
      <c r="G11" s="138"/>
      <c r="H11" s="133"/>
      <c r="BA11" s="139"/>
      <c r="BB11" s="139"/>
      <c r="BC11" s="139"/>
      <c r="BD11" s="139"/>
      <c r="BE11" s="139"/>
    </row>
    <row r="12" spans="1:8" ht="12.75" customHeight="1">
      <c r="A12" s="140" t="s">
        <v>46</v>
      </c>
      <c r="B12" s="106"/>
      <c r="C12" s="141"/>
      <c r="D12" s="141"/>
      <c r="E12" s="141"/>
      <c r="F12" s="142" t="s">
        <v>47</v>
      </c>
      <c r="G12" s="143"/>
      <c r="H12" s="133"/>
    </row>
    <row r="13" spans="1:8" ht="28.5" customHeight="1" thickBot="1">
      <c r="A13" s="144" t="s">
        <v>48</v>
      </c>
      <c r="B13" s="145"/>
      <c r="C13" s="145"/>
      <c r="D13" s="145"/>
      <c r="E13" s="146"/>
      <c r="F13" s="146"/>
      <c r="G13" s="147"/>
      <c r="H13" s="133"/>
    </row>
    <row r="14" spans="1:7" ht="17.25" customHeight="1" thickBot="1">
      <c r="A14" s="148" t="s">
        <v>49</v>
      </c>
      <c r="B14" s="149"/>
      <c r="C14" s="150"/>
      <c r="D14" s="151" t="s">
        <v>50</v>
      </c>
      <c r="E14" s="152"/>
      <c r="F14" s="152"/>
      <c r="G14" s="150"/>
    </row>
    <row r="15" spans="1:7" ht="15.9" customHeight="1">
      <c r="A15" s="153"/>
      <c r="B15" s="154" t="s">
        <v>51</v>
      </c>
      <c r="C15" s="155">
        <f>'05 01 Rek'!E11</f>
        <v>0</v>
      </c>
      <c r="D15" s="156">
        <f>'05 01 Rek'!A19</f>
        <v>0</v>
      </c>
      <c r="E15" s="157"/>
      <c r="F15" s="158"/>
      <c r="G15" s="155">
        <f>'05 01 Rek'!I19</f>
        <v>0</v>
      </c>
    </row>
    <row r="16" spans="1:7" ht="15.9" customHeight="1">
      <c r="A16" s="153" t="s">
        <v>52</v>
      </c>
      <c r="B16" s="154" t="s">
        <v>53</v>
      </c>
      <c r="C16" s="155">
        <f>'05 01 Rek'!F11</f>
        <v>0</v>
      </c>
      <c r="D16" s="105"/>
      <c r="E16" s="159"/>
      <c r="F16" s="160"/>
      <c r="G16" s="155"/>
    </row>
    <row r="17" spans="1:7" ht="15.9" customHeight="1">
      <c r="A17" s="153" t="s">
        <v>54</v>
      </c>
      <c r="B17" s="154" t="s">
        <v>55</v>
      </c>
      <c r="C17" s="155">
        <f>'05 01 Rek'!H11</f>
        <v>0</v>
      </c>
      <c r="D17" s="105"/>
      <c r="E17" s="159"/>
      <c r="F17" s="160"/>
      <c r="G17" s="155"/>
    </row>
    <row r="18" spans="1:7" ht="15.9" customHeight="1">
      <c r="A18" s="161" t="s">
        <v>56</v>
      </c>
      <c r="B18" s="162" t="s">
        <v>57</v>
      </c>
      <c r="C18" s="155">
        <f>'05 01 Rek'!G11</f>
        <v>0</v>
      </c>
      <c r="D18" s="105"/>
      <c r="E18" s="159"/>
      <c r="F18" s="160"/>
      <c r="G18" s="155"/>
    </row>
    <row r="19" spans="1:7" ht="15.9" customHeight="1">
      <c r="A19" s="163" t="s">
        <v>58</v>
      </c>
      <c r="B19" s="154"/>
      <c r="C19" s="155">
        <f>SUM(C15:C18)</f>
        <v>0</v>
      </c>
      <c r="D19" s="105"/>
      <c r="E19" s="159"/>
      <c r="F19" s="160"/>
      <c r="G19" s="155"/>
    </row>
    <row r="20" spans="1:7" ht="15.9" customHeight="1">
      <c r="A20" s="163"/>
      <c r="B20" s="154"/>
      <c r="C20" s="155"/>
      <c r="D20" s="105"/>
      <c r="E20" s="159"/>
      <c r="F20" s="160"/>
      <c r="G20" s="155"/>
    </row>
    <row r="21" spans="1:7" ht="15.9" customHeight="1">
      <c r="A21" s="163" t="s">
        <v>29</v>
      </c>
      <c r="B21" s="154"/>
      <c r="C21" s="155">
        <f>'05 01 Rek'!I11</f>
        <v>0</v>
      </c>
      <c r="D21" s="105"/>
      <c r="E21" s="159"/>
      <c r="F21" s="160"/>
      <c r="G21" s="155"/>
    </row>
    <row r="22" spans="1:7" ht="15.9" customHeight="1">
      <c r="A22" s="164" t="s">
        <v>59</v>
      </c>
      <c r="B22" s="133"/>
      <c r="C22" s="155">
        <f>C19+C21</f>
        <v>0</v>
      </c>
      <c r="D22" s="105" t="s">
        <v>60</v>
      </c>
      <c r="E22" s="159"/>
      <c r="F22" s="160"/>
      <c r="G22" s="155">
        <f>G23-SUM(G15:G21)</f>
        <v>0</v>
      </c>
    </row>
    <row r="23" spans="1:7" ht="15.9" customHeight="1" thickBot="1">
      <c r="A23" s="165" t="s">
        <v>61</v>
      </c>
      <c r="B23" s="166"/>
      <c r="C23" s="167">
        <f>C22+G23</f>
        <v>0</v>
      </c>
      <c r="D23" s="168" t="s">
        <v>62</v>
      </c>
      <c r="E23" s="169"/>
      <c r="F23" s="170"/>
      <c r="G23" s="155">
        <f>'05 01 Rek'!H17</f>
        <v>0</v>
      </c>
    </row>
    <row r="24" spans="1:7" ht="12.75">
      <c r="A24" s="171" t="s">
        <v>63</v>
      </c>
      <c r="B24" s="172"/>
      <c r="C24" s="173"/>
      <c r="D24" s="172" t="s">
        <v>64</v>
      </c>
      <c r="E24" s="172"/>
      <c r="F24" s="174" t="s">
        <v>65</v>
      </c>
      <c r="G24" s="175"/>
    </row>
    <row r="25" spans="1:7" ht="12.75">
      <c r="A25" s="164" t="s">
        <v>66</v>
      </c>
      <c r="B25" s="133"/>
      <c r="C25" s="176"/>
      <c r="D25" s="133" t="s">
        <v>66</v>
      </c>
      <c r="F25" s="177" t="s">
        <v>66</v>
      </c>
      <c r="G25" s="178"/>
    </row>
    <row r="26" spans="1:7" ht="37.5" customHeight="1">
      <c r="A26" s="164" t="s">
        <v>67</v>
      </c>
      <c r="B26" s="179"/>
      <c r="C26" s="176"/>
      <c r="D26" s="133" t="s">
        <v>67</v>
      </c>
      <c r="F26" s="177" t="s">
        <v>67</v>
      </c>
      <c r="G26" s="178"/>
    </row>
    <row r="27" spans="1:7" ht="12.75">
      <c r="A27" s="164"/>
      <c r="B27" s="180"/>
      <c r="C27" s="176"/>
      <c r="D27" s="133"/>
      <c r="F27" s="177"/>
      <c r="G27" s="178"/>
    </row>
    <row r="28" spans="1:7" ht="12.75">
      <c r="A28" s="164" t="s">
        <v>68</v>
      </c>
      <c r="B28" s="133"/>
      <c r="C28" s="176"/>
      <c r="D28" s="177" t="s">
        <v>69</v>
      </c>
      <c r="E28" s="176"/>
      <c r="F28" s="181" t="s">
        <v>69</v>
      </c>
      <c r="G28" s="178"/>
    </row>
    <row r="29" spans="1:7" ht="69" customHeight="1">
      <c r="A29" s="164"/>
      <c r="B29" s="133"/>
      <c r="C29" s="182"/>
      <c r="D29" s="183"/>
      <c r="E29" s="182"/>
      <c r="F29" s="133"/>
      <c r="G29" s="178"/>
    </row>
    <row r="30" spans="1:7" ht="12.75">
      <c r="A30" s="184" t="s">
        <v>11</v>
      </c>
      <c r="B30" s="185"/>
      <c r="C30" s="186">
        <v>15</v>
      </c>
      <c r="D30" s="185" t="s">
        <v>70</v>
      </c>
      <c r="E30" s="187"/>
      <c r="F30" s="188">
        <f>ROUND(C23-F32,0)</f>
        <v>0</v>
      </c>
      <c r="G30" s="189"/>
    </row>
    <row r="31" spans="1:7" ht="12.75">
      <c r="A31" s="184" t="s">
        <v>71</v>
      </c>
      <c r="B31" s="185"/>
      <c r="C31" s="186">
        <f>C30</f>
        <v>15</v>
      </c>
      <c r="D31" s="185" t="s">
        <v>72</v>
      </c>
      <c r="E31" s="187"/>
      <c r="F31" s="188">
        <f>ROUND(PRODUCT(F30,C31/100),1)</f>
        <v>0</v>
      </c>
      <c r="G31" s="189"/>
    </row>
    <row r="32" spans="1:7" ht="12.75">
      <c r="A32" s="184" t="s">
        <v>11</v>
      </c>
      <c r="B32" s="185"/>
      <c r="C32" s="186">
        <v>0</v>
      </c>
      <c r="D32" s="185" t="s">
        <v>72</v>
      </c>
      <c r="E32" s="187"/>
      <c r="F32" s="188">
        <v>0</v>
      </c>
      <c r="G32" s="189"/>
    </row>
    <row r="33" spans="1:7" ht="12.75">
      <c r="A33" s="184" t="s">
        <v>71</v>
      </c>
      <c r="B33" s="190"/>
      <c r="C33" s="191">
        <f>C32</f>
        <v>0</v>
      </c>
      <c r="D33" s="185" t="s">
        <v>72</v>
      </c>
      <c r="E33" s="160"/>
      <c r="F33" s="188">
        <f>ROUND(PRODUCT(F32,C33/100),1)</f>
        <v>0</v>
      </c>
      <c r="G33" s="189"/>
    </row>
    <row r="34" spans="1:7" s="197" customFormat="1" ht="19.5" customHeight="1" thickBot="1">
      <c r="A34" s="192" t="s">
        <v>73</v>
      </c>
      <c r="B34" s="193"/>
      <c r="C34" s="193"/>
      <c r="D34" s="193"/>
      <c r="E34" s="194"/>
      <c r="F34" s="195">
        <f>CEILING(SUM(F30:F33),IF(SUM(F30:F33)&gt;=0,1,-1))</f>
        <v>0</v>
      </c>
      <c r="G34" s="19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8"/>
      <c r="C37" s="198"/>
      <c r="D37" s="198"/>
      <c r="E37" s="198"/>
      <c r="F37" s="198"/>
      <c r="G37" s="198"/>
      <c r="H37" s="1" t="s">
        <v>1</v>
      </c>
    </row>
    <row r="38" spans="1:8" ht="12.75" customHeight="1">
      <c r="A38" s="199"/>
      <c r="B38" s="198"/>
      <c r="C38" s="198"/>
      <c r="D38" s="198"/>
      <c r="E38" s="198"/>
      <c r="F38" s="198"/>
      <c r="G38" s="198"/>
      <c r="H38" s="1" t="s">
        <v>1</v>
      </c>
    </row>
    <row r="39" spans="1:8" ht="12.75">
      <c r="A39" s="199"/>
      <c r="B39" s="198"/>
      <c r="C39" s="198"/>
      <c r="D39" s="198"/>
      <c r="E39" s="198"/>
      <c r="F39" s="198"/>
      <c r="G39" s="198"/>
      <c r="H39" s="1" t="s">
        <v>1</v>
      </c>
    </row>
    <row r="40" spans="1:8" ht="12.75">
      <c r="A40" s="199"/>
      <c r="B40" s="198"/>
      <c r="C40" s="198"/>
      <c r="D40" s="198"/>
      <c r="E40" s="198"/>
      <c r="F40" s="198"/>
      <c r="G40" s="198"/>
      <c r="H40" s="1" t="s">
        <v>1</v>
      </c>
    </row>
    <row r="41" spans="1:8" ht="12.75">
      <c r="A41" s="199"/>
      <c r="B41" s="198"/>
      <c r="C41" s="198"/>
      <c r="D41" s="198"/>
      <c r="E41" s="198"/>
      <c r="F41" s="198"/>
      <c r="G41" s="198"/>
      <c r="H41" s="1" t="s">
        <v>1</v>
      </c>
    </row>
    <row r="42" spans="1:8" ht="12.75">
      <c r="A42" s="199"/>
      <c r="B42" s="198"/>
      <c r="C42" s="198"/>
      <c r="D42" s="198"/>
      <c r="E42" s="198"/>
      <c r="F42" s="198"/>
      <c r="G42" s="198"/>
      <c r="H42" s="1" t="s">
        <v>1</v>
      </c>
    </row>
    <row r="43" spans="1:8" ht="12.75">
      <c r="A43" s="199"/>
      <c r="B43" s="198"/>
      <c r="C43" s="198"/>
      <c r="D43" s="198"/>
      <c r="E43" s="198"/>
      <c r="F43" s="198"/>
      <c r="G43" s="198"/>
      <c r="H43" s="1" t="s">
        <v>1</v>
      </c>
    </row>
    <row r="44" spans="1:8" ht="12.75">
      <c r="A44" s="199"/>
      <c r="B44" s="198"/>
      <c r="C44" s="198"/>
      <c r="D44" s="198"/>
      <c r="E44" s="198"/>
      <c r="F44" s="198"/>
      <c r="G44" s="198"/>
      <c r="H44" s="1" t="s">
        <v>1</v>
      </c>
    </row>
    <row r="45" spans="1:8" ht="0.75" customHeight="1">
      <c r="A45" s="199"/>
      <c r="B45" s="198"/>
      <c r="C45" s="198"/>
      <c r="D45" s="198"/>
      <c r="E45" s="198"/>
      <c r="F45" s="198"/>
      <c r="G45" s="198"/>
      <c r="H45" s="1" t="s">
        <v>1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68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1" t="s">
        <v>2</v>
      </c>
      <c r="B1" s="202"/>
      <c r="C1" s="203" t="s">
        <v>106</v>
      </c>
      <c r="D1" s="204"/>
      <c r="E1" s="205"/>
      <c r="F1" s="204"/>
      <c r="G1" s="206" t="s">
        <v>75</v>
      </c>
      <c r="H1" s="207">
        <v>1</v>
      </c>
      <c r="I1" s="208"/>
    </row>
    <row r="2" spans="1:9" ht="13.8" thickBot="1">
      <c r="A2" s="209" t="s">
        <v>76</v>
      </c>
      <c r="B2" s="210"/>
      <c r="C2" s="211" t="s">
        <v>1307</v>
      </c>
      <c r="D2" s="212"/>
      <c r="E2" s="213"/>
      <c r="F2" s="212"/>
      <c r="G2" s="214" t="s">
        <v>1306</v>
      </c>
      <c r="H2" s="215"/>
      <c r="I2" s="216"/>
    </row>
    <row r="3" ht="13.8" thickTop="1">
      <c r="F3" s="133"/>
    </row>
    <row r="4" spans="1:9" ht="19.5" customHeight="1">
      <c r="A4" s="217" t="s">
        <v>77</v>
      </c>
      <c r="B4" s="218"/>
      <c r="C4" s="218"/>
      <c r="D4" s="218"/>
      <c r="E4" s="219"/>
      <c r="F4" s="218"/>
      <c r="G4" s="218"/>
      <c r="H4" s="218"/>
      <c r="I4" s="218"/>
    </row>
    <row r="5" ht="13.8" thickBot="1"/>
    <row r="6" spans="1:9" s="133" customFormat="1" ht="13.8" thickBot="1">
      <c r="A6" s="220"/>
      <c r="B6" s="221" t="s">
        <v>78</v>
      </c>
      <c r="C6" s="221"/>
      <c r="D6" s="222"/>
      <c r="E6" s="223" t="s">
        <v>25</v>
      </c>
      <c r="F6" s="224" t="s">
        <v>26</v>
      </c>
      <c r="G6" s="224" t="s">
        <v>27</v>
      </c>
      <c r="H6" s="224" t="s">
        <v>28</v>
      </c>
      <c r="I6" s="225" t="s">
        <v>29</v>
      </c>
    </row>
    <row r="7" spans="1:9" s="133" customFormat="1" ht="12.75">
      <c r="A7" s="322" t="str">
        <f>'05 01 Pol'!B7</f>
        <v>97</v>
      </c>
      <c r="B7" s="70" t="str">
        <f>'05 01 Pol'!C7</f>
        <v>Prorážení otvorů</v>
      </c>
      <c r="D7" s="226"/>
      <c r="E7" s="323">
        <f>'05 01 Pol'!BA9</f>
        <v>0</v>
      </c>
      <c r="F7" s="324">
        <f>'05 01 Pol'!BB9</f>
        <v>0</v>
      </c>
      <c r="G7" s="324">
        <f>'05 01 Pol'!BC9</f>
        <v>0</v>
      </c>
      <c r="H7" s="324">
        <f>'05 01 Pol'!BD9</f>
        <v>0</v>
      </c>
      <c r="I7" s="325">
        <f>'05 01 Pol'!BE9</f>
        <v>0</v>
      </c>
    </row>
    <row r="8" spans="1:9" s="133" customFormat="1" ht="12.75">
      <c r="A8" s="322" t="str">
        <f>'05 01 Pol'!B10</f>
        <v>721</v>
      </c>
      <c r="B8" s="70" t="str">
        <f>'05 01 Pol'!C10</f>
        <v>Vnitřní kanalizace</v>
      </c>
      <c r="D8" s="226"/>
      <c r="E8" s="323">
        <f>'05 01 Pol'!BA12</f>
        <v>0</v>
      </c>
      <c r="F8" s="324">
        <f>'05 01 Pol'!BB12</f>
        <v>0</v>
      </c>
      <c r="G8" s="324">
        <f>'05 01 Pol'!BC12</f>
        <v>0</v>
      </c>
      <c r="H8" s="324">
        <f>'05 01 Pol'!BD12</f>
        <v>0</v>
      </c>
      <c r="I8" s="325">
        <f>'05 01 Pol'!BE12</f>
        <v>0</v>
      </c>
    </row>
    <row r="9" spans="1:9" s="133" customFormat="1" ht="12.75">
      <c r="A9" s="322" t="str">
        <f>'05 01 Pol'!B13</f>
        <v>764</v>
      </c>
      <c r="B9" s="70" t="str">
        <f>'05 01 Pol'!C13</f>
        <v>Konstrukce klempířské</v>
      </c>
      <c r="D9" s="226"/>
      <c r="E9" s="323">
        <f>'05 01 Pol'!BA15</f>
        <v>0</v>
      </c>
      <c r="F9" s="324">
        <f>'05 01 Pol'!BB15</f>
        <v>0</v>
      </c>
      <c r="G9" s="324">
        <f>'05 01 Pol'!BC15</f>
        <v>0</v>
      </c>
      <c r="H9" s="324">
        <f>'05 01 Pol'!BD15</f>
        <v>0</v>
      </c>
      <c r="I9" s="325">
        <f>'05 01 Pol'!BE15</f>
        <v>0</v>
      </c>
    </row>
    <row r="10" spans="1:9" s="133" customFormat="1" ht="13.8" thickBot="1">
      <c r="A10" s="322" t="str">
        <f>'05 01 Pol'!B16</f>
        <v>M24</v>
      </c>
      <c r="B10" s="70" t="str">
        <f>'05 01 Pol'!C16</f>
        <v>Montáže vzduchotechnických zař</v>
      </c>
      <c r="D10" s="226"/>
      <c r="E10" s="323">
        <f>'05 01 Pol'!BA21</f>
        <v>0</v>
      </c>
      <c r="F10" s="324">
        <f>'05 01 Pol'!BB21</f>
        <v>0</v>
      </c>
      <c r="G10" s="324">
        <f>'05 01 Pol'!BC21</f>
        <v>0</v>
      </c>
      <c r="H10" s="324">
        <f>'05 01 Pol'!BD21</f>
        <v>0</v>
      </c>
      <c r="I10" s="325">
        <f>'05 01 Pol'!BE21</f>
        <v>0</v>
      </c>
    </row>
    <row r="11" spans="1:9" s="14" customFormat="1" ht="13.8" thickBot="1">
      <c r="A11" s="227"/>
      <c r="B11" s="228" t="s">
        <v>79</v>
      </c>
      <c r="C11" s="228"/>
      <c r="D11" s="229"/>
      <c r="E11" s="230">
        <f>SUM(E7:E10)</f>
        <v>0</v>
      </c>
      <c r="F11" s="231">
        <f>SUM(F7:F10)</f>
        <v>0</v>
      </c>
      <c r="G11" s="231">
        <f>SUM(G7:G10)</f>
        <v>0</v>
      </c>
      <c r="H11" s="231">
        <f>SUM(H7:H10)</f>
        <v>0</v>
      </c>
      <c r="I11" s="232">
        <f>SUM(I7:I10)</f>
        <v>0</v>
      </c>
    </row>
    <row r="12" spans="1:9" ht="12.75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57" ht="19.5" customHeight="1">
      <c r="A13" s="218" t="s">
        <v>80</v>
      </c>
      <c r="B13" s="218"/>
      <c r="C13" s="218"/>
      <c r="D13" s="218"/>
      <c r="E13" s="218"/>
      <c r="F13" s="218"/>
      <c r="G13" s="233"/>
      <c r="H13" s="218"/>
      <c r="I13" s="218"/>
      <c r="BA13" s="139"/>
      <c r="BB13" s="139"/>
      <c r="BC13" s="139"/>
      <c r="BD13" s="139"/>
      <c r="BE13" s="139"/>
    </row>
    <row r="14" ht="13.8" thickBot="1"/>
    <row r="15" spans="1:9" ht="12.75">
      <c r="A15" s="171" t="s">
        <v>81</v>
      </c>
      <c r="B15" s="172"/>
      <c r="C15" s="172"/>
      <c r="D15" s="234"/>
      <c r="E15" s="235" t="s">
        <v>82</v>
      </c>
      <c r="F15" s="236" t="s">
        <v>12</v>
      </c>
      <c r="G15" s="237" t="s">
        <v>83</v>
      </c>
      <c r="H15" s="238"/>
      <c r="I15" s="239" t="s">
        <v>82</v>
      </c>
    </row>
    <row r="16" spans="1:53" ht="12.75">
      <c r="A16" s="163"/>
      <c r="B16" s="154"/>
      <c r="C16" s="154"/>
      <c r="D16" s="240"/>
      <c r="E16" s="241"/>
      <c r="F16" s="242"/>
      <c r="G16" s="243">
        <f>CHOOSE(BA16+1,E11+F11,E11+F11+H11,E11+F11+G11+H11,E11,F11,H11,G11,H11+G11,0)</f>
        <v>0</v>
      </c>
      <c r="H16" s="244"/>
      <c r="I16" s="245">
        <f>E16+F16*G16/100</f>
        <v>0</v>
      </c>
      <c r="BA16" s="1">
        <v>8</v>
      </c>
    </row>
    <row r="17" spans="1:9" ht="13.8" thickBot="1">
      <c r="A17" s="246"/>
      <c r="B17" s="247" t="s">
        <v>84</v>
      </c>
      <c r="C17" s="248"/>
      <c r="D17" s="249"/>
      <c r="E17" s="250"/>
      <c r="F17" s="251"/>
      <c r="G17" s="251"/>
      <c r="H17" s="252">
        <f>SUM(I16:I16)</f>
        <v>0</v>
      </c>
      <c r="I17" s="253"/>
    </row>
    <row r="19" spans="2:9" ht="12.75">
      <c r="B19" s="14"/>
      <c r="F19" s="254"/>
      <c r="G19" s="255"/>
      <c r="H19" s="255"/>
      <c r="I19" s="54"/>
    </row>
    <row r="20" spans="6:9" ht="12.75">
      <c r="F20" s="254"/>
      <c r="G20" s="255"/>
      <c r="H20" s="255"/>
      <c r="I20" s="54"/>
    </row>
    <row r="21" spans="6:9" ht="12.75">
      <c r="F21" s="254"/>
      <c r="G21" s="255"/>
      <c r="H21" s="255"/>
      <c r="I21" s="54"/>
    </row>
    <row r="22" spans="6:9" ht="12.75">
      <c r="F22" s="254"/>
      <c r="G22" s="255"/>
      <c r="H22" s="255"/>
      <c r="I22" s="54"/>
    </row>
    <row r="23" spans="6:9" ht="12.75">
      <c r="F23" s="254"/>
      <c r="G23" s="255"/>
      <c r="H23" s="255"/>
      <c r="I23" s="54"/>
    </row>
    <row r="24" spans="6:9" ht="12.75">
      <c r="F24" s="254"/>
      <c r="G24" s="255"/>
      <c r="H24" s="255"/>
      <c r="I24" s="54"/>
    </row>
    <row r="25" spans="6:9" ht="12.75">
      <c r="F25" s="254"/>
      <c r="G25" s="255"/>
      <c r="H25" s="255"/>
      <c r="I25" s="54"/>
    </row>
    <row r="26" spans="6:9" ht="12.75">
      <c r="F26" s="254"/>
      <c r="G26" s="255"/>
      <c r="H26" s="255"/>
      <c r="I26" s="54"/>
    </row>
    <row r="27" spans="6:9" ht="12.75">
      <c r="F27" s="254"/>
      <c r="G27" s="255"/>
      <c r="H27" s="255"/>
      <c r="I27" s="54"/>
    </row>
    <row r="28" spans="6:9" ht="12.75">
      <c r="F28" s="254"/>
      <c r="G28" s="255"/>
      <c r="H28" s="255"/>
      <c r="I28" s="54"/>
    </row>
    <row r="29" spans="6:9" ht="12.75">
      <c r="F29" s="254"/>
      <c r="G29" s="255"/>
      <c r="H29" s="255"/>
      <c r="I29" s="54"/>
    </row>
    <row r="30" spans="6:9" ht="12.75">
      <c r="F30" s="254"/>
      <c r="G30" s="255"/>
      <c r="H30" s="255"/>
      <c r="I30" s="54"/>
    </row>
    <row r="31" spans="6:9" ht="12.75">
      <c r="F31" s="254"/>
      <c r="G31" s="255"/>
      <c r="H31" s="255"/>
      <c r="I31" s="54"/>
    </row>
    <row r="32" spans="6:9" ht="12.75">
      <c r="F32" s="254"/>
      <c r="G32" s="255"/>
      <c r="H32" s="255"/>
      <c r="I32" s="54"/>
    </row>
    <row r="33" spans="6:9" ht="12.75">
      <c r="F33" s="254"/>
      <c r="G33" s="255"/>
      <c r="H33" s="255"/>
      <c r="I33" s="54"/>
    </row>
    <row r="34" spans="6:9" ht="12.75">
      <c r="F34" s="254"/>
      <c r="G34" s="255"/>
      <c r="H34" s="255"/>
      <c r="I34" s="54"/>
    </row>
    <row r="35" spans="6:9" ht="12.75">
      <c r="F35" s="254"/>
      <c r="G35" s="255"/>
      <c r="H35" s="255"/>
      <c r="I35" s="54"/>
    </row>
    <row r="36" spans="6:9" ht="12.75">
      <c r="F36" s="254"/>
      <c r="G36" s="255"/>
      <c r="H36" s="255"/>
      <c r="I36" s="54"/>
    </row>
    <row r="37" spans="6:9" ht="12.75">
      <c r="F37" s="254"/>
      <c r="G37" s="255"/>
      <c r="H37" s="255"/>
      <c r="I37" s="54"/>
    </row>
    <row r="38" spans="6:9" ht="12.75">
      <c r="F38" s="254"/>
      <c r="G38" s="255"/>
      <c r="H38" s="255"/>
      <c r="I38" s="54"/>
    </row>
    <row r="39" spans="6:9" ht="12.75">
      <c r="F39" s="254"/>
      <c r="G39" s="255"/>
      <c r="H39" s="255"/>
      <c r="I39" s="54"/>
    </row>
    <row r="40" spans="6:9" ht="12.75">
      <c r="F40" s="254"/>
      <c r="G40" s="255"/>
      <c r="H40" s="255"/>
      <c r="I40" s="54"/>
    </row>
    <row r="41" spans="6:9" ht="12.75">
      <c r="F41" s="254"/>
      <c r="G41" s="255"/>
      <c r="H41" s="255"/>
      <c r="I41" s="54"/>
    </row>
    <row r="42" spans="6:9" ht="12.75">
      <c r="F42" s="254"/>
      <c r="G42" s="255"/>
      <c r="H42" s="255"/>
      <c r="I42" s="54"/>
    </row>
    <row r="43" spans="6:9" ht="12.75">
      <c r="F43" s="254"/>
      <c r="G43" s="255"/>
      <c r="H43" s="255"/>
      <c r="I43" s="54"/>
    </row>
    <row r="44" spans="6:9" ht="12.75">
      <c r="F44" s="254"/>
      <c r="G44" s="255"/>
      <c r="H44" s="255"/>
      <c r="I44" s="54"/>
    </row>
    <row r="45" spans="6:9" ht="12.75">
      <c r="F45" s="254"/>
      <c r="G45" s="255"/>
      <c r="H45" s="255"/>
      <c r="I45" s="54"/>
    </row>
    <row r="46" spans="6:9" ht="12.75">
      <c r="F46" s="254"/>
      <c r="G46" s="255"/>
      <c r="H46" s="255"/>
      <c r="I46" s="54"/>
    </row>
    <row r="47" spans="6:9" ht="12.75">
      <c r="F47" s="254"/>
      <c r="G47" s="255"/>
      <c r="H47" s="255"/>
      <c r="I47" s="54"/>
    </row>
    <row r="48" spans="6:9" ht="12.75">
      <c r="F48" s="254"/>
      <c r="G48" s="255"/>
      <c r="H48" s="255"/>
      <c r="I48" s="54"/>
    </row>
    <row r="49" spans="6:9" ht="12.75">
      <c r="F49" s="254"/>
      <c r="G49" s="255"/>
      <c r="H49" s="255"/>
      <c r="I49" s="54"/>
    </row>
    <row r="50" spans="6:9" ht="12.75">
      <c r="F50" s="254"/>
      <c r="G50" s="255"/>
      <c r="H50" s="255"/>
      <c r="I50" s="54"/>
    </row>
    <row r="51" spans="6:9" ht="12.75">
      <c r="F51" s="254"/>
      <c r="G51" s="255"/>
      <c r="H51" s="255"/>
      <c r="I51" s="54"/>
    </row>
    <row r="52" spans="6:9" ht="12.75">
      <c r="F52" s="254"/>
      <c r="G52" s="255"/>
      <c r="H52" s="255"/>
      <c r="I52" s="54"/>
    </row>
    <row r="53" spans="6:9" ht="12.75">
      <c r="F53" s="254"/>
      <c r="G53" s="255"/>
      <c r="H53" s="255"/>
      <c r="I53" s="54"/>
    </row>
    <row r="54" spans="6:9" ht="12.75">
      <c r="F54" s="254"/>
      <c r="G54" s="255"/>
      <c r="H54" s="255"/>
      <c r="I54" s="54"/>
    </row>
    <row r="55" spans="6:9" ht="12.75">
      <c r="F55" s="254"/>
      <c r="G55" s="255"/>
      <c r="H55" s="255"/>
      <c r="I55" s="54"/>
    </row>
    <row r="56" spans="6:9" ht="12.75">
      <c r="F56" s="254"/>
      <c r="G56" s="255"/>
      <c r="H56" s="255"/>
      <c r="I56" s="54"/>
    </row>
    <row r="57" spans="6:9" ht="12.75">
      <c r="F57" s="254"/>
      <c r="G57" s="255"/>
      <c r="H57" s="255"/>
      <c r="I57" s="54"/>
    </row>
    <row r="58" spans="6:9" ht="12.75">
      <c r="F58" s="254"/>
      <c r="G58" s="255"/>
      <c r="H58" s="255"/>
      <c r="I58" s="54"/>
    </row>
    <row r="59" spans="6:9" ht="12.75">
      <c r="F59" s="254"/>
      <c r="G59" s="255"/>
      <c r="H59" s="255"/>
      <c r="I59" s="54"/>
    </row>
    <row r="60" spans="6:9" ht="12.75">
      <c r="F60" s="254"/>
      <c r="G60" s="255"/>
      <c r="H60" s="255"/>
      <c r="I60" s="54"/>
    </row>
    <row r="61" spans="6:9" ht="12.75">
      <c r="F61" s="254"/>
      <c r="G61" s="255"/>
      <c r="H61" s="255"/>
      <c r="I61" s="54"/>
    </row>
    <row r="62" spans="6:9" ht="12.75">
      <c r="F62" s="254"/>
      <c r="G62" s="255"/>
      <c r="H62" s="255"/>
      <c r="I62" s="54"/>
    </row>
    <row r="63" spans="6:9" ht="12.75">
      <c r="F63" s="254"/>
      <c r="G63" s="255"/>
      <c r="H63" s="255"/>
      <c r="I63" s="54"/>
    </row>
    <row r="64" spans="6:9" ht="12.75">
      <c r="F64" s="254"/>
      <c r="G64" s="255"/>
      <c r="H64" s="255"/>
      <c r="I64" s="54"/>
    </row>
    <row r="65" spans="6:9" ht="12.75">
      <c r="F65" s="254"/>
      <c r="G65" s="255"/>
      <c r="H65" s="255"/>
      <c r="I65" s="54"/>
    </row>
    <row r="66" spans="6:9" ht="12.75">
      <c r="F66" s="254"/>
      <c r="G66" s="255"/>
      <c r="H66" s="255"/>
      <c r="I66" s="54"/>
    </row>
    <row r="67" spans="6:9" ht="12.75">
      <c r="F67" s="254"/>
      <c r="G67" s="255"/>
      <c r="H67" s="255"/>
      <c r="I67" s="54"/>
    </row>
    <row r="68" spans="6:9" ht="12.75">
      <c r="F68" s="254"/>
      <c r="G68" s="255"/>
      <c r="H68" s="255"/>
      <c r="I68" s="54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94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57" customWidth="1"/>
    <col min="2" max="2" width="11.50390625" style="257" customWidth="1"/>
    <col min="3" max="3" width="40.50390625" style="257" customWidth="1"/>
    <col min="4" max="4" width="5.50390625" style="257" customWidth="1"/>
    <col min="5" max="5" width="8.50390625" style="269" customWidth="1"/>
    <col min="6" max="6" width="9.875" style="257" customWidth="1"/>
    <col min="7" max="7" width="13.875" style="257" customWidth="1"/>
    <col min="8" max="8" width="11.625" style="257" hidden="1" customWidth="1"/>
    <col min="9" max="9" width="11.50390625" style="257" hidden="1" customWidth="1"/>
    <col min="10" max="10" width="11.00390625" style="257" hidden="1" customWidth="1"/>
    <col min="11" max="11" width="10.50390625" style="257" hidden="1" customWidth="1"/>
    <col min="12" max="12" width="75.25390625" style="257" customWidth="1"/>
    <col min="13" max="13" width="45.25390625" style="257" customWidth="1"/>
    <col min="14" max="16384" width="9.125" style="257" customWidth="1"/>
  </cols>
  <sheetData>
    <row r="1" spans="1:7" ht="15.6">
      <c r="A1" s="256" t="s">
        <v>103</v>
      </c>
      <c r="B1" s="256"/>
      <c r="C1" s="256"/>
      <c r="D1" s="256"/>
      <c r="E1" s="256"/>
      <c r="F1" s="256"/>
      <c r="G1" s="256"/>
    </row>
    <row r="2" spans="2:7" ht="14.25" customHeight="1" thickBot="1">
      <c r="B2" s="258"/>
      <c r="C2" s="259"/>
      <c r="D2" s="259"/>
      <c r="E2" s="260"/>
      <c r="F2" s="259"/>
      <c r="G2" s="259"/>
    </row>
    <row r="3" spans="1:7" ht="13.8" thickTop="1">
      <c r="A3" s="201" t="s">
        <v>2</v>
      </c>
      <c r="B3" s="202"/>
      <c r="C3" s="203" t="s">
        <v>106</v>
      </c>
      <c r="D3" s="204"/>
      <c r="E3" s="261" t="s">
        <v>85</v>
      </c>
      <c r="F3" s="262">
        <f>'05 01 Rek'!H1</f>
        <v>1</v>
      </c>
      <c r="G3" s="263"/>
    </row>
    <row r="4" spans="1:7" ht="13.8" thickBot="1">
      <c r="A4" s="264" t="s">
        <v>76</v>
      </c>
      <c r="B4" s="210"/>
      <c r="C4" s="211" t="s">
        <v>1307</v>
      </c>
      <c r="D4" s="212"/>
      <c r="E4" s="265" t="str">
        <f>'05 01 Rek'!G2</f>
        <v>VZT</v>
      </c>
      <c r="F4" s="266"/>
      <c r="G4" s="267"/>
    </row>
    <row r="5" spans="1:7" ht="13.8" thickTop="1">
      <c r="A5" s="268"/>
      <c r="G5" s="270"/>
    </row>
    <row r="6" spans="1:11" ht="27" customHeight="1">
      <c r="A6" s="271" t="s">
        <v>86</v>
      </c>
      <c r="B6" s="272" t="s">
        <v>87</v>
      </c>
      <c r="C6" s="272" t="s">
        <v>88</v>
      </c>
      <c r="D6" s="272" t="s">
        <v>89</v>
      </c>
      <c r="E6" s="273" t="s">
        <v>90</v>
      </c>
      <c r="F6" s="272" t="s">
        <v>91</v>
      </c>
      <c r="G6" s="274" t="s">
        <v>92</v>
      </c>
      <c r="H6" s="275" t="s">
        <v>93</v>
      </c>
      <c r="I6" s="275" t="s">
        <v>94</v>
      </c>
      <c r="J6" s="275" t="s">
        <v>95</v>
      </c>
      <c r="K6" s="275" t="s">
        <v>96</v>
      </c>
    </row>
    <row r="7" spans="1:15" ht="12.75">
      <c r="A7" s="276" t="s">
        <v>97</v>
      </c>
      <c r="B7" s="277" t="s">
        <v>383</v>
      </c>
      <c r="C7" s="278" t="s">
        <v>384</v>
      </c>
      <c r="D7" s="279"/>
      <c r="E7" s="280"/>
      <c r="F7" s="280"/>
      <c r="G7" s="281"/>
      <c r="H7" s="282"/>
      <c r="I7" s="283"/>
      <c r="J7" s="284"/>
      <c r="K7" s="285"/>
      <c r="O7" s="286">
        <v>1</v>
      </c>
    </row>
    <row r="8" spans="1:80" ht="12.75">
      <c r="A8" s="287">
        <v>1</v>
      </c>
      <c r="B8" s="288" t="s">
        <v>1308</v>
      </c>
      <c r="C8" s="289" t="s">
        <v>1309</v>
      </c>
      <c r="D8" s="290" t="s">
        <v>130</v>
      </c>
      <c r="E8" s="291">
        <v>2.38</v>
      </c>
      <c r="F8" s="291">
        <v>0</v>
      </c>
      <c r="G8" s="292">
        <f>E8*F8</f>
        <v>0</v>
      </c>
      <c r="H8" s="293">
        <v>0</v>
      </c>
      <c r="I8" s="294">
        <f>E8*H8</f>
        <v>0</v>
      </c>
      <c r="J8" s="293">
        <v>0</v>
      </c>
      <c r="K8" s="294">
        <f>E8*J8</f>
        <v>0</v>
      </c>
      <c r="O8" s="286">
        <v>2</v>
      </c>
      <c r="AA8" s="257">
        <v>1</v>
      </c>
      <c r="AB8" s="257">
        <v>1</v>
      </c>
      <c r="AC8" s="257">
        <v>1</v>
      </c>
      <c r="AZ8" s="257">
        <v>1</v>
      </c>
      <c r="BA8" s="257">
        <f>IF(AZ8=1,G8,0)</f>
        <v>0</v>
      </c>
      <c r="BB8" s="257">
        <f>IF(AZ8=2,G8,0)</f>
        <v>0</v>
      </c>
      <c r="BC8" s="257">
        <f>IF(AZ8=3,G8,0)</f>
        <v>0</v>
      </c>
      <c r="BD8" s="257">
        <f>IF(AZ8=4,G8,0)</f>
        <v>0</v>
      </c>
      <c r="BE8" s="257">
        <f>IF(AZ8=5,G8,0)</f>
        <v>0</v>
      </c>
      <c r="CA8" s="286">
        <v>1</v>
      </c>
      <c r="CB8" s="286">
        <v>1</v>
      </c>
    </row>
    <row r="9" spans="1:57" ht="12.75">
      <c r="A9" s="306"/>
      <c r="B9" s="307" t="s">
        <v>101</v>
      </c>
      <c r="C9" s="308" t="s">
        <v>385</v>
      </c>
      <c r="D9" s="309"/>
      <c r="E9" s="310"/>
      <c r="F9" s="311"/>
      <c r="G9" s="312">
        <f>SUM(G7:G8)</f>
        <v>0</v>
      </c>
      <c r="H9" s="313"/>
      <c r="I9" s="314">
        <f>SUM(I7:I8)</f>
        <v>0</v>
      </c>
      <c r="J9" s="313"/>
      <c r="K9" s="314">
        <f>SUM(K7:K8)</f>
        <v>0</v>
      </c>
      <c r="O9" s="286">
        <v>4</v>
      </c>
      <c r="BA9" s="315">
        <f>SUM(BA7:BA8)</f>
        <v>0</v>
      </c>
      <c r="BB9" s="315">
        <f>SUM(BB7:BB8)</f>
        <v>0</v>
      </c>
      <c r="BC9" s="315">
        <f>SUM(BC7:BC8)</f>
        <v>0</v>
      </c>
      <c r="BD9" s="315">
        <f>SUM(BD7:BD8)</f>
        <v>0</v>
      </c>
      <c r="BE9" s="315">
        <f>SUM(BE7:BE8)</f>
        <v>0</v>
      </c>
    </row>
    <row r="10" spans="1:15" ht="12.75">
      <c r="A10" s="276" t="s">
        <v>97</v>
      </c>
      <c r="B10" s="277" t="s">
        <v>819</v>
      </c>
      <c r="C10" s="278" t="s">
        <v>1310</v>
      </c>
      <c r="D10" s="279"/>
      <c r="E10" s="280"/>
      <c r="F10" s="280"/>
      <c r="G10" s="281"/>
      <c r="H10" s="282"/>
      <c r="I10" s="283"/>
      <c r="J10" s="284"/>
      <c r="K10" s="285"/>
      <c r="O10" s="286">
        <v>1</v>
      </c>
    </row>
    <row r="11" spans="1:80" ht="12.75">
      <c r="A11" s="287">
        <v>2</v>
      </c>
      <c r="B11" s="288" t="s">
        <v>1312</v>
      </c>
      <c r="C11" s="289" t="s">
        <v>1313</v>
      </c>
      <c r="D11" s="290" t="s">
        <v>130</v>
      </c>
      <c r="E11" s="291">
        <v>2.38</v>
      </c>
      <c r="F11" s="291">
        <v>0</v>
      </c>
      <c r="G11" s="292">
        <f>E11*F11</f>
        <v>0</v>
      </c>
      <c r="H11" s="293">
        <v>0</v>
      </c>
      <c r="I11" s="294">
        <f>E11*H11</f>
        <v>0</v>
      </c>
      <c r="J11" s="293">
        <v>0</v>
      </c>
      <c r="K11" s="294">
        <f>E11*J11</f>
        <v>0</v>
      </c>
      <c r="O11" s="286">
        <v>2</v>
      </c>
      <c r="AA11" s="257">
        <v>1</v>
      </c>
      <c r="AB11" s="257">
        <v>7</v>
      </c>
      <c r="AC11" s="257">
        <v>7</v>
      </c>
      <c r="AZ11" s="257">
        <v>2</v>
      </c>
      <c r="BA11" s="257">
        <f>IF(AZ11=1,G11,0)</f>
        <v>0</v>
      </c>
      <c r="BB11" s="257">
        <f>IF(AZ11=2,G11,0)</f>
        <v>0</v>
      </c>
      <c r="BC11" s="257">
        <f>IF(AZ11=3,G11,0)</f>
        <v>0</v>
      </c>
      <c r="BD11" s="257">
        <f>IF(AZ11=4,G11,0)</f>
        <v>0</v>
      </c>
      <c r="BE11" s="257">
        <f>IF(AZ11=5,G11,0)</f>
        <v>0</v>
      </c>
      <c r="CA11" s="286">
        <v>1</v>
      </c>
      <c r="CB11" s="286">
        <v>7</v>
      </c>
    </row>
    <row r="12" spans="1:57" ht="12.75">
      <c r="A12" s="306"/>
      <c r="B12" s="307" t="s">
        <v>101</v>
      </c>
      <c r="C12" s="308" t="s">
        <v>1311</v>
      </c>
      <c r="D12" s="309"/>
      <c r="E12" s="310"/>
      <c r="F12" s="311"/>
      <c r="G12" s="312">
        <f>SUM(G10:G11)</f>
        <v>0</v>
      </c>
      <c r="H12" s="313"/>
      <c r="I12" s="314">
        <f>SUM(I10:I11)</f>
        <v>0</v>
      </c>
      <c r="J12" s="313"/>
      <c r="K12" s="314">
        <f>SUM(K10:K11)</f>
        <v>0</v>
      </c>
      <c r="O12" s="286">
        <v>4</v>
      </c>
      <c r="BA12" s="315">
        <f>SUM(BA10:BA11)</f>
        <v>0</v>
      </c>
      <c r="BB12" s="315">
        <f>SUM(BB10:BB11)</f>
        <v>0</v>
      </c>
      <c r="BC12" s="315">
        <f>SUM(BC10:BC11)</f>
        <v>0</v>
      </c>
      <c r="BD12" s="315">
        <f>SUM(BD10:BD11)</f>
        <v>0</v>
      </c>
      <c r="BE12" s="315">
        <f>SUM(BE10:BE11)</f>
        <v>0</v>
      </c>
    </row>
    <row r="13" spans="1:15" ht="12.75">
      <c r="A13" s="276" t="s">
        <v>97</v>
      </c>
      <c r="B13" s="277" t="s">
        <v>606</v>
      </c>
      <c r="C13" s="278" t="s">
        <v>607</v>
      </c>
      <c r="D13" s="279"/>
      <c r="E13" s="280"/>
      <c r="F13" s="280"/>
      <c r="G13" s="281"/>
      <c r="H13" s="282"/>
      <c r="I13" s="283"/>
      <c r="J13" s="284"/>
      <c r="K13" s="285"/>
      <c r="O13" s="286">
        <v>1</v>
      </c>
    </row>
    <row r="14" spans="1:80" ht="12.75">
      <c r="A14" s="287">
        <v>3</v>
      </c>
      <c r="B14" s="288" t="s">
        <v>1314</v>
      </c>
      <c r="C14" s="289" t="s">
        <v>1315</v>
      </c>
      <c r="D14" s="290" t="s">
        <v>345</v>
      </c>
      <c r="E14" s="291">
        <v>4</v>
      </c>
      <c r="F14" s="291">
        <v>0</v>
      </c>
      <c r="G14" s="292">
        <f>E14*F14</f>
        <v>0</v>
      </c>
      <c r="H14" s="293">
        <v>0</v>
      </c>
      <c r="I14" s="294">
        <f>E14*H14</f>
        <v>0</v>
      </c>
      <c r="J14" s="293">
        <v>0</v>
      </c>
      <c r="K14" s="294">
        <f>E14*J14</f>
        <v>0</v>
      </c>
      <c r="O14" s="286">
        <v>2</v>
      </c>
      <c r="AA14" s="257">
        <v>1</v>
      </c>
      <c r="AB14" s="257">
        <v>7</v>
      </c>
      <c r="AC14" s="257">
        <v>7</v>
      </c>
      <c r="AZ14" s="257">
        <v>2</v>
      </c>
      <c r="BA14" s="257">
        <f>IF(AZ14=1,G14,0)</f>
        <v>0</v>
      </c>
      <c r="BB14" s="257">
        <f>IF(AZ14=2,G14,0)</f>
        <v>0</v>
      </c>
      <c r="BC14" s="257">
        <f>IF(AZ14=3,G14,0)</f>
        <v>0</v>
      </c>
      <c r="BD14" s="257">
        <f>IF(AZ14=4,G14,0)</f>
        <v>0</v>
      </c>
      <c r="BE14" s="257">
        <f>IF(AZ14=5,G14,0)</f>
        <v>0</v>
      </c>
      <c r="CA14" s="286">
        <v>1</v>
      </c>
      <c r="CB14" s="286">
        <v>7</v>
      </c>
    </row>
    <row r="15" spans="1:57" ht="12.75">
      <c r="A15" s="306"/>
      <c r="B15" s="307" t="s">
        <v>101</v>
      </c>
      <c r="C15" s="308" t="s">
        <v>608</v>
      </c>
      <c r="D15" s="309"/>
      <c r="E15" s="310"/>
      <c r="F15" s="311"/>
      <c r="G15" s="312">
        <f>SUM(G13:G14)</f>
        <v>0</v>
      </c>
      <c r="H15" s="313"/>
      <c r="I15" s="314">
        <f>SUM(I13:I14)</f>
        <v>0</v>
      </c>
      <c r="J15" s="313"/>
      <c r="K15" s="314">
        <f>SUM(K13:K14)</f>
        <v>0</v>
      </c>
      <c r="O15" s="286">
        <v>4</v>
      </c>
      <c r="BA15" s="315">
        <f>SUM(BA13:BA14)</f>
        <v>0</v>
      </c>
      <c r="BB15" s="315">
        <f>SUM(BB13:BB14)</f>
        <v>0</v>
      </c>
      <c r="BC15" s="315">
        <f>SUM(BC13:BC14)</f>
        <v>0</v>
      </c>
      <c r="BD15" s="315">
        <f>SUM(BD13:BD14)</f>
        <v>0</v>
      </c>
      <c r="BE15" s="315">
        <f>SUM(BE13:BE14)</f>
        <v>0</v>
      </c>
    </row>
    <row r="16" spans="1:15" ht="12.75">
      <c r="A16" s="276" t="s">
        <v>97</v>
      </c>
      <c r="B16" s="277" t="s">
        <v>1316</v>
      </c>
      <c r="C16" s="278" t="s">
        <v>1317</v>
      </c>
      <c r="D16" s="279"/>
      <c r="E16" s="280"/>
      <c r="F16" s="280"/>
      <c r="G16" s="281"/>
      <c r="H16" s="282"/>
      <c r="I16" s="283"/>
      <c r="J16" s="284"/>
      <c r="K16" s="285"/>
      <c r="O16" s="286">
        <v>1</v>
      </c>
    </row>
    <row r="17" spans="1:80" ht="12.75">
      <c r="A17" s="287">
        <v>4</v>
      </c>
      <c r="B17" s="288" t="s">
        <v>1319</v>
      </c>
      <c r="C17" s="289" t="s">
        <v>1320</v>
      </c>
      <c r="D17" s="290" t="s">
        <v>345</v>
      </c>
      <c r="E17" s="291">
        <v>8</v>
      </c>
      <c r="F17" s="291">
        <v>0</v>
      </c>
      <c r="G17" s="292">
        <f>E17*F17</f>
        <v>0</v>
      </c>
      <c r="H17" s="293">
        <v>0</v>
      </c>
      <c r="I17" s="294">
        <f>E17*H17</f>
        <v>0</v>
      </c>
      <c r="J17" s="293">
        <v>0</v>
      </c>
      <c r="K17" s="294">
        <f>E17*J17</f>
        <v>0</v>
      </c>
      <c r="O17" s="286">
        <v>2</v>
      </c>
      <c r="AA17" s="257">
        <v>1</v>
      </c>
      <c r="AB17" s="257">
        <v>9</v>
      </c>
      <c r="AC17" s="257">
        <v>9</v>
      </c>
      <c r="AZ17" s="257">
        <v>4</v>
      </c>
      <c r="BA17" s="257">
        <f>IF(AZ17=1,G17,0)</f>
        <v>0</v>
      </c>
      <c r="BB17" s="257">
        <f>IF(AZ17=2,G17,0)</f>
        <v>0</v>
      </c>
      <c r="BC17" s="257">
        <f>IF(AZ17=3,G17,0)</f>
        <v>0</v>
      </c>
      <c r="BD17" s="257">
        <f>IF(AZ17=4,G17,0)</f>
        <v>0</v>
      </c>
      <c r="BE17" s="257">
        <f>IF(AZ17=5,G17,0)</f>
        <v>0</v>
      </c>
      <c r="CA17" s="286">
        <v>1</v>
      </c>
      <c r="CB17" s="286">
        <v>9</v>
      </c>
    </row>
    <row r="18" spans="1:80" ht="12.75">
      <c r="A18" s="287">
        <v>5</v>
      </c>
      <c r="B18" s="288" t="s">
        <v>1321</v>
      </c>
      <c r="C18" s="289" t="s">
        <v>1322</v>
      </c>
      <c r="D18" s="290" t="s">
        <v>345</v>
      </c>
      <c r="E18" s="291">
        <v>8</v>
      </c>
      <c r="F18" s="291">
        <v>0</v>
      </c>
      <c r="G18" s="292">
        <f>E18*F18</f>
        <v>0</v>
      </c>
      <c r="H18" s="293">
        <v>0</v>
      </c>
      <c r="I18" s="294">
        <f>E18*H18</f>
        <v>0</v>
      </c>
      <c r="J18" s="293"/>
      <c r="K18" s="294">
        <f>E18*J18</f>
        <v>0</v>
      </c>
      <c r="O18" s="286">
        <v>2</v>
      </c>
      <c r="AA18" s="257">
        <v>12</v>
      </c>
      <c r="AB18" s="257">
        <v>0</v>
      </c>
      <c r="AC18" s="257">
        <v>5</v>
      </c>
      <c r="AZ18" s="257">
        <v>4</v>
      </c>
      <c r="BA18" s="257">
        <f>IF(AZ18=1,G18,0)</f>
        <v>0</v>
      </c>
      <c r="BB18" s="257">
        <f>IF(AZ18=2,G18,0)</f>
        <v>0</v>
      </c>
      <c r="BC18" s="257">
        <f>IF(AZ18=3,G18,0)</f>
        <v>0</v>
      </c>
      <c r="BD18" s="257">
        <f>IF(AZ18=4,G18,0)</f>
        <v>0</v>
      </c>
      <c r="BE18" s="257">
        <f>IF(AZ18=5,G18,0)</f>
        <v>0</v>
      </c>
      <c r="CA18" s="286">
        <v>12</v>
      </c>
      <c r="CB18" s="286">
        <v>0</v>
      </c>
    </row>
    <row r="19" spans="1:80" ht="12.75">
      <c r="A19" s="287">
        <v>6</v>
      </c>
      <c r="B19" s="288" t="s">
        <v>1323</v>
      </c>
      <c r="C19" s="289" t="s">
        <v>1324</v>
      </c>
      <c r="D19" s="290" t="s">
        <v>345</v>
      </c>
      <c r="E19" s="291">
        <v>8</v>
      </c>
      <c r="F19" s="291">
        <v>0</v>
      </c>
      <c r="G19" s="292">
        <f>E19*F19</f>
        <v>0</v>
      </c>
      <c r="H19" s="293">
        <v>0</v>
      </c>
      <c r="I19" s="294">
        <f>E19*H19</f>
        <v>0</v>
      </c>
      <c r="J19" s="293">
        <v>0</v>
      </c>
      <c r="K19" s="294">
        <f>E19*J19</f>
        <v>0</v>
      </c>
      <c r="O19" s="286">
        <v>2</v>
      </c>
      <c r="AA19" s="257">
        <v>1</v>
      </c>
      <c r="AB19" s="257">
        <v>9</v>
      </c>
      <c r="AC19" s="257">
        <v>9</v>
      </c>
      <c r="AZ19" s="257">
        <v>4</v>
      </c>
      <c r="BA19" s="257">
        <f>IF(AZ19=1,G19,0)</f>
        <v>0</v>
      </c>
      <c r="BB19" s="257">
        <f>IF(AZ19=2,G19,0)</f>
        <v>0</v>
      </c>
      <c r="BC19" s="257">
        <f>IF(AZ19=3,G19,0)</f>
        <v>0</v>
      </c>
      <c r="BD19" s="257">
        <f>IF(AZ19=4,G19,0)</f>
        <v>0</v>
      </c>
      <c r="BE19" s="257">
        <f>IF(AZ19=5,G19,0)</f>
        <v>0</v>
      </c>
      <c r="CA19" s="286">
        <v>1</v>
      </c>
      <c r="CB19" s="286">
        <v>9</v>
      </c>
    </row>
    <row r="20" spans="1:80" ht="12.75">
      <c r="A20" s="287">
        <v>7</v>
      </c>
      <c r="B20" s="288" t="s">
        <v>1325</v>
      </c>
      <c r="C20" s="289" t="s">
        <v>1326</v>
      </c>
      <c r="D20" s="290" t="s">
        <v>345</v>
      </c>
      <c r="E20" s="291">
        <v>4</v>
      </c>
      <c r="F20" s="291">
        <v>0</v>
      </c>
      <c r="G20" s="292">
        <f>E20*F20</f>
        <v>0</v>
      </c>
      <c r="H20" s="293">
        <v>0</v>
      </c>
      <c r="I20" s="294">
        <f>E20*H20</f>
        <v>0</v>
      </c>
      <c r="J20" s="293">
        <v>0</v>
      </c>
      <c r="K20" s="294">
        <f>E20*J20</f>
        <v>0</v>
      </c>
      <c r="O20" s="286">
        <v>2</v>
      </c>
      <c r="AA20" s="257">
        <v>1</v>
      </c>
      <c r="AB20" s="257">
        <v>9</v>
      </c>
      <c r="AC20" s="257">
        <v>9</v>
      </c>
      <c r="AZ20" s="257">
        <v>4</v>
      </c>
      <c r="BA20" s="257">
        <f>IF(AZ20=1,G20,0)</f>
        <v>0</v>
      </c>
      <c r="BB20" s="257">
        <f>IF(AZ20=2,G20,0)</f>
        <v>0</v>
      </c>
      <c r="BC20" s="257">
        <f>IF(AZ20=3,G20,0)</f>
        <v>0</v>
      </c>
      <c r="BD20" s="257">
        <f>IF(AZ20=4,G20,0)</f>
        <v>0</v>
      </c>
      <c r="BE20" s="257">
        <f>IF(AZ20=5,G20,0)</f>
        <v>0</v>
      </c>
      <c r="CA20" s="286">
        <v>1</v>
      </c>
      <c r="CB20" s="286">
        <v>9</v>
      </c>
    </row>
    <row r="21" spans="1:57" ht="12.75">
      <c r="A21" s="306"/>
      <c r="B21" s="307" t="s">
        <v>101</v>
      </c>
      <c r="C21" s="308" t="s">
        <v>1318</v>
      </c>
      <c r="D21" s="309"/>
      <c r="E21" s="310"/>
      <c r="F21" s="311"/>
      <c r="G21" s="312">
        <f>SUM(G16:G20)</f>
        <v>0</v>
      </c>
      <c r="H21" s="313"/>
      <c r="I21" s="314">
        <f>SUM(I16:I20)</f>
        <v>0</v>
      </c>
      <c r="J21" s="313"/>
      <c r="K21" s="314">
        <f>SUM(K16:K20)</f>
        <v>0</v>
      </c>
      <c r="O21" s="286">
        <v>4</v>
      </c>
      <c r="BA21" s="315">
        <f>SUM(BA16:BA20)</f>
        <v>0</v>
      </c>
      <c r="BB21" s="315">
        <f>SUM(BB16:BB20)</f>
        <v>0</v>
      </c>
      <c r="BC21" s="315">
        <f>SUM(BC16:BC20)</f>
        <v>0</v>
      </c>
      <c r="BD21" s="315">
        <f>SUM(BD16:BD20)</f>
        <v>0</v>
      </c>
      <c r="BE21" s="315">
        <f>SUM(BE16:BE20)</f>
        <v>0</v>
      </c>
    </row>
    <row r="22" ht="12.75">
      <c r="E22" s="257"/>
    </row>
    <row r="23" ht="12.75">
      <c r="E23" s="257"/>
    </row>
    <row r="24" ht="12.75">
      <c r="E24" s="257"/>
    </row>
    <row r="25" ht="12.75">
      <c r="E25" s="257"/>
    </row>
    <row r="26" ht="12.75">
      <c r="E26" s="257"/>
    </row>
    <row r="27" ht="12.75">
      <c r="E27" s="257"/>
    </row>
    <row r="28" ht="12.75">
      <c r="E28" s="257"/>
    </row>
    <row r="29" ht="12.75">
      <c r="E29" s="257"/>
    </row>
    <row r="30" ht="12.75">
      <c r="E30" s="257"/>
    </row>
    <row r="31" ht="12.75">
      <c r="E31" s="257"/>
    </row>
    <row r="32" ht="12.75">
      <c r="E32" s="257"/>
    </row>
    <row r="33" ht="12.75">
      <c r="E33" s="257"/>
    </row>
    <row r="34" ht="12.75">
      <c r="E34" s="257"/>
    </row>
    <row r="35" ht="12.75">
      <c r="E35" s="257"/>
    </row>
    <row r="36" ht="12.75">
      <c r="E36" s="257"/>
    </row>
    <row r="37" ht="12.75">
      <c r="E37" s="257"/>
    </row>
    <row r="38" ht="12.75">
      <c r="E38" s="257"/>
    </row>
    <row r="39" ht="12.75">
      <c r="E39" s="257"/>
    </row>
    <row r="40" ht="12.75">
      <c r="E40" s="257"/>
    </row>
    <row r="41" ht="12.75">
      <c r="E41" s="257"/>
    </row>
    <row r="42" ht="12.75">
      <c r="E42" s="257"/>
    </row>
    <row r="43" ht="12.75">
      <c r="E43" s="257"/>
    </row>
    <row r="44" ht="12.75">
      <c r="E44" s="257"/>
    </row>
    <row r="45" spans="1:7" ht="12.75">
      <c r="A45" s="305"/>
      <c r="B45" s="305"/>
      <c r="C45" s="305"/>
      <c r="D45" s="305"/>
      <c r="E45" s="305"/>
      <c r="F45" s="305"/>
      <c r="G45" s="305"/>
    </row>
    <row r="46" spans="1:7" ht="12.75">
      <c r="A46" s="305"/>
      <c r="B46" s="305"/>
      <c r="C46" s="305"/>
      <c r="D46" s="305"/>
      <c r="E46" s="305"/>
      <c r="F46" s="305"/>
      <c r="G46" s="305"/>
    </row>
    <row r="47" spans="1:7" ht="12.75">
      <c r="A47" s="305"/>
      <c r="B47" s="305"/>
      <c r="C47" s="305"/>
      <c r="D47" s="305"/>
      <c r="E47" s="305"/>
      <c r="F47" s="305"/>
      <c r="G47" s="305"/>
    </row>
    <row r="48" spans="1:7" ht="12.75">
      <c r="A48" s="305"/>
      <c r="B48" s="305"/>
      <c r="C48" s="305"/>
      <c r="D48" s="305"/>
      <c r="E48" s="305"/>
      <c r="F48" s="305"/>
      <c r="G48" s="305"/>
    </row>
    <row r="49" ht="12.75">
      <c r="E49" s="257"/>
    </row>
    <row r="50" ht="12.75">
      <c r="E50" s="257"/>
    </row>
    <row r="51" ht="12.75">
      <c r="E51" s="257"/>
    </row>
    <row r="52" ht="12.75">
      <c r="E52" s="257"/>
    </row>
    <row r="53" ht="12.75">
      <c r="E53" s="257"/>
    </row>
    <row r="54" ht="12.75">
      <c r="E54" s="257"/>
    </row>
    <row r="55" ht="12.75">
      <c r="E55" s="257"/>
    </row>
    <row r="56" ht="12.75">
      <c r="E56" s="257"/>
    </row>
    <row r="57" ht="12.75">
      <c r="E57" s="257"/>
    </row>
    <row r="58" ht="12.75">
      <c r="E58" s="257"/>
    </row>
    <row r="59" ht="12.75">
      <c r="E59" s="257"/>
    </row>
    <row r="60" ht="12.75">
      <c r="E60" s="257"/>
    </row>
    <row r="61" ht="12.75">
      <c r="E61" s="257"/>
    </row>
    <row r="62" ht="12.75">
      <c r="E62" s="257"/>
    </row>
    <row r="63" ht="12.75">
      <c r="E63" s="257"/>
    </row>
    <row r="64" ht="12.75">
      <c r="E64" s="257"/>
    </row>
    <row r="65" ht="12.75">
      <c r="E65" s="257"/>
    </row>
    <row r="66" ht="12.75">
      <c r="E66" s="257"/>
    </row>
    <row r="67" ht="12.75">
      <c r="E67" s="257"/>
    </row>
    <row r="68" ht="12.75">
      <c r="E68" s="257"/>
    </row>
    <row r="69" ht="12.75">
      <c r="E69" s="257"/>
    </row>
    <row r="70" ht="12.75">
      <c r="E70" s="257"/>
    </row>
    <row r="71" ht="12.75">
      <c r="E71" s="257"/>
    </row>
    <row r="72" ht="12.75">
      <c r="E72" s="257"/>
    </row>
    <row r="73" ht="12.75">
      <c r="E73" s="257"/>
    </row>
    <row r="74" ht="12.75">
      <c r="E74" s="257"/>
    </row>
    <row r="75" ht="12.75">
      <c r="E75" s="257"/>
    </row>
    <row r="76" ht="12.75">
      <c r="E76" s="257"/>
    </row>
    <row r="77" ht="12.75">
      <c r="E77" s="257"/>
    </row>
    <row r="78" ht="12.75">
      <c r="E78" s="257"/>
    </row>
    <row r="79" ht="12.75">
      <c r="E79" s="257"/>
    </row>
    <row r="80" spans="1:2" ht="12.75">
      <c r="A80" s="316"/>
      <c r="B80" s="316"/>
    </row>
    <row r="81" spans="1:7" ht="12.75">
      <c r="A81" s="305"/>
      <c r="B81" s="305"/>
      <c r="C81" s="317"/>
      <c r="D81" s="317"/>
      <c r="E81" s="318"/>
      <c r="F81" s="317"/>
      <c r="G81" s="319"/>
    </row>
    <row r="82" spans="1:7" ht="12.75">
      <c r="A82" s="320"/>
      <c r="B82" s="320"/>
      <c r="C82" s="305"/>
      <c r="D82" s="305"/>
      <c r="E82" s="321"/>
      <c r="F82" s="305"/>
      <c r="G82" s="305"/>
    </row>
    <row r="83" spans="1:7" ht="12.75">
      <c r="A83" s="305"/>
      <c r="B83" s="305"/>
      <c r="C83" s="305"/>
      <c r="D83" s="305"/>
      <c r="E83" s="321"/>
      <c r="F83" s="305"/>
      <c r="G83" s="305"/>
    </row>
    <row r="84" spans="1:7" ht="12.75">
      <c r="A84" s="305"/>
      <c r="B84" s="305"/>
      <c r="C84" s="305"/>
      <c r="D84" s="305"/>
      <c r="E84" s="321"/>
      <c r="F84" s="305"/>
      <c r="G84" s="305"/>
    </row>
    <row r="85" spans="1:7" ht="12.75">
      <c r="A85" s="305"/>
      <c r="B85" s="305"/>
      <c r="C85" s="305"/>
      <c r="D85" s="305"/>
      <c r="E85" s="321"/>
      <c r="F85" s="305"/>
      <c r="G85" s="305"/>
    </row>
    <row r="86" spans="1:7" ht="12.75">
      <c r="A86" s="305"/>
      <c r="B86" s="305"/>
      <c r="C86" s="305"/>
      <c r="D86" s="305"/>
      <c r="E86" s="321"/>
      <c r="F86" s="305"/>
      <c r="G86" s="305"/>
    </row>
    <row r="87" spans="1:7" ht="12.75">
      <c r="A87" s="305"/>
      <c r="B87" s="305"/>
      <c r="C87" s="305"/>
      <c r="D87" s="305"/>
      <c r="E87" s="321"/>
      <c r="F87" s="305"/>
      <c r="G87" s="305"/>
    </row>
    <row r="88" spans="1:7" ht="12.75">
      <c r="A88" s="305"/>
      <c r="B88" s="305"/>
      <c r="C88" s="305"/>
      <c r="D88" s="305"/>
      <c r="E88" s="321"/>
      <c r="F88" s="305"/>
      <c r="G88" s="305"/>
    </row>
    <row r="89" spans="1:7" ht="12.75">
      <c r="A89" s="305"/>
      <c r="B89" s="305"/>
      <c r="C89" s="305"/>
      <c r="D89" s="305"/>
      <c r="E89" s="321"/>
      <c r="F89" s="305"/>
      <c r="G89" s="305"/>
    </row>
    <row r="90" spans="1:7" ht="12.75">
      <c r="A90" s="305"/>
      <c r="B90" s="305"/>
      <c r="C90" s="305"/>
      <c r="D90" s="305"/>
      <c r="E90" s="321"/>
      <c r="F90" s="305"/>
      <c r="G90" s="305"/>
    </row>
    <row r="91" spans="1:7" ht="12.75">
      <c r="A91" s="305"/>
      <c r="B91" s="305"/>
      <c r="C91" s="305"/>
      <c r="D91" s="305"/>
      <c r="E91" s="321"/>
      <c r="F91" s="305"/>
      <c r="G91" s="305"/>
    </row>
    <row r="92" spans="1:7" ht="12.75">
      <c r="A92" s="305"/>
      <c r="B92" s="305"/>
      <c r="C92" s="305"/>
      <c r="D92" s="305"/>
      <c r="E92" s="321"/>
      <c r="F92" s="305"/>
      <c r="G92" s="305"/>
    </row>
    <row r="93" spans="1:7" ht="12.75">
      <c r="A93" s="305"/>
      <c r="B93" s="305"/>
      <c r="C93" s="305"/>
      <c r="D93" s="305"/>
      <c r="E93" s="321"/>
      <c r="F93" s="305"/>
      <c r="G93" s="305"/>
    </row>
    <row r="94" spans="1:7" ht="12.75">
      <c r="A94" s="305"/>
      <c r="B94" s="305"/>
      <c r="C94" s="305"/>
      <c r="D94" s="305"/>
      <c r="E94" s="321"/>
      <c r="F94" s="305"/>
      <c r="G94" s="30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>
      <selection activeCell="C31" sqref="C3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8" t="s">
        <v>102</v>
      </c>
      <c r="B1" s="99"/>
      <c r="C1" s="99"/>
      <c r="D1" s="99"/>
      <c r="E1" s="99"/>
      <c r="F1" s="99"/>
      <c r="G1" s="99"/>
    </row>
    <row r="2" spans="1:7" ht="12.75" customHeight="1">
      <c r="A2" s="100" t="s">
        <v>32</v>
      </c>
      <c r="B2" s="101"/>
      <c r="C2" s="102">
        <v>1</v>
      </c>
      <c r="D2" s="102" t="s">
        <v>108</v>
      </c>
      <c r="E2" s="101"/>
      <c r="F2" s="103" t="s">
        <v>33</v>
      </c>
      <c r="G2" s="104"/>
    </row>
    <row r="3" spans="1:7" ht="3" customHeight="1" hidden="1">
      <c r="A3" s="105"/>
      <c r="B3" s="106"/>
      <c r="C3" s="107"/>
      <c r="D3" s="107"/>
      <c r="E3" s="106"/>
      <c r="F3" s="108"/>
      <c r="G3" s="109"/>
    </row>
    <row r="4" spans="1:7" ht="12" customHeight="1">
      <c r="A4" s="110" t="s">
        <v>34</v>
      </c>
      <c r="B4" s="106"/>
      <c r="C4" s="107"/>
      <c r="D4" s="107"/>
      <c r="E4" s="106"/>
      <c r="F4" s="108" t="s">
        <v>35</v>
      </c>
      <c r="G4" s="111"/>
    </row>
    <row r="5" spans="1:7" ht="12.9" customHeight="1">
      <c r="A5" s="112" t="s">
        <v>107</v>
      </c>
      <c r="B5" s="113"/>
      <c r="C5" s="114" t="s">
        <v>108</v>
      </c>
      <c r="D5" s="115"/>
      <c r="E5" s="116"/>
      <c r="F5" s="108" t="s">
        <v>36</v>
      </c>
      <c r="G5" s="109"/>
    </row>
    <row r="6" spans="1:15" ht="12.9" customHeight="1">
      <c r="A6" s="110" t="s">
        <v>37</v>
      </c>
      <c r="B6" s="106"/>
      <c r="C6" s="107"/>
      <c r="D6" s="107"/>
      <c r="E6" s="106"/>
      <c r="F6" s="117" t="s">
        <v>38</v>
      </c>
      <c r="G6" s="118"/>
      <c r="O6" s="119"/>
    </row>
    <row r="7" spans="1:7" ht="12.9" customHeight="1">
      <c r="A7" s="120" t="s">
        <v>104</v>
      </c>
      <c r="B7" s="121"/>
      <c r="C7" s="122" t="s">
        <v>105</v>
      </c>
      <c r="D7" s="123"/>
      <c r="E7" s="123"/>
      <c r="F7" s="124" t="s">
        <v>39</v>
      </c>
      <c r="G7" s="118">
        <f>IF(G6=0,,ROUND((F30+F32)/G6,1))</f>
        <v>0</v>
      </c>
    </row>
    <row r="8" spans="1:9" ht="12.75">
      <c r="A8" s="125" t="s">
        <v>40</v>
      </c>
      <c r="B8" s="108"/>
      <c r="C8" s="126"/>
      <c r="D8" s="126"/>
      <c r="E8" s="127"/>
      <c r="F8" s="128" t="s">
        <v>41</v>
      </c>
      <c r="G8" s="129"/>
      <c r="H8" s="130"/>
      <c r="I8" s="131"/>
    </row>
    <row r="9" spans="1:8" ht="12.75">
      <c r="A9" s="125" t="s">
        <v>42</v>
      </c>
      <c r="B9" s="108"/>
      <c r="C9" s="126"/>
      <c r="D9" s="126"/>
      <c r="E9" s="127"/>
      <c r="F9" s="108"/>
      <c r="G9" s="132"/>
      <c r="H9" s="133"/>
    </row>
    <row r="10" spans="1:8" ht="12.75">
      <c r="A10" s="125" t="s">
        <v>43</v>
      </c>
      <c r="B10" s="108"/>
      <c r="C10" s="126"/>
      <c r="D10" s="126"/>
      <c r="E10" s="126"/>
      <c r="F10" s="134"/>
      <c r="G10" s="135"/>
      <c r="H10" s="136"/>
    </row>
    <row r="11" spans="1:57" ht="13.5" customHeight="1">
      <c r="A11" s="125" t="s">
        <v>44</v>
      </c>
      <c r="B11" s="108"/>
      <c r="C11" s="126"/>
      <c r="D11" s="126"/>
      <c r="E11" s="126"/>
      <c r="F11" s="137" t="s">
        <v>45</v>
      </c>
      <c r="G11" s="138"/>
      <c r="H11" s="133"/>
      <c r="BA11" s="139"/>
      <c r="BB11" s="139"/>
      <c r="BC11" s="139"/>
      <c r="BD11" s="139"/>
      <c r="BE11" s="139"/>
    </row>
    <row r="12" spans="1:8" ht="12.75" customHeight="1">
      <c r="A12" s="140" t="s">
        <v>46</v>
      </c>
      <c r="B12" s="106"/>
      <c r="C12" s="141"/>
      <c r="D12" s="141"/>
      <c r="E12" s="141"/>
      <c r="F12" s="142" t="s">
        <v>47</v>
      </c>
      <c r="G12" s="143"/>
      <c r="H12" s="133"/>
    </row>
    <row r="13" spans="1:8" ht="28.5" customHeight="1" thickBot="1">
      <c r="A13" s="144" t="s">
        <v>48</v>
      </c>
      <c r="B13" s="145"/>
      <c r="C13" s="145"/>
      <c r="D13" s="145"/>
      <c r="E13" s="146"/>
      <c r="F13" s="146"/>
      <c r="G13" s="147"/>
      <c r="H13" s="133"/>
    </row>
    <row r="14" spans="1:7" ht="17.25" customHeight="1" thickBot="1">
      <c r="A14" s="148" t="s">
        <v>49</v>
      </c>
      <c r="B14" s="149"/>
      <c r="C14" s="150"/>
      <c r="D14" s="151" t="s">
        <v>50</v>
      </c>
      <c r="E14" s="152"/>
      <c r="F14" s="152"/>
      <c r="G14" s="150"/>
    </row>
    <row r="15" spans="1:7" ht="15.9" customHeight="1">
      <c r="A15" s="153"/>
      <c r="B15" s="154" t="s">
        <v>51</v>
      </c>
      <c r="C15" s="155">
        <f>'01 01 Rek'!E34</f>
        <v>0</v>
      </c>
      <c r="D15" s="156">
        <f>'01 01 Rek'!A42</f>
        <v>0</v>
      </c>
      <c r="E15" s="157"/>
      <c r="F15" s="158"/>
      <c r="G15" s="155">
        <f>'01 01 Rek'!I42</f>
        <v>0</v>
      </c>
    </row>
    <row r="16" spans="1:7" ht="15.9" customHeight="1">
      <c r="A16" s="153" t="s">
        <v>52</v>
      </c>
      <c r="B16" s="154" t="s">
        <v>53</v>
      </c>
      <c r="C16" s="155">
        <f>'01 01 Rek'!F34</f>
        <v>0</v>
      </c>
      <c r="D16" s="105"/>
      <c r="E16" s="159"/>
      <c r="F16" s="160"/>
      <c r="G16" s="155"/>
    </row>
    <row r="17" spans="1:7" ht="15.9" customHeight="1">
      <c r="A17" s="153" t="s">
        <v>54</v>
      </c>
      <c r="B17" s="154" t="s">
        <v>55</v>
      </c>
      <c r="C17" s="155">
        <f>'01 01 Rek'!H34</f>
        <v>0</v>
      </c>
      <c r="D17" s="105"/>
      <c r="E17" s="159"/>
      <c r="F17" s="160"/>
      <c r="G17" s="155"/>
    </row>
    <row r="18" spans="1:7" ht="15.9" customHeight="1">
      <c r="A18" s="161" t="s">
        <v>56</v>
      </c>
      <c r="B18" s="162" t="s">
        <v>57</v>
      </c>
      <c r="C18" s="155">
        <f>'01 01 Rek'!G34</f>
        <v>0</v>
      </c>
      <c r="D18" s="105"/>
      <c r="E18" s="159"/>
      <c r="F18" s="160"/>
      <c r="G18" s="155"/>
    </row>
    <row r="19" spans="1:7" ht="15.9" customHeight="1">
      <c r="A19" s="163" t="s">
        <v>58</v>
      </c>
      <c r="B19" s="154"/>
      <c r="C19" s="155">
        <f>SUM(C15:C18)</f>
        <v>0</v>
      </c>
      <c r="D19" s="105"/>
      <c r="E19" s="159"/>
      <c r="F19" s="160"/>
      <c r="G19" s="155"/>
    </row>
    <row r="20" spans="1:7" ht="15.9" customHeight="1">
      <c r="A20" s="163"/>
      <c r="B20" s="154"/>
      <c r="C20" s="155"/>
      <c r="D20" s="105"/>
      <c r="E20" s="159"/>
      <c r="F20" s="160"/>
      <c r="G20" s="155"/>
    </row>
    <row r="21" spans="1:7" ht="15.9" customHeight="1">
      <c r="A21" s="163" t="s">
        <v>29</v>
      </c>
      <c r="B21" s="154"/>
      <c r="C21" s="155">
        <f>'01 01 Rek'!I34</f>
        <v>0</v>
      </c>
      <c r="D21" s="105"/>
      <c r="E21" s="159"/>
      <c r="F21" s="160"/>
      <c r="G21" s="155"/>
    </row>
    <row r="22" spans="1:7" ht="15.9" customHeight="1">
      <c r="A22" s="164" t="s">
        <v>59</v>
      </c>
      <c r="B22" s="133"/>
      <c r="C22" s="155">
        <f>C19+C21</f>
        <v>0</v>
      </c>
      <c r="D22" s="105" t="s">
        <v>60</v>
      </c>
      <c r="E22" s="159"/>
      <c r="F22" s="160"/>
      <c r="G22" s="155">
        <f>G23-SUM(G15:G21)</f>
        <v>0</v>
      </c>
    </row>
    <row r="23" spans="1:7" ht="15.9" customHeight="1" thickBot="1">
      <c r="A23" s="165" t="s">
        <v>61</v>
      </c>
      <c r="B23" s="166"/>
      <c r="C23" s="167">
        <f>C22+G23</f>
        <v>0</v>
      </c>
      <c r="D23" s="168" t="s">
        <v>62</v>
      </c>
      <c r="E23" s="169"/>
      <c r="F23" s="170"/>
      <c r="G23" s="155">
        <f>'01 01 Rek'!H40</f>
        <v>0</v>
      </c>
    </row>
    <row r="24" spans="1:7" ht="12.75">
      <c r="A24" s="171" t="s">
        <v>63</v>
      </c>
      <c r="B24" s="172"/>
      <c r="C24" s="173"/>
      <c r="D24" s="172" t="s">
        <v>64</v>
      </c>
      <c r="E24" s="172"/>
      <c r="F24" s="174" t="s">
        <v>65</v>
      </c>
      <c r="G24" s="175"/>
    </row>
    <row r="25" spans="1:7" ht="12.75">
      <c r="A25" s="164" t="s">
        <v>66</v>
      </c>
      <c r="B25" s="133"/>
      <c r="C25" s="176"/>
      <c r="D25" s="133" t="s">
        <v>66</v>
      </c>
      <c r="F25" s="177" t="s">
        <v>66</v>
      </c>
      <c r="G25" s="178"/>
    </row>
    <row r="26" spans="1:7" ht="37.5" customHeight="1">
      <c r="A26" s="164" t="s">
        <v>67</v>
      </c>
      <c r="B26" s="179"/>
      <c r="C26" s="176"/>
      <c r="D26" s="133" t="s">
        <v>67</v>
      </c>
      <c r="F26" s="177" t="s">
        <v>67</v>
      </c>
      <c r="G26" s="178"/>
    </row>
    <row r="27" spans="1:7" ht="12.75">
      <c r="A27" s="164"/>
      <c r="B27" s="180"/>
      <c r="C27" s="176"/>
      <c r="D27" s="133"/>
      <c r="F27" s="177"/>
      <c r="G27" s="178"/>
    </row>
    <row r="28" spans="1:7" ht="12.75">
      <c r="A28" s="164" t="s">
        <v>68</v>
      </c>
      <c r="B28" s="133"/>
      <c r="C28" s="176"/>
      <c r="D28" s="177" t="s">
        <v>69</v>
      </c>
      <c r="E28" s="176"/>
      <c r="F28" s="181" t="s">
        <v>69</v>
      </c>
      <c r="G28" s="178"/>
    </row>
    <row r="29" spans="1:7" ht="69" customHeight="1">
      <c r="A29" s="164"/>
      <c r="B29" s="133"/>
      <c r="C29" s="182"/>
      <c r="D29" s="183"/>
      <c r="E29" s="182"/>
      <c r="F29" s="133"/>
      <c r="G29" s="178"/>
    </row>
    <row r="30" spans="1:7" ht="12.75">
      <c r="A30" s="184" t="s">
        <v>11</v>
      </c>
      <c r="B30" s="185"/>
      <c r="C30" s="186">
        <v>15</v>
      </c>
      <c r="D30" s="185" t="s">
        <v>70</v>
      </c>
      <c r="E30" s="187"/>
      <c r="F30" s="188">
        <f>ROUND(C23-F32,0)</f>
        <v>0</v>
      </c>
      <c r="G30" s="189"/>
    </row>
    <row r="31" spans="1:7" ht="12.75">
      <c r="A31" s="184" t="s">
        <v>71</v>
      </c>
      <c r="B31" s="185"/>
      <c r="C31" s="186">
        <f>C30</f>
        <v>15</v>
      </c>
      <c r="D31" s="185" t="s">
        <v>72</v>
      </c>
      <c r="E31" s="187"/>
      <c r="F31" s="188">
        <f>ROUND(PRODUCT(F30,C31/100),1)</f>
        <v>0</v>
      </c>
      <c r="G31" s="189"/>
    </row>
    <row r="32" spans="1:7" ht="12.75">
      <c r="A32" s="184" t="s">
        <v>11</v>
      </c>
      <c r="B32" s="185"/>
      <c r="C32" s="186">
        <v>0</v>
      </c>
      <c r="D32" s="185" t="s">
        <v>72</v>
      </c>
      <c r="E32" s="187"/>
      <c r="F32" s="188">
        <v>0</v>
      </c>
      <c r="G32" s="189"/>
    </row>
    <row r="33" spans="1:7" ht="12.75">
      <c r="A33" s="184" t="s">
        <v>71</v>
      </c>
      <c r="B33" s="190"/>
      <c r="C33" s="191">
        <f>C32</f>
        <v>0</v>
      </c>
      <c r="D33" s="185" t="s">
        <v>72</v>
      </c>
      <c r="E33" s="160"/>
      <c r="F33" s="188">
        <f>ROUND(PRODUCT(F32,C33/100),1)</f>
        <v>0</v>
      </c>
      <c r="G33" s="189"/>
    </row>
    <row r="34" spans="1:7" s="197" customFormat="1" ht="19.5" customHeight="1" thickBot="1">
      <c r="A34" s="192" t="s">
        <v>73</v>
      </c>
      <c r="B34" s="193"/>
      <c r="C34" s="193"/>
      <c r="D34" s="193"/>
      <c r="E34" s="194"/>
      <c r="F34" s="195">
        <f>CEILING(SUM(F30:F33),IF(SUM(F30:F33)&gt;=0,1,-1))</f>
        <v>0</v>
      </c>
      <c r="G34" s="19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8"/>
      <c r="C37" s="198"/>
      <c r="D37" s="198"/>
      <c r="E37" s="198"/>
      <c r="F37" s="198"/>
      <c r="G37" s="198"/>
      <c r="H37" s="1" t="s">
        <v>1</v>
      </c>
    </row>
    <row r="38" spans="1:8" ht="12.75" customHeight="1">
      <c r="A38" s="199"/>
      <c r="B38" s="198"/>
      <c r="C38" s="198"/>
      <c r="D38" s="198"/>
      <c r="E38" s="198"/>
      <c r="F38" s="198"/>
      <c r="G38" s="198"/>
      <c r="H38" s="1" t="s">
        <v>1</v>
      </c>
    </row>
    <row r="39" spans="1:8" ht="12.75">
      <c r="A39" s="199"/>
      <c r="B39" s="198"/>
      <c r="C39" s="198"/>
      <c r="D39" s="198"/>
      <c r="E39" s="198"/>
      <c r="F39" s="198"/>
      <c r="G39" s="198"/>
      <c r="H39" s="1" t="s">
        <v>1</v>
      </c>
    </row>
    <row r="40" spans="1:8" ht="12.75">
      <c r="A40" s="199"/>
      <c r="B40" s="198"/>
      <c r="C40" s="198"/>
      <c r="D40" s="198"/>
      <c r="E40" s="198"/>
      <c r="F40" s="198"/>
      <c r="G40" s="198"/>
      <c r="H40" s="1" t="s">
        <v>1</v>
      </c>
    </row>
    <row r="41" spans="1:8" ht="12.75">
      <c r="A41" s="199"/>
      <c r="B41" s="198"/>
      <c r="C41" s="198"/>
      <c r="D41" s="198"/>
      <c r="E41" s="198"/>
      <c r="F41" s="198"/>
      <c r="G41" s="198"/>
      <c r="H41" s="1" t="s">
        <v>1</v>
      </c>
    </row>
    <row r="42" spans="1:8" ht="12.75">
      <c r="A42" s="199"/>
      <c r="B42" s="198"/>
      <c r="C42" s="198"/>
      <c r="D42" s="198"/>
      <c r="E42" s="198"/>
      <c r="F42" s="198"/>
      <c r="G42" s="198"/>
      <c r="H42" s="1" t="s">
        <v>1</v>
      </c>
    </row>
    <row r="43" spans="1:8" ht="12.75">
      <c r="A43" s="199"/>
      <c r="B43" s="198"/>
      <c r="C43" s="198"/>
      <c r="D43" s="198"/>
      <c r="E43" s="198"/>
      <c r="F43" s="198"/>
      <c r="G43" s="198"/>
      <c r="H43" s="1" t="s">
        <v>1</v>
      </c>
    </row>
    <row r="44" spans="1:8" ht="12.75">
      <c r="A44" s="199"/>
      <c r="B44" s="198"/>
      <c r="C44" s="198"/>
      <c r="D44" s="198"/>
      <c r="E44" s="198"/>
      <c r="F44" s="198"/>
      <c r="G44" s="198"/>
      <c r="H44" s="1" t="s">
        <v>1</v>
      </c>
    </row>
    <row r="45" spans="1:8" ht="0.75" customHeight="1">
      <c r="A45" s="199"/>
      <c r="B45" s="198"/>
      <c r="C45" s="198"/>
      <c r="D45" s="198"/>
      <c r="E45" s="198"/>
      <c r="F45" s="198"/>
      <c r="G45" s="198"/>
      <c r="H45" s="1" t="s">
        <v>1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1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1" t="s">
        <v>2</v>
      </c>
      <c r="B1" s="202"/>
      <c r="C1" s="203" t="s">
        <v>106</v>
      </c>
      <c r="D1" s="204"/>
      <c r="E1" s="205"/>
      <c r="F1" s="204"/>
      <c r="G1" s="206" t="s">
        <v>75</v>
      </c>
      <c r="H1" s="207">
        <v>1</v>
      </c>
      <c r="I1" s="208"/>
    </row>
    <row r="2" spans="1:9" ht="13.8" thickBot="1">
      <c r="A2" s="209" t="s">
        <v>76</v>
      </c>
      <c r="B2" s="210"/>
      <c r="C2" s="211" t="s">
        <v>109</v>
      </c>
      <c r="D2" s="212"/>
      <c r="E2" s="213"/>
      <c r="F2" s="212"/>
      <c r="G2" s="214" t="s">
        <v>108</v>
      </c>
      <c r="H2" s="215"/>
      <c r="I2" s="216"/>
    </row>
    <row r="3" ht="13.8" thickTop="1">
      <c r="F3" s="133"/>
    </row>
    <row r="4" spans="1:9" ht="19.5" customHeight="1">
      <c r="A4" s="217" t="s">
        <v>77</v>
      </c>
      <c r="B4" s="218"/>
      <c r="C4" s="218"/>
      <c r="D4" s="218"/>
      <c r="E4" s="219"/>
      <c r="F4" s="218"/>
      <c r="G4" s="218"/>
      <c r="H4" s="218"/>
      <c r="I4" s="218"/>
    </row>
    <row r="5" ht="13.8" thickBot="1"/>
    <row r="6" spans="1:9" s="133" customFormat="1" ht="13.8" thickBot="1">
      <c r="A6" s="220"/>
      <c r="B6" s="221" t="s">
        <v>78</v>
      </c>
      <c r="C6" s="221"/>
      <c r="D6" s="222"/>
      <c r="E6" s="223" t="s">
        <v>25</v>
      </c>
      <c r="F6" s="224" t="s">
        <v>26</v>
      </c>
      <c r="G6" s="224" t="s">
        <v>27</v>
      </c>
      <c r="H6" s="224" t="s">
        <v>28</v>
      </c>
      <c r="I6" s="225" t="s">
        <v>29</v>
      </c>
    </row>
    <row r="7" spans="1:9" s="133" customFormat="1" ht="12.75">
      <c r="A7" s="322" t="str">
        <f>'01 01 Pol'!B7</f>
        <v>1</v>
      </c>
      <c r="B7" s="70" t="str">
        <f>'01 01 Pol'!C7</f>
        <v>Zemní práce</v>
      </c>
      <c r="D7" s="226"/>
      <c r="E7" s="323">
        <f>'01 01 Pol'!BA12</f>
        <v>0</v>
      </c>
      <c r="F7" s="324">
        <f>'01 01 Pol'!BB12</f>
        <v>0</v>
      </c>
      <c r="G7" s="324">
        <f>'01 01 Pol'!BC12</f>
        <v>0</v>
      </c>
      <c r="H7" s="324">
        <f>'01 01 Pol'!BD12</f>
        <v>0</v>
      </c>
      <c r="I7" s="325">
        <f>'01 01 Pol'!BE12</f>
        <v>0</v>
      </c>
    </row>
    <row r="8" spans="1:9" s="133" customFormat="1" ht="12.75">
      <c r="A8" s="322" t="str">
        <f>'01 01 Pol'!B13</f>
        <v>3</v>
      </c>
      <c r="B8" s="70" t="str">
        <f>'01 01 Pol'!C13</f>
        <v>Svislé a kompletní konstrukce</v>
      </c>
      <c r="D8" s="226"/>
      <c r="E8" s="323">
        <f>'01 01 Pol'!BA66</f>
        <v>0</v>
      </c>
      <c r="F8" s="324">
        <f>'01 01 Pol'!BB66</f>
        <v>0</v>
      </c>
      <c r="G8" s="324">
        <f>'01 01 Pol'!BC66</f>
        <v>0</v>
      </c>
      <c r="H8" s="324">
        <f>'01 01 Pol'!BD66</f>
        <v>0</v>
      </c>
      <c r="I8" s="325">
        <f>'01 01 Pol'!BE66</f>
        <v>0</v>
      </c>
    </row>
    <row r="9" spans="1:9" s="133" customFormat="1" ht="12.75">
      <c r="A9" s="322" t="str">
        <f>'01 01 Pol'!B67</f>
        <v>4</v>
      </c>
      <c r="B9" s="70" t="str">
        <f>'01 01 Pol'!C67</f>
        <v>Vodorovné konstrukce</v>
      </c>
      <c r="D9" s="226"/>
      <c r="E9" s="323">
        <f>'01 01 Pol'!BA102</f>
        <v>0</v>
      </c>
      <c r="F9" s="324">
        <f>'01 01 Pol'!BB102</f>
        <v>0</v>
      </c>
      <c r="G9" s="324">
        <f>'01 01 Pol'!BC102</f>
        <v>0</v>
      </c>
      <c r="H9" s="324">
        <f>'01 01 Pol'!BD102</f>
        <v>0</v>
      </c>
      <c r="I9" s="325">
        <f>'01 01 Pol'!BE102</f>
        <v>0</v>
      </c>
    </row>
    <row r="10" spans="1:9" s="133" customFormat="1" ht="12.75">
      <c r="A10" s="322" t="str">
        <f>'01 01 Pol'!B103</f>
        <v>6</v>
      </c>
      <c r="B10" s="70" t="str">
        <f>'01 01 Pol'!C103</f>
        <v>Úpravy povrchu, podlahy</v>
      </c>
      <c r="D10" s="226"/>
      <c r="E10" s="323">
        <f>'01 01 Pol'!BA125</f>
        <v>0</v>
      </c>
      <c r="F10" s="324">
        <f>'01 01 Pol'!BB125</f>
        <v>0</v>
      </c>
      <c r="G10" s="324">
        <f>'01 01 Pol'!BC125</f>
        <v>0</v>
      </c>
      <c r="H10" s="324">
        <f>'01 01 Pol'!BD125</f>
        <v>0</v>
      </c>
      <c r="I10" s="325">
        <f>'01 01 Pol'!BE125</f>
        <v>0</v>
      </c>
    </row>
    <row r="11" spans="1:9" s="133" customFormat="1" ht="12.75">
      <c r="A11" s="322" t="str">
        <f>'01 01 Pol'!B126</f>
        <v>61</v>
      </c>
      <c r="B11" s="70" t="str">
        <f>'01 01 Pol'!C126</f>
        <v>Úpravy povrchů vnitřní</v>
      </c>
      <c r="D11" s="226"/>
      <c r="E11" s="323">
        <f>'01 01 Pol'!BA151</f>
        <v>0</v>
      </c>
      <c r="F11" s="324">
        <f>'01 01 Pol'!BB151</f>
        <v>0</v>
      </c>
      <c r="G11" s="324">
        <f>'01 01 Pol'!BC151</f>
        <v>0</v>
      </c>
      <c r="H11" s="324">
        <f>'01 01 Pol'!BD151</f>
        <v>0</v>
      </c>
      <c r="I11" s="325">
        <f>'01 01 Pol'!BE151</f>
        <v>0</v>
      </c>
    </row>
    <row r="12" spans="1:9" s="133" customFormat="1" ht="12.75">
      <c r="A12" s="322" t="str">
        <f>'01 01 Pol'!B152</f>
        <v>62</v>
      </c>
      <c r="B12" s="70" t="str">
        <f>'01 01 Pol'!C152</f>
        <v>Úpravy povrchů vnější</v>
      </c>
      <c r="D12" s="226"/>
      <c r="E12" s="323">
        <f>'01 01 Pol'!BA185</f>
        <v>0</v>
      </c>
      <c r="F12" s="324">
        <f>'01 01 Pol'!BB185</f>
        <v>0</v>
      </c>
      <c r="G12" s="324">
        <f>'01 01 Pol'!BC185</f>
        <v>0</v>
      </c>
      <c r="H12" s="324">
        <f>'01 01 Pol'!BD185</f>
        <v>0</v>
      </c>
      <c r="I12" s="325">
        <f>'01 01 Pol'!BE185</f>
        <v>0</v>
      </c>
    </row>
    <row r="13" spans="1:9" s="133" customFormat="1" ht="12.75">
      <c r="A13" s="322" t="str">
        <f>'01 01 Pol'!B186</f>
        <v>63</v>
      </c>
      <c r="B13" s="70" t="str">
        <f>'01 01 Pol'!C186</f>
        <v>Podlahy a podlahové konstrukce</v>
      </c>
      <c r="D13" s="226"/>
      <c r="E13" s="323">
        <f>'01 01 Pol'!BA202</f>
        <v>0</v>
      </c>
      <c r="F13" s="324">
        <f>'01 01 Pol'!BB202</f>
        <v>0</v>
      </c>
      <c r="G13" s="324">
        <f>'01 01 Pol'!BC202</f>
        <v>0</v>
      </c>
      <c r="H13" s="324">
        <f>'01 01 Pol'!BD202</f>
        <v>0</v>
      </c>
      <c r="I13" s="325">
        <f>'01 01 Pol'!BE202</f>
        <v>0</v>
      </c>
    </row>
    <row r="14" spans="1:9" s="133" customFormat="1" ht="12.75">
      <c r="A14" s="322" t="str">
        <f>'01 01 Pol'!B203</f>
        <v>94</v>
      </c>
      <c r="B14" s="70" t="str">
        <f>'01 01 Pol'!C203</f>
        <v>Lešení a stavební výtahy</v>
      </c>
      <c r="D14" s="226"/>
      <c r="E14" s="323">
        <f>'01 01 Pol'!BA213</f>
        <v>0</v>
      </c>
      <c r="F14" s="324">
        <f>'01 01 Pol'!BB213</f>
        <v>0</v>
      </c>
      <c r="G14" s="324">
        <f>'01 01 Pol'!BC213</f>
        <v>0</v>
      </c>
      <c r="H14" s="324">
        <f>'01 01 Pol'!BD213</f>
        <v>0</v>
      </c>
      <c r="I14" s="325">
        <f>'01 01 Pol'!BE213</f>
        <v>0</v>
      </c>
    </row>
    <row r="15" spans="1:9" s="133" customFormat="1" ht="12.75">
      <c r="A15" s="322" t="str">
        <f>'01 01 Pol'!B214</f>
        <v>95</v>
      </c>
      <c r="B15" s="70" t="str">
        <f>'01 01 Pol'!C214</f>
        <v>Dokončovací konstrukce na pozemních stavbách</v>
      </c>
      <c r="D15" s="226"/>
      <c r="E15" s="323">
        <f>'01 01 Pol'!BA220</f>
        <v>0</v>
      </c>
      <c r="F15" s="324">
        <f>'01 01 Pol'!BB220</f>
        <v>0</v>
      </c>
      <c r="G15" s="324">
        <f>'01 01 Pol'!BC220</f>
        <v>0</v>
      </c>
      <c r="H15" s="324">
        <f>'01 01 Pol'!BD220</f>
        <v>0</v>
      </c>
      <c r="I15" s="325">
        <f>'01 01 Pol'!BE220</f>
        <v>0</v>
      </c>
    </row>
    <row r="16" spans="1:9" s="133" customFormat="1" ht="12.75">
      <c r="A16" s="322" t="str">
        <f>'01 01 Pol'!B221</f>
        <v>96</v>
      </c>
      <c r="B16" s="70" t="str">
        <f>'01 01 Pol'!C221</f>
        <v>Bourání konstrukcí</v>
      </c>
      <c r="D16" s="226"/>
      <c r="E16" s="323">
        <f>'01 01 Pol'!BA255</f>
        <v>0</v>
      </c>
      <c r="F16" s="324">
        <f>'01 01 Pol'!BB255</f>
        <v>0</v>
      </c>
      <c r="G16" s="324">
        <f>'01 01 Pol'!BC255</f>
        <v>0</v>
      </c>
      <c r="H16" s="324">
        <f>'01 01 Pol'!BD255</f>
        <v>0</v>
      </c>
      <c r="I16" s="325">
        <f>'01 01 Pol'!BE255</f>
        <v>0</v>
      </c>
    </row>
    <row r="17" spans="1:9" s="133" customFormat="1" ht="12.75">
      <c r="A17" s="322" t="str">
        <f>'01 01 Pol'!B256</f>
        <v>97</v>
      </c>
      <c r="B17" s="70" t="str">
        <f>'01 01 Pol'!C256</f>
        <v>Prorážení otvorů</v>
      </c>
      <c r="D17" s="226"/>
      <c r="E17" s="323">
        <f>'01 01 Pol'!BA280</f>
        <v>0</v>
      </c>
      <c r="F17" s="324">
        <f>'01 01 Pol'!BB280</f>
        <v>0</v>
      </c>
      <c r="G17" s="324">
        <f>'01 01 Pol'!BC280</f>
        <v>0</v>
      </c>
      <c r="H17" s="324">
        <f>'01 01 Pol'!BD280</f>
        <v>0</v>
      </c>
      <c r="I17" s="325">
        <f>'01 01 Pol'!BE280</f>
        <v>0</v>
      </c>
    </row>
    <row r="18" spans="1:9" s="133" customFormat="1" ht="12.75">
      <c r="A18" s="322" t="str">
        <f>'01 01 Pol'!B281</f>
        <v>99</v>
      </c>
      <c r="B18" s="70" t="str">
        <f>'01 01 Pol'!C281</f>
        <v>Staveništní přesun hmot</v>
      </c>
      <c r="D18" s="226"/>
      <c r="E18" s="323">
        <f>'01 01 Pol'!BA283</f>
        <v>0</v>
      </c>
      <c r="F18" s="324">
        <f>'01 01 Pol'!BB283</f>
        <v>0</v>
      </c>
      <c r="G18" s="324">
        <f>'01 01 Pol'!BC283</f>
        <v>0</v>
      </c>
      <c r="H18" s="324">
        <f>'01 01 Pol'!BD283</f>
        <v>0</v>
      </c>
      <c r="I18" s="325">
        <f>'01 01 Pol'!BE283</f>
        <v>0</v>
      </c>
    </row>
    <row r="19" spans="1:9" s="133" customFormat="1" ht="12.75">
      <c r="A19" s="322" t="str">
        <f>'01 01 Pol'!B284</f>
        <v>711</v>
      </c>
      <c r="B19" s="70" t="str">
        <f>'01 01 Pol'!C284</f>
        <v>Izolace proti vodě</v>
      </c>
      <c r="D19" s="226"/>
      <c r="E19" s="323">
        <f>'01 01 Pol'!BA335</f>
        <v>0</v>
      </c>
      <c r="F19" s="324">
        <f>'01 01 Pol'!BB335</f>
        <v>0</v>
      </c>
      <c r="G19" s="324">
        <f>'01 01 Pol'!BC335</f>
        <v>0</v>
      </c>
      <c r="H19" s="324">
        <f>'01 01 Pol'!BD335</f>
        <v>0</v>
      </c>
      <c r="I19" s="325">
        <f>'01 01 Pol'!BE335</f>
        <v>0</v>
      </c>
    </row>
    <row r="20" spans="1:9" s="133" customFormat="1" ht="12.75">
      <c r="A20" s="322" t="str">
        <f>'01 01 Pol'!B336</f>
        <v>713</v>
      </c>
      <c r="B20" s="70" t="str">
        <f>'01 01 Pol'!C336</f>
        <v>Izolace tepelné</v>
      </c>
      <c r="D20" s="226"/>
      <c r="E20" s="323">
        <f>'01 01 Pol'!BA464</f>
        <v>0</v>
      </c>
      <c r="F20" s="324">
        <f>'01 01 Pol'!BB464</f>
        <v>0</v>
      </c>
      <c r="G20" s="324">
        <f>'01 01 Pol'!BC464</f>
        <v>0</v>
      </c>
      <c r="H20" s="324">
        <f>'01 01 Pol'!BD464</f>
        <v>0</v>
      </c>
      <c r="I20" s="325">
        <f>'01 01 Pol'!BE464</f>
        <v>0</v>
      </c>
    </row>
    <row r="21" spans="1:9" s="133" customFormat="1" ht="12.75">
      <c r="A21" s="322" t="str">
        <f>'01 01 Pol'!B465</f>
        <v>762</v>
      </c>
      <c r="B21" s="70" t="str">
        <f>'01 01 Pol'!C465</f>
        <v>Konstrukce tesařské</v>
      </c>
      <c r="D21" s="226"/>
      <c r="E21" s="323">
        <f>'01 01 Pol'!BA636</f>
        <v>0</v>
      </c>
      <c r="F21" s="324">
        <f>'01 01 Pol'!BB636</f>
        <v>0</v>
      </c>
      <c r="G21" s="324">
        <f>'01 01 Pol'!BC636</f>
        <v>0</v>
      </c>
      <c r="H21" s="324">
        <f>'01 01 Pol'!BD636</f>
        <v>0</v>
      </c>
      <c r="I21" s="325">
        <f>'01 01 Pol'!BE636</f>
        <v>0</v>
      </c>
    </row>
    <row r="22" spans="1:9" s="133" customFormat="1" ht="12.75">
      <c r="A22" s="322" t="str">
        <f>'01 01 Pol'!B637</f>
        <v>764</v>
      </c>
      <c r="B22" s="70" t="str">
        <f>'01 01 Pol'!C637</f>
        <v>Konstrukce klempířské</v>
      </c>
      <c r="D22" s="226"/>
      <c r="E22" s="323">
        <f>'01 01 Pol'!BA658</f>
        <v>0</v>
      </c>
      <c r="F22" s="324">
        <f>'01 01 Pol'!BB658</f>
        <v>0</v>
      </c>
      <c r="G22" s="324">
        <f>'01 01 Pol'!BC658</f>
        <v>0</v>
      </c>
      <c r="H22" s="324">
        <f>'01 01 Pol'!BD658</f>
        <v>0</v>
      </c>
      <c r="I22" s="325">
        <f>'01 01 Pol'!BE658</f>
        <v>0</v>
      </c>
    </row>
    <row r="23" spans="1:9" s="133" customFormat="1" ht="12.75">
      <c r="A23" s="322" t="str">
        <f>'01 01 Pol'!B659</f>
        <v>765</v>
      </c>
      <c r="B23" s="70" t="str">
        <f>'01 01 Pol'!C659</f>
        <v>Krytiny tvrdé</v>
      </c>
      <c r="D23" s="226"/>
      <c r="E23" s="323">
        <f>'01 01 Pol'!BA668</f>
        <v>0</v>
      </c>
      <c r="F23" s="324">
        <f>'01 01 Pol'!BB668</f>
        <v>0</v>
      </c>
      <c r="G23" s="324">
        <f>'01 01 Pol'!BC668</f>
        <v>0</v>
      </c>
      <c r="H23" s="324">
        <f>'01 01 Pol'!BD668</f>
        <v>0</v>
      </c>
      <c r="I23" s="325">
        <f>'01 01 Pol'!BE668</f>
        <v>0</v>
      </c>
    </row>
    <row r="24" spans="1:9" s="133" customFormat="1" ht="12.75">
      <c r="A24" s="322" t="str">
        <f>'01 01 Pol'!B669</f>
        <v>766</v>
      </c>
      <c r="B24" s="70" t="str">
        <f>'01 01 Pol'!C669</f>
        <v>Konstrukce truhlářské</v>
      </c>
      <c r="D24" s="226"/>
      <c r="E24" s="323">
        <f>'01 01 Pol'!BA675</f>
        <v>0</v>
      </c>
      <c r="F24" s="324">
        <f>'01 01 Pol'!BB675</f>
        <v>0</v>
      </c>
      <c r="G24" s="324">
        <f>'01 01 Pol'!BC675</f>
        <v>0</v>
      </c>
      <c r="H24" s="324">
        <f>'01 01 Pol'!BD675</f>
        <v>0</v>
      </c>
      <c r="I24" s="325">
        <f>'01 01 Pol'!BE675</f>
        <v>0</v>
      </c>
    </row>
    <row r="25" spans="1:9" s="133" customFormat="1" ht="12.75">
      <c r="A25" s="322" t="str">
        <f>'01 01 Pol'!B676</f>
        <v>767</v>
      </c>
      <c r="B25" s="70" t="str">
        <f>'01 01 Pol'!C676</f>
        <v>Konstrukce zámečnické</v>
      </c>
      <c r="D25" s="226"/>
      <c r="E25" s="323">
        <f>'01 01 Pol'!BA679</f>
        <v>0</v>
      </c>
      <c r="F25" s="324">
        <f>'01 01 Pol'!BB679</f>
        <v>0</v>
      </c>
      <c r="G25" s="324">
        <f>'01 01 Pol'!BC679</f>
        <v>0</v>
      </c>
      <c r="H25" s="324">
        <f>'01 01 Pol'!BD679</f>
        <v>0</v>
      </c>
      <c r="I25" s="325">
        <f>'01 01 Pol'!BE679</f>
        <v>0</v>
      </c>
    </row>
    <row r="26" spans="1:9" s="133" customFormat="1" ht="12.75">
      <c r="A26" s="322" t="str">
        <f>'01 01 Pol'!B680</f>
        <v>769</v>
      </c>
      <c r="B26" s="70" t="str">
        <f>'01 01 Pol'!C680</f>
        <v>Otvorové prvky z plastu</v>
      </c>
      <c r="D26" s="226"/>
      <c r="E26" s="323">
        <f>'01 01 Pol'!BA687</f>
        <v>0</v>
      </c>
      <c r="F26" s="324">
        <f>'01 01 Pol'!BB687</f>
        <v>0</v>
      </c>
      <c r="G26" s="324">
        <f>'01 01 Pol'!BC687</f>
        <v>0</v>
      </c>
      <c r="H26" s="324">
        <f>'01 01 Pol'!BD687</f>
        <v>0</v>
      </c>
      <c r="I26" s="325">
        <f>'01 01 Pol'!BE687</f>
        <v>0</v>
      </c>
    </row>
    <row r="27" spans="1:9" s="133" customFormat="1" ht="12.75">
      <c r="A27" s="322" t="str">
        <f>'01 01 Pol'!B688</f>
        <v>771</v>
      </c>
      <c r="B27" s="70" t="str">
        <f>'01 01 Pol'!C688</f>
        <v>Podlahy z dlaždic a obklady</v>
      </c>
      <c r="D27" s="226"/>
      <c r="E27" s="323">
        <f>'01 01 Pol'!BA771</f>
        <v>0</v>
      </c>
      <c r="F27" s="324">
        <f>'01 01 Pol'!BB771</f>
        <v>0</v>
      </c>
      <c r="G27" s="324">
        <f>'01 01 Pol'!BC771</f>
        <v>0</v>
      </c>
      <c r="H27" s="324">
        <f>'01 01 Pol'!BD771</f>
        <v>0</v>
      </c>
      <c r="I27" s="325">
        <f>'01 01 Pol'!BE771</f>
        <v>0</v>
      </c>
    </row>
    <row r="28" spans="1:9" s="133" customFormat="1" ht="12.75">
      <c r="A28" s="322" t="str">
        <f>'01 01 Pol'!B772</f>
        <v>778</v>
      </c>
      <c r="B28" s="70" t="str">
        <f>'01 01 Pol'!C772</f>
        <v>Podlahy plovoucí</v>
      </c>
      <c r="D28" s="226"/>
      <c r="E28" s="323">
        <f>'01 01 Pol'!BA795</f>
        <v>0</v>
      </c>
      <c r="F28" s="324">
        <f>'01 01 Pol'!BB795</f>
        <v>0</v>
      </c>
      <c r="G28" s="324">
        <f>'01 01 Pol'!BC795</f>
        <v>0</v>
      </c>
      <c r="H28" s="324">
        <f>'01 01 Pol'!BD795</f>
        <v>0</v>
      </c>
      <c r="I28" s="325">
        <f>'01 01 Pol'!BE795</f>
        <v>0</v>
      </c>
    </row>
    <row r="29" spans="1:9" s="133" customFormat="1" ht="12.75">
      <c r="A29" s="322" t="str">
        <f>'01 01 Pol'!B796</f>
        <v>781</v>
      </c>
      <c r="B29" s="70" t="str">
        <f>'01 01 Pol'!C796</f>
        <v>Obklady keramické</v>
      </c>
      <c r="D29" s="226"/>
      <c r="E29" s="323">
        <f>'01 01 Pol'!BA840</f>
        <v>0</v>
      </c>
      <c r="F29" s="324">
        <f>'01 01 Pol'!BB840</f>
        <v>0</v>
      </c>
      <c r="G29" s="324">
        <f>'01 01 Pol'!BC840</f>
        <v>0</v>
      </c>
      <c r="H29" s="324">
        <f>'01 01 Pol'!BD840</f>
        <v>0</v>
      </c>
      <c r="I29" s="325">
        <f>'01 01 Pol'!BE840</f>
        <v>0</v>
      </c>
    </row>
    <row r="30" spans="1:9" s="133" customFormat="1" ht="12.75">
      <c r="A30" s="322" t="str">
        <f>'01 01 Pol'!B841</f>
        <v>783</v>
      </c>
      <c r="B30" s="70" t="str">
        <f>'01 01 Pol'!C841</f>
        <v>Nátěry</v>
      </c>
      <c r="D30" s="226"/>
      <c r="E30" s="323">
        <f>'01 01 Pol'!BA864</f>
        <v>0</v>
      </c>
      <c r="F30" s="324">
        <f>'01 01 Pol'!BB864</f>
        <v>0</v>
      </c>
      <c r="G30" s="324">
        <f>'01 01 Pol'!BC864</f>
        <v>0</v>
      </c>
      <c r="H30" s="324">
        <f>'01 01 Pol'!BD864</f>
        <v>0</v>
      </c>
      <c r="I30" s="325">
        <f>'01 01 Pol'!BE864</f>
        <v>0</v>
      </c>
    </row>
    <row r="31" spans="1:9" s="133" customFormat="1" ht="12.75">
      <c r="A31" s="322" t="str">
        <f>'01 01 Pol'!B865</f>
        <v>784</v>
      </c>
      <c r="B31" s="70" t="str">
        <f>'01 01 Pol'!C865</f>
        <v>Malby</v>
      </c>
      <c r="D31" s="226"/>
      <c r="E31" s="323">
        <f>'01 01 Pol'!BA910</f>
        <v>0</v>
      </c>
      <c r="F31" s="324">
        <f>'01 01 Pol'!BB910</f>
        <v>0</v>
      </c>
      <c r="G31" s="324">
        <f>'01 01 Pol'!BC910</f>
        <v>0</v>
      </c>
      <c r="H31" s="324">
        <f>'01 01 Pol'!BD910</f>
        <v>0</v>
      </c>
      <c r="I31" s="325">
        <f>'01 01 Pol'!BE910</f>
        <v>0</v>
      </c>
    </row>
    <row r="32" spans="1:9" s="133" customFormat="1" ht="12.75">
      <c r="A32" s="322" t="str">
        <f>'01 01 Pol'!B911</f>
        <v>D96</v>
      </c>
      <c r="B32" s="70" t="str">
        <f>'01 01 Pol'!C911</f>
        <v>Přesuny suti a vybouraných hmot</v>
      </c>
      <c r="D32" s="226"/>
      <c r="E32" s="323">
        <f>'01 01 Pol'!BA922</f>
        <v>0</v>
      </c>
      <c r="F32" s="324">
        <f>'01 01 Pol'!BB922</f>
        <v>0</v>
      </c>
      <c r="G32" s="324">
        <f>'01 01 Pol'!BC922</f>
        <v>0</v>
      </c>
      <c r="H32" s="324">
        <f>'01 01 Pol'!BD922</f>
        <v>0</v>
      </c>
      <c r="I32" s="325">
        <f>'01 01 Pol'!BE922</f>
        <v>0</v>
      </c>
    </row>
    <row r="33" spans="1:9" s="133" customFormat="1" ht="13.8" thickBot="1">
      <c r="A33" s="322" t="str">
        <f>'01 01 Pol'!B923</f>
        <v>VN</v>
      </c>
      <c r="B33" s="70" t="str">
        <f>'01 01 Pol'!C923</f>
        <v>Vedlejší náklady</v>
      </c>
      <c r="D33" s="226"/>
      <c r="E33" s="323">
        <f>'01 01 Pol'!BA929</f>
        <v>0</v>
      </c>
      <c r="F33" s="324">
        <f>'01 01 Pol'!BB929</f>
        <v>0</v>
      </c>
      <c r="G33" s="324">
        <f>'01 01 Pol'!BC929</f>
        <v>0</v>
      </c>
      <c r="H33" s="324">
        <f>'01 01 Pol'!BD929</f>
        <v>0</v>
      </c>
      <c r="I33" s="325">
        <f>'01 01 Pol'!BE929</f>
        <v>0</v>
      </c>
    </row>
    <row r="34" spans="1:9" s="14" customFormat="1" ht="13.8" thickBot="1">
      <c r="A34" s="227"/>
      <c r="B34" s="228" t="s">
        <v>79</v>
      </c>
      <c r="C34" s="228"/>
      <c r="D34" s="229"/>
      <c r="E34" s="230">
        <f>SUM(E7:E33)</f>
        <v>0</v>
      </c>
      <c r="F34" s="231">
        <f>SUM(F7:F33)</f>
        <v>0</v>
      </c>
      <c r="G34" s="231">
        <f>SUM(G7:G33)</f>
        <v>0</v>
      </c>
      <c r="H34" s="231">
        <f>SUM(H7:H33)</f>
        <v>0</v>
      </c>
      <c r="I34" s="232">
        <f>SUM(I7:I33)</f>
        <v>0</v>
      </c>
    </row>
    <row r="35" spans="1:9" ht="12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57" ht="19.5" customHeight="1">
      <c r="A36" s="218" t="s">
        <v>80</v>
      </c>
      <c r="B36" s="218"/>
      <c r="C36" s="218"/>
      <c r="D36" s="218"/>
      <c r="E36" s="218"/>
      <c r="F36" s="218"/>
      <c r="G36" s="233"/>
      <c r="H36" s="218"/>
      <c r="I36" s="218"/>
      <c r="BA36" s="139"/>
      <c r="BB36" s="139"/>
      <c r="BC36" s="139"/>
      <c r="BD36" s="139"/>
      <c r="BE36" s="139"/>
    </row>
    <row r="37" ht="13.8" thickBot="1"/>
    <row r="38" spans="1:9" ht="12.75">
      <c r="A38" s="171" t="s">
        <v>81</v>
      </c>
      <c r="B38" s="172"/>
      <c r="C38" s="172"/>
      <c r="D38" s="234"/>
      <c r="E38" s="235" t="s">
        <v>82</v>
      </c>
      <c r="F38" s="236" t="s">
        <v>12</v>
      </c>
      <c r="G38" s="237" t="s">
        <v>83</v>
      </c>
      <c r="H38" s="238"/>
      <c r="I38" s="239" t="s">
        <v>82</v>
      </c>
    </row>
    <row r="39" spans="1:53" ht="12.75">
      <c r="A39" s="163"/>
      <c r="B39" s="154"/>
      <c r="C39" s="154"/>
      <c r="D39" s="240"/>
      <c r="E39" s="241"/>
      <c r="F39" s="242"/>
      <c r="G39" s="243">
        <f>CHOOSE(BA39+1,E34+F34,E34+F34+H34,E34+F34+G34+H34,E34,F34,H34,G34,H34+G34,0)</f>
        <v>0</v>
      </c>
      <c r="H39" s="244"/>
      <c r="I39" s="245">
        <f>E39+F39*G39/100</f>
        <v>0</v>
      </c>
      <c r="BA39" s="1">
        <v>8</v>
      </c>
    </row>
    <row r="40" spans="1:9" ht="13.8" thickBot="1">
      <c r="A40" s="246"/>
      <c r="B40" s="247" t="s">
        <v>84</v>
      </c>
      <c r="C40" s="248"/>
      <c r="D40" s="249"/>
      <c r="E40" s="250"/>
      <c r="F40" s="251"/>
      <c r="G40" s="251"/>
      <c r="H40" s="252">
        <f>SUM(I39:I39)</f>
        <v>0</v>
      </c>
      <c r="I40" s="253"/>
    </row>
    <row r="42" spans="2:9" ht="12.75">
      <c r="B42" s="14"/>
      <c r="F42" s="254"/>
      <c r="G42" s="255"/>
      <c r="H42" s="255"/>
      <c r="I42" s="54"/>
    </row>
    <row r="43" spans="6:9" ht="12.75">
      <c r="F43" s="254"/>
      <c r="G43" s="255"/>
      <c r="H43" s="255"/>
      <c r="I43" s="54"/>
    </row>
    <row r="44" spans="6:9" ht="12.75">
      <c r="F44" s="254"/>
      <c r="G44" s="255"/>
      <c r="H44" s="255"/>
      <c r="I44" s="54"/>
    </row>
    <row r="45" spans="6:9" ht="12.75">
      <c r="F45" s="254"/>
      <c r="G45" s="255"/>
      <c r="H45" s="255"/>
      <c r="I45" s="54"/>
    </row>
    <row r="46" spans="6:9" ht="12.75">
      <c r="F46" s="254"/>
      <c r="G46" s="255"/>
      <c r="H46" s="255"/>
      <c r="I46" s="54"/>
    </row>
    <row r="47" spans="6:9" ht="12.75">
      <c r="F47" s="254"/>
      <c r="G47" s="255"/>
      <c r="H47" s="255"/>
      <c r="I47" s="54"/>
    </row>
    <row r="48" spans="6:9" ht="12.75">
      <c r="F48" s="254"/>
      <c r="G48" s="255"/>
      <c r="H48" s="255"/>
      <c r="I48" s="54"/>
    </row>
    <row r="49" spans="6:9" ht="12.75">
      <c r="F49" s="254"/>
      <c r="G49" s="255"/>
      <c r="H49" s="255"/>
      <c r="I49" s="54"/>
    </row>
    <row r="50" spans="6:9" ht="12.75">
      <c r="F50" s="254"/>
      <c r="G50" s="255"/>
      <c r="H50" s="255"/>
      <c r="I50" s="54"/>
    </row>
    <row r="51" spans="6:9" ht="12.75">
      <c r="F51" s="254"/>
      <c r="G51" s="255"/>
      <c r="H51" s="255"/>
      <c r="I51" s="54"/>
    </row>
    <row r="52" spans="6:9" ht="12.75">
      <c r="F52" s="254"/>
      <c r="G52" s="255"/>
      <c r="H52" s="255"/>
      <c r="I52" s="54"/>
    </row>
    <row r="53" spans="6:9" ht="12.75">
      <c r="F53" s="254"/>
      <c r="G53" s="255"/>
      <c r="H53" s="255"/>
      <c r="I53" s="54"/>
    </row>
    <row r="54" spans="6:9" ht="12.75">
      <c r="F54" s="254"/>
      <c r="G54" s="255"/>
      <c r="H54" s="255"/>
      <c r="I54" s="54"/>
    </row>
    <row r="55" spans="6:9" ht="12.75">
      <c r="F55" s="254"/>
      <c r="G55" s="255"/>
      <c r="H55" s="255"/>
      <c r="I55" s="54"/>
    </row>
    <row r="56" spans="6:9" ht="12.75">
      <c r="F56" s="254"/>
      <c r="G56" s="255"/>
      <c r="H56" s="255"/>
      <c r="I56" s="54"/>
    </row>
    <row r="57" spans="6:9" ht="12.75">
      <c r="F57" s="254"/>
      <c r="G57" s="255"/>
      <c r="H57" s="255"/>
      <c r="I57" s="54"/>
    </row>
    <row r="58" spans="6:9" ht="12.75">
      <c r="F58" s="254"/>
      <c r="G58" s="255"/>
      <c r="H58" s="255"/>
      <c r="I58" s="54"/>
    </row>
    <row r="59" spans="6:9" ht="12.75">
      <c r="F59" s="254"/>
      <c r="G59" s="255"/>
      <c r="H59" s="255"/>
      <c r="I59" s="54"/>
    </row>
    <row r="60" spans="6:9" ht="12.75">
      <c r="F60" s="254"/>
      <c r="G60" s="255"/>
      <c r="H60" s="255"/>
      <c r="I60" s="54"/>
    </row>
    <row r="61" spans="6:9" ht="12.75">
      <c r="F61" s="254"/>
      <c r="G61" s="255"/>
      <c r="H61" s="255"/>
      <c r="I61" s="54"/>
    </row>
    <row r="62" spans="6:9" ht="12.75">
      <c r="F62" s="254"/>
      <c r="G62" s="255"/>
      <c r="H62" s="255"/>
      <c r="I62" s="54"/>
    </row>
    <row r="63" spans="6:9" ht="12.75">
      <c r="F63" s="254"/>
      <c r="G63" s="255"/>
      <c r="H63" s="255"/>
      <c r="I63" s="54"/>
    </row>
    <row r="64" spans="6:9" ht="12.75">
      <c r="F64" s="254"/>
      <c r="G64" s="255"/>
      <c r="H64" s="255"/>
      <c r="I64" s="54"/>
    </row>
    <row r="65" spans="6:9" ht="12.75">
      <c r="F65" s="254"/>
      <c r="G65" s="255"/>
      <c r="H65" s="255"/>
      <c r="I65" s="54"/>
    </row>
    <row r="66" spans="6:9" ht="12.75">
      <c r="F66" s="254"/>
      <c r="G66" s="255"/>
      <c r="H66" s="255"/>
      <c r="I66" s="54"/>
    </row>
    <row r="67" spans="6:9" ht="12.75">
      <c r="F67" s="254"/>
      <c r="G67" s="255"/>
      <c r="H67" s="255"/>
      <c r="I67" s="54"/>
    </row>
    <row r="68" spans="6:9" ht="12.75">
      <c r="F68" s="254"/>
      <c r="G68" s="255"/>
      <c r="H68" s="255"/>
      <c r="I68" s="54"/>
    </row>
    <row r="69" spans="6:9" ht="12.75">
      <c r="F69" s="254"/>
      <c r="G69" s="255"/>
      <c r="H69" s="255"/>
      <c r="I69" s="54"/>
    </row>
    <row r="70" spans="6:9" ht="12.75">
      <c r="F70" s="254"/>
      <c r="G70" s="255"/>
      <c r="H70" s="255"/>
      <c r="I70" s="54"/>
    </row>
    <row r="71" spans="6:9" ht="12.75">
      <c r="F71" s="254"/>
      <c r="G71" s="255"/>
      <c r="H71" s="255"/>
      <c r="I71" s="54"/>
    </row>
    <row r="72" spans="6:9" ht="12.75">
      <c r="F72" s="254"/>
      <c r="G72" s="255"/>
      <c r="H72" s="255"/>
      <c r="I72" s="54"/>
    </row>
    <row r="73" spans="6:9" ht="12.75">
      <c r="F73" s="254"/>
      <c r="G73" s="255"/>
      <c r="H73" s="255"/>
      <c r="I73" s="54"/>
    </row>
    <row r="74" spans="6:9" ht="12.75">
      <c r="F74" s="254"/>
      <c r="G74" s="255"/>
      <c r="H74" s="255"/>
      <c r="I74" s="54"/>
    </row>
    <row r="75" spans="6:9" ht="12.75">
      <c r="F75" s="254"/>
      <c r="G75" s="255"/>
      <c r="H75" s="255"/>
      <c r="I75" s="54"/>
    </row>
    <row r="76" spans="6:9" ht="12.75">
      <c r="F76" s="254"/>
      <c r="G76" s="255"/>
      <c r="H76" s="255"/>
      <c r="I76" s="54"/>
    </row>
    <row r="77" spans="6:9" ht="12.75">
      <c r="F77" s="254"/>
      <c r="G77" s="255"/>
      <c r="H77" s="255"/>
      <c r="I77" s="54"/>
    </row>
    <row r="78" spans="6:9" ht="12.75">
      <c r="F78" s="254"/>
      <c r="G78" s="255"/>
      <c r="H78" s="255"/>
      <c r="I78" s="54"/>
    </row>
    <row r="79" spans="6:9" ht="12.75">
      <c r="F79" s="254"/>
      <c r="G79" s="255"/>
      <c r="H79" s="255"/>
      <c r="I79" s="54"/>
    </row>
    <row r="80" spans="6:9" ht="12.75">
      <c r="F80" s="254"/>
      <c r="G80" s="255"/>
      <c r="H80" s="255"/>
      <c r="I80" s="54"/>
    </row>
    <row r="81" spans="6:9" ht="12.75">
      <c r="F81" s="254"/>
      <c r="G81" s="255"/>
      <c r="H81" s="255"/>
      <c r="I81" s="54"/>
    </row>
    <row r="82" spans="6:9" ht="12.75">
      <c r="F82" s="254"/>
      <c r="G82" s="255"/>
      <c r="H82" s="255"/>
      <c r="I82" s="54"/>
    </row>
    <row r="83" spans="6:9" ht="12.75">
      <c r="F83" s="254"/>
      <c r="G83" s="255"/>
      <c r="H83" s="255"/>
      <c r="I83" s="54"/>
    </row>
    <row r="84" spans="6:9" ht="12.75">
      <c r="F84" s="254"/>
      <c r="G84" s="255"/>
      <c r="H84" s="255"/>
      <c r="I84" s="54"/>
    </row>
    <row r="85" spans="6:9" ht="12.75">
      <c r="F85" s="254"/>
      <c r="G85" s="255"/>
      <c r="H85" s="255"/>
      <c r="I85" s="54"/>
    </row>
    <row r="86" spans="6:9" ht="12.75">
      <c r="F86" s="254"/>
      <c r="G86" s="255"/>
      <c r="H86" s="255"/>
      <c r="I86" s="54"/>
    </row>
    <row r="87" spans="6:9" ht="12.75">
      <c r="F87" s="254"/>
      <c r="G87" s="255"/>
      <c r="H87" s="255"/>
      <c r="I87" s="54"/>
    </row>
    <row r="88" spans="6:9" ht="12.75">
      <c r="F88" s="254"/>
      <c r="G88" s="255"/>
      <c r="H88" s="255"/>
      <c r="I88" s="54"/>
    </row>
    <row r="89" spans="6:9" ht="12.75">
      <c r="F89" s="254"/>
      <c r="G89" s="255"/>
      <c r="H89" s="255"/>
      <c r="I89" s="54"/>
    </row>
    <row r="90" spans="6:9" ht="12.75">
      <c r="F90" s="254"/>
      <c r="G90" s="255"/>
      <c r="H90" s="255"/>
      <c r="I90" s="54"/>
    </row>
    <row r="91" spans="6:9" ht="12.75">
      <c r="F91" s="254"/>
      <c r="G91" s="255"/>
      <c r="H91" s="255"/>
      <c r="I91" s="54"/>
    </row>
  </sheetData>
  <mergeCells count="4">
    <mergeCell ref="A1:B1"/>
    <mergeCell ref="A2:B2"/>
    <mergeCell ref="G2:I2"/>
    <mergeCell ref="H40:I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002"/>
  <sheetViews>
    <sheetView showGridLines="0" showZeros="0" zoomScaleSheetLayoutView="100" workbookViewId="0" topLeftCell="A1">
      <selection activeCell="C671" sqref="C671"/>
    </sheetView>
  </sheetViews>
  <sheetFormatPr defaultColWidth="9.125" defaultRowHeight="12.75"/>
  <cols>
    <col min="1" max="1" width="4.50390625" style="257" customWidth="1"/>
    <col min="2" max="2" width="11.50390625" style="257" customWidth="1"/>
    <col min="3" max="3" width="40.50390625" style="257" customWidth="1"/>
    <col min="4" max="4" width="5.50390625" style="257" customWidth="1"/>
    <col min="5" max="5" width="8.50390625" style="269" customWidth="1"/>
    <col min="6" max="6" width="9.875" style="257" customWidth="1"/>
    <col min="7" max="7" width="13.875" style="257" customWidth="1"/>
    <col min="8" max="8" width="11.625" style="257" hidden="1" customWidth="1"/>
    <col min="9" max="9" width="11.50390625" style="257" hidden="1" customWidth="1"/>
    <col min="10" max="10" width="11.00390625" style="257" hidden="1" customWidth="1"/>
    <col min="11" max="11" width="10.50390625" style="257" hidden="1" customWidth="1"/>
    <col min="12" max="12" width="75.25390625" style="257" customWidth="1"/>
    <col min="13" max="13" width="45.25390625" style="257" customWidth="1"/>
    <col min="14" max="16384" width="9.125" style="257" customWidth="1"/>
  </cols>
  <sheetData>
    <row r="1" spans="1:7" ht="15.6">
      <c r="A1" s="256" t="s">
        <v>103</v>
      </c>
      <c r="B1" s="256"/>
      <c r="C1" s="256"/>
      <c r="D1" s="256"/>
      <c r="E1" s="256"/>
      <c r="F1" s="256"/>
      <c r="G1" s="256"/>
    </row>
    <row r="2" spans="2:7" ht="14.25" customHeight="1" thickBot="1">
      <c r="B2" s="258"/>
      <c r="C2" s="259"/>
      <c r="D2" s="259"/>
      <c r="E2" s="260"/>
      <c r="F2" s="259"/>
      <c r="G2" s="259"/>
    </row>
    <row r="3" spans="1:7" ht="13.8" thickTop="1">
      <c r="A3" s="201" t="s">
        <v>2</v>
      </c>
      <c r="B3" s="202"/>
      <c r="C3" s="203" t="s">
        <v>106</v>
      </c>
      <c r="D3" s="204"/>
      <c r="E3" s="261" t="s">
        <v>85</v>
      </c>
      <c r="F3" s="262">
        <f>'01 01 Rek'!H1</f>
        <v>1</v>
      </c>
      <c r="G3" s="263"/>
    </row>
    <row r="4" spans="1:7" ht="13.8" thickBot="1">
      <c r="A4" s="264" t="s">
        <v>76</v>
      </c>
      <c r="B4" s="210"/>
      <c r="C4" s="211" t="s">
        <v>109</v>
      </c>
      <c r="D4" s="212"/>
      <c r="E4" s="265" t="str">
        <f>'01 01 Rek'!G2</f>
        <v>Stavební část</v>
      </c>
      <c r="F4" s="266"/>
      <c r="G4" s="267"/>
    </row>
    <row r="5" spans="1:7" ht="13.8" thickTop="1">
      <c r="A5" s="268"/>
      <c r="G5" s="270"/>
    </row>
    <row r="6" spans="1:11" ht="27" customHeight="1">
      <c r="A6" s="271" t="s">
        <v>86</v>
      </c>
      <c r="B6" s="272" t="s">
        <v>87</v>
      </c>
      <c r="C6" s="272" t="s">
        <v>88</v>
      </c>
      <c r="D6" s="272" t="s">
        <v>89</v>
      </c>
      <c r="E6" s="273" t="s">
        <v>90</v>
      </c>
      <c r="F6" s="272" t="s">
        <v>91</v>
      </c>
      <c r="G6" s="274" t="s">
        <v>92</v>
      </c>
      <c r="H6" s="275" t="s">
        <v>93</v>
      </c>
      <c r="I6" s="275" t="s">
        <v>94</v>
      </c>
      <c r="J6" s="275" t="s">
        <v>95</v>
      </c>
      <c r="K6" s="275" t="s">
        <v>96</v>
      </c>
    </row>
    <row r="7" spans="1:15" ht="12.75">
      <c r="A7" s="276" t="s">
        <v>97</v>
      </c>
      <c r="B7" s="277" t="s">
        <v>98</v>
      </c>
      <c r="C7" s="278" t="s">
        <v>99</v>
      </c>
      <c r="D7" s="279"/>
      <c r="E7" s="280"/>
      <c r="F7" s="280"/>
      <c r="G7" s="281"/>
      <c r="H7" s="282"/>
      <c r="I7" s="283"/>
      <c r="J7" s="284"/>
      <c r="K7" s="285"/>
      <c r="O7" s="286">
        <v>1</v>
      </c>
    </row>
    <row r="8" spans="1:80" ht="12.75">
      <c r="A8" s="287">
        <v>1</v>
      </c>
      <c r="B8" s="288" t="s">
        <v>111</v>
      </c>
      <c r="C8" s="289" t="s">
        <v>112</v>
      </c>
      <c r="D8" s="290" t="s">
        <v>113</v>
      </c>
      <c r="E8" s="291">
        <v>5.376</v>
      </c>
      <c r="F8" s="291">
        <v>0</v>
      </c>
      <c r="G8" s="292">
        <f>E8*F8</f>
        <v>0</v>
      </c>
      <c r="H8" s="293">
        <v>5408.78999999911</v>
      </c>
      <c r="I8" s="294">
        <f>E8*H8</f>
        <v>29077.655039995214</v>
      </c>
      <c r="J8" s="293">
        <v>0</v>
      </c>
      <c r="K8" s="294">
        <f>E8*J8</f>
        <v>0</v>
      </c>
      <c r="O8" s="286">
        <v>2</v>
      </c>
      <c r="AA8" s="257">
        <v>1</v>
      </c>
      <c r="AB8" s="257">
        <v>1</v>
      </c>
      <c r="AC8" s="257">
        <v>1</v>
      </c>
      <c r="AZ8" s="257">
        <v>1</v>
      </c>
      <c r="BA8" s="257">
        <f>IF(AZ8=1,G8,0)</f>
        <v>0</v>
      </c>
      <c r="BB8" s="257">
        <f>IF(AZ8=2,G8,0)</f>
        <v>0</v>
      </c>
      <c r="BC8" s="257">
        <f>IF(AZ8=3,G8,0)</f>
        <v>0</v>
      </c>
      <c r="BD8" s="257">
        <f>IF(AZ8=4,G8,0)</f>
        <v>0</v>
      </c>
      <c r="BE8" s="257">
        <f>IF(AZ8=5,G8,0)</f>
        <v>0</v>
      </c>
      <c r="CA8" s="286">
        <v>1</v>
      </c>
      <c r="CB8" s="286">
        <v>1</v>
      </c>
    </row>
    <row r="9" spans="1:15" ht="12.75">
      <c r="A9" s="295"/>
      <c r="B9" s="298"/>
      <c r="C9" s="299" t="s">
        <v>114</v>
      </c>
      <c r="D9" s="300"/>
      <c r="E9" s="301">
        <v>5.376</v>
      </c>
      <c r="F9" s="302"/>
      <c r="G9" s="303"/>
      <c r="H9" s="304"/>
      <c r="I9" s="296"/>
      <c r="J9" s="305"/>
      <c r="K9" s="296"/>
      <c r="M9" s="297" t="s">
        <v>114</v>
      </c>
      <c r="O9" s="286"/>
    </row>
    <row r="10" spans="1:80" ht="12.75">
      <c r="A10" s="287">
        <v>2</v>
      </c>
      <c r="B10" s="288" t="s">
        <v>115</v>
      </c>
      <c r="C10" s="289" t="s">
        <v>116</v>
      </c>
      <c r="D10" s="290" t="s">
        <v>113</v>
      </c>
      <c r="E10" s="291">
        <v>5.376</v>
      </c>
      <c r="F10" s="291">
        <v>0</v>
      </c>
      <c r="G10" s="292">
        <f>E10*F10</f>
        <v>0</v>
      </c>
      <c r="H10" s="293">
        <v>545.129999999888</v>
      </c>
      <c r="I10" s="294">
        <f>E10*H10</f>
        <v>2930.6188799993984</v>
      </c>
      <c r="J10" s="293">
        <v>0</v>
      </c>
      <c r="K10" s="294">
        <f>E10*J10</f>
        <v>0</v>
      </c>
      <c r="O10" s="286">
        <v>2</v>
      </c>
      <c r="AA10" s="257">
        <v>1</v>
      </c>
      <c r="AB10" s="257">
        <v>1</v>
      </c>
      <c r="AC10" s="257">
        <v>1</v>
      </c>
      <c r="AZ10" s="257">
        <v>1</v>
      </c>
      <c r="BA10" s="257">
        <f>IF(AZ10=1,G10,0)</f>
        <v>0</v>
      </c>
      <c r="BB10" s="257">
        <f>IF(AZ10=2,G10,0)</f>
        <v>0</v>
      </c>
      <c r="BC10" s="257">
        <f>IF(AZ10=3,G10,0)</f>
        <v>0</v>
      </c>
      <c r="BD10" s="257">
        <f>IF(AZ10=4,G10,0)</f>
        <v>0</v>
      </c>
      <c r="BE10" s="257">
        <f>IF(AZ10=5,G10,0)</f>
        <v>0</v>
      </c>
      <c r="CA10" s="286">
        <v>1</v>
      </c>
      <c r="CB10" s="286">
        <v>1</v>
      </c>
    </row>
    <row r="11" spans="1:15" ht="12.75">
      <c r="A11" s="295"/>
      <c r="B11" s="298"/>
      <c r="C11" s="299" t="s">
        <v>114</v>
      </c>
      <c r="D11" s="300"/>
      <c r="E11" s="301">
        <v>5.376</v>
      </c>
      <c r="F11" s="302"/>
      <c r="G11" s="303"/>
      <c r="H11" s="304"/>
      <c r="I11" s="296"/>
      <c r="J11" s="305"/>
      <c r="K11" s="296"/>
      <c r="M11" s="297" t="s">
        <v>114</v>
      </c>
      <c r="O11" s="286"/>
    </row>
    <row r="12" spans="1:57" ht="12.75">
      <c r="A12" s="306"/>
      <c r="B12" s="307" t="s">
        <v>101</v>
      </c>
      <c r="C12" s="308" t="s">
        <v>110</v>
      </c>
      <c r="D12" s="309"/>
      <c r="E12" s="310"/>
      <c r="F12" s="311"/>
      <c r="G12" s="312">
        <f>SUM(G7:G11)</f>
        <v>0</v>
      </c>
      <c r="H12" s="313"/>
      <c r="I12" s="314">
        <f>SUM(I7:I11)</f>
        <v>32008.27391999461</v>
      </c>
      <c r="J12" s="313"/>
      <c r="K12" s="314">
        <f>SUM(K7:K11)</f>
        <v>0</v>
      </c>
      <c r="O12" s="286">
        <v>4</v>
      </c>
      <c r="BA12" s="315">
        <f>SUM(BA7:BA11)</f>
        <v>0</v>
      </c>
      <c r="BB12" s="315">
        <f>SUM(BB7:BB11)</f>
        <v>0</v>
      </c>
      <c r="BC12" s="315">
        <f>SUM(BC7:BC11)</f>
        <v>0</v>
      </c>
      <c r="BD12" s="315">
        <f>SUM(BD7:BD11)</f>
        <v>0</v>
      </c>
      <c r="BE12" s="315">
        <f>SUM(BE7:BE11)</f>
        <v>0</v>
      </c>
    </row>
    <row r="13" spans="1:15" ht="12.75">
      <c r="A13" s="276" t="s">
        <v>97</v>
      </c>
      <c r="B13" s="277" t="s">
        <v>117</v>
      </c>
      <c r="C13" s="278" t="s">
        <v>118</v>
      </c>
      <c r="D13" s="279"/>
      <c r="E13" s="280"/>
      <c r="F13" s="280"/>
      <c r="G13" s="281"/>
      <c r="H13" s="282"/>
      <c r="I13" s="283"/>
      <c r="J13" s="284"/>
      <c r="K13" s="285"/>
      <c r="O13" s="286">
        <v>1</v>
      </c>
    </row>
    <row r="14" spans="1:80" ht="12.75">
      <c r="A14" s="287">
        <v>3</v>
      </c>
      <c r="B14" s="288" t="s">
        <v>120</v>
      </c>
      <c r="C14" s="289" t="s">
        <v>121</v>
      </c>
      <c r="D14" s="290" t="s">
        <v>122</v>
      </c>
      <c r="E14" s="291">
        <v>40.8664</v>
      </c>
      <c r="F14" s="291">
        <v>0</v>
      </c>
      <c r="G14" s="292">
        <f>E14*F14</f>
        <v>0</v>
      </c>
      <c r="H14" s="293">
        <v>52027.0099999905</v>
      </c>
      <c r="I14" s="294">
        <f>E14*H14</f>
        <v>2126156.6014636117</v>
      </c>
      <c r="J14" s="293">
        <v>0</v>
      </c>
      <c r="K14" s="294">
        <f>E14*J14</f>
        <v>0</v>
      </c>
      <c r="O14" s="286">
        <v>2</v>
      </c>
      <c r="AA14" s="257">
        <v>1</v>
      </c>
      <c r="AB14" s="257">
        <v>1</v>
      </c>
      <c r="AC14" s="257">
        <v>1</v>
      </c>
      <c r="AZ14" s="257">
        <v>1</v>
      </c>
      <c r="BA14" s="257">
        <f>IF(AZ14=1,G14,0)</f>
        <v>0</v>
      </c>
      <c r="BB14" s="257">
        <f>IF(AZ14=2,G14,0)</f>
        <v>0</v>
      </c>
      <c r="BC14" s="257">
        <f>IF(AZ14=3,G14,0)</f>
        <v>0</v>
      </c>
      <c r="BD14" s="257">
        <f>IF(AZ14=4,G14,0)</f>
        <v>0</v>
      </c>
      <c r="BE14" s="257">
        <f>IF(AZ14=5,G14,0)</f>
        <v>0</v>
      </c>
      <c r="CA14" s="286">
        <v>1</v>
      </c>
      <c r="CB14" s="286">
        <v>1</v>
      </c>
    </row>
    <row r="15" spans="1:15" ht="12.75">
      <c r="A15" s="295"/>
      <c r="B15" s="298"/>
      <c r="C15" s="299" t="s">
        <v>123</v>
      </c>
      <c r="D15" s="300"/>
      <c r="E15" s="301">
        <v>39.2904</v>
      </c>
      <c r="F15" s="302"/>
      <c r="G15" s="303"/>
      <c r="H15" s="304"/>
      <c r="I15" s="296"/>
      <c r="J15" s="305"/>
      <c r="K15" s="296"/>
      <c r="M15" s="297" t="s">
        <v>123</v>
      </c>
      <c r="O15" s="286"/>
    </row>
    <row r="16" spans="1:15" ht="12.75">
      <c r="A16" s="295"/>
      <c r="B16" s="298"/>
      <c r="C16" s="299" t="s">
        <v>124</v>
      </c>
      <c r="D16" s="300"/>
      <c r="E16" s="301">
        <v>1.576</v>
      </c>
      <c r="F16" s="302"/>
      <c r="G16" s="303"/>
      <c r="H16" s="304"/>
      <c r="I16" s="296"/>
      <c r="J16" s="305"/>
      <c r="K16" s="296"/>
      <c r="M16" s="297" t="s">
        <v>124</v>
      </c>
      <c r="O16" s="286"/>
    </row>
    <row r="17" spans="1:80" ht="12.75">
      <c r="A17" s="287">
        <v>4</v>
      </c>
      <c r="B17" s="288" t="s">
        <v>125</v>
      </c>
      <c r="C17" s="289" t="s">
        <v>126</v>
      </c>
      <c r="D17" s="290" t="s">
        <v>122</v>
      </c>
      <c r="E17" s="291">
        <v>22.0733</v>
      </c>
      <c r="F17" s="291">
        <v>0</v>
      </c>
      <c r="G17" s="292">
        <f>E17*F17</f>
        <v>0</v>
      </c>
      <c r="H17" s="293">
        <v>31977.5900000036</v>
      </c>
      <c r="I17" s="294">
        <f>E17*H17</f>
        <v>705850.9373470795</v>
      </c>
      <c r="J17" s="293">
        <v>0</v>
      </c>
      <c r="K17" s="294">
        <f>E17*J17</f>
        <v>0</v>
      </c>
      <c r="O17" s="286">
        <v>2</v>
      </c>
      <c r="AA17" s="257">
        <v>1</v>
      </c>
      <c r="AB17" s="257">
        <v>1</v>
      </c>
      <c r="AC17" s="257">
        <v>1</v>
      </c>
      <c r="AZ17" s="257">
        <v>1</v>
      </c>
      <c r="BA17" s="257">
        <f>IF(AZ17=1,G17,0)</f>
        <v>0</v>
      </c>
      <c r="BB17" s="257">
        <f>IF(AZ17=2,G17,0)</f>
        <v>0</v>
      </c>
      <c r="BC17" s="257">
        <f>IF(AZ17=3,G17,0)</f>
        <v>0</v>
      </c>
      <c r="BD17" s="257">
        <f>IF(AZ17=4,G17,0)</f>
        <v>0</v>
      </c>
      <c r="BE17" s="257">
        <f>IF(AZ17=5,G17,0)</f>
        <v>0</v>
      </c>
      <c r="CA17" s="286">
        <v>1</v>
      </c>
      <c r="CB17" s="286">
        <v>1</v>
      </c>
    </row>
    <row r="18" spans="1:15" ht="12.75">
      <c r="A18" s="295"/>
      <c r="B18" s="298"/>
      <c r="C18" s="299" t="s">
        <v>127</v>
      </c>
      <c r="D18" s="300"/>
      <c r="E18" s="301">
        <v>22.0733</v>
      </c>
      <c r="F18" s="302"/>
      <c r="G18" s="303"/>
      <c r="H18" s="304"/>
      <c r="I18" s="296"/>
      <c r="J18" s="305"/>
      <c r="K18" s="296"/>
      <c r="M18" s="297" t="s">
        <v>127</v>
      </c>
      <c r="O18" s="286"/>
    </row>
    <row r="19" spans="1:80" ht="20.4">
      <c r="A19" s="287">
        <v>5</v>
      </c>
      <c r="B19" s="288" t="s">
        <v>128</v>
      </c>
      <c r="C19" s="289" t="s">
        <v>129</v>
      </c>
      <c r="D19" s="290" t="s">
        <v>130</v>
      </c>
      <c r="E19" s="291">
        <v>24.889</v>
      </c>
      <c r="F19" s="291">
        <v>0</v>
      </c>
      <c r="G19" s="292">
        <f>E19*F19</f>
        <v>0</v>
      </c>
      <c r="H19" s="293">
        <v>19176.9699999988</v>
      </c>
      <c r="I19" s="294">
        <f>E19*H19</f>
        <v>477295.6063299701</v>
      </c>
      <c r="J19" s="293">
        <v>0</v>
      </c>
      <c r="K19" s="294">
        <f>E19*J19</f>
        <v>0</v>
      </c>
      <c r="O19" s="286">
        <v>2</v>
      </c>
      <c r="AA19" s="257">
        <v>1</v>
      </c>
      <c r="AB19" s="257">
        <v>1</v>
      </c>
      <c r="AC19" s="257">
        <v>1</v>
      </c>
      <c r="AZ19" s="257">
        <v>1</v>
      </c>
      <c r="BA19" s="257">
        <f>IF(AZ19=1,G19,0)</f>
        <v>0</v>
      </c>
      <c r="BB19" s="257">
        <f>IF(AZ19=2,G19,0)</f>
        <v>0</v>
      </c>
      <c r="BC19" s="257">
        <f>IF(AZ19=3,G19,0)</f>
        <v>0</v>
      </c>
      <c r="BD19" s="257">
        <f>IF(AZ19=4,G19,0)</f>
        <v>0</v>
      </c>
      <c r="BE19" s="257">
        <f>IF(AZ19=5,G19,0)</f>
        <v>0</v>
      </c>
      <c r="CA19" s="286">
        <v>1</v>
      </c>
      <c r="CB19" s="286">
        <v>1</v>
      </c>
    </row>
    <row r="20" spans="1:15" ht="12.75">
      <c r="A20" s="295"/>
      <c r="B20" s="298"/>
      <c r="C20" s="299" t="s">
        <v>131</v>
      </c>
      <c r="D20" s="300"/>
      <c r="E20" s="301">
        <v>24.889</v>
      </c>
      <c r="F20" s="302"/>
      <c r="G20" s="303"/>
      <c r="H20" s="304"/>
      <c r="I20" s="296"/>
      <c r="J20" s="305"/>
      <c r="K20" s="296"/>
      <c r="M20" s="297" t="s">
        <v>131</v>
      </c>
      <c r="O20" s="286"/>
    </row>
    <row r="21" spans="1:80" ht="20.4">
      <c r="A21" s="287">
        <v>6</v>
      </c>
      <c r="B21" s="288" t="s">
        <v>132</v>
      </c>
      <c r="C21" s="289" t="s">
        <v>133</v>
      </c>
      <c r="D21" s="290" t="s">
        <v>130</v>
      </c>
      <c r="E21" s="291">
        <v>47.772</v>
      </c>
      <c r="F21" s="291">
        <v>0</v>
      </c>
      <c r="G21" s="292">
        <f>E21*F21</f>
        <v>0</v>
      </c>
      <c r="H21" s="293">
        <v>73334.7999999523</v>
      </c>
      <c r="I21" s="294">
        <f>E21*H21</f>
        <v>3503350.0655977214</v>
      </c>
      <c r="J21" s="293">
        <v>0</v>
      </c>
      <c r="K21" s="294">
        <f>E21*J21</f>
        <v>0</v>
      </c>
      <c r="O21" s="286">
        <v>2</v>
      </c>
      <c r="AA21" s="257">
        <v>1</v>
      </c>
      <c r="AB21" s="257">
        <v>1</v>
      </c>
      <c r="AC21" s="257">
        <v>1</v>
      </c>
      <c r="AZ21" s="257">
        <v>1</v>
      </c>
      <c r="BA21" s="257">
        <f>IF(AZ21=1,G21,0)</f>
        <v>0</v>
      </c>
      <c r="BB21" s="257">
        <f>IF(AZ21=2,G21,0)</f>
        <v>0</v>
      </c>
      <c r="BC21" s="257">
        <f>IF(AZ21=3,G21,0)</f>
        <v>0</v>
      </c>
      <c r="BD21" s="257">
        <f>IF(AZ21=4,G21,0)</f>
        <v>0</v>
      </c>
      <c r="BE21" s="257">
        <f>IF(AZ21=5,G21,0)</f>
        <v>0</v>
      </c>
      <c r="CA21" s="286">
        <v>1</v>
      </c>
      <c r="CB21" s="286">
        <v>1</v>
      </c>
    </row>
    <row r="22" spans="1:15" ht="12.75">
      <c r="A22" s="295"/>
      <c r="B22" s="298"/>
      <c r="C22" s="299" t="s">
        <v>134</v>
      </c>
      <c r="D22" s="300"/>
      <c r="E22" s="301">
        <v>47.772</v>
      </c>
      <c r="F22" s="302"/>
      <c r="G22" s="303"/>
      <c r="H22" s="304"/>
      <c r="I22" s="296"/>
      <c r="J22" s="305"/>
      <c r="K22" s="296"/>
      <c r="M22" s="297" t="s">
        <v>134</v>
      </c>
      <c r="O22" s="286"/>
    </row>
    <row r="23" spans="1:80" ht="20.4">
      <c r="A23" s="287">
        <v>7</v>
      </c>
      <c r="B23" s="288" t="s">
        <v>135</v>
      </c>
      <c r="C23" s="289" t="s">
        <v>136</v>
      </c>
      <c r="D23" s="290" t="s">
        <v>130</v>
      </c>
      <c r="E23" s="291">
        <v>40.65</v>
      </c>
      <c r="F23" s="291">
        <v>0</v>
      </c>
      <c r="G23" s="292">
        <f>E23*F23</f>
        <v>0</v>
      </c>
      <c r="H23" s="293">
        <v>94921.8200000525</v>
      </c>
      <c r="I23" s="294">
        <f>E23*H23</f>
        <v>3858571.9830021337</v>
      </c>
      <c r="J23" s="293">
        <v>0</v>
      </c>
      <c r="K23" s="294">
        <f>E23*J23</f>
        <v>0</v>
      </c>
      <c r="O23" s="286">
        <v>2</v>
      </c>
      <c r="AA23" s="257">
        <v>1</v>
      </c>
      <c r="AB23" s="257">
        <v>1</v>
      </c>
      <c r="AC23" s="257">
        <v>1</v>
      </c>
      <c r="AZ23" s="257">
        <v>1</v>
      </c>
      <c r="BA23" s="257">
        <f>IF(AZ23=1,G23,0)</f>
        <v>0</v>
      </c>
      <c r="BB23" s="257">
        <f>IF(AZ23=2,G23,0)</f>
        <v>0</v>
      </c>
      <c r="BC23" s="257">
        <f>IF(AZ23=3,G23,0)</f>
        <v>0</v>
      </c>
      <c r="BD23" s="257">
        <f>IF(AZ23=4,G23,0)</f>
        <v>0</v>
      </c>
      <c r="BE23" s="257">
        <f>IF(AZ23=5,G23,0)</f>
        <v>0</v>
      </c>
      <c r="CA23" s="286">
        <v>1</v>
      </c>
      <c r="CB23" s="286">
        <v>1</v>
      </c>
    </row>
    <row r="24" spans="1:15" ht="12.75">
      <c r="A24" s="295"/>
      <c r="B24" s="298"/>
      <c r="C24" s="299" t="s">
        <v>137</v>
      </c>
      <c r="D24" s="300"/>
      <c r="E24" s="301">
        <v>40.65</v>
      </c>
      <c r="F24" s="302"/>
      <c r="G24" s="303"/>
      <c r="H24" s="304"/>
      <c r="I24" s="296"/>
      <c r="J24" s="305"/>
      <c r="K24" s="296"/>
      <c r="M24" s="297" t="s">
        <v>137</v>
      </c>
      <c r="O24" s="286"/>
    </row>
    <row r="25" spans="1:80" ht="12.75">
      <c r="A25" s="287">
        <v>8</v>
      </c>
      <c r="B25" s="288" t="s">
        <v>138</v>
      </c>
      <c r="C25" s="289" t="s">
        <v>139</v>
      </c>
      <c r="D25" s="290" t="s">
        <v>122</v>
      </c>
      <c r="E25" s="291">
        <v>196.6515</v>
      </c>
      <c r="F25" s="291">
        <v>0</v>
      </c>
      <c r="G25" s="292">
        <f>E25*F25</f>
        <v>0</v>
      </c>
      <c r="H25" s="293">
        <v>142336.359999895</v>
      </c>
      <c r="I25" s="294">
        <f>E25*H25</f>
        <v>27990658.698519353</v>
      </c>
      <c r="J25" s="293">
        <v>0</v>
      </c>
      <c r="K25" s="294">
        <f>E25*J25</f>
        <v>0</v>
      </c>
      <c r="O25" s="286">
        <v>2</v>
      </c>
      <c r="AA25" s="257">
        <v>1</v>
      </c>
      <c r="AB25" s="257">
        <v>1</v>
      </c>
      <c r="AC25" s="257">
        <v>1</v>
      </c>
      <c r="AZ25" s="257">
        <v>1</v>
      </c>
      <c r="BA25" s="257">
        <f>IF(AZ25=1,G25,0)</f>
        <v>0</v>
      </c>
      <c r="BB25" s="257">
        <f>IF(AZ25=2,G25,0)</f>
        <v>0</v>
      </c>
      <c r="BC25" s="257">
        <f>IF(AZ25=3,G25,0)</f>
        <v>0</v>
      </c>
      <c r="BD25" s="257">
        <f>IF(AZ25=4,G25,0)</f>
        <v>0</v>
      </c>
      <c r="BE25" s="257">
        <f>IF(AZ25=5,G25,0)</f>
        <v>0</v>
      </c>
      <c r="CA25" s="286">
        <v>1</v>
      </c>
      <c r="CB25" s="286">
        <v>1</v>
      </c>
    </row>
    <row r="26" spans="1:15" ht="12.75">
      <c r="A26" s="295"/>
      <c r="B26" s="298"/>
      <c r="C26" s="299" t="s">
        <v>140</v>
      </c>
      <c r="D26" s="300"/>
      <c r="E26" s="301">
        <v>26.841</v>
      </c>
      <c r="F26" s="302"/>
      <c r="G26" s="303"/>
      <c r="H26" s="304"/>
      <c r="I26" s="296"/>
      <c r="J26" s="305"/>
      <c r="K26" s="296"/>
      <c r="M26" s="297" t="s">
        <v>140</v>
      </c>
      <c r="O26" s="286"/>
    </row>
    <row r="27" spans="1:15" ht="12.75">
      <c r="A27" s="295"/>
      <c r="B27" s="298"/>
      <c r="C27" s="299" t="s">
        <v>141</v>
      </c>
      <c r="D27" s="300"/>
      <c r="E27" s="301">
        <v>28.7985</v>
      </c>
      <c r="F27" s="302"/>
      <c r="G27" s="303"/>
      <c r="H27" s="304"/>
      <c r="I27" s="296"/>
      <c r="J27" s="305"/>
      <c r="K27" s="296"/>
      <c r="M27" s="297" t="s">
        <v>141</v>
      </c>
      <c r="O27" s="286"/>
    </row>
    <row r="28" spans="1:15" ht="12.75">
      <c r="A28" s="295"/>
      <c r="B28" s="298"/>
      <c r="C28" s="299" t="s">
        <v>142</v>
      </c>
      <c r="D28" s="300"/>
      <c r="E28" s="301">
        <v>30.2485</v>
      </c>
      <c r="F28" s="302"/>
      <c r="G28" s="303"/>
      <c r="H28" s="304"/>
      <c r="I28" s="296"/>
      <c r="J28" s="305"/>
      <c r="K28" s="296"/>
      <c r="M28" s="297" t="s">
        <v>142</v>
      </c>
      <c r="O28" s="286"/>
    </row>
    <row r="29" spans="1:15" ht="12.75">
      <c r="A29" s="295"/>
      <c r="B29" s="298"/>
      <c r="C29" s="299" t="s">
        <v>143</v>
      </c>
      <c r="D29" s="300"/>
      <c r="E29" s="301">
        <v>16.0195</v>
      </c>
      <c r="F29" s="302"/>
      <c r="G29" s="303"/>
      <c r="H29" s="304"/>
      <c r="I29" s="296"/>
      <c r="J29" s="305"/>
      <c r="K29" s="296"/>
      <c r="M29" s="297" t="s">
        <v>143</v>
      </c>
      <c r="O29" s="286"/>
    </row>
    <row r="30" spans="1:15" ht="12.75">
      <c r="A30" s="295"/>
      <c r="B30" s="298"/>
      <c r="C30" s="299" t="s">
        <v>144</v>
      </c>
      <c r="D30" s="300"/>
      <c r="E30" s="301">
        <v>16.934</v>
      </c>
      <c r="F30" s="302"/>
      <c r="G30" s="303"/>
      <c r="H30" s="304"/>
      <c r="I30" s="296"/>
      <c r="J30" s="305"/>
      <c r="K30" s="296"/>
      <c r="M30" s="297" t="s">
        <v>144</v>
      </c>
      <c r="O30" s="286"/>
    </row>
    <row r="31" spans="1:15" ht="12.75">
      <c r="A31" s="295"/>
      <c r="B31" s="298"/>
      <c r="C31" s="299" t="s">
        <v>145</v>
      </c>
      <c r="D31" s="300"/>
      <c r="E31" s="301">
        <v>39.838</v>
      </c>
      <c r="F31" s="302"/>
      <c r="G31" s="303"/>
      <c r="H31" s="304"/>
      <c r="I31" s="296"/>
      <c r="J31" s="305"/>
      <c r="K31" s="296"/>
      <c r="M31" s="297" t="s">
        <v>145</v>
      </c>
      <c r="O31" s="286"/>
    </row>
    <row r="32" spans="1:15" ht="12.75">
      <c r="A32" s="295"/>
      <c r="B32" s="298"/>
      <c r="C32" s="299" t="s">
        <v>146</v>
      </c>
      <c r="D32" s="300"/>
      <c r="E32" s="301">
        <v>22.694</v>
      </c>
      <c r="F32" s="302"/>
      <c r="G32" s="303"/>
      <c r="H32" s="304"/>
      <c r="I32" s="296"/>
      <c r="J32" s="305"/>
      <c r="K32" s="296"/>
      <c r="M32" s="297" t="s">
        <v>146</v>
      </c>
      <c r="O32" s="286"/>
    </row>
    <row r="33" spans="1:15" ht="12.75">
      <c r="A33" s="295"/>
      <c r="B33" s="298"/>
      <c r="C33" s="299" t="s">
        <v>147</v>
      </c>
      <c r="D33" s="300"/>
      <c r="E33" s="301">
        <v>15.278</v>
      </c>
      <c r="F33" s="302"/>
      <c r="G33" s="303"/>
      <c r="H33" s="304"/>
      <c r="I33" s="296"/>
      <c r="J33" s="305"/>
      <c r="K33" s="296"/>
      <c r="M33" s="297" t="s">
        <v>147</v>
      </c>
      <c r="O33" s="286"/>
    </row>
    <row r="34" spans="1:80" ht="12.75">
      <c r="A34" s="287">
        <v>9</v>
      </c>
      <c r="B34" s="288" t="s">
        <v>148</v>
      </c>
      <c r="C34" s="289" t="s">
        <v>149</v>
      </c>
      <c r="D34" s="290" t="s">
        <v>122</v>
      </c>
      <c r="E34" s="291">
        <v>177.3792</v>
      </c>
      <c r="F34" s="291">
        <v>0</v>
      </c>
      <c r="G34" s="292">
        <f>E34*F34</f>
        <v>0</v>
      </c>
      <c r="H34" s="293">
        <v>99048.5499999523</v>
      </c>
      <c r="I34" s="294">
        <f>E34*H34</f>
        <v>17569152.56015154</v>
      </c>
      <c r="J34" s="293">
        <v>0</v>
      </c>
      <c r="K34" s="294">
        <f>E34*J34</f>
        <v>0</v>
      </c>
      <c r="O34" s="286">
        <v>2</v>
      </c>
      <c r="AA34" s="257">
        <v>1</v>
      </c>
      <c r="AB34" s="257">
        <v>1</v>
      </c>
      <c r="AC34" s="257">
        <v>1</v>
      </c>
      <c r="AZ34" s="257">
        <v>1</v>
      </c>
      <c r="BA34" s="257">
        <f>IF(AZ34=1,G34,0)</f>
        <v>0</v>
      </c>
      <c r="BB34" s="257">
        <f>IF(AZ34=2,G34,0)</f>
        <v>0</v>
      </c>
      <c r="BC34" s="257">
        <f>IF(AZ34=3,G34,0)</f>
        <v>0</v>
      </c>
      <c r="BD34" s="257">
        <f>IF(AZ34=4,G34,0)</f>
        <v>0</v>
      </c>
      <c r="BE34" s="257">
        <f>IF(AZ34=5,G34,0)</f>
        <v>0</v>
      </c>
      <c r="CA34" s="286">
        <v>1</v>
      </c>
      <c r="CB34" s="286">
        <v>1</v>
      </c>
    </row>
    <row r="35" spans="1:15" ht="12.75">
      <c r="A35" s="295"/>
      <c r="B35" s="298"/>
      <c r="C35" s="299" t="s">
        <v>150</v>
      </c>
      <c r="D35" s="300"/>
      <c r="E35" s="301">
        <v>155.5488</v>
      </c>
      <c r="F35" s="302"/>
      <c r="G35" s="303"/>
      <c r="H35" s="304"/>
      <c r="I35" s="296"/>
      <c r="J35" s="305"/>
      <c r="K35" s="296"/>
      <c r="M35" s="297" t="s">
        <v>150</v>
      </c>
      <c r="O35" s="286"/>
    </row>
    <row r="36" spans="1:15" ht="12.75">
      <c r="A36" s="295"/>
      <c r="B36" s="298"/>
      <c r="C36" s="299" t="s">
        <v>151</v>
      </c>
      <c r="D36" s="300"/>
      <c r="E36" s="301">
        <v>-13.92</v>
      </c>
      <c r="F36" s="302"/>
      <c r="G36" s="303"/>
      <c r="H36" s="304"/>
      <c r="I36" s="296"/>
      <c r="J36" s="305"/>
      <c r="K36" s="296"/>
      <c r="M36" s="297" t="s">
        <v>151</v>
      </c>
      <c r="O36" s="286"/>
    </row>
    <row r="37" spans="1:15" ht="12.75">
      <c r="A37" s="295"/>
      <c r="B37" s="298"/>
      <c r="C37" s="299" t="s">
        <v>152</v>
      </c>
      <c r="D37" s="300"/>
      <c r="E37" s="301">
        <v>35.7504</v>
      </c>
      <c r="F37" s="302"/>
      <c r="G37" s="303"/>
      <c r="H37" s="304"/>
      <c r="I37" s="296"/>
      <c r="J37" s="305"/>
      <c r="K37" s="296"/>
      <c r="M37" s="297" t="s">
        <v>152</v>
      </c>
      <c r="O37" s="286"/>
    </row>
    <row r="38" spans="1:80" ht="20.4">
      <c r="A38" s="287">
        <v>10</v>
      </c>
      <c r="B38" s="288" t="s">
        <v>153</v>
      </c>
      <c r="C38" s="289" t="s">
        <v>154</v>
      </c>
      <c r="D38" s="290" t="s">
        <v>122</v>
      </c>
      <c r="E38" s="291">
        <v>138.1</v>
      </c>
      <c r="F38" s="291">
        <v>0</v>
      </c>
      <c r="G38" s="292">
        <f>E38*F38</f>
        <v>0</v>
      </c>
      <c r="H38" s="293">
        <v>72902.9900000095</v>
      </c>
      <c r="I38" s="294">
        <f>E38*H38</f>
        <v>10067902.919001311</v>
      </c>
      <c r="J38" s="293">
        <v>0</v>
      </c>
      <c r="K38" s="294">
        <f>E38*J38</f>
        <v>0</v>
      </c>
      <c r="O38" s="286">
        <v>2</v>
      </c>
      <c r="AA38" s="257">
        <v>1</v>
      </c>
      <c r="AB38" s="257">
        <v>1</v>
      </c>
      <c r="AC38" s="257">
        <v>1</v>
      </c>
      <c r="AZ38" s="257">
        <v>1</v>
      </c>
      <c r="BA38" s="257">
        <f>IF(AZ38=1,G38,0)</f>
        <v>0</v>
      </c>
      <c r="BB38" s="257">
        <f>IF(AZ38=2,G38,0)</f>
        <v>0</v>
      </c>
      <c r="BC38" s="257">
        <f>IF(AZ38=3,G38,0)</f>
        <v>0</v>
      </c>
      <c r="BD38" s="257">
        <f>IF(AZ38=4,G38,0)</f>
        <v>0</v>
      </c>
      <c r="BE38" s="257">
        <f>IF(AZ38=5,G38,0)</f>
        <v>0</v>
      </c>
      <c r="CA38" s="286">
        <v>1</v>
      </c>
      <c r="CB38" s="286">
        <v>1</v>
      </c>
    </row>
    <row r="39" spans="1:15" ht="12.75">
      <c r="A39" s="295"/>
      <c r="B39" s="298"/>
      <c r="C39" s="299" t="s">
        <v>155</v>
      </c>
      <c r="D39" s="300"/>
      <c r="E39" s="301">
        <v>0</v>
      </c>
      <c r="F39" s="302"/>
      <c r="G39" s="303"/>
      <c r="H39" s="304"/>
      <c r="I39" s="296"/>
      <c r="J39" s="305"/>
      <c r="K39" s="296"/>
      <c r="M39" s="297" t="s">
        <v>155</v>
      </c>
      <c r="O39" s="286"/>
    </row>
    <row r="40" spans="1:15" ht="12.75">
      <c r="A40" s="295"/>
      <c r="B40" s="298"/>
      <c r="C40" s="299" t="s">
        <v>156</v>
      </c>
      <c r="D40" s="300"/>
      <c r="E40" s="301">
        <v>2.6</v>
      </c>
      <c r="F40" s="302"/>
      <c r="G40" s="303"/>
      <c r="H40" s="304"/>
      <c r="I40" s="296"/>
      <c r="J40" s="305"/>
      <c r="K40" s="296"/>
      <c r="M40" s="297" t="s">
        <v>156</v>
      </c>
      <c r="O40" s="286"/>
    </row>
    <row r="41" spans="1:15" ht="12.75">
      <c r="A41" s="295"/>
      <c r="B41" s="298"/>
      <c r="C41" s="299" t="s">
        <v>157</v>
      </c>
      <c r="D41" s="300"/>
      <c r="E41" s="301">
        <v>0</v>
      </c>
      <c r="F41" s="302"/>
      <c r="G41" s="303"/>
      <c r="H41" s="304"/>
      <c r="I41" s="296"/>
      <c r="J41" s="305"/>
      <c r="K41" s="296"/>
      <c r="M41" s="297" t="s">
        <v>157</v>
      </c>
      <c r="O41" s="286"/>
    </row>
    <row r="42" spans="1:15" ht="12.75">
      <c r="A42" s="295"/>
      <c r="B42" s="298"/>
      <c r="C42" s="299" t="s">
        <v>158</v>
      </c>
      <c r="D42" s="300"/>
      <c r="E42" s="301">
        <v>0</v>
      </c>
      <c r="F42" s="302"/>
      <c r="G42" s="303"/>
      <c r="H42" s="304"/>
      <c r="I42" s="296"/>
      <c r="J42" s="305"/>
      <c r="K42" s="296"/>
      <c r="M42" s="297" t="s">
        <v>158</v>
      </c>
      <c r="O42" s="286"/>
    </row>
    <row r="43" spans="1:15" ht="12.75">
      <c r="A43" s="295"/>
      <c r="B43" s="298"/>
      <c r="C43" s="299" t="s">
        <v>159</v>
      </c>
      <c r="D43" s="300"/>
      <c r="E43" s="301">
        <v>5</v>
      </c>
      <c r="F43" s="302"/>
      <c r="G43" s="303"/>
      <c r="H43" s="304"/>
      <c r="I43" s="296"/>
      <c r="J43" s="305"/>
      <c r="K43" s="296"/>
      <c r="M43" s="297" t="s">
        <v>159</v>
      </c>
      <c r="O43" s="286"/>
    </row>
    <row r="44" spans="1:15" ht="12.75">
      <c r="A44" s="295"/>
      <c r="B44" s="298"/>
      <c r="C44" s="299" t="s">
        <v>160</v>
      </c>
      <c r="D44" s="300"/>
      <c r="E44" s="301">
        <v>0</v>
      </c>
      <c r="F44" s="302"/>
      <c r="G44" s="303"/>
      <c r="H44" s="304"/>
      <c r="I44" s="296"/>
      <c r="J44" s="305"/>
      <c r="K44" s="296"/>
      <c r="M44" s="297" t="s">
        <v>160</v>
      </c>
      <c r="O44" s="286"/>
    </row>
    <row r="45" spans="1:15" ht="12.75">
      <c r="A45" s="295"/>
      <c r="B45" s="298"/>
      <c r="C45" s="299" t="s">
        <v>161</v>
      </c>
      <c r="D45" s="300"/>
      <c r="E45" s="301">
        <v>13.5</v>
      </c>
      <c r="F45" s="302"/>
      <c r="G45" s="303"/>
      <c r="H45" s="304"/>
      <c r="I45" s="296"/>
      <c r="J45" s="305"/>
      <c r="K45" s="296"/>
      <c r="M45" s="297" t="s">
        <v>161</v>
      </c>
      <c r="O45" s="286"/>
    </row>
    <row r="46" spans="1:15" ht="12.75">
      <c r="A46" s="295"/>
      <c r="B46" s="298"/>
      <c r="C46" s="299" t="s">
        <v>162</v>
      </c>
      <c r="D46" s="300"/>
      <c r="E46" s="301">
        <v>0</v>
      </c>
      <c r="F46" s="302"/>
      <c r="G46" s="303"/>
      <c r="H46" s="304"/>
      <c r="I46" s="296"/>
      <c r="J46" s="305"/>
      <c r="K46" s="296"/>
      <c r="M46" s="297" t="s">
        <v>162</v>
      </c>
      <c r="O46" s="286"/>
    </row>
    <row r="47" spans="1:15" ht="12.75">
      <c r="A47" s="295"/>
      <c r="B47" s="298"/>
      <c r="C47" s="299" t="s">
        <v>163</v>
      </c>
      <c r="D47" s="300"/>
      <c r="E47" s="301">
        <v>4.7</v>
      </c>
      <c r="F47" s="302"/>
      <c r="G47" s="303"/>
      <c r="H47" s="304"/>
      <c r="I47" s="296"/>
      <c r="J47" s="305"/>
      <c r="K47" s="296"/>
      <c r="M47" s="297" t="s">
        <v>163</v>
      </c>
      <c r="O47" s="286"/>
    </row>
    <row r="48" spans="1:15" ht="12.75">
      <c r="A48" s="295"/>
      <c r="B48" s="298"/>
      <c r="C48" s="299" t="s">
        <v>164</v>
      </c>
      <c r="D48" s="300"/>
      <c r="E48" s="301">
        <v>0</v>
      </c>
      <c r="F48" s="302"/>
      <c r="G48" s="303"/>
      <c r="H48" s="304"/>
      <c r="I48" s="296"/>
      <c r="J48" s="305"/>
      <c r="K48" s="296"/>
      <c r="M48" s="297" t="s">
        <v>164</v>
      </c>
      <c r="O48" s="286"/>
    </row>
    <row r="49" spans="1:15" ht="12.75">
      <c r="A49" s="295"/>
      <c r="B49" s="298"/>
      <c r="C49" s="299" t="s">
        <v>161</v>
      </c>
      <c r="D49" s="300"/>
      <c r="E49" s="301">
        <v>13.5</v>
      </c>
      <c r="F49" s="302"/>
      <c r="G49" s="303"/>
      <c r="H49" s="304"/>
      <c r="I49" s="296"/>
      <c r="J49" s="305"/>
      <c r="K49" s="296"/>
      <c r="M49" s="297" t="s">
        <v>161</v>
      </c>
      <c r="O49" s="286"/>
    </row>
    <row r="50" spans="1:15" ht="12.75">
      <c r="A50" s="295"/>
      <c r="B50" s="298"/>
      <c r="C50" s="299" t="s">
        <v>165</v>
      </c>
      <c r="D50" s="300"/>
      <c r="E50" s="301">
        <v>0</v>
      </c>
      <c r="F50" s="302"/>
      <c r="G50" s="303"/>
      <c r="H50" s="304"/>
      <c r="I50" s="296"/>
      <c r="J50" s="305"/>
      <c r="K50" s="296"/>
      <c r="M50" s="297" t="s">
        <v>165</v>
      </c>
      <c r="O50" s="286"/>
    </row>
    <row r="51" spans="1:15" ht="12.75">
      <c r="A51" s="295"/>
      <c r="B51" s="298"/>
      <c r="C51" s="299" t="s">
        <v>166</v>
      </c>
      <c r="D51" s="300"/>
      <c r="E51" s="301">
        <v>1.7</v>
      </c>
      <c r="F51" s="302"/>
      <c r="G51" s="303"/>
      <c r="H51" s="304"/>
      <c r="I51" s="296"/>
      <c r="J51" s="305"/>
      <c r="K51" s="296"/>
      <c r="M51" s="297" t="s">
        <v>166</v>
      </c>
      <c r="O51" s="286"/>
    </row>
    <row r="52" spans="1:15" ht="12.75">
      <c r="A52" s="295"/>
      <c r="B52" s="298"/>
      <c r="C52" s="299" t="s">
        <v>167</v>
      </c>
      <c r="D52" s="300"/>
      <c r="E52" s="301">
        <v>0</v>
      </c>
      <c r="F52" s="302"/>
      <c r="G52" s="303"/>
      <c r="H52" s="304"/>
      <c r="I52" s="296"/>
      <c r="J52" s="305"/>
      <c r="K52" s="296"/>
      <c r="M52" s="297" t="s">
        <v>167</v>
      </c>
      <c r="O52" s="286"/>
    </row>
    <row r="53" spans="1:15" ht="12.75">
      <c r="A53" s="295"/>
      <c r="B53" s="298"/>
      <c r="C53" s="299" t="s">
        <v>168</v>
      </c>
      <c r="D53" s="300"/>
      <c r="E53" s="301">
        <v>7.7</v>
      </c>
      <c r="F53" s="302"/>
      <c r="G53" s="303"/>
      <c r="H53" s="304"/>
      <c r="I53" s="296"/>
      <c r="J53" s="305"/>
      <c r="K53" s="296"/>
      <c r="M53" s="297" t="s">
        <v>168</v>
      </c>
      <c r="O53" s="286"/>
    </row>
    <row r="54" spans="1:80" ht="20.4">
      <c r="A54" s="287">
        <v>11</v>
      </c>
      <c r="B54" s="288" t="s">
        <v>169</v>
      </c>
      <c r="C54" s="289" t="s">
        <v>170</v>
      </c>
      <c r="D54" s="290" t="s">
        <v>122</v>
      </c>
      <c r="E54" s="291">
        <v>17.6</v>
      </c>
      <c r="F54" s="291">
        <v>0</v>
      </c>
      <c r="G54" s="292">
        <f>E54*F54</f>
        <v>0</v>
      </c>
      <c r="H54" s="293">
        <v>9880.6400000006</v>
      </c>
      <c r="I54" s="294">
        <f>E54*H54</f>
        <v>173899.26400001056</v>
      </c>
      <c r="J54" s="293">
        <v>0</v>
      </c>
      <c r="K54" s="294">
        <f>E54*J54</f>
        <v>0</v>
      </c>
      <c r="O54" s="286">
        <v>2</v>
      </c>
      <c r="AA54" s="257">
        <v>1</v>
      </c>
      <c r="AB54" s="257">
        <v>1</v>
      </c>
      <c r="AC54" s="257">
        <v>1</v>
      </c>
      <c r="AZ54" s="257">
        <v>1</v>
      </c>
      <c r="BA54" s="257">
        <f>IF(AZ54=1,G54,0)</f>
        <v>0</v>
      </c>
      <c r="BB54" s="257">
        <f>IF(AZ54=2,G54,0)</f>
        <v>0</v>
      </c>
      <c r="BC54" s="257">
        <f>IF(AZ54=3,G54,0)</f>
        <v>0</v>
      </c>
      <c r="BD54" s="257">
        <f>IF(AZ54=4,G54,0)</f>
        <v>0</v>
      </c>
      <c r="BE54" s="257">
        <f>IF(AZ54=5,G54,0)</f>
        <v>0</v>
      </c>
      <c r="CA54" s="286">
        <v>1</v>
      </c>
      <c r="CB54" s="286">
        <v>1</v>
      </c>
    </row>
    <row r="55" spans="1:15" ht="12.75">
      <c r="A55" s="295"/>
      <c r="B55" s="298"/>
      <c r="C55" s="299" t="s">
        <v>155</v>
      </c>
      <c r="D55" s="300"/>
      <c r="E55" s="301">
        <v>0</v>
      </c>
      <c r="F55" s="302"/>
      <c r="G55" s="303"/>
      <c r="H55" s="304"/>
      <c r="I55" s="296"/>
      <c r="J55" s="305"/>
      <c r="K55" s="296"/>
      <c r="M55" s="297" t="s">
        <v>155</v>
      </c>
      <c r="O55" s="286"/>
    </row>
    <row r="56" spans="1:15" ht="12.75">
      <c r="A56" s="295"/>
      <c r="B56" s="298"/>
      <c r="C56" s="299" t="s">
        <v>171</v>
      </c>
      <c r="D56" s="300"/>
      <c r="E56" s="301">
        <v>3.6</v>
      </c>
      <c r="F56" s="302"/>
      <c r="G56" s="303"/>
      <c r="H56" s="304"/>
      <c r="I56" s="296"/>
      <c r="J56" s="305"/>
      <c r="K56" s="296"/>
      <c r="M56" s="297" t="s">
        <v>171</v>
      </c>
      <c r="O56" s="286"/>
    </row>
    <row r="57" spans="1:15" ht="12.75">
      <c r="A57" s="295"/>
      <c r="B57" s="298"/>
      <c r="C57" s="299" t="s">
        <v>158</v>
      </c>
      <c r="D57" s="300"/>
      <c r="E57" s="301">
        <v>0</v>
      </c>
      <c r="F57" s="302"/>
      <c r="G57" s="303"/>
      <c r="H57" s="304"/>
      <c r="I57" s="296"/>
      <c r="J57" s="305"/>
      <c r="K57" s="296"/>
      <c r="M57" s="297" t="s">
        <v>158</v>
      </c>
      <c r="O57" s="286"/>
    </row>
    <row r="58" spans="1:15" ht="12.75">
      <c r="A58" s="295"/>
      <c r="B58" s="298"/>
      <c r="C58" s="299" t="s">
        <v>172</v>
      </c>
      <c r="D58" s="300"/>
      <c r="E58" s="301">
        <v>4.9</v>
      </c>
      <c r="F58" s="302"/>
      <c r="G58" s="303"/>
      <c r="H58" s="304"/>
      <c r="I58" s="296"/>
      <c r="J58" s="305"/>
      <c r="K58" s="296"/>
      <c r="M58" s="297" t="s">
        <v>172</v>
      </c>
      <c r="O58" s="286"/>
    </row>
    <row r="59" spans="1:15" ht="12.75">
      <c r="A59" s="295"/>
      <c r="B59" s="298"/>
      <c r="C59" s="299" t="s">
        <v>162</v>
      </c>
      <c r="D59" s="300"/>
      <c r="E59" s="301">
        <v>0</v>
      </c>
      <c r="F59" s="302"/>
      <c r="G59" s="303"/>
      <c r="H59" s="304"/>
      <c r="I59" s="296"/>
      <c r="J59" s="305"/>
      <c r="K59" s="296"/>
      <c r="M59" s="297" t="s">
        <v>162</v>
      </c>
      <c r="O59" s="286"/>
    </row>
    <row r="60" spans="1:15" ht="12.75">
      <c r="A60" s="295"/>
      <c r="B60" s="298"/>
      <c r="C60" s="299" t="s">
        <v>173</v>
      </c>
      <c r="D60" s="300"/>
      <c r="E60" s="301">
        <v>4.7</v>
      </c>
      <c r="F60" s="302"/>
      <c r="G60" s="303"/>
      <c r="H60" s="304"/>
      <c r="I60" s="296"/>
      <c r="J60" s="305"/>
      <c r="K60" s="296"/>
      <c r="M60" s="297" t="s">
        <v>173</v>
      </c>
      <c r="O60" s="286"/>
    </row>
    <row r="61" spans="1:15" ht="12.75">
      <c r="A61" s="295"/>
      <c r="B61" s="298"/>
      <c r="C61" s="299" t="s">
        <v>165</v>
      </c>
      <c r="D61" s="300"/>
      <c r="E61" s="301">
        <v>0</v>
      </c>
      <c r="F61" s="302"/>
      <c r="G61" s="303"/>
      <c r="H61" s="304"/>
      <c r="I61" s="296"/>
      <c r="J61" s="305"/>
      <c r="K61" s="296"/>
      <c r="M61" s="297" t="s">
        <v>165</v>
      </c>
      <c r="O61" s="286"/>
    </row>
    <row r="62" spans="1:15" ht="12.75">
      <c r="A62" s="295"/>
      <c r="B62" s="298"/>
      <c r="C62" s="299" t="s">
        <v>174</v>
      </c>
      <c r="D62" s="300"/>
      <c r="E62" s="301">
        <v>4.4</v>
      </c>
      <c r="F62" s="302"/>
      <c r="G62" s="303"/>
      <c r="H62" s="304"/>
      <c r="I62" s="296"/>
      <c r="J62" s="305"/>
      <c r="K62" s="296"/>
      <c r="M62" s="297" t="s">
        <v>174</v>
      </c>
      <c r="O62" s="286"/>
    </row>
    <row r="63" spans="1:80" ht="12.75">
      <c r="A63" s="287">
        <v>12</v>
      </c>
      <c r="B63" s="288" t="s">
        <v>175</v>
      </c>
      <c r="C63" s="289" t="s">
        <v>176</v>
      </c>
      <c r="D63" s="290" t="s">
        <v>122</v>
      </c>
      <c r="E63" s="291">
        <v>78.811</v>
      </c>
      <c r="F63" s="291">
        <v>0</v>
      </c>
      <c r="G63" s="292">
        <f>E63*F63</f>
        <v>0</v>
      </c>
      <c r="H63" s="293">
        <v>120021.269999981</v>
      </c>
      <c r="I63" s="294">
        <f>E63*H63</f>
        <v>9458996.309968503</v>
      </c>
      <c r="J63" s="293"/>
      <c r="K63" s="294">
        <f>E63*J63</f>
        <v>0</v>
      </c>
      <c r="O63" s="286">
        <v>2</v>
      </c>
      <c r="AA63" s="257">
        <v>12</v>
      </c>
      <c r="AB63" s="257">
        <v>0</v>
      </c>
      <c r="AC63" s="257">
        <v>12</v>
      </c>
      <c r="AZ63" s="257">
        <v>1</v>
      </c>
      <c r="BA63" s="257">
        <f>IF(AZ63=1,G63,0)</f>
        <v>0</v>
      </c>
      <c r="BB63" s="257">
        <f>IF(AZ63=2,G63,0)</f>
        <v>0</v>
      </c>
      <c r="BC63" s="257">
        <f>IF(AZ63=3,G63,0)</f>
        <v>0</v>
      </c>
      <c r="BD63" s="257">
        <f>IF(AZ63=4,G63,0)</f>
        <v>0</v>
      </c>
      <c r="BE63" s="257">
        <f>IF(AZ63=5,G63,0)</f>
        <v>0</v>
      </c>
      <c r="CA63" s="286">
        <v>12</v>
      </c>
      <c r="CB63" s="286">
        <v>0</v>
      </c>
    </row>
    <row r="64" spans="1:15" ht="12.75">
      <c r="A64" s="295"/>
      <c r="B64" s="298"/>
      <c r="C64" s="299" t="s">
        <v>177</v>
      </c>
      <c r="D64" s="300"/>
      <c r="E64" s="301">
        <v>85.115</v>
      </c>
      <c r="F64" s="302"/>
      <c r="G64" s="303"/>
      <c r="H64" s="304"/>
      <c r="I64" s="296"/>
      <c r="J64" s="305"/>
      <c r="K64" s="296"/>
      <c r="M64" s="297" t="s">
        <v>177</v>
      </c>
      <c r="O64" s="286"/>
    </row>
    <row r="65" spans="1:15" ht="12.75">
      <c r="A65" s="295"/>
      <c r="B65" s="298"/>
      <c r="C65" s="299" t="s">
        <v>178</v>
      </c>
      <c r="D65" s="300"/>
      <c r="E65" s="301">
        <v>-6.304</v>
      </c>
      <c r="F65" s="302"/>
      <c r="G65" s="303"/>
      <c r="H65" s="304"/>
      <c r="I65" s="296"/>
      <c r="J65" s="305"/>
      <c r="K65" s="296"/>
      <c r="M65" s="297" t="s">
        <v>178</v>
      </c>
      <c r="O65" s="286"/>
    </row>
    <row r="66" spans="1:57" ht="12.75">
      <c r="A66" s="306"/>
      <c r="B66" s="307" t="s">
        <v>101</v>
      </c>
      <c r="C66" s="308" t="s">
        <v>119</v>
      </c>
      <c r="D66" s="309"/>
      <c r="E66" s="310"/>
      <c r="F66" s="311"/>
      <c r="G66" s="312">
        <f>SUM(G13:G65)</f>
        <v>0</v>
      </c>
      <c r="H66" s="313"/>
      <c r="I66" s="314">
        <f>SUM(I13:I65)</f>
        <v>75931834.94538124</v>
      </c>
      <c r="J66" s="313"/>
      <c r="K66" s="314">
        <f>SUM(K13:K65)</f>
        <v>0</v>
      </c>
      <c r="O66" s="286">
        <v>4</v>
      </c>
      <c r="BA66" s="315">
        <f>SUM(BA13:BA65)</f>
        <v>0</v>
      </c>
      <c r="BB66" s="315">
        <f>SUM(BB13:BB65)</f>
        <v>0</v>
      </c>
      <c r="BC66" s="315">
        <f>SUM(BC13:BC65)</f>
        <v>0</v>
      </c>
      <c r="BD66" s="315">
        <f>SUM(BD13:BD65)</f>
        <v>0</v>
      </c>
      <c r="BE66" s="315">
        <f>SUM(BE13:BE65)</f>
        <v>0</v>
      </c>
    </row>
    <row r="67" spans="1:15" ht="12.75">
      <c r="A67" s="276" t="s">
        <v>97</v>
      </c>
      <c r="B67" s="277" t="s">
        <v>179</v>
      </c>
      <c r="C67" s="278" t="s">
        <v>180</v>
      </c>
      <c r="D67" s="279"/>
      <c r="E67" s="280"/>
      <c r="F67" s="280"/>
      <c r="G67" s="281"/>
      <c r="H67" s="282"/>
      <c r="I67" s="283"/>
      <c r="J67" s="284"/>
      <c r="K67" s="285"/>
      <c r="O67" s="286">
        <v>1</v>
      </c>
    </row>
    <row r="68" spans="1:80" ht="12.75">
      <c r="A68" s="287">
        <v>13</v>
      </c>
      <c r="B68" s="288" t="s">
        <v>182</v>
      </c>
      <c r="C68" s="289" t="s">
        <v>183</v>
      </c>
      <c r="D68" s="290" t="s">
        <v>184</v>
      </c>
      <c r="E68" s="291">
        <v>23.4722</v>
      </c>
      <c r="F68" s="291">
        <v>0</v>
      </c>
      <c r="G68" s="292">
        <f>E68*F68</f>
        <v>0</v>
      </c>
      <c r="H68" s="293">
        <v>191955.749739885</v>
      </c>
      <c r="I68" s="294">
        <f>E68*H68</f>
        <v>4505623.749044529</v>
      </c>
      <c r="J68" s="293">
        <v>0</v>
      </c>
      <c r="K68" s="294">
        <f>E68*J68</f>
        <v>0</v>
      </c>
      <c r="O68" s="286">
        <v>2</v>
      </c>
      <c r="AA68" s="257">
        <v>1</v>
      </c>
      <c r="AB68" s="257">
        <v>1</v>
      </c>
      <c r="AC68" s="257">
        <v>1</v>
      </c>
      <c r="AZ68" s="257">
        <v>1</v>
      </c>
      <c r="BA68" s="257">
        <f>IF(AZ68=1,G68,0)</f>
        <v>0</v>
      </c>
      <c r="BB68" s="257">
        <f>IF(AZ68=2,G68,0)</f>
        <v>0</v>
      </c>
      <c r="BC68" s="257">
        <f>IF(AZ68=3,G68,0)</f>
        <v>0</v>
      </c>
      <c r="BD68" s="257">
        <f>IF(AZ68=4,G68,0)</f>
        <v>0</v>
      </c>
      <c r="BE68" s="257">
        <f>IF(AZ68=5,G68,0)</f>
        <v>0</v>
      </c>
      <c r="CA68" s="286">
        <v>1</v>
      </c>
      <c r="CB68" s="286">
        <v>1</v>
      </c>
    </row>
    <row r="69" spans="1:15" ht="12.75">
      <c r="A69" s="295"/>
      <c r="B69" s="298"/>
      <c r="C69" s="299" t="s">
        <v>185</v>
      </c>
      <c r="D69" s="300"/>
      <c r="E69" s="301">
        <v>23.4722</v>
      </c>
      <c r="F69" s="302"/>
      <c r="G69" s="303"/>
      <c r="H69" s="304"/>
      <c r="I69" s="296"/>
      <c r="J69" s="305"/>
      <c r="K69" s="296"/>
      <c r="M69" s="297" t="s">
        <v>185</v>
      </c>
      <c r="O69" s="286"/>
    </row>
    <row r="70" spans="1:80" ht="12.75">
      <c r="A70" s="287">
        <v>14</v>
      </c>
      <c r="B70" s="288" t="s">
        <v>186</v>
      </c>
      <c r="C70" s="289" t="s">
        <v>187</v>
      </c>
      <c r="D70" s="290" t="s">
        <v>113</v>
      </c>
      <c r="E70" s="291">
        <v>53.8992</v>
      </c>
      <c r="F70" s="291">
        <v>0</v>
      </c>
      <c r="G70" s="292">
        <f>E70*F70</f>
        <v>0</v>
      </c>
      <c r="H70" s="293">
        <v>148023.369999886</v>
      </c>
      <c r="I70" s="294">
        <f>E70*H70</f>
        <v>7978341.224297855</v>
      </c>
      <c r="J70" s="293">
        <v>0</v>
      </c>
      <c r="K70" s="294">
        <f>E70*J70</f>
        <v>0</v>
      </c>
      <c r="O70" s="286">
        <v>2</v>
      </c>
      <c r="AA70" s="257">
        <v>1</v>
      </c>
      <c r="AB70" s="257">
        <v>1</v>
      </c>
      <c r="AC70" s="257">
        <v>1</v>
      </c>
      <c r="AZ70" s="257">
        <v>1</v>
      </c>
      <c r="BA70" s="257">
        <f>IF(AZ70=1,G70,0)</f>
        <v>0</v>
      </c>
      <c r="BB70" s="257">
        <f>IF(AZ70=2,G70,0)</f>
        <v>0</v>
      </c>
      <c r="BC70" s="257">
        <f>IF(AZ70=3,G70,0)</f>
        <v>0</v>
      </c>
      <c r="BD70" s="257">
        <f>IF(AZ70=4,G70,0)</f>
        <v>0</v>
      </c>
      <c r="BE70" s="257">
        <f>IF(AZ70=5,G70,0)</f>
        <v>0</v>
      </c>
      <c r="CA70" s="286">
        <v>1</v>
      </c>
      <c r="CB70" s="286">
        <v>1</v>
      </c>
    </row>
    <row r="71" spans="1:15" ht="12.75">
      <c r="A71" s="295"/>
      <c r="B71" s="298"/>
      <c r="C71" s="299" t="s">
        <v>188</v>
      </c>
      <c r="D71" s="300"/>
      <c r="E71" s="301">
        <v>53.8992</v>
      </c>
      <c r="F71" s="302"/>
      <c r="G71" s="303"/>
      <c r="H71" s="304"/>
      <c r="I71" s="296"/>
      <c r="J71" s="305"/>
      <c r="K71" s="296"/>
      <c r="M71" s="297" t="s">
        <v>188</v>
      </c>
      <c r="O71" s="286"/>
    </row>
    <row r="72" spans="1:80" ht="12.75">
      <c r="A72" s="287">
        <v>15</v>
      </c>
      <c r="B72" s="288" t="s">
        <v>189</v>
      </c>
      <c r="C72" s="289" t="s">
        <v>190</v>
      </c>
      <c r="D72" s="290" t="s">
        <v>122</v>
      </c>
      <c r="E72" s="291">
        <v>23.5392</v>
      </c>
      <c r="F72" s="291">
        <v>0</v>
      </c>
      <c r="G72" s="292">
        <f>E72*F72</f>
        <v>0</v>
      </c>
      <c r="H72" s="293">
        <v>10204.2600000054</v>
      </c>
      <c r="I72" s="294">
        <f>E72*H72</f>
        <v>240200.11699212715</v>
      </c>
      <c r="J72" s="293">
        <v>0</v>
      </c>
      <c r="K72" s="294">
        <f>E72*J72</f>
        <v>0</v>
      </c>
      <c r="O72" s="286">
        <v>2</v>
      </c>
      <c r="AA72" s="257">
        <v>1</v>
      </c>
      <c r="AB72" s="257">
        <v>1</v>
      </c>
      <c r="AC72" s="257">
        <v>1</v>
      </c>
      <c r="AZ72" s="257">
        <v>1</v>
      </c>
      <c r="BA72" s="257">
        <f>IF(AZ72=1,G72,0)</f>
        <v>0</v>
      </c>
      <c r="BB72" s="257">
        <f>IF(AZ72=2,G72,0)</f>
        <v>0</v>
      </c>
      <c r="BC72" s="257">
        <f>IF(AZ72=3,G72,0)</f>
        <v>0</v>
      </c>
      <c r="BD72" s="257">
        <f>IF(AZ72=4,G72,0)</f>
        <v>0</v>
      </c>
      <c r="BE72" s="257">
        <f>IF(AZ72=5,G72,0)</f>
        <v>0</v>
      </c>
      <c r="CA72" s="286">
        <v>1</v>
      </c>
      <c r="CB72" s="286">
        <v>1</v>
      </c>
    </row>
    <row r="73" spans="1:15" ht="12.75">
      <c r="A73" s="295"/>
      <c r="B73" s="298"/>
      <c r="C73" s="299" t="s">
        <v>191</v>
      </c>
      <c r="D73" s="300"/>
      <c r="E73" s="301">
        <v>23.5392</v>
      </c>
      <c r="F73" s="302"/>
      <c r="G73" s="303"/>
      <c r="H73" s="304"/>
      <c r="I73" s="296"/>
      <c r="J73" s="305"/>
      <c r="K73" s="296"/>
      <c r="M73" s="297" t="s">
        <v>191</v>
      </c>
      <c r="O73" s="286"/>
    </row>
    <row r="74" spans="1:80" ht="12.75">
      <c r="A74" s="287">
        <v>16</v>
      </c>
      <c r="B74" s="288" t="s">
        <v>192</v>
      </c>
      <c r="C74" s="289" t="s">
        <v>193</v>
      </c>
      <c r="D74" s="290" t="s">
        <v>122</v>
      </c>
      <c r="E74" s="291">
        <v>23.5392</v>
      </c>
      <c r="F74" s="291">
        <v>0</v>
      </c>
      <c r="G74" s="292">
        <f>E74*F74</f>
        <v>0</v>
      </c>
      <c r="H74" s="293">
        <v>2459.85000000149</v>
      </c>
      <c r="I74" s="294">
        <f>E74*H74</f>
        <v>57902.90112003508</v>
      </c>
      <c r="J74" s="293">
        <v>0</v>
      </c>
      <c r="K74" s="294">
        <f>E74*J74</f>
        <v>0</v>
      </c>
      <c r="O74" s="286">
        <v>2</v>
      </c>
      <c r="AA74" s="257">
        <v>1</v>
      </c>
      <c r="AB74" s="257">
        <v>1</v>
      </c>
      <c r="AC74" s="257">
        <v>1</v>
      </c>
      <c r="AZ74" s="257">
        <v>1</v>
      </c>
      <c r="BA74" s="257">
        <f>IF(AZ74=1,G74,0)</f>
        <v>0</v>
      </c>
      <c r="BB74" s="257">
        <f>IF(AZ74=2,G74,0)</f>
        <v>0</v>
      </c>
      <c r="BC74" s="257">
        <f>IF(AZ74=3,G74,0)</f>
        <v>0</v>
      </c>
      <c r="BD74" s="257">
        <f>IF(AZ74=4,G74,0)</f>
        <v>0</v>
      </c>
      <c r="BE74" s="257">
        <f>IF(AZ74=5,G74,0)</f>
        <v>0</v>
      </c>
      <c r="CA74" s="286">
        <v>1</v>
      </c>
      <c r="CB74" s="286">
        <v>1</v>
      </c>
    </row>
    <row r="75" spans="1:15" ht="12.75">
      <c r="A75" s="295"/>
      <c r="B75" s="298"/>
      <c r="C75" s="299" t="s">
        <v>191</v>
      </c>
      <c r="D75" s="300"/>
      <c r="E75" s="301">
        <v>23.5392</v>
      </c>
      <c r="F75" s="302"/>
      <c r="G75" s="303"/>
      <c r="H75" s="304"/>
      <c r="I75" s="296"/>
      <c r="J75" s="305"/>
      <c r="K75" s="296"/>
      <c r="M75" s="297" t="s">
        <v>191</v>
      </c>
      <c r="O75" s="286"/>
    </row>
    <row r="76" spans="1:80" ht="12.75">
      <c r="A76" s="287">
        <v>17</v>
      </c>
      <c r="B76" s="288" t="s">
        <v>194</v>
      </c>
      <c r="C76" s="289" t="s">
        <v>195</v>
      </c>
      <c r="D76" s="290" t="s">
        <v>122</v>
      </c>
      <c r="E76" s="291">
        <v>224.58</v>
      </c>
      <c r="F76" s="291">
        <v>0</v>
      </c>
      <c r="G76" s="292">
        <f>E76*F76</f>
        <v>0</v>
      </c>
      <c r="H76" s="293">
        <v>45477.4499999881</v>
      </c>
      <c r="I76" s="294">
        <f>E76*H76</f>
        <v>10213325.720997328</v>
      </c>
      <c r="J76" s="293">
        <v>0</v>
      </c>
      <c r="K76" s="294">
        <f>E76*J76</f>
        <v>0</v>
      </c>
      <c r="O76" s="286">
        <v>2</v>
      </c>
      <c r="AA76" s="257">
        <v>1</v>
      </c>
      <c r="AB76" s="257">
        <v>1</v>
      </c>
      <c r="AC76" s="257">
        <v>1</v>
      </c>
      <c r="AZ76" s="257">
        <v>1</v>
      </c>
      <c r="BA76" s="257">
        <f>IF(AZ76=1,G76,0)</f>
        <v>0</v>
      </c>
      <c r="BB76" s="257">
        <f>IF(AZ76=2,G76,0)</f>
        <v>0</v>
      </c>
      <c r="BC76" s="257">
        <f>IF(AZ76=3,G76,0)</f>
        <v>0</v>
      </c>
      <c r="BD76" s="257">
        <f>IF(AZ76=4,G76,0)</f>
        <v>0</v>
      </c>
      <c r="BE76" s="257">
        <f>IF(AZ76=5,G76,0)</f>
        <v>0</v>
      </c>
      <c r="CA76" s="286">
        <v>1</v>
      </c>
      <c r="CB76" s="286">
        <v>1</v>
      </c>
    </row>
    <row r="77" spans="1:15" ht="12.75">
      <c r="A77" s="295"/>
      <c r="B77" s="298"/>
      <c r="C77" s="299" t="s">
        <v>196</v>
      </c>
      <c r="D77" s="300"/>
      <c r="E77" s="301">
        <v>224.58</v>
      </c>
      <c r="F77" s="302"/>
      <c r="G77" s="303"/>
      <c r="H77" s="304"/>
      <c r="I77" s="296"/>
      <c r="J77" s="305"/>
      <c r="K77" s="296"/>
      <c r="M77" s="297" t="s">
        <v>196</v>
      </c>
      <c r="O77" s="286"/>
    </row>
    <row r="78" spans="1:80" ht="12.75">
      <c r="A78" s="287">
        <v>18</v>
      </c>
      <c r="B78" s="288" t="s">
        <v>197</v>
      </c>
      <c r="C78" s="289" t="s">
        <v>198</v>
      </c>
      <c r="D78" s="290" t="s">
        <v>122</v>
      </c>
      <c r="E78" s="291">
        <v>224.58</v>
      </c>
      <c r="F78" s="291">
        <v>0</v>
      </c>
      <c r="G78" s="292">
        <f>E78*F78</f>
        <v>0</v>
      </c>
      <c r="H78" s="293">
        <v>11318.8299999982</v>
      </c>
      <c r="I78" s="294">
        <f>E78*H78</f>
        <v>2541982.8413995956</v>
      </c>
      <c r="J78" s="293">
        <v>0</v>
      </c>
      <c r="K78" s="294">
        <f>E78*J78</f>
        <v>0</v>
      </c>
      <c r="O78" s="286">
        <v>2</v>
      </c>
      <c r="AA78" s="257">
        <v>1</v>
      </c>
      <c r="AB78" s="257">
        <v>1</v>
      </c>
      <c r="AC78" s="257">
        <v>1</v>
      </c>
      <c r="AZ78" s="257">
        <v>1</v>
      </c>
      <c r="BA78" s="257">
        <f>IF(AZ78=1,G78,0)</f>
        <v>0</v>
      </c>
      <c r="BB78" s="257">
        <f>IF(AZ78=2,G78,0)</f>
        <v>0</v>
      </c>
      <c r="BC78" s="257">
        <f>IF(AZ78=3,G78,0)</f>
        <v>0</v>
      </c>
      <c r="BD78" s="257">
        <f>IF(AZ78=4,G78,0)</f>
        <v>0</v>
      </c>
      <c r="BE78" s="257">
        <f>IF(AZ78=5,G78,0)</f>
        <v>0</v>
      </c>
      <c r="CA78" s="286">
        <v>1</v>
      </c>
      <c r="CB78" s="286">
        <v>1</v>
      </c>
    </row>
    <row r="79" spans="1:80" ht="12.75">
      <c r="A79" s="287">
        <v>19</v>
      </c>
      <c r="B79" s="288" t="s">
        <v>199</v>
      </c>
      <c r="C79" s="289" t="s">
        <v>200</v>
      </c>
      <c r="D79" s="290" t="s">
        <v>184</v>
      </c>
      <c r="E79" s="291">
        <v>1.4553</v>
      </c>
      <c r="F79" s="291">
        <v>0</v>
      </c>
      <c r="G79" s="292">
        <f>E79*F79</f>
        <v>0</v>
      </c>
      <c r="H79" s="293">
        <v>49215.5299999714</v>
      </c>
      <c r="I79" s="294">
        <f>E79*H79</f>
        <v>71623.36080895837</v>
      </c>
      <c r="J79" s="293">
        <v>0</v>
      </c>
      <c r="K79" s="294">
        <f>E79*J79</f>
        <v>0</v>
      </c>
      <c r="O79" s="286">
        <v>2</v>
      </c>
      <c r="AA79" s="257">
        <v>1</v>
      </c>
      <c r="AB79" s="257">
        <v>1</v>
      </c>
      <c r="AC79" s="257">
        <v>1</v>
      </c>
      <c r="AZ79" s="257">
        <v>1</v>
      </c>
      <c r="BA79" s="257">
        <f>IF(AZ79=1,G79,0)</f>
        <v>0</v>
      </c>
      <c r="BB79" s="257">
        <f>IF(AZ79=2,G79,0)</f>
        <v>0</v>
      </c>
      <c r="BC79" s="257">
        <f>IF(AZ79=3,G79,0)</f>
        <v>0</v>
      </c>
      <c r="BD79" s="257">
        <f>IF(AZ79=4,G79,0)</f>
        <v>0</v>
      </c>
      <c r="BE79" s="257">
        <f>IF(AZ79=5,G79,0)</f>
        <v>0</v>
      </c>
      <c r="CA79" s="286">
        <v>1</v>
      </c>
      <c r="CB79" s="286">
        <v>1</v>
      </c>
    </row>
    <row r="80" spans="1:15" ht="12.75">
      <c r="A80" s="295"/>
      <c r="B80" s="298"/>
      <c r="C80" s="299" t="s">
        <v>201</v>
      </c>
      <c r="D80" s="300"/>
      <c r="E80" s="301">
        <v>1.4553</v>
      </c>
      <c r="F80" s="302"/>
      <c r="G80" s="303"/>
      <c r="H80" s="304"/>
      <c r="I80" s="296"/>
      <c r="J80" s="305"/>
      <c r="K80" s="296"/>
      <c r="M80" s="297" t="s">
        <v>201</v>
      </c>
      <c r="O80" s="286"/>
    </row>
    <row r="81" spans="1:80" ht="12.75">
      <c r="A81" s="287">
        <v>20</v>
      </c>
      <c r="B81" s="288" t="s">
        <v>202</v>
      </c>
      <c r="C81" s="289" t="s">
        <v>203</v>
      </c>
      <c r="D81" s="290" t="s">
        <v>113</v>
      </c>
      <c r="E81" s="291">
        <v>7.7408</v>
      </c>
      <c r="F81" s="291">
        <v>0</v>
      </c>
      <c r="G81" s="292">
        <f>E81*F81</f>
        <v>0</v>
      </c>
      <c r="H81" s="293">
        <v>21926.5900000036</v>
      </c>
      <c r="I81" s="294">
        <f>E81*H81</f>
        <v>169729.3478720279</v>
      </c>
      <c r="J81" s="293">
        <v>0</v>
      </c>
      <c r="K81" s="294">
        <f>E81*J81</f>
        <v>0</v>
      </c>
      <c r="O81" s="286">
        <v>2</v>
      </c>
      <c r="AA81" s="257">
        <v>1</v>
      </c>
      <c r="AB81" s="257">
        <v>1</v>
      </c>
      <c r="AC81" s="257">
        <v>1</v>
      </c>
      <c r="AZ81" s="257">
        <v>1</v>
      </c>
      <c r="BA81" s="257">
        <f>IF(AZ81=1,G81,0)</f>
        <v>0</v>
      </c>
      <c r="BB81" s="257">
        <f>IF(AZ81=2,G81,0)</f>
        <v>0</v>
      </c>
      <c r="BC81" s="257">
        <f>IF(AZ81=3,G81,0)</f>
        <v>0</v>
      </c>
      <c r="BD81" s="257">
        <f>IF(AZ81=4,G81,0)</f>
        <v>0</v>
      </c>
      <c r="BE81" s="257">
        <f>IF(AZ81=5,G81,0)</f>
        <v>0</v>
      </c>
      <c r="CA81" s="286">
        <v>1</v>
      </c>
      <c r="CB81" s="286">
        <v>1</v>
      </c>
    </row>
    <row r="82" spans="1:15" ht="12.75">
      <c r="A82" s="295"/>
      <c r="B82" s="298"/>
      <c r="C82" s="299" t="s">
        <v>204</v>
      </c>
      <c r="D82" s="300"/>
      <c r="E82" s="301">
        <v>6.74</v>
      </c>
      <c r="F82" s="302"/>
      <c r="G82" s="303"/>
      <c r="H82" s="304"/>
      <c r="I82" s="296"/>
      <c r="J82" s="305"/>
      <c r="K82" s="296"/>
      <c r="M82" s="297" t="s">
        <v>204</v>
      </c>
      <c r="O82" s="286"/>
    </row>
    <row r="83" spans="1:15" ht="12.75">
      <c r="A83" s="295"/>
      <c r="B83" s="298"/>
      <c r="C83" s="299" t="s">
        <v>205</v>
      </c>
      <c r="D83" s="300"/>
      <c r="E83" s="301">
        <v>1.0008</v>
      </c>
      <c r="F83" s="302"/>
      <c r="G83" s="303"/>
      <c r="H83" s="304"/>
      <c r="I83" s="296"/>
      <c r="J83" s="305"/>
      <c r="K83" s="296"/>
      <c r="M83" s="297" t="s">
        <v>205</v>
      </c>
      <c r="O83" s="286"/>
    </row>
    <row r="84" spans="1:80" ht="12.75">
      <c r="A84" s="287">
        <v>21</v>
      </c>
      <c r="B84" s="288" t="s">
        <v>206</v>
      </c>
      <c r="C84" s="289" t="s">
        <v>207</v>
      </c>
      <c r="D84" s="290" t="s">
        <v>122</v>
      </c>
      <c r="E84" s="291">
        <v>56.91</v>
      </c>
      <c r="F84" s="291">
        <v>0</v>
      </c>
      <c r="G84" s="292">
        <f>E84*F84</f>
        <v>0</v>
      </c>
      <c r="H84" s="293">
        <v>18951.0300000012</v>
      </c>
      <c r="I84" s="294">
        <f>E84*H84</f>
        <v>1078503.1173000683</v>
      </c>
      <c r="J84" s="293">
        <v>0</v>
      </c>
      <c r="K84" s="294">
        <f>E84*J84</f>
        <v>0</v>
      </c>
      <c r="O84" s="286">
        <v>2</v>
      </c>
      <c r="AA84" s="257">
        <v>1</v>
      </c>
      <c r="AB84" s="257">
        <v>1</v>
      </c>
      <c r="AC84" s="257">
        <v>1</v>
      </c>
      <c r="AZ84" s="257">
        <v>1</v>
      </c>
      <c r="BA84" s="257">
        <f>IF(AZ84=1,G84,0)</f>
        <v>0</v>
      </c>
      <c r="BB84" s="257">
        <f>IF(AZ84=2,G84,0)</f>
        <v>0</v>
      </c>
      <c r="BC84" s="257">
        <f>IF(AZ84=3,G84,0)</f>
        <v>0</v>
      </c>
      <c r="BD84" s="257">
        <f>IF(AZ84=4,G84,0)</f>
        <v>0</v>
      </c>
      <c r="BE84" s="257">
        <f>IF(AZ84=5,G84,0)</f>
        <v>0</v>
      </c>
      <c r="CA84" s="286">
        <v>1</v>
      </c>
      <c r="CB84" s="286">
        <v>1</v>
      </c>
    </row>
    <row r="85" spans="1:15" ht="12.75">
      <c r="A85" s="295"/>
      <c r="B85" s="298"/>
      <c r="C85" s="299" t="s">
        <v>208</v>
      </c>
      <c r="D85" s="300"/>
      <c r="E85" s="301">
        <v>47.18</v>
      </c>
      <c r="F85" s="302"/>
      <c r="G85" s="303"/>
      <c r="H85" s="304"/>
      <c r="I85" s="296"/>
      <c r="J85" s="305"/>
      <c r="K85" s="296"/>
      <c r="M85" s="297" t="s">
        <v>208</v>
      </c>
      <c r="O85" s="286"/>
    </row>
    <row r="86" spans="1:15" ht="12.75">
      <c r="A86" s="295"/>
      <c r="B86" s="298"/>
      <c r="C86" s="299" t="s">
        <v>209</v>
      </c>
      <c r="D86" s="300"/>
      <c r="E86" s="301">
        <v>9.73</v>
      </c>
      <c r="F86" s="302"/>
      <c r="G86" s="303"/>
      <c r="H86" s="304"/>
      <c r="I86" s="296"/>
      <c r="J86" s="305"/>
      <c r="K86" s="296"/>
      <c r="M86" s="297" t="s">
        <v>209</v>
      </c>
      <c r="O86" s="286"/>
    </row>
    <row r="87" spans="1:80" ht="12.75">
      <c r="A87" s="287">
        <v>22</v>
      </c>
      <c r="B87" s="288" t="s">
        <v>210</v>
      </c>
      <c r="C87" s="289" t="s">
        <v>211</v>
      </c>
      <c r="D87" s="290" t="s">
        <v>122</v>
      </c>
      <c r="E87" s="291">
        <v>56.91</v>
      </c>
      <c r="F87" s="291">
        <v>0</v>
      </c>
      <c r="G87" s="292">
        <f>E87*F87</f>
        <v>0</v>
      </c>
      <c r="H87" s="293">
        <v>4160.11999999732</v>
      </c>
      <c r="I87" s="294">
        <f>E87*H87</f>
        <v>236752.42919984745</v>
      </c>
      <c r="J87" s="293">
        <v>0</v>
      </c>
      <c r="K87" s="294">
        <f>E87*J87</f>
        <v>0</v>
      </c>
      <c r="O87" s="286">
        <v>2</v>
      </c>
      <c r="AA87" s="257">
        <v>1</v>
      </c>
      <c r="AB87" s="257">
        <v>1</v>
      </c>
      <c r="AC87" s="257">
        <v>1</v>
      </c>
      <c r="AZ87" s="257">
        <v>1</v>
      </c>
      <c r="BA87" s="257">
        <f>IF(AZ87=1,G87,0)</f>
        <v>0</v>
      </c>
      <c r="BB87" s="257">
        <f>IF(AZ87=2,G87,0)</f>
        <v>0</v>
      </c>
      <c r="BC87" s="257">
        <f>IF(AZ87=3,G87,0)</f>
        <v>0</v>
      </c>
      <c r="BD87" s="257">
        <f>IF(AZ87=4,G87,0)</f>
        <v>0</v>
      </c>
      <c r="BE87" s="257">
        <f>IF(AZ87=5,G87,0)</f>
        <v>0</v>
      </c>
      <c r="CA87" s="286">
        <v>1</v>
      </c>
      <c r="CB87" s="286">
        <v>1</v>
      </c>
    </row>
    <row r="88" spans="1:15" ht="12.75">
      <c r="A88" s="295"/>
      <c r="B88" s="298"/>
      <c r="C88" s="299" t="s">
        <v>208</v>
      </c>
      <c r="D88" s="300"/>
      <c r="E88" s="301">
        <v>47.18</v>
      </c>
      <c r="F88" s="302"/>
      <c r="G88" s="303"/>
      <c r="H88" s="304"/>
      <c r="I88" s="296"/>
      <c r="J88" s="305"/>
      <c r="K88" s="296"/>
      <c r="M88" s="297" t="s">
        <v>208</v>
      </c>
      <c r="O88" s="286"/>
    </row>
    <row r="89" spans="1:15" ht="12.75">
      <c r="A89" s="295"/>
      <c r="B89" s="298"/>
      <c r="C89" s="299" t="s">
        <v>209</v>
      </c>
      <c r="D89" s="300"/>
      <c r="E89" s="301">
        <v>9.73</v>
      </c>
      <c r="F89" s="302"/>
      <c r="G89" s="303"/>
      <c r="H89" s="304"/>
      <c r="I89" s="296"/>
      <c r="J89" s="305"/>
      <c r="K89" s="296"/>
      <c r="M89" s="297" t="s">
        <v>209</v>
      </c>
      <c r="O89" s="286"/>
    </row>
    <row r="90" spans="1:80" ht="12.75">
      <c r="A90" s="287">
        <v>23</v>
      </c>
      <c r="B90" s="288" t="s">
        <v>212</v>
      </c>
      <c r="C90" s="289" t="s">
        <v>213</v>
      </c>
      <c r="D90" s="290" t="s">
        <v>184</v>
      </c>
      <c r="E90" s="291">
        <v>0.8348</v>
      </c>
      <c r="F90" s="291">
        <v>0</v>
      </c>
      <c r="G90" s="292">
        <f>E90*F90</f>
        <v>0</v>
      </c>
      <c r="H90" s="293">
        <v>27849.099999994</v>
      </c>
      <c r="I90" s="294">
        <f>E90*H90</f>
        <v>23248.42867999499</v>
      </c>
      <c r="J90" s="293">
        <v>0</v>
      </c>
      <c r="K90" s="294">
        <f>E90*J90</f>
        <v>0</v>
      </c>
      <c r="O90" s="286">
        <v>2</v>
      </c>
      <c r="AA90" s="257">
        <v>1</v>
      </c>
      <c r="AB90" s="257">
        <v>1</v>
      </c>
      <c r="AC90" s="257">
        <v>1</v>
      </c>
      <c r="AZ90" s="257">
        <v>1</v>
      </c>
      <c r="BA90" s="257">
        <f>IF(AZ90=1,G90,0)</f>
        <v>0</v>
      </c>
      <c r="BB90" s="257">
        <f>IF(AZ90=2,G90,0)</f>
        <v>0</v>
      </c>
      <c r="BC90" s="257">
        <f>IF(AZ90=3,G90,0)</f>
        <v>0</v>
      </c>
      <c r="BD90" s="257">
        <f>IF(AZ90=4,G90,0)</f>
        <v>0</v>
      </c>
      <c r="BE90" s="257">
        <f>IF(AZ90=5,G90,0)</f>
        <v>0</v>
      </c>
      <c r="CA90" s="286">
        <v>1</v>
      </c>
      <c r="CB90" s="286">
        <v>1</v>
      </c>
    </row>
    <row r="91" spans="1:15" ht="12.75">
      <c r="A91" s="295"/>
      <c r="B91" s="298"/>
      <c r="C91" s="299" t="s">
        <v>214</v>
      </c>
      <c r="D91" s="300"/>
      <c r="E91" s="301">
        <v>0.4521</v>
      </c>
      <c r="F91" s="302"/>
      <c r="G91" s="303"/>
      <c r="H91" s="304"/>
      <c r="I91" s="296"/>
      <c r="J91" s="305"/>
      <c r="K91" s="296"/>
      <c r="M91" s="297" t="s">
        <v>214</v>
      </c>
      <c r="O91" s="286"/>
    </row>
    <row r="92" spans="1:15" ht="12.75">
      <c r="A92" s="295"/>
      <c r="B92" s="298"/>
      <c r="C92" s="299" t="s">
        <v>215</v>
      </c>
      <c r="D92" s="300"/>
      <c r="E92" s="301">
        <v>0.2394</v>
      </c>
      <c r="F92" s="302"/>
      <c r="G92" s="303"/>
      <c r="H92" s="304"/>
      <c r="I92" s="296"/>
      <c r="J92" s="305"/>
      <c r="K92" s="296"/>
      <c r="M92" s="297" t="s">
        <v>215</v>
      </c>
      <c r="O92" s="286"/>
    </row>
    <row r="93" spans="1:15" ht="12.75">
      <c r="A93" s="295"/>
      <c r="B93" s="298"/>
      <c r="C93" s="299" t="s">
        <v>216</v>
      </c>
      <c r="D93" s="300"/>
      <c r="E93" s="301">
        <v>0.0494</v>
      </c>
      <c r="F93" s="302"/>
      <c r="G93" s="303"/>
      <c r="H93" s="304"/>
      <c r="I93" s="296"/>
      <c r="J93" s="305"/>
      <c r="K93" s="296"/>
      <c r="M93" s="297" t="s">
        <v>216</v>
      </c>
      <c r="O93" s="286"/>
    </row>
    <row r="94" spans="1:15" ht="12.75">
      <c r="A94" s="295"/>
      <c r="B94" s="298"/>
      <c r="C94" s="299" t="s">
        <v>217</v>
      </c>
      <c r="D94" s="300"/>
      <c r="E94" s="301">
        <v>0.0939</v>
      </c>
      <c r="F94" s="302"/>
      <c r="G94" s="303"/>
      <c r="H94" s="304"/>
      <c r="I94" s="296"/>
      <c r="J94" s="305"/>
      <c r="K94" s="296"/>
      <c r="M94" s="297" t="s">
        <v>217</v>
      </c>
      <c r="O94" s="286"/>
    </row>
    <row r="95" spans="1:80" ht="20.4">
      <c r="A95" s="287">
        <v>24</v>
      </c>
      <c r="B95" s="288" t="s">
        <v>218</v>
      </c>
      <c r="C95" s="289" t="s">
        <v>219</v>
      </c>
      <c r="D95" s="290" t="s">
        <v>122</v>
      </c>
      <c r="E95" s="291">
        <v>223.1779</v>
      </c>
      <c r="F95" s="291">
        <v>0</v>
      </c>
      <c r="G95" s="292">
        <f>E95*F95</f>
        <v>0</v>
      </c>
      <c r="H95" s="293">
        <v>157920.700000048</v>
      </c>
      <c r="I95" s="294">
        <f>E95*H95</f>
        <v>35244410.19254071</v>
      </c>
      <c r="J95" s="293">
        <v>0</v>
      </c>
      <c r="K95" s="294">
        <f>E95*J95</f>
        <v>0</v>
      </c>
      <c r="O95" s="286">
        <v>2</v>
      </c>
      <c r="AA95" s="257">
        <v>1</v>
      </c>
      <c r="AB95" s="257">
        <v>1</v>
      </c>
      <c r="AC95" s="257">
        <v>1</v>
      </c>
      <c r="AZ95" s="257">
        <v>1</v>
      </c>
      <c r="BA95" s="257">
        <f>IF(AZ95=1,G95,0)</f>
        <v>0</v>
      </c>
      <c r="BB95" s="257">
        <f>IF(AZ95=2,G95,0)</f>
        <v>0</v>
      </c>
      <c r="BC95" s="257">
        <f>IF(AZ95=3,G95,0)</f>
        <v>0</v>
      </c>
      <c r="BD95" s="257">
        <f>IF(AZ95=4,G95,0)</f>
        <v>0</v>
      </c>
      <c r="BE95" s="257">
        <f>IF(AZ95=5,G95,0)</f>
        <v>0</v>
      </c>
      <c r="CA95" s="286">
        <v>1</v>
      </c>
      <c r="CB95" s="286">
        <v>1</v>
      </c>
    </row>
    <row r="96" spans="1:15" ht="12.75">
      <c r="A96" s="295"/>
      <c r="B96" s="298"/>
      <c r="C96" s="299" t="s">
        <v>220</v>
      </c>
      <c r="D96" s="300"/>
      <c r="E96" s="301">
        <v>163.23</v>
      </c>
      <c r="F96" s="302"/>
      <c r="G96" s="303"/>
      <c r="H96" s="304"/>
      <c r="I96" s="296"/>
      <c r="J96" s="305"/>
      <c r="K96" s="296"/>
      <c r="M96" s="297" t="s">
        <v>220</v>
      </c>
      <c r="O96" s="286"/>
    </row>
    <row r="97" spans="1:15" ht="12.75">
      <c r="A97" s="295"/>
      <c r="B97" s="298"/>
      <c r="C97" s="299" t="s">
        <v>221</v>
      </c>
      <c r="D97" s="300"/>
      <c r="E97" s="301">
        <v>24.32</v>
      </c>
      <c r="F97" s="302"/>
      <c r="G97" s="303"/>
      <c r="H97" s="304"/>
      <c r="I97" s="296"/>
      <c r="J97" s="305"/>
      <c r="K97" s="296"/>
      <c r="M97" s="297" t="s">
        <v>221</v>
      </c>
      <c r="O97" s="286"/>
    </row>
    <row r="98" spans="1:15" ht="12.75">
      <c r="A98" s="295"/>
      <c r="B98" s="298"/>
      <c r="C98" s="299" t="s">
        <v>222</v>
      </c>
      <c r="D98" s="300"/>
      <c r="E98" s="301">
        <v>35.6279</v>
      </c>
      <c r="F98" s="302"/>
      <c r="G98" s="303"/>
      <c r="H98" s="304"/>
      <c r="I98" s="296"/>
      <c r="J98" s="305"/>
      <c r="K98" s="296"/>
      <c r="M98" s="297" t="s">
        <v>222</v>
      </c>
      <c r="O98" s="286"/>
    </row>
    <row r="99" spans="1:80" ht="12.75">
      <c r="A99" s="287">
        <v>25</v>
      </c>
      <c r="B99" s="288" t="s">
        <v>223</v>
      </c>
      <c r="C99" s="289" t="s">
        <v>224</v>
      </c>
      <c r="D99" s="290" t="s">
        <v>122</v>
      </c>
      <c r="E99" s="291">
        <v>449.16</v>
      </c>
      <c r="F99" s="291">
        <v>0</v>
      </c>
      <c r="G99" s="292">
        <f>E99*F99</f>
        <v>0</v>
      </c>
      <c r="H99" s="293">
        <v>86642.9600000381</v>
      </c>
      <c r="I99" s="294">
        <f>E99*H99</f>
        <v>38916551.91361712</v>
      </c>
      <c r="J99" s="293"/>
      <c r="K99" s="294">
        <f>E99*J99</f>
        <v>0</v>
      </c>
      <c r="O99" s="286">
        <v>2</v>
      </c>
      <c r="AA99" s="257">
        <v>12</v>
      </c>
      <c r="AB99" s="257">
        <v>0</v>
      </c>
      <c r="AC99" s="257">
        <v>25</v>
      </c>
      <c r="AZ99" s="257">
        <v>1</v>
      </c>
      <c r="BA99" s="257">
        <f>IF(AZ99=1,G99,0)</f>
        <v>0</v>
      </c>
      <c r="BB99" s="257">
        <f>IF(AZ99=2,G99,0)</f>
        <v>0</v>
      </c>
      <c r="BC99" s="257">
        <f>IF(AZ99=3,G99,0)</f>
        <v>0</v>
      </c>
      <c r="BD99" s="257">
        <f>IF(AZ99=4,G99,0)</f>
        <v>0</v>
      </c>
      <c r="BE99" s="257">
        <f>IF(AZ99=5,G99,0)</f>
        <v>0</v>
      </c>
      <c r="CA99" s="286">
        <v>12</v>
      </c>
      <c r="CB99" s="286">
        <v>0</v>
      </c>
    </row>
    <row r="100" spans="1:80" ht="12.75">
      <c r="A100" s="287">
        <v>26</v>
      </c>
      <c r="B100" s="288" t="s">
        <v>225</v>
      </c>
      <c r="C100" s="289" t="s">
        <v>226</v>
      </c>
      <c r="D100" s="290" t="s">
        <v>184</v>
      </c>
      <c r="E100" s="291">
        <v>23.4722</v>
      </c>
      <c r="F100" s="291">
        <v>0</v>
      </c>
      <c r="G100" s="292">
        <f>E100*F100</f>
        <v>0</v>
      </c>
      <c r="H100" s="293">
        <v>539285.806810379</v>
      </c>
      <c r="I100" s="294">
        <f>E100*H100</f>
        <v>12658224.31461458</v>
      </c>
      <c r="J100" s="293">
        <v>0</v>
      </c>
      <c r="K100" s="294">
        <f>E100*J100</f>
        <v>0</v>
      </c>
      <c r="O100" s="286">
        <v>2</v>
      </c>
      <c r="AA100" s="257">
        <v>1</v>
      </c>
      <c r="AB100" s="257">
        <v>1</v>
      </c>
      <c r="AC100" s="257">
        <v>1</v>
      </c>
      <c r="AZ100" s="257">
        <v>1</v>
      </c>
      <c r="BA100" s="257">
        <f>IF(AZ100=1,G100,0)</f>
        <v>0</v>
      </c>
      <c r="BB100" s="257">
        <f>IF(AZ100=2,G100,0)</f>
        <v>0</v>
      </c>
      <c r="BC100" s="257">
        <f>IF(AZ100=3,G100,0)</f>
        <v>0</v>
      </c>
      <c r="BD100" s="257">
        <f>IF(AZ100=4,G100,0)</f>
        <v>0</v>
      </c>
      <c r="BE100" s="257">
        <f>IF(AZ100=5,G100,0)</f>
        <v>0</v>
      </c>
      <c r="CA100" s="286">
        <v>1</v>
      </c>
      <c r="CB100" s="286">
        <v>1</v>
      </c>
    </row>
    <row r="101" spans="1:15" ht="12.75">
      <c r="A101" s="295"/>
      <c r="B101" s="298"/>
      <c r="C101" s="299" t="s">
        <v>185</v>
      </c>
      <c r="D101" s="300"/>
      <c r="E101" s="301">
        <v>23.4722</v>
      </c>
      <c r="F101" s="302"/>
      <c r="G101" s="303"/>
      <c r="H101" s="304"/>
      <c r="I101" s="296"/>
      <c r="J101" s="305"/>
      <c r="K101" s="296"/>
      <c r="M101" s="297" t="s">
        <v>185</v>
      </c>
      <c r="O101" s="286"/>
    </row>
    <row r="102" spans="1:57" ht="12.75">
      <c r="A102" s="306"/>
      <c r="B102" s="307" t="s">
        <v>101</v>
      </c>
      <c r="C102" s="308" t="s">
        <v>181</v>
      </c>
      <c r="D102" s="309"/>
      <c r="E102" s="310"/>
      <c r="F102" s="311"/>
      <c r="G102" s="312">
        <f>SUM(G67:G101)</f>
        <v>0</v>
      </c>
      <c r="H102" s="313"/>
      <c r="I102" s="314">
        <f>SUM(I67:I101)</f>
        <v>113936419.65848477</v>
      </c>
      <c r="J102" s="313"/>
      <c r="K102" s="314">
        <f>SUM(K67:K101)</f>
        <v>0</v>
      </c>
      <c r="O102" s="286">
        <v>4</v>
      </c>
      <c r="BA102" s="315">
        <f>SUM(BA67:BA101)</f>
        <v>0</v>
      </c>
      <c r="BB102" s="315">
        <f>SUM(BB67:BB101)</f>
        <v>0</v>
      </c>
      <c r="BC102" s="315">
        <f>SUM(BC67:BC101)</f>
        <v>0</v>
      </c>
      <c r="BD102" s="315">
        <f>SUM(BD67:BD101)</f>
        <v>0</v>
      </c>
      <c r="BE102" s="315">
        <f>SUM(BE67:BE101)</f>
        <v>0</v>
      </c>
    </row>
    <row r="103" spans="1:15" ht="12.75">
      <c r="A103" s="276" t="s">
        <v>97</v>
      </c>
      <c r="B103" s="277" t="s">
        <v>227</v>
      </c>
      <c r="C103" s="278" t="s">
        <v>228</v>
      </c>
      <c r="D103" s="279"/>
      <c r="E103" s="280"/>
      <c r="F103" s="280"/>
      <c r="G103" s="281"/>
      <c r="H103" s="282"/>
      <c r="I103" s="283"/>
      <c r="J103" s="284"/>
      <c r="K103" s="285"/>
      <c r="O103" s="286">
        <v>1</v>
      </c>
    </row>
    <row r="104" spans="1:80" ht="12.75">
      <c r="A104" s="287">
        <v>27</v>
      </c>
      <c r="B104" s="288" t="s">
        <v>230</v>
      </c>
      <c r="C104" s="289" t="s">
        <v>231</v>
      </c>
      <c r="D104" s="290" t="s">
        <v>122</v>
      </c>
      <c r="E104" s="291">
        <v>438.0798</v>
      </c>
      <c r="F104" s="291">
        <v>0</v>
      </c>
      <c r="G104" s="292">
        <f>E104*F104</f>
        <v>0</v>
      </c>
      <c r="H104" s="293">
        <v>19100.2800000012</v>
      </c>
      <c r="I104" s="294">
        <f>E104*H104</f>
        <v>8367446.842344525</v>
      </c>
      <c r="J104" s="293">
        <v>0</v>
      </c>
      <c r="K104" s="294">
        <f>E104*J104</f>
        <v>0</v>
      </c>
      <c r="O104" s="286">
        <v>2</v>
      </c>
      <c r="AA104" s="257">
        <v>1</v>
      </c>
      <c r="AB104" s="257">
        <v>1</v>
      </c>
      <c r="AC104" s="257">
        <v>1</v>
      </c>
      <c r="AZ104" s="257">
        <v>1</v>
      </c>
      <c r="BA104" s="257">
        <f>IF(AZ104=1,G104,0)</f>
        <v>0</v>
      </c>
      <c r="BB104" s="257">
        <f>IF(AZ104=2,G104,0)</f>
        <v>0</v>
      </c>
      <c r="BC104" s="257">
        <f>IF(AZ104=3,G104,0)</f>
        <v>0</v>
      </c>
      <c r="BD104" s="257">
        <f>IF(AZ104=4,G104,0)</f>
        <v>0</v>
      </c>
      <c r="BE104" s="257">
        <f>IF(AZ104=5,G104,0)</f>
        <v>0</v>
      </c>
      <c r="CA104" s="286">
        <v>1</v>
      </c>
      <c r="CB104" s="286">
        <v>1</v>
      </c>
    </row>
    <row r="105" spans="1:15" ht="12.75">
      <c r="A105" s="295"/>
      <c r="B105" s="298"/>
      <c r="C105" s="299" t="s">
        <v>232</v>
      </c>
      <c r="D105" s="300"/>
      <c r="E105" s="301">
        <v>82.008</v>
      </c>
      <c r="F105" s="302"/>
      <c r="G105" s="303"/>
      <c r="H105" s="304"/>
      <c r="I105" s="296"/>
      <c r="J105" s="305"/>
      <c r="K105" s="296"/>
      <c r="M105" s="297" t="s">
        <v>232</v>
      </c>
      <c r="O105" s="286"/>
    </row>
    <row r="106" spans="1:15" ht="12.75">
      <c r="A106" s="295"/>
      <c r="B106" s="298"/>
      <c r="C106" s="299" t="s">
        <v>233</v>
      </c>
      <c r="D106" s="300"/>
      <c r="E106" s="301">
        <v>78.696</v>
      </c>
      <c r="F106" s="302"/>
      <c r="G106" s="303"/>
      <c r="H106" s="304"/>
      <c r="I106" s="296"/>
      <c r="J106" s="305"/>
      <c r="K106" s="296"/>
      <c r="M106" s="297" t="s">
        <v>233</v>
      </c>
      <c r="O106" s="286"/>
    </row>
    <row r="107" spans="1:15" ht="12.75">
      <c r="A107" s="295"/>
      <c r="B107" s="298"/>
      <c r="C107" s="299" t="s">
        <v>234</v>
      </c>
      <c r="D107" s="300"/>
      <c r="E107" s="301">
        <v>27.1512</v>
      </c>
      <c r="F107" s="302"/>
      <c r="G107" s="303"/>
      <c r="H107" s="304"/>
      <c r="I107" s="296"/>
      <c r="J107" s="305"/>
      <c r="K107" s="296"/>
      <c r="M107" s="297" t="s">
        <v>234</v>
      </c>
      <c r="O107" s="286"/>
    </row>
    <row r="108" spans="1:15" ht="12.75">
      <c r="A108" s="295"/>
      <c r="B108" s="298"/>
      <c r="C108" s="299" t="s">
        <v>235</v>
      </c>
      <c r="D108" s="300"/>
      <c r="E108" s="301">
        <v>82.008</v>
      </c>
      <c r="F108" s="302"/>
      <c r="G108" s="303"/>
      <c r="H108" s="304"/>
      <c r="I108" s="296"/>
      <c r="J108" s="305"/>
      <c r="K108" s="296"/>
      <c r="M108" s="297" t="s">
        <v>235</v>
      </c>
      <c r="O108" s="286"/>
    </row>
    <row r="109" spans="1:15" ht="12.75">
      <c r="A109" s="295"/>
      <c r="B109" s="298"/>
      <c r="C109" s="299" t="s">
        <v>236</v>
      </c>
      <c r="D109" s="300"/>
      <c r="E109" s="301">
        <v>79.716</v>
      </c>
      <c r="F109" s="302"/>
      <c r="G109" s="303"/>
      <c r="H109" s="304"/>
      <c r="I109" s="296"/>
      <c r="J109" s="305"/>
      <c r="K109" s="296"/>
      <c r="M109" s="297" t="s">
        <v>236</v>
      </c>
      <c r="O109" s="286"/>
    </row>
    <row r="110" spans="1:15" ht="12.75">
      <c r="A110" s="295"/>
      <c r="B110" s="298"/>
      <c r="C110" s="299" t="s">
        <v>237</v>
      </c>
      <c r="D110" s="300"/>
      <c r="E110" s="301">
        <v>36.556</v>
      </c>
      <c r="F110" s="302"/>
      <c r="G110" s="303"/>
      <c r="H110" s="304"/>
      <c r="I110" s="296"/>
      <c r="J110" s="305"/>
      <c r="K110" s="296"/>
      <c r="M110" s="297" t="s">
        <v>237</v>
      </c>
      <c r="O110" s="286"/>
    </row>
    <row r="111" spans="1:15" ht="12.75">
      <c r="A111" s="295"/>
      <c r="B111" s="298"/>
      <c r="C111" s="299" t="s">
        <v>238</v>
      </c>
      <c r="D111" s="300"/>
      <c r="E111" s="301">
        <v>60.164</v>
      </c>
      <c r="F111" s="302"/>
      <c r="G111" s="303"/>
      <c r="H111" s="304"/>
      <c r="I111" s="296"/>
      <c r="J111" s="305"/>
      <c r="K111" s="296"/>
      <c r="M111" s="297" t="s">
        <v>238</v>
      </c>
      <c r="O111" s="286"/>
    </row>
    <row r="112" spans="1:15" ht="12.75">
      <c r="A112" s="295"/>
      <c r="B112" s="298"/>
      <c r="C112" s="299" t="s">
        <v>239</v>
      </c>
      <c r="D112" s="300"/>
      <c r="E112" s="301">
        <v>-13.3632</v>
      </c>
      <c r="F112" s="302"/>
      <c r="G112" s="303"/>
      <c r="H112" s="304"/>
      <c r="I112" s="296"/>
      <c r="J112" s="305"/>
      <c r="K112" s="296"/>
      <c r="M112" s="297" t="s">
        <v>239</v>
      </c>
      <c r="O112" s="286"/>
    </row>
    <row r="113" spans="1:15" ht="12.75">
      <c r="A113" s="295"/>
      <c r="B113" s="298"/>
      <c r="C113" s="299" t="s">
        <v>240</v>
      </c>
      <c r="D113" s="300"/>
      <c r="E113" s="301">
        <v>-13.824</v>
      </c>
      <c r="F113" s="302"/>
      <c r="G113" s="303"/>
      <c r="H113" s="304"/>
      <c r="I113" s="296"/>
      <c r="J113" s="305"/>
      <c r="K113" s="296"/>
      <c r="M113" s="297" t="s">
        <v>240</v>
      </c>
      <c r="O113" s="286"/>
    </row>
    <row r="114" spans="1:15" ht="12.75">
      <c r="A114" s="295"/>
      <c r="B114" s="298"/>
      <c r="C114" s="299" t="s">
        <v>241</v>
      </c>
      <c r="D114" s="300"/>
      <c r="E114" s="301">
        <v>-1.3248</v>
      </c>
      <c r="F114" s="302"/>
      <c r="G114" s="303"/>
      <c r="H114" s="304"/>
      <c r="I114" s="296"/>
      <c r="J114" s="305"/>
      <c r="K114" s="296"/>
      <c r="M114" s="297" t="s">
        <v>241</v>
      </c>
      <c r="O114" s="286"/>
    </row>
    <row r="115" spans="1:15" ht="12.75">
      <c r="A115" s="295"/>
      <c r="B115" s="298"/>
      <c r="C115" s="299" t="s">
        <v>242</v>
      </c>
      <c r="D115" s="300"/>
      <c r="E115" s="301">
        <v>20.2926</v>
      </c>
      <c r="F115" s="302"/>
      <c r="G115" s="303"/>
      <c r="H115" s="304"/>
      <c r="I115" s="296"/>
      <c r="J115" s="305"/>
      <c r="K115" s="296"/>
      <c r="M115" s="297" t="s">
        <v>242</v>
      </c>
      <c r="O115" s="286"/>
    </row>
    <row r="116" spans="1:80" ht="12.75">
      <c r="A116" s="287">
        <v>28</v>
      </c>
      <c r="B116" s="288" t="s">
        <v>243</v>
      </c>
      <c r="C116" s="289" t="s">
        <v>244</v>
      </c>
      <c r="D116" s="290" t="s">
        <v>122</v>
      </c>
      <c r="E116" s="291">
        <v>270.4562</v>
      </c>
      <c r="F116" s="291">
        <v>0</v>
      </c>
      <c r="G116" s="292">
        <f>E116*F116</f>
        <v>0</v>
      </c>
      <c r="H116" s="293">
        <v>68209.0599999428</v>
      </c>
      <c r="I116" s="294">
        <f>E116*H116</f>
        <v>18447563.17315653</v>
      </c>
      <c r="J116" s="293"/>
      <c r="K116" s="294">
        <f>E116*J116</f>
        <v>0</v>
      </c>
      <c r="O116" s="286">
        <v>2</v>
      </c>
      <c r="AA116" s="257">
        <v>12</v>
      </c>
      <c r="AB116" s="257">
        <v>0</v>
      </c>
      <c r="AC116" s="257">
        <v>28</v>
      </c>
      <c r="AZ116" s="257">
        <v>1</v>
      </c>
      <c r="BA116" s="257">
        <f>IF(AZ116=1,G116,0)</f>
        <v>0</v>
      </c>
      <c r="BB116" s="257">
        <f>IF(AZ116=2,G116,0)</f>
        <v>0</v>
      </c>
      <c r="BC116" s="257">
        <f>IF(AZ116=3,G116,0)</f>
        <v>0</v>
      </c>
      <c r="BD116" s="257">
        <f>IF(AZ116=4,G116,0)</f>
        <v>0</v>
      </c>
      <c r="BE116" s="257">
        <f>IF(AZ116=5,G116,0)</f>
        <v>0</v>
      </c>
      <c r="CA116" s="286">
        <v>12</v>
      </c>
      <c r="CB116" s="286">
        <v>0</v>
      </c>
    </row>
    <row r="117" spans="1:15" ht="12.75">
      <c r="A117" s="295"/>
      <c r="B117" s="298"/>
      <c r="C117" s="299" t="s">
        <v>245</v>
      </c>
      <c r="D117" s="300"/>
      <c r="E117" s="301">
        <v>261.6258</v>
      </c>
      <c r="F117" s="302"/>
      <c r="G117" s="303"/>
      <c r="H117" s="304"/>
      <c r="I117" s="296"/>
      <c r="J117" s="305"/>
      <c r="K117" s="296"/>
      <c r="M117" s="297" t="s">
        <v>245</v>
      </c>
      <c r="O117" s="286"/>
    </row>
    <row r="118" spans="1:15" ht="12.75">
      <c r="A118" s="295"/>
      <c r="B118" s="298"/>
      <c r="C118" s="299" t="s">
        <v>246</v>
      </c>
      <c r="D118" s="300"/>
      <c r="E118" s="301">
        <v>-28.512</v>
      </c>
      <c r="F118" s="302"/>
      <c r="G118" s="303"/>
      <c r="H118" s="304"/>
      <c r="I118" s="296"/>
      <c r="J118" s="305"/>
      <c r="K118" s="296"/>
      <c r="M118" s="297" t="s">
        <v>246</v>
      </c>
      <c r="O118" s="286"/>
    </row>
    <row r="119" spans="1:15" ht="12.75">
      <c r="A119" s="295"/>
      <c r="B119" s="298"/>
      <c r="C119" s="299" t="s">
        <v>247</v>
      </c>
      <c r="D119" s="300"/>
      <c r="E119" s="301">
        <v>-2.6496</v>
      </c>
      <c r="F119" s="302"/>
      <c r="G119" s="303"/>
      <c r="H119" s="304"/>
      <c r="I119" s="296"/>
      <c r="J119" s="305"/>
      <c r="K119" s="296"/>
      <c r="M119" s="297" t="s">
        <v>247</v>
      </c>
      <c r="O119" s="286"/>
    </row>
    <row r="120" spans="1:15" ht="12.75">
      <c r="A120" s="295"/>
      <c r="B120" s="298"/>
      <c r="C120" s="299" t="s">
        <v>248</v>
      </c>
      <c r="D120" s="300"/>
      <c r="E120" s="301">
        <v>25.088</v>
      </c>
      <c r="F120" s="302"/>
      <c r="G120" s="303"/>
      <c r="H120" s="304"/>
      <c r="I120" s="296"/>
      <c r="J120" s="305"/>
      <c r="K120" s="296"/>
      <c r="M120" s="297" t="s">
        <v>248</v>
      </c>
      <c r="O120" s="286"/>
    </row>
    <row r="121" spans="1:15" ht="12.75">
      <c r="A121" s="295"/>
      <c r="B121" s="298"/>
      <c r="C121" s="299" t="s">
        <v>249</v>
      </c>
      <c r="D121" s="300"/>
      <c r="E121" s="301">
        <v>6</v>
      </c>
      <c r="F121" s="302"/>
      <c r="G121" s="303"/>
      <c r="H121" s="304"/>
      <c r="I121" s="296"/>
      <c r="J121" s="305"/>
      <c r="K121" s="296"/>
      <c r="M121" s="297" t="s">
        <v>249</v>
      </c>
      <c r="O121" s="286"/>
    </row>
    <row r="122" spans="1:15" ht="12.75">
      <c r="A122" s="295"/>
      <c r="B122" s="298"/>
      <c r="C122" s="299" t="s">
        <v>250</v>
      </c>
      <c r="D122" s="300"/>
      <c r="E122" s="301">
        <v>6.048</v>
      </c>
      <c r="F122" s="302"/>
      <c r="G122" s="303"/>
      <c r="H122" s="304"/>
      <c r="I122" s="296"/>
      <c r="J122" s="305"/>
      <c r="K122" s="296"/>
      <c r="M122" s="297" t="s">
        <v>250</v>
      </c>
      <c r="O122" s="286"/>
    </row>
    <row r="123" spans="1:15" ht="12.75">
      <c r="A123" s="295"/>
      <c r="B123" s="298"/>
      <c r="C123" s="299" t="s">
        <v>251</v>
      </c>
      <c r="D123" s="300"/>
      <c r="E123" s="301">
        <v>1.044</v>
      </c>
      <c r="F123" s="302"/>
      <c r="G123" s="303"/>
      <c r="H123" s="304"/>
      <c r="I123" s="296"/>
      <c r="J123" s="305"/>
      <c r="K123" s="296"/>
      <c r="M123" s="297" t="s">
        <v>251</v>
      </c>
      <c r="O123" s="286"/>
    </row>
    <row r="124" spans="1:15" ht="12.75">
      <c r="A124" s="295"/>
      <c r="B124" s="298"/>
      <c r="C124" s="299" t="s">
        <v>252</v>
      </c>
      <c r="D124" s="300"/>
      <c r="E124" s="301">
        <v>1.812</v>
      </c>
      <c r="F124" s="302"/>
      <c r="G124" s="303"/>
      <c r="H124" s="304"/>
      <c r="I124" s="296"/>
      <c r="J124" s="305"/>
      <c r="K124" s="296"/>
      <c r="M124" s="297" t="s">
        <v>252</v>
      </c>
      <c r="O124" s="286"/>
    </row>
    <row r="125" spans="1:57" ht="12.75">
      <c r="A125" s="306"/>
      <c r="B125" s="307" t="s">
        <v>101</v>
      </c>
      <c r="C125" s="308" t="s">
        <v>229</v>
      </c>
      <c r="D125" s="309"/>
      <c r="E125" s="310"/>
      <c r="F125" s="311"/>
      <c r="G125" s="312">
        <f>SUM(G103:G124)</f>
        <v>0</v>
      </c>
      <c r="H125" s="313"/>
      <c r="I125" s="314">
        <f>SUM(I103:I124)</f>
        <v>26815010.015501056</v>
      </c>
      <c r="J125" s="313"/>
      <c r="K125" s="314">
        <f>SUM(K103:K124)</f>
        <v>0</v>
      </c>
      <c r="O125" s="286">
        <v>4</v>
      </c>
      <c r="BA125" s="315">
        <f>SUM(BA103:BA124)</f>
        <v>0</v>
      </c>
      <c r="BB125" s="315">
        <f>SUM(BB103:BB124)</f>
        <v>0</v>
      </c>
      <c r="BC125" s="315">
        <f>SUM(BC103:BC124)</f>
        <v>0</v>
      </c>
      <c r="BD125" s="315">
        <f>SUM(BD103:BD124)</f>
        <v>0</v>
      </c>
      <c r="BE125" s="315">
        <f>SUM(BE103:BE124)</f>
        <v>0</v>
      </c>
    </row>
    <row r="126" spans="1:15" ht="12.75">
      <c r="A126" s="276" t="s">
        <v>97</v>
      </c>
      <c r="B126" s="277" t="s">
        <v>253</v>
      </c>
      <c r="C126" s="278" t="s">
        <v>254</v>
      </c>
      <c r="D126" s="279"/>
      <c r="E126" s="280"/>
      <c r="F126" s="280"/>
      <c r="G126" s="281"/>
      <c r="H126" s="282"/>
      <c r="I126" s="283"/>
      <c r="J126" s="284"/>
      <c r="K126" s="285"/>
      <c r="O126" s="286">
        <v>1</v>
      </c>
    </row>
    <row r="127" spans="1:80" ht="20.4">
      <c r="A127" s="287">
        <v>29</v>
      </c>
      <c r="B127" s="288" t="s">
        <v>256</v>
      </c>
      <c r="C127" s="289" t="s">
        <v>257</v>
      </c>
      <c r="D127" s="290" t="s">
        <v>122</v>
      </c>
      <c r="E127" s="291">
        <v>117.864</v>
      </c>
      <c r="F127" s="291">
        <v>0</v>
      </c>
      <c r="G127" s="292">
        <f>E127*F127</f>
        <v>0</v>
      </c>
      <c r="H127" s="293">
        <v>20213.6800000072</v>
      </c>
      <c r="I127" s="294">
        <f>E127*H127</f>
        <v>2382465.1795208487</v>
      </c>
      <c r="J127" s="293">
        <v>0</v>
      </c>
      <c r="K127" s="294">
        <f>E127*J127</f>
        <v>0</v>
      </c>
      <c r="O127" s="286">
        <v>2</v>
      </c>
      <c r="AA127" s="257">
        <v>1</v>
      </c>
      <c r="AB127" s="257">
        <v>1</v>
      </c>
      <c r="AC127" s="257">
        <v>1</v>
      </c>
      <c r="AZ127" s="257">
        <v>1</v>
      </c>
      <c r="BA127" s="257">
        <f>IF(AZ127=1,G127,0)</f>
        <v>0</v>
      </c>
      <c r="BB127" s="257">
        <f>IF(AZ127=2,G127,0)</f>
        <v>0</v>
      </c>
      <c r="BC127" s="257">
        <f>IF(AZ127=3,G127,0)</f>
        <v>0</v>
      </c>
      <c r="BD127" s="257">
        <f>IF(AZ127=4,G127,0)</f>
        <v>0</v>
      </c>
      <c r="BE127" s="257">
        <f>IF(AZ127=5,G127,0)</f>
        <v>0</v>
      </c>
      <c r="CA127" s="286">
        <v>1</v>
      </c>
      <c r="CB127" s="286">
        <v>1</v>
      </c>
    </row>
    <row r="128" spans="1:80" ht="12.75">
      <c r="A128" s="287">
        <v>30</v>
      </c>
      <c r="B128" s="288" t="s">
        <v>258</v>
      </c>
      <c r="C128" s="289" t="s">
        <v>259</v>
      </c>
      <c r="D128" s="290" t="s">
        <v>122</v>
      </c>
      <c r="E128" s="291">
        <v>23.4</v>
      </c>
      <c r="F128" s="291">
        <v>0</v>
      </c>
      <c r="G128" s="292">
        <f>E128*F128</f>
        <v>0</v>
      </c>
      <c r="H128" s="293">
        <v>7464.60000000149</v>
      </c>
      <c r="I128" s="294">
        <f>E128*H128</f>
        <v>174671.64000003485</v>
      </c>
      <c r="J128" s="293">
        <v>0</v>
      </c>
      <c r="K128" s="294">
        <f>E128*J128</f>
        <v>0</v>
      </c>
      <c r="O128" s="286">
        <v>2</v>
      </c>
      <c r="AA128" s="257">
        <v>1</v>
      </c>
      <c r="AB128" s="257">
        <v>1</v>
      </c>
      <c r="AC128" s="257">
        <v>1</v>
      </c>
      <c r="AZ128" s="257">
        <v>1</v>
      </c>
      <c r="BA128" s="257">
        <f>IF(AZ128=1,G128,0)</f>
        <v>0</v>
      </c>
      <c r="BB128" s="257">
        <f>IF(AZ128=2,G128,0)</f>
        <v>0</v>
      </c>
      <c r="BC128" s="257">
        <f>IF(AZ128=3,G128,0)</f>
        <v>0</v>
      </c>
      <c r="BD128" s="257">
        <f>IF(AZ128=4,G128,0)</f>
        <v>0</v>
      </c>
      <c r="BE128" s="257">
        <f>IF(AZ128=5,G128,0)</f>
        <v>0</v>
      </c>
      <c r="CA128" s="286">
        <v>1</v>
      </c>
      <c r="CB128" s="286">
        <v>1</v>
      </c>
    </row>
    <row r="129" spans="1:15" ht="12.75">
      <c r="A129" s="295"/>
      <c r="B129" s="298"/>
      <c r="C129" s="299" t="s">
        <v>260</v>
      </c>
      <c r="D129" s="300"/>
      <c r="E129" s="301">
        <v>23.4</v>
      </c>
      <c r="F129" s="302"/>
      <c r="G129" s="303"/>
      <c r="H129" s="304"/>
      <c r="I129" s="296"/>
      <c r="J129" s="305"/>
      <c r="K129" s="296"/>
      <c r="M129" s="297" t="s">
        <v>260</v>
      </c>
      <c r="O129" s="286"/>
    </row>
    <row r="130" spans="1:80" ht="12.75">
      <c r="A130" s="287">
        <v>31</v>
      </c>
      <c r="B130" s="288" t="s">
        <v>261</v>
      </c>
      <c r="C130" s="289" t="s">
        <v>262</v>
      </c>
      <c r="D130" s="290" t="s">
        <v>122</v>
      </c>
      <c r="E130" s="291">
        <v>31.1616</v>
      </c>
      <c r="F130" s="291">
        <v>0</v>
      </c>
      <c r="G130" s="292">
        <f>E130*F130</f>
        <v>0</v>
      </c>
      <c r="H130" s="293">
        <v>1202.83999999985</v>
      </c>
      <c r="I130" s="294">
        <f>E130*H130</f>
        <v>37482.418943995326</v>
      </c>
      <c r="J130" s="293">
        <v>0</v>
      </c>
      <c r="K130" s="294">
        <f>E130*J130</f>
        <v>0</v>
      </c>
      <c r="O130" s="286">
        <v>2</v>
      </c>
      <c r="AA130" s="257">
        <v>1</v>
      </c>
      <c r="AB130" s="257">
        <v>1</v>
      </c>
      <c r="AC130" s="257">
        <v>1</v>
      </c>
      <c r="AZ130" s="257">
        <v>1</v>
      </c>
      <c r="BA130" s="257">
        <f>IF(AZ130=1,G130,0)</f>
        <v>0</v>
      </c>
      <c r="BB130" s="257">
        <f>IF(AZ130=2,G130,0)</f>
        <v>0</v>
      </c>
      <c r="BC130" s="257">
        <f>IF(AZ130=3,G130,0)</f>
        <v>0</v>
      </c>
      <c r="BD130" s="257">
        <f>IF(AZ130=4,G130,0)</f>
        <v>0</v>
      </c>
      <c r="BE130" s="257">
        <f>IF(AZ130=5,G130,0)</f>
        <v>0</v>
      </c>
      <c r="CA130" s="286">
        <v>1</v>
      </c>
      <c r="CB130" s="286">
        <v>1</v>
      </c>
    </row>
    <row r="131" spans="1:15" ht="12.75">
      <c r="A131" s="295"/>
      <c r="B131" s="298"/>
      <c r="C131" s="299" t="s">
        <v>263</v>
      </c>
      <c r="D131" s="300"/>
      <c r="E131" s="301">
        <v>13.3632</v>
      </c>
      <c r="F131" s="302"/>
      <c r="G131" s="303"/>
      <c r="H131" s="304"/>
      <c r="I131" s="296"/>
      <c r="J131" s="305"/>
      <c r="K131" s="296"/>
      <c r="M131" s="297" t="s">
        <v>263</v>
      </c>
      <c r="O131" s="286"/>
    </row>
    <row r="132" spans="1:15" ht="12.75">
      <c r="A132" s="295"/>
      <c r="B132" s="298"/>
      <c r="C132" s="299" t="s">
        <v>264</v>
      </c>
      <c r="D132" s="300"/>
      <c r="E132" s="301">
        <v>13.824</v>
      </c>
      <c r="F132" s="302"/>
      <c r="G132" s="303"/>
      <c r="H132" s="304"/>
      <c r="I132" s="296"/>
      <c r="J132" s="305"/>
      <c r="K132" s="296"/>
      <c r="M132" s="297" t="s">
        <v>264</v>
      </c>
      <c r="O132" s="286"/>
    </row>
    <row r="133" spans="1:15" ht="12.75">
      <c r="A133" s="295"/>
      <c r="B133" s="298"/>
      <c r="C133" s="299" t="s">
        <v>265</v>
      </c>
      <c r="D133" s="300"/>
      <c r="E133" s="301">
        <v>1.3248</v>
      </c>
      <c r="F133" s="302"/>
      <c r="G133" s="303"/>
      <c r="H133" s="304"/>
      <c r="I133" s="296"/>
      <c r="J133" s="305"/>
      <c r="K133" s="296"/>
      <c r="M133" s="297" t="s">
        <v>265</v>
      </c>
      <c r="O133" s="286"/>
    </row>
    <row r="134" spans="1:15" ht="12.75">
      <c r="A134" s="295"/>
      <c r="B134" s="298"/>
      <c r="C134" s="299" t="s">
        <v>266</v>
      </c>
      <c r="D134" s="300"/>
      <c r="E134" s="301">
        <v>2.6496</v>
      </c>
      <c r="F134" s="302"/>
      <c r="G134" s="303"/>
      <c r="H134" s="304"/>
      <c r="I134" s="296"/>
      <c r="J134" s="305"/>
      <c r="K134" s="296"/>
      <c r="M134" s="297" t="s">
        <v>266</v>
      </c>
      <c r="O134" s="286"/>
    </row>
    <row r="135" spans="1:80" ht="12.75">
      <c r="A135" s="287">
        <v>32</v>
      </c>
      <c r="B135" s="288" t="s">
        <v>267</v>
      </c>
      <c r="C135" s="289" t="s">
        <v>268</v>
      </c>
      <c r="D135" s="290" t="s">
        <v>122</v>
      </c>
      <c r="E135" s="291">
        <v>530.115</v>
      </c>
      <c r="F135" s="291">
        <v>0</v>
      </c>
      <c r="G135" s="292">
        <f>E135*F135</f>
        <v>0</v>
      </c>
      <c r="H135" s="293">
        <v>159034.5</v>
      </c>
      <c r="I135" s="294">
        <f>E135*H135</f>
        <v>84306573.9675</v>
      </c>
      <c r="J135" s="293">
        <v>0</v>
      </c>
      <c r="K135" s="294">
        <f>E135*J135</f>
        <v>0</v>
      </c>
      <c r="O135" s="286">
        <v>2</v>
      </c>
      <c r="AA135" s="257">
        <v>1</v>
      </c>
      <c r="AB135" s="257">
        <v>1</v>
      </c>
      <c r="AC135" s="257">
        <v>1</v>
      </c>
      <c r="AZ135" s="257">
        <v>1</v>
      </c>
      <c r="BA135" s="257">
        <f>IF(AZ135=1,G135,0)</f>
        <v>0</v>
      </c>
      <c r="BB135" s="257">
        <f>IF(AZ135=2,G135,0)</f>
        <v>0</v>
      </c>
      <c r="BC135" s="257">
        <f>IF(AZ135=3,G135,0)</f>
        <v>0</v>
      </c>
      <c r="BD135" s="257">
        <f>IF(AZ135=4,G135,0)</f>
        <v>0</v>
      </c>
      <c r="BE135" s="257">
        <f>IF(AZ135=5,G135,0)</f>
        <v>0</v>
      </c>
      <c r="CA135" s="286">
        <v>1</v>
      </c>
      <c r="CB135" s="286">
        <v>1</v>
      </c>
    </row>
    <row r="136" spans="1:15" ht="12.75">
      <c r="A136" s="295"/>
      <c r="B136" s="298"/>
      <c r="C136" s="299" t="s">
        <v>269</v>
      </c>
      <c r="D136" s="300"/>
      <c r="E136" s="301">
        <v>29.0407</v>
      </c>
      <c r="F136" s="302"/>
      <c r="G136" s="303"/>
      <c r="H136" s="304"/>
      <c r="I136" s="296"/>
      <c r="J136" s="305"/>
      <c r="K136" s="296"/>
      <c r="M136" s="297" t="s">
        <v>269</v>
      </c>
      <c r="O136" s="286"/>
    </row>
    <row r="137" spans="1:15" ht="12.75">
      <c r="A137" s="295"/>
      <c r="B137" s="298"/>
      <c r="C137" s="299" t="s">
        <v>270</v>
      </c>
      <c r="D137" s="300"/>
      <c r="E137" s="301">
        <v>22.0733</v>
      </c>
      <c r="F137" s="302"/>
      <c r="G137" s="303"/>
      <c r="H137" s="304"/>
      <c r="I137" s="296"/>
      <c r="J137" s="305"/>
      <c r="K137" s="296"/>
      <c r="M137" s="297" t="s">
        <v>270</v>
      </c>
      <c r="O137" s="286"/>
    </row>
    <row r="138" spans="1:15" ht="12.75">
      <c r="A138" s="295"/>
      <c r="B138" s="298"/>
      <c r="C138" s="299" t="s">
        <v>123</v>
      </c>
      <c r="D138" s="300"/>
      <c r="E138" s="301">
        <v>39.2904</v>
      </c>
      <c r="F138" s="302"/>
      <c r="G138" s="303"/>
      <c r="H138" s="304"/>
      <c r="I138" s="296"/>
      <c r="J138" s="305"/>
      <c r="K138" s="296"/>
      <c r="M138" s="297" t="s">
        <v>123</v>
      </c>
      <c r="O138" s="286"/>
    </row>
    <row r="139" spans="1:15" ht="12.75">
      <c r="A139" s="295"/>
      <c r="B139" s="298"/>
      <c r="C139" s="299" t="s">
        <v>271</v>
      </c>
      <c r="D139" s="300"/>
      <c r="E139" s="301">
        <v>1.6308</v>
      </c>
      <c r="F139" s="302"/>
      <c r="G139" s="303"/>
      <c r="H139" s="304"/>
      <c r="I139" s="296"/>
      <c r="J139" s="305"/>
      <c r="K139" s="296"/>
      <c r="M139" s="297" t="s">
        <v>271</v>
      </c>
      <c r="O139" s="286"/>
    </row>
    <row r="140" spans="1:15" ht="12.75">
      <c r="A140" s="295"/>
      <c r="B140" s="298"/>
      <c r="C140" s="299" t="s">
        <v>232</v>
      </c>
      <c r="D140" s="300"/>
      <c r="E140" s="301">
        <v>82.008</v>
      </c>
      <c r="F140" s="302"/>
      <c r="G140" s="303"/>
      <c r="H140" s="304"/>
      <c r="I140" s="296"/>
      <c r="J140" s="305"/>
      <c r="K140" s="296"/>
      <c r="M140" s="297" t="s">
        <v>232</v>
      </c>
      <c r="O140" s="286"/>
    </row>
    <row r="141" spans="1:15" ht="12.75">
      <c r="A141" s="295"/>
      <c r="B141" s="298"/>
      <c r="C141" s="299" t="s">
        <v>233</v>
      </c>
      <c r="D141" s="300"/>
      <c r="E141" s="301">
        <v>78.696</v>
      </c>
      <c r="F141" s="302"/>
      <c r="G141" s="303"/>
      <c r="H141" s="304"/>
      <c r="I141" s="296"/>
      <c r="J141" s="305"/>
      <c r="K141" s="296"/>
      <c r="M141" s="297" t="s">
        <v>233</v>
      </c>
      <c r="O141" s="286"/>
    </row>
    <row r="142" spans="1:15" ht="12.75">
      <c r="A142" s="295"/>
      <c r="B142" s="298"/>
      <c r="C142" s="299" t="s">
        <v>234</v>
      </c>
      <c r="D142" s="300"/>
      <c r="E142" s="301">
        <v>27.1512</v>
      </c>
      <c r="F142" s="302"/>
      <c r="G142" s="303"/>
      <c r="H142" s="304"/>
      <c r="I142" s="296"/>
      <c r="J142" s="305"/>
      <c r="K142" s="296"/>
      <c r="M142" s="297" t="s">
        <v>234</v>
      </c>
      <c r="O142" s="286"/>
    </row>
    <row r="143" spans="1:15" ht="12.75">
      <c r="A143" s="295"/>
      <c r="B143" s="298"/>
      <c r="C143" s="299" t="s">
        <v>235</v>
      </c>
      <c r="D143" s="300"/>
      <c r="E143" s="301">
        <v>82.008</v>
      </c>
      <c r="F143" s="302"/>
      <c r="G143" s="303"/>
      <c r="H143" s="304"/>
      <c r="I143" s="296"/>
      <c r="J143" s="305"/>
      <c r="K143" s="296"/>
      <c r="M143" s="297" t="s">
        <v>235</v>
      </c>
      <c r="O143" s="286"/>
    </row>
    <row r="144" spans="1:15" ht="12.75">
      <c r="A144" s="295"/>
      <c r="B144" s="298"/>
      <c r="C144" s="299" t="s">
        <v>236</v>
      </c>
      <c r="D144" s="300"/>
      <c r="E144" s="301">
        <v>79.716</v>
      </c>
      <c r="F144" s="302"/>
      <c r="G144" s="303"/>
      <c r="H144" s="304"/>
      <c r="I144" s="296"/>
      <c r="J144" s="305"/>
      <c r="K144" s="296"/>
      <c r="M144" s="297" t="s">
        <v>236</v>
      </c>
      <c r="O144" s="286"/>
    </row>
    <row r="145" spans="1:15" ht="12.75">
      <c r="A145" s="295"/>
      <c r="B145" s="298"/>
      <c r="C145" s="299" t="s">
        <v>237</v>
      </c>
      <c r="D145" s="300"/>
      <c r="E145" s="301">
        <v>36.556</v>
      </c>
      <c r="F145" s="302"/>
      <c r="G145" s="303"/>
      <c r="H145" s="304"/>
      <c r="I145" s="296"/>
      <c r="J145" s="305"/>
      <c r="K145" s="296"/>
      <c r="M145" s="297" t="s">
        <v>237</v>
      </c>
      <c r="O145" s="286"/>
    </row>
    <row r="146" spans="1:15" ht="12.75">
      <c r="A146" s="295"/>
      <c r="B146" s="298"/>
      <c r="C146" s="299" t="s">
        <v>238</v>
      </c>
      <c r="D146" s="300"/>
      <c r="E146" s="301">
        <v>60.164</v>
      </c>
      <c r="F146" s="302"/>
      <c r="G146" s="303"/>
      <c r="H146" s="304"/>
      <c r="I146" s="296"/>
      <c r="J146" s="305"/>
      <c r="K146" s="296"/>
      <c r="M146" s="297" t="s">
        <v>238</v>
      </c>
      <c r="O146" s="286"/>
    </row>
    <row r="147" spans="1:15" ht="12.75">
      <c r="A147" s="295"/>
      <c r="B147" s="298"/>
      <c r="C147" s="299" t="s">
        <v>272</v>
      </c>
      <c r="D147" s="300"/>
      <c r="E147" s="301">
        <v>-13.3632</v>
      </c>
      <c r="F147" s="302"/>
      <c r="G147" s="303"/>
      <c r="H147" s="304"/>
      <c r="I147" s="296"/>
      <c r="J147" s="305"/>
      <c r="K147" s="296"/>
      <c r="M147" s="297" t="s">
        <v>272</v>
      </c>
      <c r="O147" s="286"/>
    </row>
    <row r="148" spans="1:15" ht="12.75">
      <c r="A148" s="295"/>
      <c r="B148" s="298"/>
      <c r="C148" s="299" t="s">
        <v>273</v>
      </c>
      <c r="D148" s="300"/>
      <c r="E148" s="301">
        <v>-13.824</v>
      </c>
      <c r="F148" s="302"/>
      <c r="G148" s="303"/>
      <c r="H148" s="304"/>
      <c r="I148" s="296"/>
      <c r="J148" s="305"/>
      <c r="K148" s="296"/>
      <c r="M148" s="297" t="s">
        <v>273</v>
      </c>
      <c r="O148" s="286"/>
    </row>
    <row r="149" spans="1:15" ht="12.75">
      <c r="A149" s="295"/>
      <c r="B149" s="298"/>
      <c r="C149" s="299" t="s">
        <v>274</v>
      </c>
      <c r="D149" s="300"/>
      <c r="E149" s="301">
        <v>-1.3248</v>
      </c>
      <c r="F149" s="302"/>
      <c r="G149" s="303"/>
      <c r="H149" s="304"/>
      <c r="I149" s="296"/>
      <c r="J149" s="305"/>
      <c r="K149" s="296"/>
      <c r="M149" s="297" t="s">
        <v>274</v>
      </c>
      <c r="O149" s="286"/>
    </row>
    <row r="150" spans="1:15" ht="12.75">
      <c r="A150" s="295"/>
      <c r="B150" s="298"/>
      <c r="C150" s="299" t="s">
        <v>275</v>
      </c>
      <c r="D150" s="300"/>
      <c r="E150" s="301">
        <v>20.2926</v>
      </c>
      <c r="F150" s="302"/>
      <c r="G150" s="303"/>
      <c r="H150" s="304"/>
      <c r="I150" s="296"/>
      <c r="J150" s="305"/>
      <c r="K150" s="296"/>
      <c r="M150" s="297" t="s">
        <v>275</v>
      </c>
      <c r="O150" s="286"/>
    </row>
    <row r="151" spans="1:57" ht="12.75">
      <c r="A151" s="306"/>
      <c r="B151" s="307" t="s">
        <v>101</v>
      </c>
      <c r="C151" s="308" t="s">
        <v>255</v>
      </c>
      <c r="D151" s="309"/>
      <c r="E151" s="310"/>
      <c r="F151" s="311"/>
      <c r="G151" s="312">
        <f>SUM(G126:G150)</f>
        <v>0</v>
      </c>
      <c r="H151" s="313"/>
      <c r="I151" s="314">
        <f>SUM(I126:I150)</f>
        <v>86901193.20596488</v>
      </c>
      <c r="J151" s="313"/>
      <c r="K151" s="314">
        <f>SUM(K126:K150)</f>
        <v>0</v>
      </c>
      <c r="O151" s="286">
        <v>4</v>
      </c>
      <c r="BA151" s="315">
        <f>SUM(BA126:BA150)</f>
        <v>0</v>
      </c>
      <c r="BB151" s="315">
        <f>SUM(BB126:BB150)</f>
        <v>0</v>
      </c>
      <c r="BC151" s="315">
        <f>SUM(BC126:BC150)</f>
        <v>0</v>
      </c>
      <c r="BD151" s="315">
        <f>SUM(BD126:BD150)</f>
        <v>0</v>
      </c>
      <c r="BE151" s="315">
        <f>SUM(BE126:BE150)</f>
        <v>0</v>
      </c>
    </row>
    <row r="152" spans="1:15" ht="12.75">
      <c r="A152" s="276" t="s">
        <v>97</v>
      </c>
      <c r="B152" s="277" t="s">
        <v>276</v>
      </c>
      <c r="C152" s="278" t="s">
        <v>277</v>
      </c>
      <c r="D152" s="279"/>
      <c r="E152" s="280"/>
      <c r="F152" s="280"/>
      <c r="G152" s="281"/>
      <c r="H152" s="282"/>
      <c r="I152" s="283"/>
      <c r="J152" s="284"/>
      <c r="K152" s="285"/>
      <c r="O152" s="286">
        <v>1</v>
      </c>
    </row>
    <row r="153" spans="1:80" ht="12.75">
      <c r="A153" s="287">
        <v>33</v>
      </c>
      <c r="B153" s="288" t="s">
        <v>279</v>
      </c>
      <c r="C153" s="289" t="s">
        <v>280</v>
      </c>
      <c r="D153" s="290" t="s">
        <v>122</v>
      </c>
      <c r="E153" s="291">
        <v>31.1616</v>
      </c>
      <c r="F153" s="291">
        <v>0</v>
      </c>
      <c r="G153" s="292">
        <f>E153*F153</f>
        <v>0</v>
      </c>
      <c r="H153" s="293">
        <v>1202.83999999985</v>
      </c>
      <c r="I153" s="294">
        <f>E153*H153</f>
        <v>37482.418943995326</v>
      </c>
      <c r="J153" s="293">
        <v>0</v>
      </c>
      <c r="K153" s="294">
        <f>E153*J153</f>
        <v>0</v>
      </c>
      <c r="O153" s="286">
        <v>2</v>
      </c>
      <c r="AA153" s="257">
        <v>1</v>
      </c>
      <c r="AB153" s="257">
        <v>1</v>
      </c>
      <c r="AC153" s="257">
        <v>1</v>
      </c>
      <c r="AZ153" s="257">
        <v>1</v>
      </c>
      <c r="BA153" s="257">
        <f>IF(AZ153=1,G153,0)</f>
        <v>0</v>
      </c>
      <c r="BB153" s="257">
        <f>IF(AZ153=2,G153,0)</f>
        <v>0</v>
      </c>
      <c r="BC153" s="257">
        <f>IF(AZ153=3,G153,0)</f>
        <v>0</v>
      </c>
      <c r="BD153" s="257">
        <f>IF(AZ153=4,G153,0)</f>
        <v>0</v>
      </c>
      <c r="BE153" s="257">
        <f>IF(AZ153=5,G153,0)</f>
        <v>0</v>
      </c>
      <c r="CA153" s="286">
        <v>1</v>
      </c>
      <c r="CB153" s="286">
        <v>1</v>
      </c>
    </row>
    <row r="154" spans="1:15" ht="12.75">
      <c r="A154" s="295"/>
      <c r="B154" s="298"/>
      <c r="C154" s="299" t="s">
        <v>263</v>
      </c>
      <c r="D154" s="300"/>
      <c r="E154" s="301">
        <v>13.3632</v>
      </c>
      <c r="F154" s="302"/>
      <c r="G154" s="303"/>
      <c r="H154" s="304"/>
      <c r="I154" s="296"/>
      <c r="J154" s="305"/>
      <c r="K154" s="296"/>
      <c r="M154" s="297" t="s">
        <v>263</v>
      </c>
      <c r="O154" s="286"/>
    </row>
    <row r="155" spans="1:15" ht="12.75">
      <c r="A155" s="295"/>
      <c r="B155" s="298"/>
      <c r="C155" s="299" t="s">
        <v>264</v>
      </c>
      <c r="D155" s="300"/>
      <c r="E155" s="301">
        <v>13.824</v>
      </c>
      <c r="F155" s="302"/>
      <c r="G155" s="303"/>
      <c r="H155" s="304"/>
      <c r="I155" s="296"/>
      <c r="J155" s="305"/>
      <c r="K155" s="296"/>
      <c r="M155" s="297" t="s">
        <v>264</v>
      </c>
      <c r="O155" s="286"/>
    </row>
    <row r="156" spans="1:15" ht="12.75">
      <c r="A156" s="295"/>
      <c r="B156" s="298"/>
      <c r="C156" s="299" t="s">
        <v>265</v>
      </c>
      <c r="D156" s="300"/>
      <c r="E156" s="301">
        <v>1.3248</v>
      </c>
      <c r="F156" s="302"/>
      <c r="G156" s="303"/>
      <c r="H156" s="304"/>
      <c r="I156" s="296"/>
      <c r="J156" s="305"/>
      <c r="K156" s="296"/>
      <c r="M156" s="297" t="s">
        <v>265</v>
      </c>
      <c r="O156" s="286"/>
    </row>
    <row r="157" spans="1:15" ht="12.75">
      <c r="A157" s="295"/>
      <c r="B157" s="298"/>
      <c r="C157" s="299" t="s">
        <v>266</v>
      </c>
      <c r="D157" s="300"/>
      <c r="E157" s="301">
        <v>2.6496</v>
      </c>
      <c r="F157" s="302"/>
      <c r="G157" s="303"/>
      <c r="H157" s="304"/>
      <c r="I157" s="296"/>
      <c r="J157" s="305"/>
      <c r="K157" s="296"/>
      <c r="M157" s="297" t="s">
        <v>266</v>
      </c>
      <c r="O157" s="286"/>
    </row>
    <row r="158" spans="1:80" ht="12.75">
      <c r="A158" s="287">
        <v>34</v>
      </c>
      <c r="B158" s="288" t="s">
        <v>281</v>
      </c>
      <c r="C158" s="289" t="s">
        <v>282</v>
      </c>
      <c r="D158" s="290" t="s">
        <v>122</v>
      </c>
      <c r="E158" s="291">
        <v>5.6</v>
      </c>
      <c r="F158" s="291">
        <v>0</v>
      </c>
      <c r="G158" s="292">
        <f>E158*F158</f>
        <v>0</v>
      </c>
      <c r="H158" s="293">
        <v>3189.19999999925</v>
      </c>
      <c r="I158" s="294">
        <f>E158*H158</f>
        <v>17859.5199999958</v>
      </c>
      <c r="J158" s="293">
        <v>0</v>
      </c>
      <c r="K158" s="294">
        <f>E158*J158</f>
        <v>0</v>
      </c>
      <c r="O158" s="286">
        <v>2</v>
      </c>
      <c r="AA158" s="257">
        <v>1</v>
      </c>
      <c r="AB158" s="257">
        <v>1</v>
      </c>
      <c r="AC158" s="257">
        <v>1</v>
      </c>
      <c r="AZ158" s="257">
        <v>1</v>
      </c>
      <c r="BA158" s="257">
        <f>IF(AZ158=1,G158,0)</f>
        <v>0</v>
      </c>
      <c r="BB158" s="257">
        <f>IF(AZ158=2,G158,0)</f>
        <v>0</v>
      </c>
      <c r="BC158" s="257">
        <f>IF(AZ158=3,G158,0)</f>
        <v>0</v>
      </c>
      <c r="BD158" s="257">
        <f>IF(AZ158=4,G158,0)</f>
        <v>0</v>
      </c>
      <c r="BE158" s="257">
        <f>IF(AZ158=5,G158,0)</f>
        <v>0</v>
      </c>
      <c r="CA158" s="286">
        <v>1</v>
      </c>
      <c r="CB158" s="286">
        <v>1</v>
      </c>
    </row>
    <row r="159" spans="1:15" ht="12.75">
      <c r="A159" s="295"/>
      <c r="B159" s="298"/>
      <c r="C159" s="299" t="s">
        <v>283</v>
      </c>
      <c r="D159" s="300"/>
      <c r="E159" s="301">
        <v>5.6</v>
      </c>
      <c r="F159" s="302"/>
      <c r="G159" s="303"/>
      <c r="H159" s="304"/>
      <c r="I159" s="296"/>
      <c r="J159" s="305"/>
      <c r="K159" s="296"/>
      <c r="M159" s="297" t="s">
        <v>283</v>
      </c>
      <c r="O159" s="286"/>
    </row>
    <row r="160" spans="1:80" ht="20.4">
      <c r="A160" s="287">
        <v>35</v>
      </c>
      <c r="B160" s="288" t="s">
        <v>284</v>
      </c>
      <c r="C160" s="289" t="s">
        <v>285</v>
      </c>
      <c r="D160" s="290" t="s">
        <v>122</v>
      </c>
      <c r="E160" s="291">
        <v>255.5522</v>
      </c>
      <c r="F160" s="291">
        <v>0</v>
      </c>
      <c r="G160" s="292">
        <f>E160*F160</f>
        <v>0</v>
      </c>
      <c r="H160" s="293">
        <v>220516.029999971</v>
      </c>
      <c r="I160" s="294">
        <f>E160*H160</f>
        <v>56353356.60175859</v>
      </c>
      <c r="J160" s="293">
        <v>0</v>
      </c>
      <c r="K160" s="294">
        <f>E160*J160</f>
        <v>0</v>
      </c>
      <c r="O160" s="286">
        <v>2</v>
      </c>
      <c r="AA160" s="257">
        <v>1</v>
      </c>
      <c r="AB160" s="257">
        <v>1</v>
      </c>
      <c r="AC160" s="257">
        <v>1</v>
      </c>
      <c r="AZ160" s="257">
        <v>1</v>
      </c>
      <c r="BA160" s="257">
        <f>IF(AZ160=1,G160,0)</f>
        <v>0</v>
      </c>
      <c r="BB160" s="257">
        <f>IF(AZ160=2,G160,0)</f>
        <v>0</v>
      </c>
      <c r="BC160" s="257">
        <f>IF(AZ160=3,G160,0)</f>
        <v>0</v>
      </c>
      <c r="BD160" s="257">
        <f>IF(AZ160=4,G160,0)</f>
        <v>0</v>
      </c>
      <c r="BE160" s="257">
        <f>IF(AZ160=5,G160,0)</f>
        <v>0</v>
      </c>
      <c r="CA160" s="286">
        <v>1</v>
      </c>
      <c r="CB160" s="286">
        <v>1</v>
      </c>
    </row>
    <row r="161" spans="1:15" ht="12.75">
      <c r="A161" s="295"/>
      <c r="B161" s="298"/>
      <c r="C161" s="299" t="s">
        <v>245</v>
      </c>
      <c r="D161" s="300"/>
      <c r="E161" s="301">
        <v>261.6258</v>
      </c>
      <c r="F161" s="302"/>
      <c r="G161" s="303"/>
      <c r="H161" s="304"/>
      <c r="I161" s="296"/>
      <c r="J161" s="305"/>
      <c r="K161" s="296"/>
      <c r="M161" s="297" t="s">
        <v>245</v>
      </c>
      <c r="O161" s="286"/>
    </row>
    <row r="162" spans="1:15" ht="12.75">
      <c r="A162" s="295"/>
      <c r="B162" s="298"/>
      <c r="C162" s="299" t="s">
        <v>286</v>
      </c>
      <c r="D162" s="300"/>
      <c r="E162" s="301">
        <v>-13.3632</v>
      </c>
      <c r="F162" s="302"/>
      <c r="G162" s="303"/>
      <c r="H162" s="304"/>
      <c r="I162" s="296"/>
      <c r="J162" s="305"/>
      <c r="K162" s="296"/>
      <c r="M162" s="297" t="s">
        <v>286</v>
      </c>
      <c r="O162" s="286"/>
    </row>
    <row r="163" spans="1:15" ht="12.75">
      <c r="A163" s="295"/>
      <c r="B163" s="298"/>
      <c r="C163" s="299" t="s">
        <v>287</v>
      </c>
      <c r="D163" s="300"/>
      <c r="E163" s="301">
        <v>-13.824</v>
      </c>
      <c r="F163" s="302"/>
      <c r="G163" s="303"/>
      <c r="H163" s="304"/>
      <c r="I163" s="296"/>
      <c r="J163" s="305"/>
      <c r="K163" s="296"/>
      <c r="M163" s="297" t="s">
        <v>287</v>
      </c>
      <c r="O163" s="286"/>
    </row>
    <row r="164" spans="1:15" ht="12.75">
      <c r="A164" s="295"/>
      <c r="B164" s="298"/>
      <c r="C164" s="299" t="s">
        <v>288</v>
      </c>
      <c r="D164" s="300"/>
      <c r="E164" s="301">
        <v>-1.3248</v>
      </c>
      <c r="F164" s="302"/>
      <c r="G164" s="303"/>
      <c r="H164" s="304"/>
      <c r="I164" s="296"/>
      <c r="J164" s="305"/>
      <c r="K164" s="296"/>
      <c r="M164" s="297" t="s">
        <v>288</v>
      </c>
      <c r="O164" s="286"/>
    </row>
    <row r="165" spans="1:15" ht="12.75">
      <c r="A165" s="295"/>
      <c r="B165" s="298"/>
      <c r="C165" s="299" t="s">
        <v>247</v>
      </c>
      <c r="D165" s="300"/>
      <c r="E165" s="301">
        <v>-2.6496</v>
      </c>
      <c r="F165" s="302"/>
      <c r="G165" s="303"/>
      <c r="H165" s="304"/>
      <c r="I165" s="296"/>
      <c r="J165" s="305"/>
      <c r="K165" s="296"/>
      <c r="M165" s="297" t="s">
        <v>247</v>
      </c>
      <c r="O165" s="286"/>
    </row>
    <row r="166" spans="1:15" ht="12.75">
      <c r="A166" s="295"/>
      <c r="B166" s="298"/>
      <c r="C166" s="299" t="s">
        <v>248</v>
      </c>
      <c r="D166" s="300"/>
      <c r="E166" s="301">
        <v>25.088</v>
      </c>
      <c r="F166" s="302"/>
      <c r="G166" s="303"/>
      <c r="H166" s="304"/>
      <c r="I166" s="296"/>
      <c r="J166" s="305"/>
      <c r="K166" s="296"/>
      <c r="M166" s="297" t="s">
        <v>248</v>
      </c>
      <c r="O166" s="286"/>
    </row>
    <row r="167" spans="1:80" ht="12.75">
      <c r="A167" s="287">
        <v>36</v>
      </c>
      <c r="B167" s="288" t="s">
        <v>289</v>
      </c>
      <c r="C167" s="289" t="s">
        <v>290</v>
      </c>
      <c r="D167" s="290" t="s">
        <v>122</v>
      </c>
      <c r="E167" s="291">
        <v>14.904</v>
      </c>
      <c r="F167" s="291">
        <v>0</v>
      </c>
      <c r="G167" s="292">
        <f>E167*F167</f>
        <v>0</v>
      </c>
      <c r="H167" s="293">
        <v>22651.099999994</v>
      </c>
      <c r="I167" s="294">
        <f>E167*H167</f>
        <v>337591.99439991056</v>
      </c>
      <c r="J167" s="293">
        <v>0</v>
      </c>
      <c r="K167" s="294">
        <f>E167*J167</f>
        <v>0</v>
      </c>
      <c r="O167" s="286">
        <v>2</v>
      </c>
      <c r="AA167" s="257">
        <v>1</v>
      </c>
      <c r="AB167" s="257">
        <v>1</v>
      </c>
      <c r="AC167" s="257">
        <v>1</v>
      </c>
      <c r="AZ167" s="257">
        <v>1</v>
      </c>
      <c r="BA167" s="257">
        <f>IF(AZ167=1,G167,0)</f>
        <v>0</v>
      </c>
      <c r="BB167" s="257">
        <f>IF(AZ167=2,G167,0)</f>
        <v>0</v>
      </c>
      <c r="BC167" s="257">
        <f>IF(AZ167=3,G167,0)</f>
        <v>0</v>
      </c>
      <c r="BD167" s="257">
        <f>IF(AZ167=4,G167,0)</f>
        <v>0</v>
      </c>
      <c r="BE167" s="257">
        <f>IF(AZ167=5,G167,0)</f>
        <v>0</v>
      </c>
      <c r="CA167" s="286">
        <v>1</v>
      </c>
      <c r="CB167" s="286">
        <v>1</v>
      </c>
    </row>
    <row r="168" spans="1:15" ht="12.75">
      <c r="A168" s="295"/>
      <c r="B168" s="298"/>
      <c r="C168" s="299" t="s">
        <v>249</v>
      </c>
      <c r="D168" s="300"/>
      <c r="E168" s="301">
        <v>6</v>
      </c>
      <c r="F168" s="302"/>
      <c r="G168" s="303"/>
      <c r="H168" s="304"/>
      <c r="I168" s="296"/>
      <c r="J168" s="305"/>
      <c r="K168" s="296"/>
      <c r="M168" s="297" t="s">
        <v>249</v>
      </c>
      <c r="O168" s="286"/>
    </row>
    <row r="169" spans="1:15" ht="12.75">
      <c r="A169" s="295"/>
      <c r="B169" s="298"/>
      <c r="C169" s="299" t="s">
        <v>250</v>
      </c>
      <c r="D169" s="300"/>
      <c r="E169" s="301">
        <v>6.048</v>
      </c>
      <c r="F169" s="302"/>
      <c r="G169" s="303"/>
      <c r="H169" s="304"/>
      <c r="I169" s="296"/>
      <c r="J169" s="305"/>
      <c r="K169" s="296"/>
      <c r="M169" s="297" t="s">
        <v>250</v>
      </c>
      <c r="O169" s="286"/>
    </row>
    <row r="170" spans="1:15" ht="12.75">
      <c r="A170" s="295"/>
      <c r="B170" s="298"/>
      <c r="C170" s="299" t="s">
        <v>251</v>
      </c>
      <c r="D170" s="300"/>
      <c r="E170" s="301">
        <v>1.044</v>
      </c>
      <c r="F170" s="302"/>
      <c r="G170" s="303"/>
      <c r="H170" s="304"/>
      <c r="I170" s="296"/>
      <c r="J170" s="305"/>
      <c r="K170" s="296"/>
      <c r="M170" s="297" t="s">
        <v>251</v>
      </c>
      <c r="O170" s="286"/>
    </row>
    <row r="171" spans="1:15" ht="12.75">
      <c r="A171" s="295"/>
      <c r="B171" s="298"/>
      <c r="C171" s="299" t="s">
        <v>252</v>
      </c>
      <c r="D171" s="300"/>
      <c r="E171" s="301">
        <v>1.812</v>
      </c>
      <c r="F171" s="302"/>
      <c r="G171" s="303"/>
      <c r="H171" s="304"/>
      <c r="I171" s="296"/>
      <c r="J171" s="305"/>
      <c r="K171" s="296"/>
      <c r="M171" s="297" t="s">
        <v>252</v>
      </c>
      <c r="O171" s="286"/>
    </row>
    <row r="172" spans="1:80" ht="12.75">
      <c r="A172" s="287">
        <v>37</v>
      </c>
      <c r="B172" s="288" t="s">
        <v>291</v>
      </c>
      <c r="C172" s="289" t="s">
        <v>292</v>
      </c>
      <c r="D172" s="290" t="s">
        <v>130</v>
      </c>
      <c r="E172" s="291">
        <v>125.16</v>
      </c>
      <c r="F172" s="291">
        <v>0</v>
      </c>
      <c r="G172" s="292">
        <f>E172*F172</f>
        <v>0</v>
      </c>
      <c r="H172" s="293">
        <v>5619.6799999997</v>
      </c>
      <c r="I172" s="294">
        <f>E172*H172</f>
        <v>703359.1487999625</v>
      </c>
      <c r="J172" s="293">
        <v>0</v>
      </c>
      <c r="K172" s="294">
        <f>E172*J172</f>
        <v>0</v>
      </c>
      <c r="O172" s="286">
        <v>2</v>
      </c>
      <c r="AA172" s="257">
        <v>1</v>
      </c>
      <c r="AB172" s="257">
        <v>1</v>
      </c>
      <c r="AC172" s="257">
        <v>1</v>
      </c>
      <c r="AZ172" s="257">
        <v>1</v>
      </c>
      <c r="BA172" s="257">
        <f>IF(AZ172=1,G172,0)</f>
        <v>0</v>
      </c>
      <c r="BB172" s="257">
        <f>IF(AZ172=2,G172,0)</f>
        <v>0</v>
      </c>
      <c r="BC172" s="257">
        <f>IF(AZ172=3,G172,0)</f>
        <v>0</v>
      </c>
      <c r="BD172" s="257">
        <f>IF(AZ172=4,G172,0)</f>
        <v>0</v>
      </c>
      <c r="BE172" s="257">
        <f>IF(AZ172=5,G172,0)</f>
        <v>0</v>
      </c>
      <c r="CA172" s="286">
        <v>1</v>
      </c>
      <c r="CB172" s="286">
        <v>1</v>
      </c>
    </row>
    <row r="173" spans="1:15" ht="12.75">
      <c r="A173" s="295"/>
      <c r="B173" s="298"/>
      <c r="C173" s="299" t="s">
        <v>293</v>
      </c>
      <c r="D173" s="300"/>
      <c r="E173" s="301">
        <v>112.32</v>
      </c>
      <c r="F173" s="302"/>
      <c r="G173" s="303"/>
      <c r="H173" s="304"/>
      <c r="I173" s="296"/>
      <c r="J173" s="305"/>
      <c r="K173" s="296"/>
      <c r="M173" s="297" t="s">
        <v>293</v>
      </c>
      <c r="O173" s="286"/>
    </row>
    <row r="174" spans="1:15" ht="12.75">
      <c r="A174" s="295"/>
      <c r="B174" s="298"/>
      <c r="C174" s="299" t="s">
        <v>294</v>
      </c>
      <c r="D174" s="300"/>
      <c r="E174" s="301">
        <v>12.84</v>
      </c>
      <c r="F174" s="302"/>
      <c r="G174" s="303"/>
      <c r="H174" s="304"/>
      <c r="I174" s="296"/>
      <c r="J174" s="305"/>
      <c r="K174" s="296"/>
      <c r="M174" s="297" t="s">
        <v>294</v>
      </c>
      <c r="O174" s="286"/>
    </row>
    <row r="175" spans="1:80" ht="12.75">
      <c r="A175" s="287">
        <v>38</v>
      </c>
      <c r="B175" s="288" t="s">
        <v>295</v>
      </c>
      <c r="C175" s="289" t="s">
        <v>296</v>
      </c>
      <c r="D175" s="290" t="s">
        <v>122</v>
      </c>
      <c r="E175" s="291">
        <v>255.5522</v>
      </c>
      <c r="F175" s="291">
        <v>0</v>
      </c>
      <c r="G175" s="292">
        <f>E175*F175</f>
        <v>0</v>
      </c>
      <c r="H175" s="293">
        <v>11883.1800000072</v>
      </c>
      <c r="I175" s="294">
        <f>E175*H175</f>
        <v>3036772.7919978397</v>
      </c>
      <c r="J175" s="293">
        <v>0</v>
      </c>
      <c r="K175" s="294">
        <f>E175*J175</f>
        <v>0</v>
      </c>
      <c r="O175" s="286">
        <v>2</v>
      </c>
      <c r="AA175" s="257">
        <v>1</v>
      </c>
      <c r="AB175" s="257">
        <v>1</v>
      </c>
      <c r="AC175" s="257">
        <v>1</v>
      </c>
      <c r="AZ175" s="257">
        <v>1</v>
      </c>
      <c r="BA175" s="257">
        <f>IF(AZ175=1,G175,0)</f>
        <v>0</v>
      </c>
      <c r="BB175" s="257">
        <f>IF(AZ175=2,G175,0)</f>
        <v>0</v>
      </c>
      <c r="BC175" s="257">
        <f>IF(AZ175=3,G175,0)</f>
        <v>0</v>
      </c>
      <c r="BD175" s="257">
        <f>IF(AZ175=4,G175,0)</f>
        <v>0</v>
      </c>
      <c r="BE175" s="257">
        <f>IF(AZ175=5,G175,0)</f>
        <v>0</v>
      </c>
      <c r="CA175" s="286">
        <v>1</v>
      </c>
      <c r="CB175" s="286">
        <v>1</v>
      </c>
    </row>
    <row r="176" spans="1:15" ht="12.75">
      <c r="A176" s="295"/>
      <c r="B176" s="298"/>
      <c r="C176" s="299" t="s">
        <v>245</v>
      </c>
      <c r="D176" s="300"/>
      <c r="E176" s="301">
        <v>261.6258</v>
      </c>
      <c r="F176" s="302"/>
      <c r="G176" s="303"/>
      <c r="H176" s="304"/>
      <c r="I176" s="296"/>
      <c r="J176" s="305"/>
      <c r="K176" s="296"/>
      <c r="M176" s="297" t="s">
        <v>245</v>
      </c>
      <c r="O176" s="286"/>
    </row>
    <row r="177" spans="1:15" ht="12.75">
      <c r="A177" s="295"/>
      <c r="B177" s="298"/>
      <c r="C177" s="299" t="s">
        <v>286</v>
      </c>
      <c r="D177" s="300"/>
      <c r="E177" s="301">
        <v>-13.3632</v>
      </c>
      <c r="F177" s="302"/>
      <c r="G177" s="303"/>
      <c r="H177" s="304"/>
      <c r="I177" s="296"/>
      <c r="J177" s="305"/>
      <c r="K177" s="296"/>
      <c r="M177" s="297" t="s">
        <v>286</v>
      </c>
      <c r="O177" s="286"/>
    </row>
    <row r="178" spans="1:15" ht="12.75">
      <c r="A178" s="295"/>
      <c r="B178" s="298"/>
      <c r="C178" s="299" t="s">
        <v>287</v>
      </c>
      <c r="D178" s="300"/>
      <c r="E178" s="301">
        <v>-13.824</v>
      </c>
      <c r="F178" s="302"/>
      <c r="G178" s="303"/>
      <c r="H178" s="304"/>
      <c r="I178" s="296"/>
      <c r="J178" s="305"/>
      <c r="K178" s="296"/>
      <c r="M178" s="297" t="s">
        <v>287</v>
      </c>
      <c r="O178" s="286"/>
    </row>
    <row r="179" spans="1:15" ht="12.75">
      <c r="A179" s="295"/>
      <c r="B179" s="298"/>
      <c r="C179" s="299" t="s">
        <v>288</v>
      </c>
      <c r="D179" s="300"/>
      <c r="E179" s="301">
        <v>-1.3248</v>
      </c>
      <c r="F179" s="302"/>
      <c r="G179" s="303"/>
      <c r="H179" s="304"/>
      <c r="I179" s="296"/>
      <c r="J179" s="305"/>
      <c r="K179" s="296"/>
      <c r="M179" s="297" t="s">
        <v>288</v>
      </c>
      <c r="O179" s="286"/>
    </row>
    <row r="180" spans="1:15" ht="12.75">
      <c r="A180" s="295"/>
      <c r="B180" s="298"/>
      <c r="C180" s="299" t="s">
        <v>247</v>
      </c>
      <c r="D180" s="300"/>
      <c r="E180" s="301">
        <v>-2.6496</v>
      </c>
      <c r="F180" s="302"/>
      <c r="G180" s="303"/>
      <c r="H180" s="304"/>
      <c r="I180" s="296"/>
      <c r="J180" s="305"/>
      <c r="K180" s="296"/>
      <c r="M180" s="297" t="s">
        <v>247</v>
      </c>
      <c r="O180" s="286"/>
    </row>
    <row r="181" spans="1:15" ht="12.75">
      <c r="A181" s="295"/>
      <c r="B181" s="298"/>
      <c r="C181" s="299" t="s">
        <v>248</v>
      </c>
      <c r="D181" s="300"/>
      <c r="E181" s="301">
        <v>25.088</v>
      </c>
      <c r="F181" s="302"/>
      <c r="G181" s="303"/>
      <c r="H181" s="304"/>
      <c r="I181" s="296"/>
      <c r="J181" s="305"/>
      <c r="K181" s="296"/>
      <c r="M181" s="297" t="s">
        <v>248</v>
      </c>
      <c r="O181" s="286"/>
    </row>
    <row r="182" spans="1:80" ht="20.4">
      <c r="A182" s="287">
        <v>39</v>
      </c>
      <c r="B182" s="288" t="s">
        <v>297</v>
      </c>
      <c r="C182" s="289" t="s">
        <v>298</v>
      </c>
      <c r="D182" s="290" t="s">
        <v>130</v>
      </c>
      <c r="E182" s="291">
        <v>125.16</v>
      </c>
      <c r="F182" s="291">
        <v>0</v>
      </c>
      <c r="G182" s="292">
        <f>E182*F182</f>
        <v>0</v>
      </c>
      <c r="H182" s="293">
        <v>75984.6399999857</v>
      </c>
      <c r="I182" s="294">
        <f>E182*H182</f>
        <v>9510237.542398209</v>
      </c>
      <c r="J182" s="293">
        <v>0</v>
      </c>
      <c r="K182" s="294">
        <f>E182*J182</f>
        <v>0</v>
      </c>
      <c r="O182" s="286">
        <v>2</v>
      </c>
      <c r="AA182" s="257">
        <v>1</v>
      </c>
      <c r="AB182" s="257">
        <v>1</v>
      </c>
      <c r="AC182" s="257">
        <v>1</v>
      </c>
      <c r="AZ182" s="257">
        <v>1</v>
      </c>
      <c r="BA182" s="257">
        <f>IF(AZ182=1,G182,0)</f>
        <v>0</v>
      </c>
      <c r="BB182" s="257">
        <f>IF(AZ182=2,G182,0)</f>
        <v>0</v>
      </c>
      <c r="BC182" s="257">
        <f>IF(AZ182=3,G182,0)</f>
        <v>0</v>
      </c>
      <c r="BD182" s="257">
        <f>IF(AZ182=4,G182,0)</f>
        <v>0</v>
      </c>
      <c r="BE182" s="257">
        <f>IF(AZ182=5,G182,0)</f>
        <v>0</v>
      </c>
      <c r="CA182" s="286">
        <v>1</v>
      </c>
      <c r="CB182" s="286">
        <v>1</v>
      </c>
    </row>
    <row r="183" spans="1:15" ht="12.75">
      <c r="A183" s="295"/>
      <c r="B183" s="298"/>
      <c r="C183" s="299" t="s">
        <v>293</v>
      </c>
      <c r="D183" s="300"/>
      <c r="E183" s="301">
        <v>112.32</v>
      </c>
      <c r="F183" s="302"/>
      <c r="G183" s="303"/>
      <c r="H183" s="304"/>
      <c r="I183" s="296"/>
      <c r="J183" s="305"/>
      <c r="K183" s="296"/>
      <c r="M183" s="297" t="s">
        <v>293</v>
      </c>
      <c r="O183" s="286"/>
    </row>
    <row r="184" spans="1:15" ht="12.75">
      <c r="A184" s="295"/>
      <c r="B184" s="298"/>
      <c r="C184" s="299" t="s">
        <v>294</v>
      </c>
      <c r="D184" s="300"/>
      <c r="E184" s="301">
        <v>12.84</v>
      </c>
      <c r="F184" s="302"/>
      <c r="G184" s="303"/>
      <c r="H184" s="304"/>
      <c r="I184" s="296"/>
      <c r="J184" s="305"/>
      <c r="K184" s="296"/>
      <c r="M184" s="297" t="s">
        <v>294</v>
      </c>
      <c r="O184" s="286"/>
    </row>
    <row r="185" spans="1:57" ht="12.75">
      <c r="A185" s="306"/>
      <c r="B185" s="307" t="s">
        <v>101</v>
      </c>
      <c r="C185" s="308" t="s">
        <v>278</v>
      </c>
      <c r="D185" s="309"/>
      <c r="E185" s="310"/>
      <c r="F185" s="311"/>
      <c r="G185" s="312">
        <f>SUM(G152:G184)</f>
        <v>0</v>
      </c>
      <c r="H185" s="313"/>
      <c r="I185" s="314">
        <f>SUM(I152:I184)</f>
        <v>69996660.0182985</v>
      </c>
      <c r="J185" s="313"/>
      <c r="K185" s="314">
        <f>SUM(K152:K184)</f>
        <v>0</v>
      </c>
      <c r="O185" s="286">
        <v>4</v>
      </c>
      <c r="BA185" s="315">
        <f>SUM(BA152:BA184)</f>
        <v>0</v>
      </c>
      <c r="BB185" s="315">
        <f>SUM(BB152:BB184)</f>
        <v>0</v>
      </c>
      <c r="BC185" s="315">
        <f>SUM(BC152:BC184)</f>
        <v>0</v>
      </c>
      <c r="BD185" s="315">
        <f>SUM(BD152:BD184)</f>
        <v>0</v>
      </c>
      <c r="BE185" s="315">
        <f>SUM(BE152:BE184)</f>
        <v>0</v>
      </c>
    </row>
    <row r="186" spans="1:15" ht="12.75">
      <c r="A186" s="276" t="s">
        <v>97</v>
      </c>
      <c r="B186" s="277" t="s">
        <v>299</v>
      </c>
      <c r="C186" s="278" t="s">
        <v>300</v>
      </c>
      <c r="D186" s="279"/>
      <c r="E186" s="280"/>
      <c r="F186" s="280"/>
      <c r="G186" s="281"/>
      <c r="H186" s="282"/>
      <c r="I186" s="283"/>
      <c r="J186" s="284"/>
      <c r="K186" s="285"/>
      <c r="O186" s="286">
        <v>1</v>
      </c>
    </row>
    <row r="187" spans="1:80" ht="12.75">
      <c r="A187" s="287">
        <v>40</v>
      </c>
      <c r="B187" s="288" t="s">
        <v>302</v>
      </c>
      <c r="C187" s="289" t="s">
        <v>303</v>
      </c>
      <c r="D187" s="290" t="s">
        <v>113</v>
      </c>
      <c r="E187" s="291">
        <v>44.8</v>
      </c>
      <c r="F187" s="291">
        <v>0</v>
      </c>
      <c r="G187" s="292">
        <f>E187*F187</f>
        <v>0</v>
      </c>
      <c r="H187" s="293">
        <v>133280</v>
      </c>
      <c r="I187" s="294">
        <f>E187*H187</f>
        <v>5970944</v>
      </c>
      <c r="J187" s="293">
        <v>0</v>
      </c>
      <c r="K187" s="294">
        <f>E187*J187</f>
        <v>0</v>
      </c>
      <c r="O187" s="286">
        <v>2</v>
      </c>
      <c r="AA187" s="257">
        <v>1</v>
      </c>
      <c r="AB187" s="257">
        <v>1</v>
      </c>
      <c r="AC187" s="257">
        <v>1</v>
      </c>
      <c r="AZ187" s="257">
        <v>1</v>
      </c>
      <c r="BA187" s="257">
        <f>IF(AZ187=1,G187,0)</f>
        <v>0</v>
      </c>
      <c r="BB187" s="257">
        <f>IF(AZ187=2,G187,0)</f>
        <v>0</v>
      </c>
      <c r="BC187" s="257">
        <f>IF(AZ187=3,G187,0)</f>
        <v>0</v>
      </c>
      <c r="BD187" s="257">
        <f>IF(AZ187=4,G187,0)</f>
        <v>0</v>
      </c>
      <c r="BE187" s="257">
        <f>IF(AZ187=5,G187,0)</f>
        <v>0</v>
      </c>
      <c r="CA187" s="286">
        <v>1</v>
      </c>
      <c r="CB187" s="286">
        <v>1</v>
      </c>
    </row>
    <row r="188" spans="1:15" ht="12.75">
      <c r="A188" s="295"/>
      <c r="B188" s="298"/>
      <c r="C188" s="299" t="s">
        <v>304</v>
      </c>
      <c r="D188" s="300"/>
      <c r="E188" s="301">
        <v>44.8</v>
      </c>
      <c r="F188" s="302"/>
      <c r="G188" s="303"/>
      <c r="H188" s="304"/>
      <c r="I188" s="296"/>
      <c r="J188" s="305"/>
      <c r="K188" s="296"/>
      <c r="M188" s="297" t="s">
        <v>304</v>
      </c>
      <c r="O188" s="286"/>
    </row>
    <row r="189" spans="1:80" ht="20.4">
      <c r="A189" s="287">
        <v>41</v>
      </c>
      <c r="B189" s="288" t="s">
        <v>305</v>
      </c>
      <c r="C189" s="289" t="s">
        <v>306</v>
      </c>
      <c r="D189" s="290" t="s">
        <v>184</v>
      </c>
      <c r="E189" s="291">
        <v>4.6534</v>
      </c>
      <c r="F189" s="291">
        <v>0</v>
      </c>
      <c r="G189" s="292">
        <f>E189*F189</f>
        <v>0</v>
      </c>
      <c r="H189" s="293">
        <v>125966.889999986</v>
      </c>
      <c r="I189" s="294">
        <f>E189*H189</f>
        <v>586174.325925935</v>
      </c>
      <c r="J189" s="293">
        <v>0</v>
      </c>
      <c r="K189" s="294">
        <f>E189*J189</f>
        <v>0</v>
      </c>
      <c r="O189" s="286">
        <v>2</v>
      </c>
      <c r="AA189" s="257">
        <v>1</v>
      </c>
      <c r="AB189" s="257">
        <v>1</v>
      </c>
      <c r="AC189" s="257">
        <v>1</v>
      </c>
      <c r="AZ189" s="257">
        <v>1</v>
      </c>
      <c r="BA189" s="257">
        <f>IF(AZ189=1,G189,0)</f>
        <v>0</v>
      </c>
      <c r="BB189" s="257">
        <f>IF(AZ189=2,G189,0)</f>
        <v>0</v>
      </c>
      <c r="BC189" s="257">
        <f>IF(AZ189=3,G189,0)</f>
        <v>0</v>
      </c>
      <c r="BD189" s="257">
        <f>IF(AZ189=4,G189,0)</f>
        <v>0</v>
      </c>
      <c r="BE189" s="257">
        <f>IF(AZ189=5,G189,0)</f>
        <v>0</v>
      </c>
      <c r="CA189" s="286">
        <v>1</v>
      </c>
      <c r="CB189" s="286">
        <v>1</v>
      </c>
    </row>
    <row r="190" spans="1:15" ht="12.75">
      <c r="A190" s="295"/>
      <c r="B190" s="298"/>
      <c r="C190" s="299" t="s">
        <v>307</v>
      </c>
      <c r="D190" s="300"/>
      <c r="E190" s="301">
        <v>4.6534</v>
      </c>
      <c r="F190" s="302"/>
      <c r="G190" s="303"/>
      <c r="H190" s="304"/>
      <c r="I190" s="296"/>
      <c r="J190" s="305"/>
      <c r="K190" s="296"/>
      <c r="M190" s="297" t="s">
        <v>307</v>
      </c>
      <c r="O190" s="286"/>
    </row>
    <row r="191" spans="1:80" ht="12.75">
      <c r="A191" s="287">
        <v>42</v>
      </c>
      <c r="B191" s="288" t="s">
        <v>308</v>
      </c>
      <c r="C191" s="289" t="s">
        <v>309</v>
      </c>
      <c r="D191" s="290" t="s">
        <v>113</v>
      </c>
      <c r="E191" s="291">
        <v>7.3025</v>
      </c>
      <c r="F191" s="291">
        <v>0</v>
      </c>
      <c r="G191" s="292">
        <f>E191*F191</f>
        <v>0</v>
      </c>
      <c r="H191" s="293">
        <v>33362.9300000072</v>
      </c>
      <c r="I191" s="294">
        <f>E191*H191</f>
        <v>243632.79632505262</v>
      </c>
      <c r="J191" s="293">
        <v>0</v>
      </c>
      <c r="K191" s="294">
        <f>E191*J191</f>
        <v>0</v>
      </c>
      <c r="O191" s="286">
        <v>2</v>
      </c>
      <c r="AA191" s="257">
        <v>1</v>
      </c>
      <c r="AB191" s="257">
        <v>1</v>
      </c>
      <c r="AC191" s="257">
        <v>1</v>
      </c>
      <c r="AZ191" s="257">
        <v>1</v>
      </c>
      <c r="BA191" s="257">
        <f>IF(AZ191=1,G191,0)</f>
        <v>0</v>
      </c>
      <c r="BB191" s="257">
        <f>IF(AZ191=2,G191,0)</f>
        <v>0</v>
      </c>
      <c r="BC191" s="257">
        <f>IF(AZ191=3,G191,0)</f>
        <v>0</v>
      </c>
      <c r="BD191" s="257">
        <f>IF(AZ191=4,G191,0)</f>
        <v>0</v>
      </c>
      <c r="BE191" s="257">
        <f>IF(AZ191=5,G191,0)</f>
        <v>0</v>
      </c>
      <c r="CA191" s="286">
        <v>1</v>
      </c>
      <c r="CB191" s="286">
        <v>1</v>
      </c>
    </row>
    <row r="192" spans="1:15" ht="12.75">
      <c r="A192" s="295"/>
      <c r="B192" s="298"/>
      <c r="C192" s="299" t="s">
        <v>310</v>
      </c>
      <c r="D192" s="300"/>
      <c r="E192" s="301">
        <v>1.995</v>
      </c>
      <c r="F192" s="302"/>
      <c r="G192" s="303"/>
      <c r="H192" s="304"/>
      <c r="I192" s="296"/>
      <c r="J192" s="305"/>
      <c r="K192" s="296"/>
      <c r="M192" s="297" t="s">
        <v>310</v>
      </c>
      <c r="O192" s="286"/>
    </row>
    <row r="193" spans="1:15" ht="12.75">
      <c r="A193" s="295"/>
      <c r="B193" s="298"/>
      <c r="C193" s="299" t="s">
        <v>311</v>
      </c>
      <c r="D193" s="300"/>
      <c r="E193" s="301">
        <v>0.455</v>
      </c>
      <c r="F193" s="302"/>
      <c r="G193" s="303"/>
      <c r="H193" s="304"/>
      <c r="I193" s="296"/>
      <c r="J193" s="305"/>
      <c r="K193" s="296"/>
      <c r="M193" s="297" t="s">
        <v>311</v>
      </c>
      <c r="O193" s="286"/>
    </row>
    <row r="194" spans="1:15" ht="12.75">
      <c r="A194" s="295"/>
      <c r="B194" s="298"/>
      <c r="C194" s="299" t="s">
        <v>312</v>
      </c>
      <c r="D194" s="300"/>
      <c r="E194" s="301">
        <v>2.05</v>
      </c>
      <c r="F194" s="302"/>
      <c r="G194" s="303"/>
      <c r="H194" s="304"/>
      <c r="I194" s="296"/>
      <c r="J194" s="305"/>
      <c r="K194" s="296"/>
      <c r="M194" s="297" t="s">
        <v>312</v>
      </c>
      <c r="O194" s="286"/>
    </row>
    <row r="195" spans="1:15" ht="12.75">
      <c r="A195" s="295"/>
      <c r="B195" s="298"/>
      <c r="C195" s="299" t="s">
        <v>313</v>
      </c>
      <c r="D195" s="300"/>
      <c r="E195" s="301">
        <v>1</v>
      </c>
      <c r="F195" s="302"/>
      <c r="G195" s="303"/>
      <c r="H195" s="304"/>
      <c r="I195" s="296"/>
      <c r="J195" s="305"/>
      <c r="K195" s="296"/>
      <c r="M195" s="297" t="s">
        <v>313</v>
      </c>
      <c r="O195" s="286"/>
    </row>
    <row r="196" spans="1:15" ht="12.75">
      <c r="A196" s="295"/>
      <c r="B196" s="298"/>
      <c r="C196" s="299" t="s">
        <v>314</v>
      </c>
      <c r="D196" s="300"/>
      <c r="E196" s="301">
        <v>0.07</v>
      </c>
      <c r="F196" s="302"/>
      <c r="G196" s="303"/>
      <c r="H196" s="304"/>
      <c r="I196" s="296"/>
      <c r="J196" s="305"/>
      <c r="K196" s="296"/>
      <c r="M196" s="297" t="s">
        <v>314</v>
      </c>
      <c r="O196" s="286"/>
    </row>
    <row r="197" spans="1:15" ht="12.75">
      <c r="A197" s="295"/>
      <c r="B197" s="298"/>
      <c r="C197" s="299" t="s">
        <v>315</v>
      </c>
      <c r="D197" s="300"/>
      <c r="E197" s="301">
        <v>0.575</v>
      </c>
      <c r="F197" s="302"/>
      <c r="G197" s="303"/>
      <c r="H197" s="304"/>
      <c r="I197" s="296"/>
      <c r="J197" s="305"/>
      <c r="K197" s="296"/>
      <c r="M197" s="297" t="s">
        <v>315</v>
      </c>
      <c r="O197" s="286"/>
    </row>
    <row r="198" spans="1:15" ht="12.75">
      <c r="A198" s="295"/>
      <c r="B198" s="298"/>
      <c r="C198" s="299" t="s">
        <v>316</v>
      </c>
      <c r="D198" s="300"/>
      <c r="E198" s="301">
        <v>0.7335</v>
      </c>
      <c r="F198" s="302"/>
      <c r="G198" s="303"/>
      <c r="H198" s="304"/>
      <c r="I198" s="296"/>
      <c r="J198" s="305"/>
      <c r="K198" s="296"/>
      <c r="M198" s="297" t="s">
        <v>316</v>
      </c>
      <c r="O198" s="286"/>
    </row>
    <row r="199" spans="1:15" ht="12.75">
      <c r="A199" s="295"/>
      <c r="B199" s="298"/>
      <c r="C199" s="299" t="s">
        <v>317</v>
      </c>
      <c r="D199" s="300"/>
      <c r="E199" s="301">
        <v>0.424</v>
      </c>
      <c r="F199" s="302"/>
      <c r="G199" s="303"/>
      <c r="H199" s="304"/>
      <c r="I199" s="296"/>
      <c r="J199" s="305"/>
      <c r="K199" s="296"/>
      <c r="M199" s="297" t="s">
        <v>317</v>
      </c>
      <c r="O199" s="286"/>
    </row>
    <row r="200" spans="1:80" ht="12.75">
      <c r="A200" s="287">
        <v>43</v>
      </c>
      <c r="B200" s="288" t="s">
        <v>318</v>
      </c>
      <c r="C200" s="289" t="s">
        <v>319</v>
      </c>
      <c r="D200" s="290" t="s">
        <v>184</v>
      </c>
      <c r="E200" s="291">
        <v>0.657</v>
      </c>
      <c r="F200" s="291">
        <v>0</v>
      </c>
      <c r="G200" s="292">
        <f>E200*F200</f>
        <v>0</v>
      </c>
      <c r="H200" s="293">
        <v>18896.900000006</v>
      </c>
      <c r="I200" s="294">
        <f>E200*H200</f>
        <v>12415.263300003942</v>
      </c>
      <c r="J200" s="293">
        <v>0</v>
      </c>
      <c r="K200" s="294">
        <f>E200*J200</f>
        <v>0</v>
      </c>
      <c r="O200" s="286">
        <v>2</v>
      </c>
      <c r="AA200" s="257">
        <v>1</v>
      </c>
      <c r="AB200" s="257">
        <v>1</v>
      </c>
      <c r="AC200" s="257">
        <v>1</v>
      </c>
      <c r="AZ200" s="257">
        <v>1</v>
      </c>
      <c r="BA200" s="257">
        <f>IF(AZ200=1,G200,0)</f>
        <v>0</v>
      </c>
      <c r="BB200" s="257">
        <f>IF(AZ200=2,G200,0)</f>
        <v>0</v>
      </c>
      <c r="BC200" s="257">
        <f>IF(AZ200=3,G200,0)</f>
        <v>0</v>
      </c>
      <c r="BD200" s="257">
        <f>IF(AZ200=4,G200,0)</f>
        <v>0</v>
      </c>
      <c r="BE200" s="257">
        <f>IF(AZ200=5,G200,0)</f>
        <v>0</v>
      </c>
      <c r="CA200" s="286">
        <v>1</v>
      </c>
      <c r="CB200" s="286">
        <v>1</v>
      </c>
    </row>
    <row r="201" spans="1:15" ht="12.75">
      <c r="A201" s="295"/>
      <c r="B201" s="298"/>
      <c r="C201" s="299" t="s">
        <v>320</v>
      </c>
      <c r="D201" s="300"/>
      <c r="E201" s="301">
        <v>0.657</v>
      </c>
      <c r="F201" s="302"/>
      <c r="G201" s="303"/>
      <c r="H201" s="304"/>
      <c r="I201" s="296"/>
      <c r="J201" s="305"/>
      <c r="K201" s="296"/>
      <c r="M201" s="297" t="s">
        <v>320</v>
      </c>
      <c r="O201" s="286"/>
    </row>
    <row r="202" spans="1:57" ht="12.75">
      <c r="A202" s="306"/>
      <c r="B202" s="307" t="s">
        <v>101</v>
      </c>
      <c r="C202" s="308" t="s">
        <v>301</v>
      </c>
      <c r="D202" s="309"/>
      <c r="E202" s="310"/>
      <c r="F202" s="311"/>
      <c r="G202" s="312">
        <f>SUM(G186:G201)</f>
        <v>0</v>
      </c>
      <c r="H202" s="313"/>
      <c r="I202" s="314">
        <f>SUM(I186:I201)</f>
        <v>6813166.385550991</v>
      </c>
      <c r="J202" s="313"/>
      <c r="K202" s="314">
        <f>SUM(K186:K201)</f>
        <v>0</v>
      </c>
      <c r="O202" s="286">
        <v>4</v>
      </c>
      <c r="BA202" s="315">
        <f>SUM(BA186:BA201)</f>
        <v>0</v>
      </c>
      <c r="BB202" s="315">
        <f>SUM(BB186:BB201)</f>
        <v>0</v>
      </c>
      <c r="BC202" s="315">
        <f>SUM(BC186:BC201)</f>
        <v>0</v>
      </c>
      <c r="BD202" s="315">
        <f>SUM(BD186:BD201)</f>
        <v>0</v>
      </c>
      <c r="BE202" s="315">
        <f>SUM(BE186:BE201)</f>
        <v>0</v>
      </c>
    </row>
    <row r="203" spans="1:15" ht="12.75">
      <c r="A203" s="276" t="s">
        <v>97</v>
      </c>
      <c r="B203" s="277" t="s">
        <v>321</v>
      </c>
      <c r="C203" s="278" t="s">
        <v>322</v>
      </c>
      <c r="D203" s="279"/>
      <c r="E203" s="280"/>
      <c r="F203" s="280"/>
      <c r="G203" s="281"/>
      <c r="H203" s="282"/>
      <c r="I203" s="283"/>
      <c r="J203" s="284"/>
      <c r="K203" s="285"/>
      <c r="O203" s="286">
        <v>1</v>
      </c>
    </row>
    <row r="204" spans="1:80" ht="12.75">
      <c r="A204" s="287">
        <v>44</v>
      </c>
      <c r="B204" s="288" t="s">
        <v>324</v>
      </c>
      <c r="C204" s="289" t="s">
        <v>325</v>
      </c>
      <c r="D204" s="290" t="s">
        <v>122</v>
      </c>
      <c r="E204" s="291">
        <v>514</v>
      </c>
      <c r="F204" s="291">
        <v>0</v>
      </c>
      <c r="G204" s="292">
        <f>E204*F204</f>
        <v>0</v>
      </c>
      <c r="H204" s="293">
        <v>24363.599999994</v>
      </c>
      <c r="I204" s="294">
        <f>E204*H204</f>
        <v>12522890.399996916</v>
      </c>
      <c r="J204" s="293">
        <v>0</v>
      </c>
      <c r="K204" s="294">
        <f>E204*J204</f>
        <v>0</v>
      </c>
      <c r="O204" s="286">
        <v>2</v>
      </c>
      <c r="AA204" s="257">
        <v>1</v>
      </c>
      <c r="AB204" s="257">
        <v>1</v>
      </c>
      <c r="AC204" s="257">
        <v>1</v>
      </c>
      <c r="AZ204" s="257">
        <v>1</v>
      </c>
      <c r="BA204" s="257">
        <f>IF(AZ204=1,G204,0)</f>
        <v>0</v>
      </c>
      <c r="BB204" s="257">
        <f>IF(AZ204=2,G204,0)</f>
        <v>0</v>
      </c>
      <c r="BC204" s="257">
        <f>IF(AZ204=3,G204,0)</f>
        <v>0</v>
      </c>
      <c r="BD204" s="257">
        <f>IF(AZ204=4,G204,0)</f>
        <v>0</v>
      </c>
      <c r="BE204" s="257">
        <f>IF(AZ204=5,G204,0)</f>
        <v>0</v>
      </c>
      <c r="CA204" s="286">
        <v>1</v>
      </c>
      <c r="CB204" s="286">
        <v>1</v>
      </c>
    </row>
    <row r="205" spans="1:15" ht="12.75">
      <c r="A205" s="295"/>
      <c r="B205" s="298"/>
      <c r="C205" s="299" t="s">
        <v>326</v>
      </c>
      <c r="D205" s="300"/>
      <c r="E205" s="301">
        <v>282</v>
      </c>
      <c r="F205" s="302"/>
      <c r="G205" s="303"/>
      <c r="H205" s="304"/>
      <c r="I205" s="296"/>
      <c r="J205" s="305"/>
      <c r="K205" s="296"/>
      <c r="M205" s="297" t="s">
        <v>326</v>
      </c>
      <c r="O205" s="286"/>
    </row>
    <row r="206" spans="1:15" ht="12.75">
      <c r="A206" s="295"/>
      <c r="B206" s="298"/>
      <c r="C206" s="299" t="s">
        <v>327</v>
      </c>
      <c r="D206" s="300"/>
      <c r="E206" s="301">
        <v>232</v>
      </c>
      <c r="F206" s="302"/>
      <c r="G206" s="303"/>
      <c r="H206" s="304"/>
      <c r="I206" s="296"/>
      <c r="J206" s="305"/>
      <c r="K206" s="296"/>
      <c r="M206" s="297" t="s">
        <v>327</v>
      </c>
      <c r="O206" s="286"/>
    </row>
    <row r="207" spans="1:80" ht="12.75">
      <c r="A207" s="287">
        <v>45</v>
      </c>
      <c r="B207" s="288" t="s">
        <v>328</v>
      </c>
      <c r="C207" s="289" t="s">
        <v>329</v>
      </c>
      <c r="D207" s="290" t="s">
        <v>122</v>
      </c>
      <c r="E207" s="291">
        <v>3598</v>
      </c>
      <c r="F207" s="291">
        <v>0</v>
      </c>
      <c r="G207" s="292">
        <f>E207*F207</f>
        <v>0</v>
      </c>
      <c r="H207" s="293">
        <v>102543</v>
      </c>
      <c r="I207" s="294">
        <f>E207*H207</f>
        <v>368949714</v>
      </c>
      <c r="J207" s="293">
        <v>0</v>
      </c>
      <c r="K207" s="294">
        <f>E207*J207</f>
        <v>0</v>
      </c>
      <c r="O207" s="286">
        <v>2</v>
      </c>
      <c r="AA207" s="257">
        <v>1</v>
      </c>
      <c r="AB207" s="257">
        <v>1</v>
      </c>
      <c r="AC207" s="257">
        <v>1</v>
      </c>
      <c r="AZ207" s="257">
        <v>1</v>
      </c>
      <c r="BA207" s="257">
        <f>IF(AZ207=1,G207,0)</f>
        <v>0</v>
      </c>
      <c r="BB207" s="257">
        <f>IF(AZ207=2,G207,0)</f>
        <v>0</v>
      </c>
      <c r="BC207" s="257">
        <f>IF(AZ207=3,G207,0)</f>
        <v>0</v>
      </c>
      <c r="BD207" s="257">
        <f>IF(AZ207=4,G207,0)</f>
        <v>0</v>
      </c>
      <c r="BE207" s="257">
        <f>IF(AZ207=5,G207,0)</f>
        <v>0</v>
      </c>
      <c r="CA207" s="286">
        <v>1</v>
      </c>
      <c r="CB207" s="286">
        <v>1</v>
      </c>
    </row>
    <row r="208" spans="1:15" ht="12.75">
      <c r="A208" s="295"/>
      <c r="B208" s="298"/>
      <c r="C208" s="299" t="s">
        <v>330</v>
      </c>
      <c r="D208" s="300"/>
      <c r="E208" s="301">
        <v>3598</v>
      </c>
      <c r="F208" s="302"/>
      <c r="G208" s="303"/>
      <c r="H208" s="304"/>
      <c r="I208" s="296"/>
      <c r="J208" s="305"/>
      <c r="K208" s="296"/>
      <c r="M208" s="297" t="s">
        <v>330</v>
      </c>
      <c r="O208" s="286"/>
    </row>
    <row r="209" spans="1:80" ht="12.75">
      <c r="A209" s="287">
        <v>46</v>
      </c>
      <c r="B209" s="288" t="s">
        <v>331</v>
      </c>
      <c r="C209" s="289" t="s">
        <v>332</v>
      </c>
      <c r="D209" s="290" t="s">
        <v>122</v>
      </c>
      <c r="E209" s="291">
        <v>514</v>
      </c>
      <c r="F209" s="291">
        <v>0</v>
      </c>
      <c r="G209" s="292">
        <f>E209*F209</f>
        <v>0</v>
      </c>
      <c r="H209" s="293">
        <v>17167.599999994</v>
      </c>
      <c r="I209" s="294">
        <f>E209*H209</f>
        <v>8824146.399996916</v>
      </c>
      <c r="J209" s="293">
        <v>0</v>
      </c>
      <c r="K209" s="294">
        <f>E209*J209</f>
        <v>0</v>
      </c>
      <c r="O209" s="286">
        <v>2</v>
      </c>
      <c r="AA209" s="257">
        <v>1</v>
      </c>
      <c r="AB209" s="257">
        <v>1</v>
      </c>
      <c r="AC209" s="257">
        <v>1</v>
      </c>
      <c r="AZ209" s="257">
        <v>1</v>
      </c>
      <c r="BA209" s="257">
        <f>IF(AZ209=1,G209,0)</f>
        <v>0</v>
      </c>
      <c r="BB209" s="257">
        <f>IF(AZ209=2,G209,0)</f>
        <v>0</v>
      </c>
      <c r="BC209" s="257">
        <f>IF(AZ209=3,G209,0)</f>
        <v>0</v>
      </c>
      <c r="BD209" s="257">
        <f>IF(AZ209=4,G209,0)</f>
        <v>0</v>
      </c>
      <c r="BE209" s="257">
        <f>IF(AZ209=5,G209,0)</f>
        <v>0</v>
      </c>
      <c r="CA209" s="286">
        <v>1</v>
      </c>
      <c r="CB209" s="286">
        <v>1</v>
      </c>
    </row>
    <row r="210" spans="1:15" ht="12.75">
      <c r="A210" s="295"/>
      <c r="B210" s="298"/>
      <c r="C210" s="299" t="s">
        <v>326</v>
      </c>
      <c r="D210" s="300"/>
      <c r="E210" s="301">
        <v>282</v>
      </c>
      <c r="F210" s="302"/>
      <c r="G210" s="303"/>
      <c r="H210" s="304"/>
      <c r="I210" s="296"/>
      <c r="J210" s="305"/>
      <c r="K210" s="296"/>
      <c r="M210" s="297" t="s">
        <v>326</v>
      </c>
      <c r="O210" s="286"/>
    </row>
    <row r="211" spans="1:15" ht="12.75">
      <c r="A211" s="295"/>
      <c r="B211" s="298"/>
      <c r="C211" s="299" t="s">
        <v>327</v>
      </c>
      <c r="D211" s="300"/>
      <c r="E211" s="301">
        <v>232</v>
      </c>
      <c r="F211" s="302"/>
      <c r="G211" s="303"/>
      <c r="H211" s="304"/>
      <c r="I211" s="296"/>
      <c r="J211" s="305"/>
      <c r="K211" s="296"/>
      <c r="M211" s="297" t="s">
        <v>327</v>
      </c>
      <c r="O211" s="286"/>
    </row>
    <row r="212" spans="1:80" ht="12.75">
      <c r="A212" s="287">
        <v>47</v>
      </c>
      <c r="B212" s="288" t="s">
        <v>333</v>
      </c>
      <c r="C212" s="289" t="s">
        <v>334</v>
      </c>
      <c r="D212" s="290" t="s">
        <v>122</v>
      </c>
      <c r="E212" s="291">
        <v>300</v>
      </c>
      <c r="F212" s="291">
        <v>0</v>
      </c>
      <c r="G212" s="292">
        <f>E212*F212</f>
        <v>0</v>
      </c>
      <c r="H212" s="293">
        <v>33030</v>
      </c>
      <c r="I212" s="294">
        <f>E212*H212</f>
        <v>9909000</v>
      </c>
      <c r="J212" s="293">
        <v>0</v>
      </c>
      <c r="K212" s="294">
        <f>E212*J212</f>
        <v>0</v>
      </c>
      <c r="O212" s="286">
        <v>2</v>
      </c>
      <c r="AA212" s="257">
        <v>1</v>
      </c>
      <c r="AB212" s="257">
        <v>1</v>
      </c>
      <c r="AC212" s="257">
        <v>1</v>
      </c>
      <c r="AZ212" s="257">
        <v>1</v>
      </c>
      <c r="BA212" s="257">
        <f>IF(AZ212=1,G212,0)</f>
        <v>0</v>
      </c>
      <c r="BB212" s="257">
        <f>IF(AZ212=2,G212,0)</f>
        <v>0</v>
      </c>
      <c r="BC212" s="257">
        <f>IF(AZ212=3,G212,0)</f>
        <v>0</v>
      </c>
      <c r="BD212" s="257">
        <f>IF(AZ212=4,G212,0)</f>
        <v>0</v>
      </c>
      <c r="BE212" s="257">
        <f>IF(AZ212=5,G212,0)</f>
        <v>0</v>
      </c>
      <c r="CA212" s="286">
        <v>1</v>
      </c>
      <c r="CB212" s="286">
        <v>1</v>
      </c>
    </row>
    <row r="213" spans="1:57" ht="12.75">
      <c r="A213" s="306"/>
      <c r="B213" s="307" t="s">
        <v>101</v>
      </c>
      <c r="C213" s="308" t="s">
        <v>323</v>
      </c>
      <c r="D213" s="309"/>
      <c r="E213" s="310"/>
      <c r="F213" s="311"/>
      <c r="G213" s="312">
        <f>SUM(G203:G212)</f>
        <v>0</v>
      </c>
      <c r="H213" s="313"/>
      <c r="I213" s="314">
        <f>SUM(I203:I212)</f>
        <v>400205750.7999939</v>
      </c>
      <c r="J213" s="313"/>
      <c r="K213" s="314">
        <f>SUM(K203:K212)</f>
        <v>0</v>
      </c>
      <c r="O213" s="286">
        <v>4</v>
      </c>
      <c r="BA213" s="315">
        <f>SUM(BA203:BA212)</f>
        <v>0</v>
      </c>
      <c r="BB213" s="315">
        <f>SUM(BB203:BB212)</f>
        <v>0</v>
      </c>
      <c r="BC213" s="315">
        <f>SUM(BC203:BC212)</f>
        <v>0</v>
      </c>
      <c r="BD213" s="315">
        <f>SUM(BD203:BD212)</f>
        <v>0</v>
      </c>
      <c r="BE213" s="315">
        <f>SUM(BE203:BE212)</f>
        <v>0</v>
      </c>
    </row>
    <row r="214" spans="1:15" ht="12.75">
      <c r="A214" s="276" t="s">
        <v>97</v>
      </c>
      <c r="B214" s="277" t="s">
        <v>335</v>
      </c>
      <c r="C214" s="278" t="s">
        <v>336</v>
      </c>
      <c r="D214" s="279"/>
      <c r="E214" s="280"/>
      <c r="F214" s="280"/>
      <c r="G214" s="281"/>
      <c r="H214" s="282"/>
      <c r="I214" s="283"/>
      <c r="J214" s="284"/>
      <c r="K214" s="285"/>
      <c r="O214" s="286">
        <v>1</v>
      </c>
    </row>
    <row r="215" spans="1:80" ht="12.75">
      <c r="A215" s="287">
        <v>48</v>
      </c>
      <c r="B215" s="288" t="s">
        <v>338</v>
      </c>
      <c r="C215" s="289" t="s">
        <v>339</v>
      </c>
      <c r="D215" s="290" t="s">
        <v>122</v>
      </c>
      <c r="E215" s="291">
        <v>400</v>
      </c>
      <c r="F215" s="291">
        <v>0</v>
      </c>
      <c r="G215" s="292">
        <f>E215*F215</f>
        <v>0</v>
      </c>
      <c r="H215" s="293">
        <v>35120</v>
      </c>
      <c r="I215" s="294">
        <f>E215*H215</f>
        <v>14048000</v>
      </c>
      <c r="J215" s="293">
        <v>0</v>
      </c>
      <c r="K215" s="294">
        <f>E215*J215</f>
        <v>0</v>
      </c>
      <c r="O215" s="286">
        <v>2</v>
      </c>
      <c r="AA215" s="257">
        <v>1</v>
      </c>
      <c r="AB215" s="257">
        <v>1</v>
      </c>
      <c r="AC215" s="257">
        <v>1</v>
      </c>
      <c r="AZ215" s="257">
        <v>1</v>
      </c>
      <c r="BA215" s="257">
        <f>IF(AZ215=1,G215,0)</f>
        <v>0</v>
      </c>
      <c r="BB215" s="257">
        <f>IF(AZ215=2,G215,0)</f>
        <v>0</v>
      </c>
      <c r="BC215" s="257">
        <f>IF(AZ215=3,G215,0)</f>
        <v>0</v>
      </c>
      <c r="BD215" s="257">
        <f>IF(AZ215=4,G215,0)</f>
        <v>0</v>
      </c>
      <c r="BE215" s="257">
        <f>IF(AZ215=5,G215,0)</f>
        <v>0</v>
      </c>
      <c r="CA215" s="286">
        <v>1</v>
      </c>
      <c r="CB215" s="286">
        <v>1</v>
      </c>
    </row>
    <row r="216" spans="1:80" ht="12.75">
      <c r="A216" s="287">
        <v>49</v>
      </c>
      <c r="B216" s="288" t="s">
        <v>340</v>
      </c>
      <c r="C216" s="289" t="s">
        <v>341</v>
      </c>
      <c r="D216" s="290" t="s">
        <v>130</v>
      </c>
      <c r="E216" s="291">
        <v>15.13</v>
      </c>
      <c r="F216" s="291">
        <v>0</v>
      </c>
      <c r="G216" s="292">
        <f>E216*F216</f>
        <v>0</v>
      </c>
      <c r="H216" s="293">
        <v>15391.75</v>
      </c>
      <c r="I216" s="294">
        <f>E216*H216</f>
        <v>232877.17750000002</v>
      </c>
      <c r="J216" s="293">
        <v>0</v>
      </c>
      <c r="K216" s="294">
        <f>E216*J216</f>
        <v>0</v>
      </c>
      <c r="O216" s="286">
        <v>2</v>
      </c>
      <c r="AA216" s="257">
        <v>1</v>
      </c>
      <c r="AB216" s="257">
        <v>1</v>
      </c>
      <c r="AC216" s="257">
        <v>1</v>
      </c>
      <c r="AZ216" s="257">
        <v>1</v>
      </c>
      <c r="BA216" s="257">
        <f>IF(AZ216=1,G216,0)</f>
        <v>0</v>
      </c>
      <c r="BB216" s="257">
        <f>IF(AZ216=2,G216,0)</f>
        <v>0</v>
      </c>
      <c r="BC216" s="257">
        <f>IF(AZ216=3,G216,0)</f>
        <v>0</v>
      </c>
      <c r="BD216" s="257">
        <f>IF(AZ216=4,G216,0)</f>
        <v>0</v>
      </c>
      <c r="BE216" s="257">
        <f>IF(AZ216=5,G216,0)</f>
        <v>0</v>
      </c>
      <c r="CA216" s="286">
        <v>1</v>
      </c>
      <c r="CB216" s="286">
        <v>1</v>
      </c>
    </row>
    <row r="217" spans="1:15" ht="12.75">
      <c r="A217" s="295"/>
      <c r="B217" s="298"/>
      <c r="C217" s="299" t="s">
        <v>342</v>
      </c>
      <c r="D217" s="300"/>
      <c r="E217" s="301">
        <v>15.13</v>
      </c>
      <c r="F217" s="302"/>
      <c r="G217" s="303"/>
      <c r="H217" s="304"/>
      <c r="I217" s="296"/>
      <c r="J217" s="305"/>
      <c r="K217" s="296"/>
      <c r="M217" s="297" t="s">
        <v>342</v>
      </c>
      <c r="O217" s="286"/>
    </row>
    <row r="218" spans="1:80" ht="12.75">
      <c r="A218" s="287">
        <v>50</v>
      </c>
      <c r="B218" s="288" t="s">
        <v>343</v>
      </c>
      <c r="C218" s="289" t="s">
        <v>344</v>
      </c>
      <c r="D218" s="290" t="s">
        <v>345</v>
      </c>
      <c r="E218" s="291">
        <v>8</v>
      </c>
      <c r="F218" s="291">
        <v>0</v>
      </c>
      <c r="G218" s="292">
        <f>E218*F218</f>
        <v>0</v>
      </c>
      <c r="H218" s="293">
        <v>624</v>
      </c>
      <c r="I218" s="294">
        <f>E218*H218</f>
        <v>4992</v>
      </c>
      <c r="J218" s="293">
        <v>0</v>
      </c>
      <c r="K218" s="294">
        <f>E218*J218</f>
        <v>0</v>
      </c>
      <c r="O218" s="286">
        <v>2</v>
      </c>
      <c r="AA218" s="257">
        <v>1</v>
      </c>
      <c r="AB218" s="257">
        <v>1</v>
      </c>
      <c r="AC218" s="257">
        <v>1</v>
      </c>
      <c r="AZ218" s="257">
        <v>1</v>
      </c>
      <c r="BA218" s="257">
        <f>IF(AZ218=1,G218,0)</f>
        <v>0</v>
      </c>
      <c r="BB218" s="257">
        <f>IF(AZ218=2,G218,0)</f>
        <v>0</v>
      </c>
      <c r="BC218" s="257">
        <f>IF(AZ218=3,G218,0)</f>
        <v>0</v>
      </c>
      <c r="BD218" s="257">
        <f>IF(AZ218=4,G218,0)</f>
        <v>0</v>
      </c>
      <c r="BE218" s="257">
        <f>IF(AZ218=5,G218,0)</f>
        <v>0</v>
      </c>
      <c r="CA218" s="286">
        <v>1</v>
      </c>
      <c r="CB218" s="286">
        <v>1</v>
      </c>
    </row>
    <row r="219" spans="1:80" ht="12.75">
      <c r="A219" s="287">
        <v>51</v>
      </c>
      <c r="B219" s="288" t="s">
        <v>346</v>
      </c>
      <c r="C219" s="289" t="s">
        <v>1329</v>
      </c>
      <c r="D219" s="290" t="s">
        <v>345</v>
      </c>
      <c r="E219" s="291">
        <v>5</v>
      </c>
      <c r="F219" s="291">
        <v>0</v>
      </c>
      <c r="G219" s="292">
        <f>E219*F219</f>
        <v>0</v>
      </c>
      <c r="H219" s="293">
        <v>7250</v>
      </c>
      <c r="I219" s="294">
        <f>E219*H219</f>
        <v>36250</v>
      </c>
      <c r="J219" s="293">
        <v>0</v>
      </c>
      <c r="K219" s="294">
        <f>E219*J219</f>
        <v>0</v>
      </c>
      <c r="O219" s="286">
        <v>2</v>
      </c>
      <c r="AA219" s="257">
        <v>1</v>
      </c>
      <c r="AB219" s="257">
        <v>1</v>
      </c>
      <c r="AC219" s="257">
        <v>1</v>
      </c>
      <c r="AZ219" s="257">
        <v>1</v>
      </c>
      <c r="BA219" s="257">
        <f>IF(AZ219=1,G219,0)</f>
        <v>0</v>
      </c>
      <c r="BB219" s="257">
        <f>IF(AZ219=2,G219,0)</f>
        <v>0</v>
      </c>
      <c r="BC219" s="257">
        <f>IF(AZ219=3,G219,0)</f>
        <v>0</v>
      </c>
      <c r="BD219" s="257">
        <f>IF(AZ219=4,G219,0)</f>
        <v>0</v>
      </c>
      <c r="BE219" s="257">
        <f>IF(AZ219=5,G219,0)</f>
        <v>0</v>
      </c>
      <c r="CA219" s="286">
        <v>1</v>
      </c>
      <c r="CB219" s="286">
        <v>1</v>
      </c>
    </row>
    <row r="220" spans="1:57" ht="12.75">
      <c r="A220" s="306"/>
      <c r="B220" s="307" t="s">
        <v>101</v>
      </c>
      <c r="C220" s="308" t="s">
        <v>337</v>
      </c>
      <c r="D220" s="309"/>
      <c r="E220" s="310"/>
      <c r="F220" s="311"/>
      <c r="G220" s="312">
        <f>SUM(G214:G219)</f>
        <v>0</v>
      </c>
      <c r="H220" s="313"/>
      <c r="I220" s="314">
        <f>SUM(I214:I219)</f>
        <v>14322119.1775</v>
      </c>
      <c r="J220" s="313"/>
      <c r="K220" s="314">
        <f>SUM(K214:K219)</f>
        <v>0</v>
      </c>
      <c r="O220" s="286">
        <v>4</v>
      </c>
      <c r="BA220" s="315">
        <f>SUM(BA214:BA219)</f>
        <v>0</v>
      </c>
      <c r="BB220" s="315">
        <f>SUM(BB214:BB219)</f>
        <v>0</v>
      </c>
      <c r="BC220" s="315">
        <f>SUM(BC214:BC219)</f>
        <v>0</v>
      </c>
      <c r="BD220" s="315">
        <f>SUM(BD214:BD219)</f>
        <v>0</v>
      </c>
      <c r="BE220" s="315">
        <f>SUM(BE214:BE219)</f>
        <v>0</v>
      </c>
    </row>
    <row r="221" spans="1:15" ht="12.75">
      <c r="A221" s="276" t="s">
        <v>97</v>
      </c>
      <c r="B221" s="277" t="s">
        <v>347</v>
      </c>
      <c r="C221" s="278" t="s">
        <v>348</v>
      </c>
      <c r="D221" s="279"/>
      <c r="E221" s="280"/>
      <c r="F221" s="280"/>
      <c r="G221" s="281"/>
      <c r="H221" s="282"/>
      <c r="I221" s="283"/>
      <c r="J221" s="284"/>
      <c r="K221" s="285"/>
      <c r="O221" s="286">
        <v>1</v>
      </c>
    </row>
    <row r="222" spans="1:80" ht="12.75">
      <c r="A222" s="287">
        <v>52</v>
      </c>
      <c r="B222" s="288" t="s">
        <v>350</v>
      </c>
      <c r="C222" s="289" t="s">
        <v>351</v>
      </c>
      <c r="D222" s="290" t="s">
        <v>122</v>
      </c>
      <c r="E222" s="291">
        <v>36.4672</v>
      </c>
      <c r="F222" s="291">
        <v>0</v>
      </c>
      <c r="G222" s="292">
        <f>E222*F222</f>
        <v>0</v>
      </c>
      <c r="H222" s="293">
        <v>3245.57999999821</v>
      </c>
      <c r="I222" s="294">
        <f>E222*H222</f>
        <v>118357.21497593472</v>
      </c>
      <c r="J222" s="293">
        <v>0</v>
      </c>
      <c r="K222" s="294">
        <f>E222*J222</f>
        <v>0</v>
      </c>
      <c r="O222" s="286">
        <v>2</v>
      </c>
      <c r="AA222" s="257">
        <v>1</v>
      </c>
      <c r="AB222" s="257">
        <v>1</v>
      </c>
      <c r="AC222" s="257">
        <v>1</v>
      </c>
      <c r="AZ222" s="257">
        <v>1</v>
      </c>
      <c r="BA222" s="257">
        <f>IF(AZ222=1,G222,0)</f>
        <v>0</v>
      </c>
      <c r="BB222" s="257">
        <f>IF(AZ222=2,G222,0)</f>
        <v>0</v>
      </c>
      <c r="BC222" s="257">
        <f>IF(AZ222=3,G222,0)</f>
        <v>0</v>
      </c>
      <c r="BD222" s="257">
        <f>IF(AZ222=4,G222,0)</f>
        <v>0</v>
      </c>
      <c r="BE222" s="257">
        <f>IF(AZ222=5,G222,0)</f>
        <v>0</v>
      </c>
      <c r="CA222" s="286">
        <v>1</v>
      </c>
      <c r="CB222" s="286">
        <v>1</v>
      </c>
    </row>
    <row r="223" spans="1:15" ht="12.75">
      <c r="A223" s="295"/>
      <c r="B223" s="298"/>
      <c r="C223" s="299" t="s">
        <v>352</v>
      </c>
      <c r="D223" s="300"/>
      <c r="E223" s="301">
        <v>16.1712</v>
      </c>
      <c r="F223" s="302"/>
      <c r="G223" s="303"/>
      <c r="H223" s="304"/>
      <c r="I223" s="296"/>
      <c r="J223" s="305"/>
      <c r="K223" s="296"/>
      <c r="M223" s="297" t="s">
        <v>352</v>
      </c>
      <c r="O223" s="286"/>
    </row>
    <row r="224" spans="1:15" ht="12.75">
      <c r="A224" s="295"/>
      <c r="B224" s="298"/>
      <c r="C224" s="299" t="s">
        <v>353</v>
      </c>
      <c r="D224" s="300"/>
      <c r="E224" s="301">
        <v>18.72</v>
      </c>
      <c r="F224" s="302"/>
      <c r="G224" s="303"/>
      <c r="H224" s="304"/>
      <c r="I224" s="296"/>
      <c r="J224" s="305"/>
      <c r="K224" s="296"/>
      <c r="M224" s="297" t="s">
        <v>353</v>
      </c>
      <c r="O224" s="286"/>
    </row>
    <row r="225" spans="1:15" ht="12.75">
      <c r="A225" s="295"/>
      <c r="B225" s="298"/>
      <c r="C225" s="299" t="s">
        <v>124</v>
      </c>
      <c r="D225" s="300"/>
      <c r="E225" s="301">
        <v>1.576</v>
      </c>
      <c r="F225" s="302"/>
      <c r="G225" s="303"/>
      <c r="H225" s="304"/>
      <c r="I225" s="296"/>
      <c r="J225" s="305"/>
      <c r="K225" s="296"/>
      <c r="M225" s="297" t="s">
        <v>124</v>
      </c>
      <c r="O225" s="286"/>
    </row>
    <row r="226" spans="1:80" ht="12.75">
      <c r="A226" s="287">
        <v>53</v>
      </c>
      <c r="B226" s="288" t="s">
        <v>354</v>
      </c>
      <c r="C226" s="289" t="s">
        <v>355</v>
      </c>
      <c r="D226" s="290" t="s">
        <v>113</v>
      </c>
      <c r="E226" s="291">
        <v>37.2399</v>
      </c>
      <c r="F226" s="291">
        <v>0</v>
      </c>
      <c r="G226" s="292">
        <f>E226*F226</f>
        <v>0</v>
      </c>
      <c r="H226" s="293">
        <v>23628.6899999976</v>
      </c>
      <c r="I226" s="294">
        <f>E226*H226</f>
        <v>879930.0527309106</v>
      </c>
      <c r="J226" s="293">
        <v>0</v>
      </c>
      <c r="K226" s="294">
        <f>E226*J226</f>
        <v>0</v>
      </c>
      <c r="O226" s="286">
        <v>2</v>
      </c>
      <c r="AA226" s="257">
        <v>1</v>
      </c>
      <c r="AB226" s="257">
        <v>1</v>
      </c>
      <c r="AC226" s="257">
        <v>1</v>
      </c>
      <c r="AZ226" s="257">
        <v>1</v>
      </c>
      <c r="BA226" s="257">
        <f>IF(AZ226=1,G226,0)</f>
        <v>0</v>
      </c>
      <c r="BB226" s="257">
        <f>IF(AZ226=2,G226,0)</f>
        <v>0</v>
      </c>
      <c r="BC226" s="257">
        <f>IF(AZ226=3,G226,0)</f>
        <v>0</v>
      </c>
      <c r="BD226" s="257">
        <f>IF(AZ226=4,G226,0)</f>
        <v>0</v>
      </c>
      <c r="BE226" s="257">
        <f>IF(AZ226=5,G226,0)</f>
        <v>0</v>
      </c>
      <c r="CA226" s="286">
        <v>1</v>
      </c>
      <c r="CB226" s="286">
        <v>1</v>
      </c>
    </row>
    <row r="227" spans="1:15" ht="12.75">
      <c r="A227" s="295"/>
      <c r="B227" s="298"/>
      <c r="C227" s="299" t="s">
        <v>356</v>
      </c>
      <c r="D227" s="300"/>
      <c r="E227" s="301">
        <v>34.7538</v>
      </c>
      <c r="F227" s="302"/>
      <c r="G227" s="303"/>
      <c r="H227" s="304"/>
      <c r="I227" s="296"/>
      <c r="J227" s="305"/>
      <c r="K227" s="296"/>
      <c r="M227" s="297" t="s">
        <v>356</v>
      </c>
      <c r="O227" s="286"/>
    </row>
    <row r="228" spans="1:15" ht="12.75">
      <c r="A228" s="295"/>
      <c r="B228" s="298"/>
      <c r="C228" s="299" t="s">
        <v>357</v>
      </c>
      <c r="D228" s="300"/>
      <c r="E228" s="301">
        <v>2.2161</v>
      </c>
      <c r="F228" s="302"/>
      <c r="G228" s="303"/>
      <c r="H228" s="304"/>
      <c r="I228" s="296"/>
      <c r="J228" s="305"/>
      <c r="K228" s="296"/>
      <c r="M228" s="297" t="s">
        <v>357</v>
      </c>
      <c r="O228" s="286"/>
    </row>
    <row r="229" spans="1:15" ht="12.75">
      <c r="A229" s="295"/>
      <c r="B229" s="298"/>
      <c r="C229" s="299" t="s">
        <v>358</v>
      </c>
      <c r="D229" s="300"/>
      <c r="E229" s="301">
        <v>0.27</v>
      </c>
      <c r="F229" s="302"/>
      <c r="G229" s="303"/>
      <c r="H229" s="304"/>
      <c r="I229" s="296"/>
      <c r="J229" s="305"/>
      <c r="K229" s="296"/>
      <c r="M229" s="297" t="s">
        <v>358</v>
      </c>
      <c r="O229" s="286"/>
    </row>
    <row r="230" spans="1:80" ht="20.4">
      <c r="A230" s="287">
        <v>54</v>
      </c>
      <c r="B230" s="288" t="s">
        <v>359</v>
      </c>
      <c r="C230" s="289" t="s">
        <v>360</v>
      </c>
      <c r="D230" s="290" t="s">
        <v>113</v>
      </c>
      <c r="E230" s="291">
        <v>7.3025</v>
      </c>
      <c r="F230" s="291">
        <v>0</v>
      </c>
      <c r="G230" s="292">
        <f>E230*F230</f>
        <v>0</v>
      </c>
      <c r="H230" s="293">
        <v>20758.8199999928</v>
      </c>
      <c r="I230" s="294">
        <f>E230*H230</f>
        <v>151591.28304994744</v>
      </c>
      <c r="J230" s="293">
        <v>0</v>
      </c>
      <c r="K230" s="294">
        <f>E230*J230</f>
        <v>0</v>
      </c>
      <c r="O230" s="286">
        <v>2</v>
      </c>
      <c r="AA230" s="257">
        <v>1</v>
      </c>
      <c r="AB230" s="257">
        <v>1</v>
      </c>
      <c r="AC230" s="257">
        <v>1</v>
      </c>
      <c r="AZ230" s="257">
        <v>1</v>
      </c>
      <c r="BA230" s="257">
        <f>IF(AZ230=1,G230,0)</f>
        <v>0</v>
      </c>
      <c r="BB230" s="257">
        <f>IF(AZ230=2,G230,0)</f>
        <v>0</v>
      </c>
      <c r="BC230" s="257">
        <f>IF(AZ230=3,G230,0)</f>
        <v>0</v>
      </c>
      <c r="BD230" s="257">
        <f>IF(AZ230=4,G230,0)</f>
        <v>0</v>
      </c>
      <c r="BE230" s="257">
        <f>IF(AZ230=5,G230,0)</f>
        <v>0</v>
      </c>
      <c r="CA230" s="286">
        <v>1</v>
      </c>
      <c r="CB230" s="286">
        <v>1</v>
      </c>
    </row>
    <row r="231" spans="1:15" ht="12.75">
      <c r="A231" s="295"/>
      <c r="B231" s="298"/>
      <c r="C231" s="299" t="s">
        <v>310</v>
      </c>
      <c r="D231" s="300"/>
      <c r="E231" s="301">
        <v>1.995</v>
      </c>
      <c r="F231" s="302"/>
      <c r="G231" s="303"/>
      <c r="H231" s="304"/>
      <c r="I231" s="296"/>
      <c r="J231" s="305"/>
      <c r="K231" s="296"/>
      <c r="M231" s="297" t="s">
        <v>310</v>
      </c>
      <c r="O231" s="286"/>
    </row>
    <row r="232" spans="1:15" ht="12.75">
      <c r="A232" s="295"/>
      <c r="B232" s="298"/>
      <c r="C232" s="299" t="s">
        <v>311</v>
      </c>
      <c r="D232" s="300"/>
      <c r="E232" s="301">
        <v>0.455</v>
      </c>
      <c r="F232" s="302"/>
      <c r="G232" s="303"/>
      <c r="H232" s="304"/>
      <c r="I232" s="296"/>
      <c r="J232" s="305"/>
      <c r="K232" s="296"/>
      <c r="M232" s="297" t="s">
        <v>311</v>
      </c>
      <c r="O232" s="286"/>
    </row>
    <row r="233" spans="1:15" ht="12.75">
      <c r="A233" s="295"/>
      <c r="B233" s="298"/>
      <c r="C233" s="299" t="s">
        <v>312</v>
      </c>
      <c r="D233" s="300"/>
      <c r="E233" s="301">
        <v>2.05</v>
      </c>
      <c r="F233" s="302"/>
      <c r="G233" s="303"/>
      <c r="H233" s="304"/>
      <c r="I233" s="296"/>
      <c r="J233" s="305"/>
      <c r="K233" s="296"/>
      <c r="M233" s="297" t="s">
        <v>312</v>
      </c>
      <c r="O233" s="286"/>
    </row>
    <row r="234" spans="1:15" ht="12.75">
      <c r="A234" s="295"/>
      <c r="B234" s="298"/>
      <c r="C234" s="299" t="s">
        <v>313</v>
      </c>
      <c r="D234" s="300"/>
      <c r="E234" s="301">
        <v>1</v>
      </c>
      <c r="F234" s="302"/>
      <c r="G234" s="303"/>
      <c r="H234" s="304"/>
      <c r="I234" s="296"/>
      <c r="J234" s="305"/>
      <c r="K234" s="296"/>
      <c r="M234" s="297" t="s">
        <v>313</v>
      </c>
      <c r="O234" s="286"/>
    </row>
    <row r="235" spans="1:15" ht="12.75">
      <c r="A235" s="295"/>
      <c r="B235" s="298"/>
      <c r="C235" s="299" t="s">
        <v>314</v>
      </c>
      <c r="D235" s="300"/>
      <c r="E235" s="301">
        <v>0.07</v>
      </c>
      <c r="F235" s="302"/>
      <c r="G235" s="303"/>
      <c r="H235" s="304"/>
      <c r="I235" s="296"/>
      <c r="J235" s="305"/>
      <c r="K235" s="296"/>
      <c r="M235" s="297" t="s">
        <v>314</v>
      </c>
      <c r="O235" s="286"/>
    </row>
    <row r="236" spans="1:15" ht="12.75">
      <c r="A236" s="295"/>
      <c r="B236" s="298"/>
      <c r="C236" s="299" t="s">
        <v>315</v>
      </c>
      <c r="D236" s="300"/>
      <c r="E236" s="301">
        <v>0.575</v>
      </c>
      <c r="F236" s="302"/>
      <c r="G236" s="303"/>
      <c r="H236" s="304"/>
      <c r="I236" s="296"/>
      <c r="J236" s="305"/>
      <c r="K236" s="296"/>
      <c r="M236" s="297" t="s">
        <v>315</v>
      </c>
      <c r="O236" s="286"/>
    </row>
    <row r="237" spans="1:15" ht="12.75">
      <c r="A237" s="295"/>
      <c r="B237" s="298"/>
      <c r="C237" s="299" t="s">
        <v>316</v>
      </c>
      <c r="D237" s="300"/>
      <c r="E237" s="301">
        <v>0.7335</v>
      </c>
      <c r="F237" s="302"/>
      <c r="G237" s="303"/>
      <c r="H237" s="304"/>
      <c r="I237" s="296"/>
      <c r="J237" s="305"/>
      <c r="K237" s="296"/>
      <c r="M237" s="297" t="s">
        <v>316</v>
      </c>
      <c r="O237" s="286"/>
    </row>
    <row r="238" spans="1:15" ht="12.75">
      <c r="A238" s="295"/>
      <c r="B238" s="298"/>
      <c r="C238" s="299" t="s">
        <v>317</v>
      </c>
      <c r="D238" s="300"/>
      <c r="E238" s="301">
        <v>0.424</v>
      </c>
      <c r="F238" s="302"/>
      <c r="G238" s="303"/>
      <c r="H238" s="304"/>
      <c r="I238" s="296"/>
      <c r="J238" s="305"/>
      <c r="K238" s="296"/>
      <c r="M238" s="297" t="s">
        <v>317</v>
      </c>
      <c r="O238" s="286"/>
    </row>
    <row r="239" spans="1:80" ht="12.75">
      <c r="A239" s="287">
        <v>55</v>
      </c>
      <c r="B239" s="288" t="s">
        <v>361</v>
      </c>
      <c r="C239" s="289" t="s">
        <v>362</v>
      </c>
      <c r="D239" s="290" t="s">
        <v>113</v>
      </c>
      <c r="E239" s="291">
        <v>18.0936</v>
      </c>
      <c r="F239" s="291">
        <v>0</v>
      </c>
      <c r="G239" s="292">
        <f>E239*F239</f>
        <v>0</v>
      </c>
      <c r="H239" s="293">
        <v>45373.3199999928</v>
      </c>
      <c r="I239" s="294">
        <f>E239*H239</f>
        <v>820966.7027518696</v>
      </c>
      <c r="J239" s="293">
        <v>0</v>
      </c>
      <c r="K239" s="294">
        <f>E239*J239</f>
        <v>0</v>
      </c>
      <c r="O239" s="286">
        <v>2</v>
      </c>
      <c r="AA239" s="257">
        <v>1</v>
      </c>
      <c r="AB239" s="257">
        <v>1</v>
      </c>
      <c r="AC239" s="257">
        <v>1</v>
      </c>
      <c r="AZ239" s="257">
        <v>1</v>
      </c>
      <c r="BA239" s="257">
        <f>IF(AZ239=1,G239,0)</f>
        <v>0</v>
      </c>
      <c r="BB239" s="257">
        <f>IF(AZ239=2,G239,0)</f>
        <v>0</v>
      </c>
      <c r="BC239" s="257">
        <f>IF(AZ239=3,G239,0)</f>
        <v>0</v>
      </c>
      <c r="BD239" s="257">
        <f>IF(AZ239=4,G239,0)</f>
        <v>0</v>
      </c>
      <c r="BE239" s="257">
        <f>IF(AZ239=5,G239,0)</f>
        <v>0</v>
      </c>
      <c r="CA239" s="286">
        <v>1</v>
      </c>
      <c r="CB239" s="286">
        <v>1</v>
      </c>
    </row>
    <row r="240" spans="1:15" ht="12.75">
      <c r="A240" s="295"/>
      <c r="B240" s="298"/>
      <c r="C240" s="299" t="s">
        <v>363</v>
      </c>
      <c r="D240" s="300"/>
      <c r="E240" s="301">
        <v>18.0936</v>
      </c>
      <c r="F240" s="302"/>
      <c r="G240" s="303"/>
      <c r="H240" s="304"/>
      <c r="I240" s="296"/>
      <c r="J240" s="305"/>
      <c r="K240" s="296"/>
      <c r="M240" s="297" t="s">
        <v>363</v>
      </c>
      <c r="O240" s="286"/>
    </row>
    <row r="241" spans="1:80" ht="12.75">
      <c r="A241" s="287">
        <v>56</v>
      </c>
      <c r="B241" s="288" t="s">
        <v>364</v>
      </c>
      <c r="C241" s="289" t="s">
        <v>365</v>
      </c>
      <c r="D241" s="290" t="s">
        <v>122</v>
      </c>
      <c r="E241" s="291">
        <v>146.05</v>
      </c>
      <c r="F241" s="291">
        <v>0</v>
      </c>
      <c r="G241" s="292">
        <f>E241*F241</f>
        <v>0</v>
      </c>
      <c r="H241" s="293">
        <v>0</v>
      </c>
      <c r="I241" s="294">
        <f>E241*H241</f>
        <v>0</v>
      </c>
      <c r="J241" s="293"/>
      <c r="K241" s="294">
        <f>E241*J241</f>
        <v>0</v>
      </c>
      <c r="O241" s="286">
        <v>2</v>
      </c>
      <c r="AA241" s="257">
        <v>12</v>
      </c>
      <c r="AB241" s="257">
        <v>0</v>
      </c>
      <c r="AC241" s="257">
        <v>154</v>
      </c>
      <c r="AZ241" s="257">
        <v>1</v>
      </c>
      <c r="BA241" s="257">
        <f>IF(AZ241=1,G241,0)</f>
        <v>0</v>
      </c>
      <c r="BB241" s="257">
        <f>IF(AZ241=2,G241,0)</f>
        <v>0</v>
      </c>
      <c r="BC241" s="257">
        <f>IF(AZ241=3,G241,0)</f>
        <v>0</v>
      </c>
      <c r="BD241" s="257">
        <f>IF(AZ241=4,G241,0)</f>
        <v>0</v>
      </c>
      <c r="BE241" s="257">
        <f>IF(AZ241=5,G241,0)</f>
        <v>0</v>
      </c>
      <c r="CA241" s="286">
        <v>12</v>
      </c>
      <c r="CB241" s="286">
        <v>0</v>
      </c>
    </row>
    <row r="242" spans="1:15" ht="12.75">
      <c r="A242" s="295"/>
      <c r="B242" s="298"/>
      <c r="C242" s="299" t="s">
        <v>366</v>
      </c>
      <c r="D242" s="300"/>
      <c r="E242" s="301">
        <v>39.9</v>
      </c>
      <c r="F242" s="302"/>
      <c r="G242" s="303"/>
      <c r="H242" s="304"/>
      <c r="I242" s="296"/>
      <c r="J242" s="305"/>
      <c r="K242" s="296"/>
      <c r="M242" s="297" t="s">
        <v>366</v>
      </c>
      <c r="O242" s="286"/>
    </row>
    <row r="243" spans="1:15" ht="12.75">
      <c r="A243" s="295"/>
      <c r="B243" s="298"/>
      <c r="C243" s="299" t="s">
        <v>367</v>
      </c>
      <c r="D243" s="300"/>
      <c r="E243" s="301">
        <v>9.1</v>
      </c>
      <c r="F243" s="302"/>
      <c r="G243" s="303"/>
      <c r="H243" s="304"/>
      <c r="I243" s="296"/>
      <c r="J243" s="305"/>
      <c r="K243" s="296"/>
      <c r="M243" s="297" t="s">
        <v>367</v>
      </c>
      <c r="O243" s="286"/>
    </row>
    <row r="244" spans="1:15" ht="12.75">
      <c r="A244" s="295"/>
      <c r="B244" s="298"/>
      <c r="C244" s="299" t="s">
        <v>368</v>
      </c>
      <c r="D244" s="300"/>
      <c r="E244" s="301">
        <v>41</v>
      </c>
      <c r="F244" s="302"/>
      <c r="G244" s="303"/>
      <c r="H244" s="304"/>
      <c r="I244" s="296"/>
      <c r="J244" s="305"/>
      <c r="K244" s="296"/>
      <c r="M244" s="297" t="s">
        <v>368</v>
      </c>
      <c r="O244" s="286"/>
    </row>
    <row r="245" spans="1:15" ht="12.75">
      <c r="A245" s="295"/>
      <c r="B245" s="298"/>
      <c r="C245" s="299" t="s">
        <v>369</v>
      </c>
      <c r="D245" s="300"/>
      <c r="E245" s="301">
        <v>20</v>
      </c>
      <c r="F245" s="302"/>
      <c r="G245" s="303"/>
      <c r="H245" s="304"/>
      <c r="I245" s="296"/>
      <c r="J245" s="305"/>
      <c r="K245" s="296"/>
      <c r="M245" s="297" t="s">
        <v>369</v>
      </c>
      <c r="O245" s="286"/>
    </row>
    <row r="246" spans="1:15" ht="12.75">
      <c r="A246" s="295"/>
      <c r="B246" s="298"/>
      <c r="C246" s="299" t="s">
        <v>370</v>
      </c>
      <c r="D246" s="300"/>
      <c r="E246" s="301">
        <v>1.4</v>
      </c>
      <c r="F246" s="302"/>
      <c r="G246" s="303"/>
      <c r="H246" s="304"/>
      <c r="I246" s="296"/>
      <c r="J246" s="305"/>
      <c r="K246" s="296"/>
      <c r="M246" s="297" t="s">
        <v>370</v>
      </c>
      <c r="O246" s="286"/>
    </row>
    <row r="247" spans="1:15" ht="12.75">
      <c r="A247" s="295"/>
      <c r="B247" s="298"/>
      <c r="C247" s="299" t="s">
        <v>371</v>
      </c>
      <c r="D247" s="300"/>
      <c r="E247" s="301">
        <v>11.5</v>
      </c>
      <c r="F247" s="302"/>
      <c r="G247" s="303"/>
      <c r="H247" s="304"/>
      <c r="I247" s="296"/>
      <c r="J247" s="305"/>
      <c r="K247" s="296"/>
      <c r="M247" s="297" t="s">
        <v>371</v>
      </c>
      <c r="O247" s="286"/>
    </row>
    <row r="248" spans="1:15" ht="12.75">
      <c r="A248" s="295"/>
      <c r="B248" s="298"/>
      <c r="C248" s="299" t="s">
        <v>372</v>
      </c>
      <c r="D248" s="300"/>
      <c r="E248" s="301">
        <v>14.67</v>
      </c>
      <c r="F248" s="302"/>
      <c r="G248" s="303"/>
      <c r="H248" s="304"/>
      <c r="I248" s="296"/>
      <c r="J248" s="305"/>
      <c r="K248" s="296"/>
      <c r="M248" s="297" t="s">
        <v>372</v>
      </c>
      <c r="O248" s="286"/>
    </row>
    <row r="249" spans="1:15" ht="12.75">
      <c r="A249" s="295"/>
      <c r="B249" s="298"/>
      <c r="C249" s="299" t="s">
        <v>373</v>
      </c>
      <c r="D249" s="300"/>
      <c r="E249" s="301">
        <v>8.48</v>
      </c>
      <c r="F249" s="302"/>
      <c r="G249" s="303"/>
      <c r="H249" s="304"/>
      <c r="I249" s="296"/>
      <c r="J249" s="305"/>
      <c r="K249" s="296"/>
      <c r="M249" s="297" t="s">
        <v>373</v>
      </c>
      <c r="O249" s="286"/>
    </row>
    <row r="250" spans="1:80" ht="12.75">
      <c r="A250" s="287">
        <v>57</v>
      </c>
      <c r="B250" s="288" t="s">
        <v>374</v>
      </c>
      <c r="C250" s="289" t="s">
        <v>375</v>
      </c>
      <c r="D250" s="290" t="s">
        <v>113</v>
      </c>
      <c r="E250" s="291">
        <v>17.92</v>
      </c>
      <c r="F250" s="291">
        <v>0</v>
      </c>
      <c r="G250" s="292">
        <f>E250*F250</f>
        <v>0</v>
      </c>
      <c r="H250" s="293">
        <v>5949.43999999762</v>
      </c>
      <c r="I250" s="294">
        <f>E250*H250</f>
        <v>106613.96479995736</v>
      </c>
      <c r="J250" s="293">
        <v>0</v>
      </c>
      <c r="K250" s="294">
        <f>E250*J250</f>
        <v>0</v>
      </c>
      <c r="O250" s="286">
        <v>2</v>
      </c>
      <c r="AA250" s="257">
        <v>1</v>
      </c>
      <c r="AB250" s="257">
        <v>1</v>
      </c>
      <c r="AC250" s="257">
        <v>1</v>
      </c>
      <c r="AZ250" s="257">
        <v>1</v>
      </c>
      <c r="BA250" s="257">
        <f>IF(AZ250=1,G250,0)</f>
        <v>0</v>
      </c>
      <c r="BB250" s="257">
        <f>IF(AZ250=2,G250,0)</f>
        <v>0</v>
      </c>
      <c r="BC250" s="257">
        <f>IF(AZ250=3,G250,0)</f>
        <v>0</v>
      </c>
      <c r="BD250" s="257">
        <f>IF(AZ250=4,G250,0)</f>
        <v>0</v>
      </c>
      <c r="BE250" s="257">
        <f>IF(AZ250=5,G250,0)</f>
        <v>0</v>
      </c>
      <c r="CA250" s="286">
        <v>1</v>
      </c>
      <c r="CB250" s="286">
        <v>1</v>
      </c>
    </row>
    <row r="251" spans="1:15" ht="12.75">
      <c r="A251" s="295"/>
      <c r="B251" s="298"/>
      <c r="C251" s="299" t="s">
        <v>376</v>
      </c>
      <c r="D251" s="300"/>
      <c r="E251" s="301">
        <v>17.92</v>
      </c>
      <c r="F251" s="302"/>
      <c r="G251" s="303"/>
      <c r="H251" s="304"/>
      <c r="I251" s="296"/>
      <c r="J251" s="305"/>
      <c r="K251" s="296"/>
      <c r="M251" s="297" t="s">
        <v>376</v>
      </c>
      <c r="O251" s="286"/>
    </row>
    <row r="252" spans="1:80" ht="12.75">
      <c r="A252" s="287">
        <v>58</v>
      </c>
      <c r="B252" s="288" t="s">
        <v>377</v>
      </c>
      <c r="C252" s="289" t="s">
        <v>378</v>
      </c>
      <c r="D252" s="290" t="s">
        <v>122</v>
      </c>
      <c r="E252" s="291">
        <v>224</v>
      </c>
      <c r="F252" s="291">
        <v>0</v>
      </c>
      <c r="G252" s="292">
        <f>E252*F252</f>
        <v>0</v>
      </c>
      <c r="H252" s="293">
        <v>8780.79999999702</v>
      </c>
      <c r="I252" s="294">
        <f>E252*H252</f>
        <v>1966899.1999993324</v>
      </c>
      <c r="J252" s="293">
        <v>0</v>
      </c>
      <c r="K252" s="294">
        <f>E252*J252</f>
        <v>0</v>
      </c>
      <c r="O252" s="286">
        <v>2</v>
      </c>
      <c r="AA252" s="257">
        <v>1</v>
      </c>
      <c r="AB252" s="257">
        <v>1</v>
      </c>
      <c r="AC252" s="257">
        <v>1</v>
      </c>
      <c r="AZ252" s="257">
        <v>1</v>
      </c>
      <c r="BA252" s="257">
        <f>IF(AZ252=1,G252,0)</f>
        <v>0</v>
      </c>
      <c r="BB252" s="257">
        <f>IF(AZ252=2,G252,0)</f>
        <v>0</v>
      </c>
      <c r="BC252" s="257">
        <f>IF(AZ252=3,G252,0)</f>
        <v>0</v>
      </c>
      <c r="BD252" s="257">
        <f>IF(AZ252=4,G252,0)</f>
        <v>0</v>
      </c>
      <c r="BE252" s="257">
        <f>IF(AZ252=5,G252,0)</f>
        <v>0</v>
      </c>
      <c r="CA252" s="286">
        <v>1</v>
      </c>
      <c r="CB252" s="286">
        <v>1</v>
      </c>
    </row>
    <row r="253" spans="1:80" ht="12.75">
      <c r="A253" s="287">
        <v>59</v>
      </c>
      <c r="B253" s="288" t="s">
        <v>379</v>
      </c>
      <c r="C253" s="289" t="s">
        <v>380</v>
      </c>
      <c r="D253" s="290" t="s">
        <v>100</v>
      </c>
      <c r="E253" s="291">
        <v>1</v>
      </c>
      <c r="F253" s="291">
        <v>0</v>
      </c>
      <c r="G253" s="292">
        <f>E253*F253</f>
        <v>0</v>
      </c>
      <c r="H253" s="293">
        <v>1015.20000000019</v>
      </c>
      <c r="I253" s="294">
        <f>E253*H253</f>
        <v>1015.20000000019</v>
      </c>
      <c r="J253" s="293"/>
      <c r="K253" s="294">
        <f>E253*J253</f>
        <v>0</v>
      </c>
      <c r="O253" s="286">
        <v>2</v>
      </c>
      <c r="AA253" s="257">
        <v>12</v>
      </c>
      <c r="AB253" s="257">
        <v>0</v>
      </c>
      <c r="AC253" s="257">
        <v>58</v>
      </c>
      <c r="AZ253" s="257">
        <v>1</v>
      </c>
      <c r="BA253" s="257">
        <f>IF(AZ253=1,G253,0)</f>
        <v>0</v>
      </c>
      <c r="BB253" s="257">
        <f>IF(AZ253=2,G253,0)</f>
        <v>0</v>
      </c>
      <c r="BC253" s="257">
        <f>IF(AZ253=3,G253,0)</f>
        <v>0</v>
      </c>
      <c r="BD253" s="257">
        <f>IF(AZ253=4,G253,0)</f>
        <v>0</v>
      </c>
      <c r="BE253" s="257">
        <f>IF(AZ253=5,G253,0)</f>
        <v>0</v>
      </c>
      <c r="CA253" s="286">
        <v>12</v>
      </c>
      <c r="CB253" s="286">
        <v>0</v>
      </c>
    </row>
    <row r="254" spans="1:80" ht="20.4">
      <c r="A254" s="287">
        <v>60</v>
      </c>
      <c r="B254" s="288" t="s">
        <v>381</v>
      </c>
      <c r="C254" s="289" t="s">
        <v>382</v>
      </c>
      <c r="D254" s="290" t="s">
        <v>122</v>
      </c>
      <c r="E254" s="291">
        <v>400</v>
      </c>
      <c r="F254" s="291">
        <v>0</v>
      </c>
      <c r="G254" s="292">
        <f>E254*F254</f>
        <v>0</v>
      </c>
      <c r="H254" s="293">
        <v>101520</v>
      </c>
      <c r="I254" s="294">
        <f>E254*H254</f>
        <v>40608000</v>
      </c>
      <c r="J254" s="293"/>
      <c r="K254" s="294">
        <f>E254*J254</f>
        <v>0</v>
      </c>
      <c r="O254" s="286">
        <v>2</v>
      </c>
      <c r="AA254" s="257">
        <v>3</v>
      </c>
      <c r="AB254" s="257">
        <v>0</v>
      </c>
      <c r="AC254" s="257" t="s">
        <v>381</v>
      </c>
      <c r="AZ254" s="257">
        <v>1</v>
      </c>
      <c r="BA254" s="257">
        <f>IF(AZ254=1,G254,0)</f>
        <v>0</v>
      </c>
      <c r="BB254" s="257">
        <f>IF(AZ254=2,G254,0)</f>
        <v>0</v>
      </c>
      <c r="BC254" s="257">
        <f>IF(AZ254=3,G254,0)</f>
        <v>0</v>
      </c>
      <c r="BD254" s="257">
        <f>IF(AZ254=4,G254,0)</f>
        <v>0</v>
      </c>
      <c r="BE254" s="257">
        <f>IF(AZ254=5,G254,0)</f>
        <v>0</v>
      </c>
      <c r="CA254" s="286">
        <v>3</v>
      </c>
      <c r="CB254" s="286">
        <v>0</v>
      </c>
    </row>
    <row r="255" spans="1:57" ht="12.75">
      <c r="A255" s="306"/>
      <c r="B255" s="307" t="s">
        <v>101</v>
      </c>
      <c r="C255" s="308" t="s">
        <v>349</v>
      </c>
      <c r="D255" s="309"/>
      <c r="E255" s="310"/>
      <c r="F255" s="311"/>
      <c r="G255" s="312">
        <f>SUM(G221:G254)</f>
        <v>0</v>
      </c>
      <c r="H255" s="313"/>
      <c r="I255" s="314">
        <f>SUM(I221:I254)</f>
        <v>44653373.618307956</v>
      </c>
      <c r="J255" s="313"/>
      <c r="K255" s="314">
        <f>SUM(K221:K254)</f>
        <v>0</v>
      </c>
      <c r="O255" s="286">
        <v>4</v>
      </c>
      <c r="BA255" s="315">
        <f>SUM(BA221:BA254)</f>
        <v>0</v>
      </c>
      <c r="BB255" s="315">
        <f>SUM(BB221:BB254)</f>
        <v>0</v>
      </c>
      <c r="BC255" s="315">
        <f>SUM(BC221:BC254)</f>
        <v>0</v>
      </c>
      <c r="BD255" s="315">
        <f>SUM(BD221:BD254)</f>
        <v>0</v>
      </c>
      <c r="BE255" s="315">
        <f>SUM(BE221:BE254)</f>
        <v>0</v>
      </c>
    </row>
    <row r="256" spans="1:15" ht="12.75">
      <c r="A256" s="276" t="s">
        <v>97</v>
      </c>
      <c r="B256" s="277" t="s">
        <v>383</v>
      </c>
      <c r="C256" s="278" t="s">
        <v>384</v>
      </c>
      <c r="D256" s="279"/>
      <c r="E256" s="280"/>
      <c r="F256" s="280"/>
      <c r="G256" s="281"/>
      <c r="H256" s="282"/>
      <c r="I256" s="283"/>
      <c r="J256" s="284"/>
      <c r="K256" s="285"/>
      <c r="O256" s="286">
        <v>1</v>
      </c>
    </row>
    <row r="257" spans="1:80" ht="12.75">
      <c r="A257" s="287">
        <v>61</v>
      </c>
      <c r="B257" s="288" t="s">
        <v>386</v>
      </c>
      <c r="C257" s="289" t="s">
        <v>387</v>
      </c>
      <c r="D257" s="290" t="s">
        <v>122</v>
      </c>
      <c r="E257" s="291">
        <v>489.1938</v>
      </c>
      <c r="F257" s="291">
        <v>0</v>
      </c>
      <c r="G257" s="292">
        <f>E257*F257</f>
        <v>0</v>
      </c>
      <c r="H257" s="293">
        <v>30476.7700000107</v>
      </c>
      <c r="I257" s="294">
        <f>E257*H257</f>
        <v>14909046.928031234</v>
      </c>
      <c r="J257" s="293">
        <v>0</v>
      </c>
      <c r="K257" s="294">
        <f>E257*J257</f>
        <v>0</v>
      </c>
      <c r="O257" s="286">
        <v>2</v>
      </c>
      <c r="AA257" s="257">
        <v>1</v>
      </c>
      <c r="AB257" s="257">
        <v>1</v>
      </c>
      <c r="AC257" s="257">
        <v>1</v>
      </c>
      <c r="AZ257" s="257">
        <v>1</v>
      </c>
      <c r="BA257" s="257">
        <f>IF(AZ257=1,G257,0)</f>
        <v>0</v>
      </c>
      <c r="BB257" s="257">
        <f>IF(AZ257=2,G257,0)</f>
        <v>0</v>
      </c>
      <c r="BC257" s="257">
        <f>IF(AZ257=3,G257,0)</f>
        <v>0</v>
      </c>
      <c r="BD257" s="257">
        <f>IF(AZ257=4,G257,0)</f>
        <v>0</v>
      </c>
      <c r="BE257" s="257">
        <f>IF(AZ257=5,G257,0)</f>
        <v>0</v>
      </c>
      <c r="CA257" s="286">
        <v>1</v>
      </c>
      <c r="CB257" s="286">
        <v>1</v>
      </c>
    </row>
    <row r="258" spans="1:15" ht="12.75">
      <c r="A258" s="295"/>
      <c r="B258" s="298"/>
      <c r="C258" s="299" t="s">
        <v>232</v>
      </c>
      <c r="D258" s="300"/>
      <c r="E258" s="301">
        <v>82.008</v>
      </c>
      <c r="F258" s="302"/>
      <c r="G258" s="303"/>
      <c r="H258" s="304"/>
      <c r="I258" s="296"/>
      <c r="J258" s="305"/>
      <c r="K258" s="296"/>
      <c r="M258" s="297" t="s">
        <v>232</v>
      </c>
      <c r="O258" s="286"/>
    </row>
    <row r="259" spans="1:15" ht="12.75">
      <c r="A259" s="295"/>
      <c r="B259" s="298"/>
      <c r="C259" s="299" t="s">
        <v>233</v>
      </c>
      <c r="D259" s="300"/>
      <c r="E259" s="301">
        <v>78.696</v>
      </c>
      <c r="F259" s="302"/>
      <c r="G259" s="303"/>
      <c r="H259" s="304"/>
      <c r="I259" s="296"/>
      <c r="J259" s="305"/>
      <c r="K259" s="296"/>
      <c r="M259" s="297" t="s">
        <v>233</v>
      </c>
      <c r="O259" s="286"/>
    </row>
    <row r="260" spans="1:15" ht="12.75">
      <c r="A260" s="295"/>
      <c r="B260" s="298"/>
      <c r="C260" s="299" t="s">
        <v>234</v>
      </c>
      <c r="D260" s="300"/>
      <c r="E260" s="301">
        <v>27.1512</v>
      </c>
      <c r="F260" s="302"/>
      <c r="G260" s="303"/>
      <c r="H260" s="304"/>
      <c r="I260" s="296"/>
      <c r="J260" s="305"/>
      <c r="K260" s="296"/>
      <c r="M260" s="297" t="s">
        <v>234</v>
      </c>
      <c r="O260" s="286"/>
    </row>
    <row r="261" spans="1:15" ht="12.75">
      <c r="A261" s="295"/>
      <c r="B261" s="298"/>
      <c r="C261" s="299" t="s">
        <v>235</v>
      </c>
      <c r="D261" s="300"/>
      <c r="E261" s="301">
        <v>82.008</v>
      </c>
      <c r="F261" s="302"/>
      <c r="G261" s="303"/>
      <c r="H261" s="304"/>
      <c r="I261" s="296"/>
      <c r="J261" s="305"/>
      <c r="K261" s="296"/>
      <c r="M261" s="297" t="s">
        <v>235</v>
      </c>
      <c r="O261" s="286"/>
    </row>
    <row r="262" spans="1:15" ht="12.75">
      <c r="A262" s="295"/>
      <c r="B262" s="298"/>
      <c r="C262" s="299" t="s">
        <v>236</v>
      </c>
      <c r="D262" s="300"/>
      <c r="E262" s="301">
        <v>79.716</v>
      </c>
      <c r="F262" s="302"/>
      <c r="G262" s="303"/>
      <c r="H262" s="304"/>
      <c r="I262" s="296"/>
      <c r="J262" s="305"/>
      <c r="K262" s="296"/>
      <c r="M262" s="297" t="s">
        <v>236</v>
      </c>
      <c r="O262" s="286"/>
    </row>
    <row r="263" spans="1:15" ht="12.75">
      <c r="A263" s="295"/>
      <c r="B263" s="298"/>
      <c r="C263" s="299" t="s">
        <v>237</v>
      </c>
      <c r="D263" s="300"/>
      <c r="E263" s="301">
        <v>36.556</v>
      </c>
      <c r="F263" s="302"/>
      <c r="G263" s="303"/>
      <c r="H263" s="304"/>
      <c r="I263" s="296"/>
      <c r="J263" s="305"/>
      <c r="K263" s="296"/>
      <c r="M263" s="297" t="s">
        <v>237</v>
      </c>
      <c r="O263" s="286"/>
    </row>
    <row r="264" spans="1:15" ht="12.75">
      <c r="A264" s="295"/>
      <c r="B264" s="298"/>
      <c r="C264" s="299" t="s">
        <v>238</v>
      </c>
      <c r="D264" s="300"/>
      <c r="E264" s="301">
        <v>60.164</v>
      </c>
      <c r="F264" s="302"/>
      <c r="G264" s="303"/>
      <c r="H264" s="304"/>
      <c r="I264" s="296"/>
      <c r="J264" s="305"/>
      <c r="K264" s="296"/>
      <c r="M264" s="297" t="s">
        <v>238</v>
      </c>
      <c r="O264" s="286"/>
    </row>
    <row r="265" spans="1:15" ht="12.75">
      <c r="A265" s="295"/>
      <c r="B265" s="298"/>
      <c r="C265" s="299" t="s">
        <v>239</v>
      </c>
      <c r="D265" s="300"/>
      <c r="E265" s="301">
        <v>-13.3632</v>
      </c>
      <c r="F265" s="302"/>
      <c r="G265" s="303"/>
      <c r="H265" s="304"/>
      <c r="I265" s="296"/>
      <c r="J265" s="305"/>
      <c r="K265" s="296"/>
      <c r="M265" s="297" t="s">
        <v>239</v>
      </c>
      <c r="O265" s="286"/>
    </row>
    <row r="266" spans="1:15" ht="12.75">
      <c r="A266" s="295"/>
      <c r="B266" s="298"/>
      <c r="C266" s="299" t="s">
        <v>240</v>
      </c>
      <c r="D266" s="300"/>
      <c r="E266" s="301">
        <v>-13.824</v>
      </c>
      <c r="F266" s="302"/>
      <c r="G266" s="303"/>
      <c r="H266" s="304"/>
      <c r="I266" s="296"/>
      <c r="J266" s="305"/>
      <c r="K266" s="296"/>
      <c r="M266" s="297" t="s">
        <v>240</v>
      </c>
      <c r="O266" s="286"/>
    </row>
    <row r="267" spans="1:15" ht="12.75">
      <c r="A267" s="295"/>
      <c r="B267" s="298"/>
      <c r="C267" s="299" t="s">
        <v>241</v>
      </c>
      <c r="D267" s="300"/>
      <c r="E267" s="301">
        <v>-1.3248</v>
      </c>
      <c r="F267" s="302"/>
      <c r="G267" s="303"/>
      <c r="H267" s="304"/>
      <c r="I267" s="296"/>
      <c r="J267" s="305"/>
      <c r="K267" s="296"/>
      <c r="M267" s="297" t="s">
        <v>241</v>
      </c>
      <c r="O267" s="286"/>
    </row>
    <row r="268" spans="1:15" ht="12.75">
      <c r="A268" s="295"/>
      <c r="B268" s="298"/>
      <c r="C268" s="299" t="s">
        <v>242</v>
      </c>
      <c r="D268" s="300"/>
      <c r="E268" s="301">
        <v>20.2926</v>
      </c>
      <c r="F268" s="302"/>
      <c r="G268" s="303"/>
      <c r="H268" s="304"/>
      <c r="I268" s="296"/>
      <c r="J268" s="305"/>
      <c r="K268" s="296"/>
      <c r="M268" s="297" t="s">
        <v>242</v>
      </c>
      <c r="O268" s="286"/>
    </row>
    <row r="269" spans="1:15" ht="12.75">
      <c r="A269" s="295"/>
      <c r="B269" s="298"/>
      <c r="C269" s="299" t="s">
        <v>388</v>
      </c>
      <c r="D269" s="300"/>
      <c r="E269" s="301">
        <v>51.114</v>
      </c>
      <c r="F269" s="302"/>
      <c r="G269" s="303"/>
      <c r="H269" s="304"/>
      <c r="I269" s="296"/>
      <c r="J269" s="305"/>
      <c r="K269" s="296"/>
      <c r="M269" s="297" t="s">
        <v>388</v>
      </c>
      <c r="O269" s="286"/>
    </row>
    <row r="270" spans="1:80" ht="12.75">
      <c r="A270" s="287">
        <v>62</v>
      </c>
      <c r="B270" s="288" t="s">
        <v>389</v>
      </c>
      <c r="C270" s="289" t="s">
        <v>390</v>
      </c>
      <c r="D270" s="290" t="s">
        <v>122</v>
      </c>
      <c r="E270" s="291">
        <v>449.16</v>
      </c>
      <c r="F270" s="291">
        <v>0</v>
      </c>
      <c r="G270" s="292">
        <f>E270*F270</f>
        <v>0</v>
      </c>
      <c r="H270" s="293">
        <v>50081.3399999738</v>
      </c>
      <c r="I270" s="294">
        <f>E270*H270</f>
        <v>22494534.674388234</v>
      </c>
      <c r="J270" s="293">
        <v>0</v>
      </c>
      <c r="K270" s="294">
        <f>E270*J270</f>
        <v>0</v>
      </c>
      <c r="O270" s="286">
        <v>2</v>
      </c>
      <c r="AA270" s="257">
        <v>1</v>
      </c>
      <c r="AB270" s="257">
        <v>1</v>
      </c>
      <c r="AC270" s="257">
        <v>1</v>
      </c>
      <c r="AZ270" s="257">
        <v>1</v>
      </c>
      <c r="BA270" s="257">
        <f>IF(AZ270=1,G270,0)</f>
        <v>0</v>
      </c>
      <c r="BB270" s="257">
        <f>IF(AZ270=2,G270,0)</f>
        <v>0</v>
      </c>
      <c r="BC270" s="257">
        <f>IF(AZ270=3,G270,0)</f>
        <v>0</v>
      </c>
      <c r="BD270" s="257">
        <f>IF(AZ270=4,G270,0)</f>
        <v>0</v>
      </c>
      <c r="BE270" s="257">
        <f>IF(AZ270=5,G270,0)</f>
        <v>0</v>
      </c>
      <c r="CA270" s="286">
        <v>1</v>
      </c>
      <c r="CB270" s="286">
        <v>1</v>
      </c>
    </row>
    <row r="271" spans="1:80" ht="12.75">
      <c r="A271" s="287">
        <v>63</v>
      </c>
      <c r="B271" s="288" t="s">
        <v>391</v>
      </c>
      <c r="C271" s="289" t="s">
        <v>392</v>
      </c>
      <c r="D271" s="290" t="s">
        <v>122</v>
      </c>
      <c r="E271" s="291">
        <v>271.2938</v>
      </c>
      <c r="F271" s="291">
        <v>0</v>
      </c>
      <c r="G271" s="292">
        <f>E271*F271</f>
        <v>0</v>
      </c>
      <c r="H271" s="293">
        <v>12994.9699999988</v>
      </c>
      <c r="I271" s="294">
        <f>E271*H271</f>
        <v>3525454.7921856744</v>
      </c>
      <c r="J271" s="293">
        <v>0</v>
      </c>
      <c r="K271" s="294">
        <f>E271*J271</f>
        <v>0</v>
      </c>
      <c r="O271" s="286">
        <v>2</v>
      </c>
      <c r="AA271" s="257">
        <v>1</v>
      </c>
      <c r="AB271" s="257">
        <v>1</v>
      </c>
      <c r="AC271" s="257">
        <v>1</v>
      </c>
      <c r="AZ271" s="257">
        <v>1</v>
      </c>
      <c r="BA271" s="257">
        <f>IF(AZ271=1,G271,0)</f>
        <v>0</v>
      </c>
      <c r="BB271" s="257">
        <f>IF(AZ271=2,G271,0)</f>
        <v>0</v>
      </c>
      <c r="BC271" s="257">
        <f>IF(AZ271=3,G271,0)</f>
        <v>0</v>
      </c>
      <c r="BD271" s="257">
        <f>IF(AZ271=4,G271,0)</f>
        <v>0</v>
      </c>
      <c r="BE271" s="257">
        <f>IF(AZ271=5,G271,0)</f>
        <v>0</v>
      </c>
      <c r="CA271" s="286">
        <v>1</v>
      </c>
      <c r="CB271" s="286">
        <v>1</v>
      </c>
    </row>
    <row r="272" spans="1:15" ht="12.75">
      <c r="A272" s="295"/>
      <c r="B272" s="298"/>
      <c r="C272" s="299" t="s">
        <v>245</v>
      </c>
      <c r="D272" s="300"/>
      <c r="E272" s="301">
        <v>261.6258</v>
      </c>
      <c r="F272" s="302"/>
      <c r="G272" s="303"/>
      <c r="H272" s="304"/>
      <c r="I272" s="296"/>
      <c r="J272" s="305"/>
      <c r="K272" s="296"/>
      <c r="M272" s="297" t="s">
        <v>245</v>
      </c>
      <c r="O272" s="286"/>
    </row>
    <row r="273" spans="1:15" ht="12.75">
      <c r="A273" s="295"/>
      <c r="B273" s="298"/>
      <c r="C273" s="299" t="s">
        <v>393</v>
      </c>
      <c r="D273" s="300"/>
      <c r="E273" s="301">
        <v>-13.3632</v>
      </c>
      <c r="F273" s="302"/>
      <c r="G273" s="303"/>
      <c r="H273" s="304"/>
      <c r="I273" s="296"/>
      <c r="J273" s="305"/>
      <c r="K273" s="296"/>
      <c r="M273" s="297" t="s">
        <v>393</v>
      </c>
      <c r="O273" s="286"/>
    </row>
    <row r="274" spans="1:15" ht="12.75">
      <c r="A274" s="295"/>
      <c r="B274" s="298"/>
      <c r="C274" s="299" t="s">
        <v>287</v>
      </c>
      <c r="D274" s="300"/>
      <c r="E274" s="301">
        <v>-13.824</v>
      </c>
      <c r="F274" s="302"/>
      <c r="G274" s="303"/>
      <c r="H274" s="304"/>
      <c r="I274" s="296"/>
      <c r="J274" s="305"/>
      <c r="K274" s="296"/>
      <c r="M274" s="297" t="s">
        <v>287</v>
      </c>
      <c r="O274" s="286"/>
    </row>
    <row r="275" spans="1:15" ht="12.75">
      <c r="A275" s="295"/>
      <c r="B275" s="298"/>
      <c r="C275" s="299" t="s">
        <v>288</v>
      </c>
      <c r="D275" s="300"/>
      <c r="E275" s="301">
        <v>-1.3248</v>
      </c>
      <c r="F275" s="302"/>
      <c r="G275" s="303"/>
      <c r="H275" s="304"/>
      <c r="I275" s="296"/>
      <c r="J275" s="305"/>
      <c r="K275" s="296"/>
      <c r="M275" s="297" t="s">
        <v>288</v>
      </c>
      <c r="O275" s="286"/>
    </row>
    <row r="276" spans="1:15" ht="12.75">
      <c r="A276" s="295"/>
      <c r="B276" s="298"/>
      <c r="C276" s="299" t="s">
        <v>248</v>
      </c>
      <c r="D276" s="300"/>
      <c r="E276" s="301">
        <v>25.088</v>
      </c>
      <c r="F276" s="302"/>
      <c r="G276" s="303"/>
      <c r="H276" s="304"/>
      <c r="I276" s="296"/>
      <c r="J276" s="305"/>
      <c r="K276" s="296"/>
      <c r="M276" s="297" t="s">
        <v>248</v>
      </c>
      <c r="O276" s="286"/>
    </row>
    <row r="277" spans="1:15" ht="12.75">
      <c r="A277" s="295"/>
      <c r="B277" s="298"/>
      <c r="C277" s="299" t="s">
        <v>249</v>
      </c>
      <c r="D277" s="300"/>
      <c r="E277" s="301">
        <v>6</v>
      </c>
      <c r="F277" s="302"/>
      <c r="G277" s="303"/>
      <c r="H277" s="304"/>
      <c r="I277" s="296"/>
      <c r="J277" s="305"/>
      <c r="K277" s="296"/>
      <c r="M277" s="297" t="s">
        <v>249</v>
      </c>
      <c r="O277" s="286"/>
    </row>
    <row r="278" spans="1:15" ht="12.75">
      <c r="A278" s="295"/>
      <c r="B278" s="298"/>
      <c r="C278" s="299" t="s">
        <v>250</v>
      </c>
      <c r="D278" s="300"/>
      <c r="E278" s="301">
        <v>6.048</v>
      </c>
      <c r="F278" s="302"/>
      <c r="G278" s="303"/>
      <c r="H278" s="304"/>
      <c r="I278" s="296"/>
      <c r="J278" s="305"/>
      <c r="K278" s="296"/>
      <c r="M278" s="297" t="s">
        <v>250</v>
      </c>
      <c r="O278" s="286"/>
    </row>
    <row r="279" spans="1:15" ht="12.75">
      <c r="A279" s="295"/>
      <c r="B279" s="298"/>
      <c r="C279" s="299" t="s">
        <v>251</v>
      </c>
      <c r="D279" s="300"/>
      <c r="E279" s="301">
        <v>1.044</v>
      </c>
      <c r="F279" s="302"/>
      <c r="G279" s="303"/>
      <c r="H279" s="304"/>
      <c r="I279" s="296"/>
      <c r="J279" s="305"/>
      <c r="K279" s="296"/>
      <c r="M279" s="297" t="s">
        <v>251</v>
      </c>
      <c r="O279" s="286"/>
    </row>
    <row r="280" spans="1:57" ht="12.75">
      <c r="A280" s="306"/>
      <c r="B280" s="307" t="s">
        <v>101</v>
      </c>
      <c r="C280" s="308" t="s">
        <v>385</v>
      </c>
      <c r="D280" s="309"/>
      <c r="E280" s="310"/>
      <c r="F280" s="311"/>
      <c r="G280" s="312">
        <f>SUM(G256:G279)</f>
        <v>0</v>
      </c>
      <c r="H280" s="313"/>
      <c r="I280" s="314">
        <f>SUM(I256:I279)</f>
        <v>40929036.39460514</v>
      </c>
      <c r="J280" s="313"/>
      <c r="K280" s="314">
        <f>SUM(K256:K279)</f>
        <v>0</v>
      </c>
      <c r="O280" s="286">
        <v>4</v>
      </c>
      <c r="BA280" s="315">
        <f>SUM(BA256:BA279)</f>
        <v>0</v>
      </c>
      <c r="BB280" s="315">
        <f>SUM(BB256:BB279)</f>
        <v>0</v>
      </c>
      <c r="BC280" s="315">
        <f>SUM(BC256:BC279)</f>
        <v>0</v>
      </c>
      <c r="BD280" s="315">
        <f>SUM(BD256:BD279)</f>
        <v>0</v>
      </c>
      <c r="BE280" s="315">
        <f>SUM(BE256:BE279)</f>
        <v>0</v>
      </c>
    </row>
    <row r="281" spans="1:15" ht="12.75">
      <c r="A281" s="276" t="s">
        <v>97</v>
      </c>
      <c r="B281" s="277" t="s">
        <v>394</v>
      </c>
      <c r="C281" s="278" t="s">
        <v>395</v>
      </c>
      <c r="D281" s="279"/>
      <c r="E281" s="280"/>
      <c r="F281" s="280"/>
      <c r="G281" s="281"/>
      <c r="H281" s="282"/>
      <c r="I281" s="283"/>
      <c r="J281" s="284"/>
      <c r="K281" s="285"/>
      <c r="O281" s="286">
        <v>1</v>
      </c>
    </row>
    <row r="282" spans="1:80" ht="12.75">
      <c r="A282" s="287">
        <v>64</v>
      </c>
      <c r="B282" s="288" t="s">
        <v>397</v>
      </c>
      <c r="C282" s="289" t="s">
        <v>398</v>
      </c>
      <c r="D282" s="290" t="s">
        <v>184</v>
      </c>
      <c r="E282" s="291">
        <v>390.8437</v>
      </c>
      <c r="F282" s="291">
        <v>0</v>
      </c>
      <c r="G282" s="292">
        <f>E282*F282</f>
        <v>0</v>
      </c>
      <c r="H282" s="293">
        <v>103182.747359991</v>
      </c>
      <c r="I282" s="294">
        <f>E282*H282</f>
        <v>40328326.75434411</v>
      </c>
      <c r="J282" s="293">
        <v>0</v>
      </c>
      <c r="K282" s="294">
        <f>E282*J282</f>
        <v>0</v>
      </c>
      <c r="O282" s="286">
        <v>2</v>
      </c>
      <c r="AA282" s="257">
        <v>1</v>
      </c>
      <c r="AB282" s="257">
        <v>1</v>
      </c>
      <c r="AC282" s="257">
        <v>1</v>
      </c>
      <c r="AZ282" s="257">
        <v>1</v>
      </c>
      <c r="BA282" s="257">
        <f>IF(AZ282=1,G282,0)</f>
        <v>0</v>
      </c>
      <c r="BB282" s="257">
        <f>IF(AZ282=2,G282,0)</f>
        <v>0</v>
      </c>
      <c r="BC282" s="257">
        <f>IF(AZ282=3,G282,0)</f>
        <v>0</v>
      </c>
      <c r="BD282" s="257">
        <f>IF(AZ282=4,G282,0)</f>
        <v>0</v>
      </c>
      <c r="BE282" s="257">
        <f>IF(AZ282=5,G282,0)</f>
        <v>0</v>
      </c>
      <c r="CA282" s="286">
        <v>1</v>
      </c>
      <c r="CB282" s="286">
        <v>1</v>
      </c>
    </row>
    <row r="283" spans="1:57" ht="12.75">
      <c r="A283" s="306"/>
      <c r="B283" s="307" t="s">
        <v>101</v>
      </c>
      <c r="C283" s="308" t="s">
        <v>396</v>
      </c>
      <c r="D283" s="309"/>
      <c r="E283" s="310"/>
      <c r="F283" s="311"/>
      <c r="G283" s="312">
        <f>SUM(G281:G282)</f>
        <v>0</v>
      </c>
      <c r="H283" s="313"/>
      <c r="I283" s="314">
        <f>SUM(I281:I282)</f>
        <v>40328326.75434411</v>
      </c>
      <c r="J283" s="313"/>
      <c r="K283" s="314">
        <f>SUM(K281:K282)</f>
        <v>0</v>
      </c>
      <c r="O283" s="286">
        <v>4</v>
      </c>
      <c r="BA283" s="315">
        <f>SUM(BA281:BA282)</f>
        <v>0</v>
      </c>
      <c r="BB283" s="315">
        <f>SUM(BB281:BB282)</f>
        <v>0</v>
      </c>
      <c r="BC283" s="315">
        <f>SUM(BC281:BC282)</f>
        <v>0</v>
      </c>
      <c r="BD283" s="315">
        <f>SUM(BD281:BD282)</f>
        <v>0</v>
      </c>
      <c r="BE283" s="315">
        <f>SUM(BE281:BE282)</f>
        <v>0</v>
      </c>
    </row>
    <row r="284" spans="1:15" ht="12.75">
      <c r="A284" s="276" t="s">
        <v>97</v>
      </c>
      <c r="B284" s="277" t="s">
        <v>399</v>
      </c>
      <c r="C284" s="278" t="s">
        <v>400</v>
      </c>
      <c r="D284" s="279"/>
      <c r="E284" s="280"/>
      <c r="F284" s="280"/>
      <c r="G284" s="281"/>
      <c r="H284" s="282"/>
      <c r="I284" s="283"/>
      <c r="J284" s="284"/>
      <c r="K284" s="285"/>
      <c r="O284" s="286">
        <v>1</v>
      </c>
    </row>
    <row r="285" spans="1:80" ht="12.75">
      <c r="A285" s="287">
        <v>65</v>
      </c>
      <c r="B285" s="288" t="s">
        <v>402</v>
      </c>
      <c r="C285" s="289" t="s">
        <v>403</v>
      </c>
      <c r="D285" s="290" t="s">
        <v>122</v>
      </c>
      <c r="E285" s="291">
        <v>146</v>
      </c>
      <c r="F285" s="291">
        <v>0</v>
      </c>
      <c r="G285" s="292">
        <f>E285*F285</f>
        <v>0</v>
      </c>
      <c r="H285" s="293">
        <v>12658.200000003</v>
      </c>
      <c r="I285" s="294">
        <f>E285*H285</f>
        <v>1848097.2000004381</v>
      </c>
      <c r="J285" s="293">
        <v>0</v>
      </c>
      <c r="K285" s="294">
        <f>E285*J285</f>
        <v>0</v>
      </c>
      <c r="O285" s="286">
        <v>2</v>
      </c>
      <c r="AA285" s="257">
        <v>1</v>
      </c>
      <c r="AB285" s="257">
        <v>7</v>
      </c>
      <c r="AC285" s="257">
        <v>7</v>
      </c>
      <c r="AZ285" s="257">
        <v>2</v>
      </c>
      <c r="BA285" s="257">
        <f>IF(AZ285=1,G285,0)</f>
        <v>0</v>
      </c>
      <c r="BB285" s="257">
        <f>IF(AZ285=2,G285,0)</f>
        <v>0</v>
      </c>
      <c r="BC285" s="257">
        <f>IF(AZ285=3,G285,0)</f>
        <v>0</v>
      </c>
      <c r="BD285" s="257">
        <f>IF(AZ285=4,G285,0)</f>
        <v>0</v>
      </c>
      <c r="BE285" s="257">
        <f>IF(AZ285=5,G285,0)</f>
        <v>0</v>
      </c>
      <c r="CA285" s="286">
        <v>1</v>
      </c>
      <c r="CB285" s="286">
        <v>7</v>
      </c>
    </row>
    <row r="286" spans="1:15" ht="12.75">
      <c r="A286" s="295"/>
      <c r="B286" s="298"/>
      <c r="C286" s="299" t="s">
        <v>404</v>
      </c>
      <c r="D286" s="300"/>
      <c r="E286" s="301">
        <v>146</v>
      </c>
      <c r="F286" s="302"/>
      <c r="G286" s="303"/>
      <c r="H286" s="304"/>
      <c r="I286" s="296"/>
      <c r="J286" s="305"/>
      <c r="K286" s="296"/>
      <c r="M286" s="297">
        <v>146</v>
      </c>
      <c r="O286" s="286"/>
    </row>
    <row r="287" spans="1:80" ht="20.4">
      <c r="A287" s="287">
        <v>66</v>
      </c>
      <c r="B287" s="288" t="s">
        <v>405</v>
      </c>
      <c r="C287" s="289" t="s">
        <v>406</v>
      </c>
      <c r="D287" s="290" t="s">
        <v>122</v>
      </c>
      <c r="E287" s="291">
        <v>70.019</v>
      </c>
      <c r="F287" s="291">
        <v>0</v>
      </c>
      <c r="G287" s="292">
        <f>E287*F287</f>
        <v>0</v>
      </c>
      <c r="H287" s="293">
        <v>7211.96000000089</v>
      </c>
      <c r="I287" s="294">
        <f>E287*H287</f>
        <v>504974.2272400624</v>
      </c>
      <c r="J287" s="293">
        <v>0</v>
      </c>
      <c r="K287" s="294">
        <f>E287*J287</f>
        <v>0</v>
      </c>
      <c r="O287" s="286">
        <v>2</v>
      </c>
      <c r="AA287" s="257">
        <v>1</v>
      </c>
      <c r="AB287" s="257">
        <v>7</v>
      </c>
      <c r="AC287" s="257">
        <v>7</v>
      </c>
      <c r="AZ287" s="257">
        <v>2</v>
      </c>
      <c r="BA287" s="257">
        <f>IF(AZ287=1,G287,0)</f>
        <v>0</v>
      </c>
      <c r="BB287" s="257">
        <f>IF(AZ287=2,G287,0)</f>
        <v>0</v>
      </c>
      <c r="BC287" s="257">
        <f>IF(AZ287=3,G287,0)</f>
        <v>0</v>
      </c>
      <c r="BD287" s="257">
        <f>IF(AZ287=4,G287,0)</f>
        <v>0</v>
      </c>
      <c r="BE287" s="257">
        <f>IF(AZ287=5,G287,0)</f>
        <v>0</v>
      </c>
      <c r="CA287" s="286">
        <v>1</v>
      </c>
      <c r="CB287" s="286">
        <v>7</v>
      </c>
    </row>
    <row r="288" spans="1:15" ht="12.75">
      <c r="A288" s="295"/>
      <c r="B288" s="298"/>
      <c r="C288" s="299" t="s">
        <v>407</v>
      </c>
      <c r="D288" s="300"/>
      <c r="E288" s="301">
        <v>13</v>
      </c>
      <c r="F288" s="302"/>
      <c r="G288" s="303"/>
      <c r="H288" s="304"/>
      <c r="I288" s="296"/>
      <c r="J288" s="305"/>
      <c r="K288" s="296"/>
      <c r="M288" s="297" t="s">
        <v>407</v>
      </c>
      <c r="O288" s="286"/>
    </row>
    <row r="289" spans="1:15" ht="12.75">
      <c r="A289" s="295"/>
      <c r="B289" s="298"/>
      <c r="C289" s="299" t="s">
        <v>408</v>
      </c>
      <c r="D289" s="300"/>
      <c r="E289" s="301">
        <v>57.019</v>
      </c>
      <c r="F289" s="302"/>
      <c r="G289" s="303"/>
      <c r="H289" s="304"/>
      <c r="I289" s="296"/>
      <c r="J289" s="305"/>
      <c r="K289" s="296"/>
      <c r="M289" s="297" t="s">
        <v>408</v>
      </c>
      <c r="O289" s="286"/>
    </row>
    <row r="290" spans="1:80" ht="20.4">
      <c r="A290" s="287">
        <v>67</v>
      </c>
      <c r="B290" s="288" t="s">
        <v>409</v>
      </c>
      <c r="C290" s="289" t="s">
        <v>410</v>
      </c>
      <c r="D290" s="290" t="s">
        <v>122</v>
      </c>
      <c r="E290" s="291">
        <v>170.8145</v>
      </c>
      <c r="F290" s="291">
        <v>0</v>
      </c>
      <c r="G290" s="292">
        <f>E290*F290</f>
        <v>0</v>
      </c>
      <c r="H290" s="293">
        <v>62603.5099999905</v>
      </c>
      <c r="I290" s="294">
        <f>E290*H290</f>
        <v>10693587.258893378</v>
      </c>
      <c r="J290" s="293">
        <v>0</v>
      </c>
      <c r="K290" s="294">
        <f>E290*J290</f>
        <v>0</v>
      </c>
      <c r="O290" s="286">
        <v>2</v>
      </c>
      <c r="AA290" s="257">
        <v>1</v>
      </c>
      <c r="AB290" s="257">
        <v>7</v>
      </c>
      <c r="AC290" s="257">
        <v>7</v>
      </c>
      <c r="AZ290" s="257">
        <v>2</v>
      </c>
      <c r="BA290" s="257">
        <f>IF(AZ290=1,G290,0)</f>
        <v>0</v>
      </c>
      <c r="BB290" s="257">
        <f>IF(AZ290=2,G290,0)</f>
        <v>0</v>
      </c>
      <c r="BC290" s="257">
        <f>IF(AZ290=3,G290,0)</f>
        <v>0</v>
      </c>
      <c r="BD290" s="257">
        <f>IF(AZ290=4,G290,0)</f>
        <v>0</v>
      </c>
      <c r="BE290" s="257">
        <f>IF(AZ290=5,G290,0)</f>
        <v>0</v>
      </c>
      <c r="CA290" s="286">
        <v>1</v>
      </c>
      <c r="CB290" s="286">
        <v>7</v>
      </c>
    </row>
    <row r="291" spans="1:15" ht="12.75">
      <c r="A291" s="295"/>
      <c r="B291" s="298"/>
      <c r="C291" s="299" t="s">
        <v>411</v>
      </c>
      <c r="D291" s="300"/>
      <c r="E291" s="301">
        <v>0</v>
      </c>
      <c r="F291" s="302"/>
      <c r="G291" s="303"/>
      <c r="H291" s="304"/>
      <c r="I291" s="296"/>
      <c r="J291" s="305"/>
      <c r="K291" s="296"/>
      <c r="M291" s="297" t="s">
        <v>411</v>
      </c>
      <c r="O291" s="286"/>
    </row>
    <row r="292" spans="1:15" ht="12.75">
      <c r="A292" s="295"/>
      <c r="B292" s="298"/>
      <c r="C292" s="299" t="s">
        <v>412</v>
      </c>
      <c r="D292" s="300"/>
      <c r="E292" s="301">
        <v>0</v>
      </c>
      <c r="F292" s="302"/>
      <c r="G292" s="303"/>
      <c r="H292" s="304"/>
      <c r="I292" s="296"/>
      <c r="J292" s="305"/>
      <c r="K292" s="296"/>
      <c r="M292" s="297" t="s">
        <v>412</v>
      </c>
      <c r="O292" s="286"/>
    </row>
    <row r="293" spans="1:15" ht="12.75">
      <c r="A293" s="295"/>
      <c r="B293" s="298"/>
      <c r="C293" s="299" t="s">
        <v>413</v>
      </c>
      <c r="D293" s="300"/>
      <c r="E293" s="301">
        <v>0</v>
      </c>
      <c r="F293" s="302"/>
      <c r="G293" s="303"/>
      <c r="H293" s="304"/>
      <c r="I293" s="296"/>
      <c r="J293" s="305"/>
      <c r="K293" s="296"/>
      <c r="M293" s="297" t="s">
        <v>413</v>
      </c>
      <c r="O293" s="286"/>
    </row>
    <row r="294" spans="1:15" ht="12.75">
      <c r="A294" s="295"/>
      <c r="B294" s="298"/>
      <c r="C294" s="299" t="s">
        <v>414</v>
      </c>
      <c r="D294" s="300"/>
      <c r="E294" s="301">
        <v>0</v>
      </c>
      <c r="F294" s="302"/>
      <c r="G294" s="303"/>
      <c r="H294" s="304"/>
      <c r="I294" s="296"/>
      <c r="J294" s="305"/>
      <c r="K294" s="296"/>
      <c r="M294" s="297" t="s">
        <v>414</v>
      </c>
      <c r="O294" s="286"/>
    </row>
    <row r="295" spans="1:15" ht="12.75">
      <c r="A295" s="295"/>
      <c r="B295" s="298"/>
      <c r="C295" s="299" t="s">
        <v>415</v>
      </c>
      <c r="D295" s="300"/>
      <c r="E295" s="301">
        <v>0</v>
      </c>
      <c r="F295" s="302"/>
      <c r="G295" s="303"/>
      <c r="H295" s="304"/>
      <c r="I295" s="296"/>
      <c r="J295" s="305"/>
      <c r="K295" s="296"/>
      <c r="M295" s="297" t="s">
        <v>415</v>
      </c>
      <c r="O295" s="286"/>
    </row>
    <row r="296" spans="1:15" ht="12.75">
      <c r="A296" s="295"/>
      <c r="B296" s="298"/>
      <c r="C296" s="299" t="s">
        <v>416</v>
      </c>
      <c r="D296" s="300"/>
      <c r="E296" s="301">
        <v>0</v>
      </c>
      <c r="F296" s="302"/>
      <c r="G296" s="303"/>
      <c r="H296" s="304"/>
      <c r="I296" s="296"/>
      <c r="J296" s="305"/>
      <c r="K296" s="296"/>
      <c r="M296" s="297" t="s">
        <v>416</v>
      </c>
      <c r="O296" s="286"/>
    </row>
    <row r="297" spans="1:15" ht="12.75">
      <c r="A297" s="295"/>
      <c r="B297" s="298"/>
      <c r="C297" s="299" t="s">
        <v>417</v>
      </c>
      <c r="D297" s="300"/>
      <c r="E297" s="301">
        <v>0</v>
      </c>
      <c r="F297" s="302"/>
      <c r="G297" s="303"/>
      <c r="H297" s="304"/>
      <c r="I297" s="296"/>
      <c r="J297" s="305"/>
      <c r="K297" s="296"/>
      <c r="M297" s="297" t="s">
        <v>417</v>
      </c>
      <c r="O297" s="286"/>
    </row>
    <row r="298" spans="1:15" ht="12.75">
      <c r="A298" s="295"/>
      <c r="B298" s="298"/>
      <c r="C298" s="299" t="s">
        <v>418</v>
      </c>
      <c r="D298" s="300"/>
      <c r="E298" s="301">
        <v>0</v>
      </c>
      <c r="F298" s="302"/>
      <c r="G298" s="303"/>
      <c r="H298" s="304"/>
      <c r="I298" s="296"/>
      <c r="J298" s="305"/>
      <c r="K298" s="296"/>
      <c r="M298" s="297" t="s">
        <v>418</v>
      </c>
      <c r="O298" s="286"/>
    </row>
    <row r="299" spans="1:15" ht="12.75">
      <c r="A299" s="295"/>
      <c r="B299" s="298"/>
      <c r="C299" s="299" t="s">
        <v>414</v>
      </c>
      <c r="D299" s="300"/>
      <c r="E299" s="301">
        <v>0</v>
      </c>
      <c r="F299" s="302"/>
      <c r="G299" s="303"/>
      <c r="H299" s="304"/>
      <c r="I299" s="296"/>
      <c r="J299" s="305"/>
      <c r="K299" s="296"/>
      <c r="M299" s="297" t="s">
        <v>414</v>
      </c>
      <c r="O299" s="286"/>
    </row>
    <row r="300" spans="1:15" ht="12.75">
      <c r="A300" s="295"/>
      <c r="B300" s="298"/>
      <c r="C300" s="299" t="s">
        <v>419</v>
      </c>
      <c r="D300" s="300"/>
      <c r="E300" s="301">
        <v>0</v>
      </c>
      <c r="F300" s="302"/>
      <c r="G300" s="303"/>
      <c r="H300" s="304"/>
      <c r="I300" s="296"/>
      <c r="J300" s="305"/>
      <c r="K300" s="296"/>
      <c r="M300" s="297" t="s">
        <v>419</v>
      </c>
      <c r="O300" s="286"/>
    </row>
    <row r="301" spans="1:15" ht="12.75">
      <c r="A301" s="295"/>
      <c r="B301" s="298"/>
      <c r="C301" s="299" t="s">
        <v>420</v>
      </c>
      <c r="D301" s="300"/>
      <c r="E301" s="301">
        <v>0</v>
      </c>
      <c r="F301" s="302"/>
      <c r="G301" s="303"/>
      <c r="H301" s="304"/>
      <c r="I301" s="296"/>
      <c r="J301" s="305"/>
      <c r="K301" s="296"/>
      <c r="M301" s="297" t="s">
        <v>420</v>
      </c>
      <c r="O301" s="286"/>
    </row>
    <row r="302" spans="1:15" ht="12.75">
      <c r="A302" s="295"/>
      <c r="B302" s="298"/>
      <c r="C302" s="299" t="s">
        <v>421</v>
      </c>
      <c r="D302" s="300"/>
      <c r="E302" s="301">
        <v>0</v>
      </c>
      <c r="F302" s="302"/>
      <c r="G302" s="303"/>
      <c r="H302" s="304"/>
      <c r="I302" s="296"/>
      <c r="J302" s="305"/>
      <c r="K302" s="296"/>
      <c r="M302" s="297" t="s">
        <v>421</v>
      </c>
      <c r="O302" s="286"/>
    </row>
    <row r="303" spans="1:15" ht="12.75">
      <c r="A303" s="295"/>
      <c r="B303" s="298"/>
      <c r="C303" s="299" t="s">
        <v>422</v>
      </c>
      <c r="D303" s="300"/>
      <c r="E303" s="301">
        <v>0</v>
      </c>
      <c r="F303" s="302"/>
      <c r="G303" s="303"/>
      <c r="H303" s="304"/>
      <c r="I303" s="296"/>
      <c r="J303" s="305"/>
      <c r="K303" s="296"/>
      <c r="M303" s="297" t="s">
        <v>422</v>
      </c>
      <c r="O303" s="286"/>
    </row>
    <row r="304" spans="1:15" ht="12.75">
      <c r="A304" s="295"/>
      <c r="B304" s="298"/>
      <c r="C304" s="299" t="s">
        <v>155</v>
      </c>
      <c r="D304" s="300"/>
      <c r="E304" s="301">
        <v>0</v>
      </c>
      <c r="F304" s="302"/>
      <c r="G304" s="303"/>
      <c r="H304" s="304"/>
      <c r="I304" s="296"/>
      <c r="J304" s="305"/>
      <c r="K304" s="296"/>
      <c r="M304" s="297" t="s">
        <v>155</v>
      </c>
      <c r="O304" s="286"/>
    </row>
    <row r="305" spans="1:15" ht="12.75">
      <c r="A305" s="295"/>
      <c r="B305" s="298"/>
      <c r="C305" s="299" t="s">
        <v>423</v>
      </c>
      <c r="D305" s="300"/>
      <c r="E305" s="301">
        <v>0</v>
      </c>
      <c r="F305" s="302"/>
      <c r="G305" s="303"/>
      <c r="H305" s="304"/>
      <c r="I305" s="296"/>
      <c r="J305" s="305"/>
      <c r="K305" s="296"/>
      <c r="M305" s="297" t="s">
        <v>423</v>
      </c>
      <c r="O305" s="286"/>
    </row>
    <row r="306" spans="1:15" ht="12.75">
      <c r="A306" s="295"/>
      <c r="B306" s="298"/>
      <c r="C306" s="299" t="s">
        <v>158</v>
      </c>
      <c r="D306" s="300"/>
      <c r="E306" s="301">
        <v>0</v>
      </c>
      <c r="F306" s="302"/>
      <c r="G306" s="303"/>
      <c r="H306" s="304"/>
      <c r="I306" s="296"/>
      <c r="J306" s="305"/>
      <c r="K306" s="296"/>
      <c r="M306" s="297" t="s">
        <v>158</v>
      </c>
      <c r="O306" s="286"/>
    </row>
    <row r="307" spans="1:15" ht="12.75">
      <c r="A307" s="295"/>
      <c r="B307" s="298"/>
      <c r="C307" s="299" t="s">
        <v>424</v>
      </c>
      <c r="D307" s="300"/>
      <c r="E307" s="301">
        <v>0</v>
      </c>
      <c r="F307" s="302"/>
      <c r="G307" s="303"/>
      <c r="H307" s="304"/>
      <c r="I307" s="296"/>
      <c r="J307" s="305"/>
      <c r="K307" s="296"/>
      <c r="M307" s="297" t="s">
        <v>424</v>
      </c>
      <c r="O307" s="286"/>
    </row>
    <row r="308" spans="1:15" ht="12.75">
      <c r="A308" s="295"/>
      <c r="B308" s="298"/>
      <c r="C308" s="299" t="s">
        <v>162</v>
      </c>
      <c r="D308" s="300"/>
      <c r="E308" s="301">
        <v>0</v>
      </c>
      <c r="F308" s="302"/>
      <c r="G308" s="303"/>
      <c r="H308" s="304"/>
      <c r="I308" s="296"/>
      <c r="J308" s="305"/>
      <c r="K308" s="296"/>
      <c r="M308" s="297" t="s">
        <v>162</v>
      </c>
      <c r="O308" s="286"/>
    </row>
    <row r="309" spans="1:15" ht="12.75">
      <c r="A309" s="295"/>
      <c r="B309" s="298"/>
      <c r="C309" s="299" t="s">
        <v>425</v>
      </c>
      <c r="D309" s="300"/>
      <c r="E309" s="301">
        <v>0</v>
      </c>
      <c r="F309" s="302"/>
      <c r="G309" s="303"/>
      <c r="H309" s="304"/>
      <c r="I309" s="296"/>
      <c r="J309" s="305"/>
      <c r="K309" s="296"/>
      <c r="M309" s="297" t="s">
        <v>425</v>
      </c>
      <c r="O309" s="286"/>
    </row>
    <row r="310" spans="1:15" ht="12.75">
      <c r="A310" s="295"/>
      <c r="B310" s="298"/>
      <c r="C310" s="299" t="s">
        <v>165</v>
      </c>
      <c r="D310" s="300"/>
      <c r="E310" s="301">
        <v>0</v>
      </c>
      <c r="F310" s="302"/>
      <c r="G310" s="303"/>
      <c r="H310" s="304"/>
      <c r="I310" s="296"/>
      <c r="J310" s="305"/>
      <c r="K310" s="296"/>
      <c r="M310" s="297" t="s">
        <v>165</v>
      </c>
      <c r="O310" s="286"/>
    </row>
    <row r="311" spans="1:15" ht="12.75">
      <c r="A311" s="295"/>
      <c r="B311" s="298"/>
      <c r="C311" s="299" t="s">
        <v>426</v>
      </c>
      <c r="D311" s="300"/>
      <c r="E311" s="301">
        <v>0</v>
      </c>
      <c r="F311" s="302"/>
      <c r="G311" s="303"/>
      <c r="H311" s="304"/>
      <c r="I311" s="296"/>
      <c r="J311" s="305"/>
      <c r="K311" s="296"/>
      <c r="M311" s="297" t="s">
        <v>426</v>
      </c>
      <c r="O311" s="286"/>
    </row>
    <row r="312" spans="1:15" ht="12.75">
      <c r="A312" s="295"/>
      <c r="B312" s="298"/>
      <c r="C312" s="299" t="s">
        <v>427</v>
      </c>
      <c r="D312" s="300"/>
      <c r="E312" s="301">
        <v>0</v>
      </c>
      <c r="F312" s="302"/>
      <c r="G312" s="303"/>
      <c r="H312" s="304"/>
      <c r="I312" s="296"/>
      <c r="J312" s="305"/>
      <c r="K312" s="296"/>
      <c r="M312" s="297" t="s">
        <v>427</v>
      </c>
      <c r="O312" s="286"/>
    </row>
    <row r="313" spans="1:15" ht="12.75">
      <c r="A313" s="295"/>
      <c r="B313" s="298"/>
      <c r="C313" s="299" t="s">
        <v>412</v>
      </c>
      <c r="D313" s="300"/>
      <c r="E313" s="301">
        <v>0</v>
      </c>
      <c r="F313" s="302"/>
      <c r="G313" s="303"/>
      <c r="H313" s="304"/>
      <c r="I313" s="296"/>
      <c r="J313" s="305"/>
      <c r="K313" s="296"/>
      <c r="M313" s="297" t="s">
        <v>412</v>
      </c>
      <c r="O313" s="286"/>
    </row>
    <row r="314" spans="1:15" ht="12.75">
      <c r="A314" s="295"/>
      <c r="B314" s="298"/>
      <c r="C314" s="299" t="s">
        <v>428</v>
      </c>
      <c r="D314" s="300"/>
      <c r="E314" s="301">
        <v>15.785</v>
      </c>
      <c r="F314" s="302"/>
      <c r="G314" s="303"/>
      <c r="H314" s="304"/>
      <c r="I314" s="296"/>
      <c r="J314" s="305"/>
      <c r="K314" s="296"/>
      <c r="M314" s="297" t="s">
        <v>428</v>
      </c>
      <c r="O314" s="286"/>
    </row>
    <row r="315" spans="1:15" ht="12.75">
      <c r="A315" s="295"/>
      <c r="B315" s="298"/>
      <c r="C315" s="299" t="s">
        <v>415</v>
      </c>
      <c r="D315" s="300"/>
      <c r="E315" s="301">
        <v>0</v>
      </c>
      <c r="F315" s="302"/>
      <c r="G315" s="303"/>
      <c r="H315" s="304"/>
      <c r="I315" s="296"/>
      <c r="J315" s="305"/>
      <c r="K315" s="296"/>
      <c r="M315" s="297" t="s">
        <v>415</v>
      </c>
      <c r="O315" s="286"/>
    </row>
    <row r="316" spans="1:15" ht="12.75">
      <c r="A316" s="295"/>
      <c r="B316" s="298"/>
      <c r="C316" s="299" t="s">
        <v>429</v>
      </c>
      <c r="D316" s="300"/>
      <c r="E316" s="301">
        <v>13.735</v>
      </c>
      <c r="F316" s="302"/>
      <c r="G316" s="303"/>
      <c r="H316" s="304"/>
      <c r="I316" s="296"/>
      <c r="J316" s="305"/>
      <c r="K316" s="296"/>
      <c r="M316" s="297" t="s">
        <v>429</v>
      </c>
      <c r="O316" s="286"/>
    </row>
    <row r="317" spans="1:15" ht="12.75">
      <c r="A317" s="295"/>
      <c r="B317" s="298"/>
      <c r="C317" s="299" t="s">
        <v>418</v>
      </c>
      <c r="D317" s="300"/>
      <c r="E317" s="301">
        <v>0</v>
      </c>
      <c r="F317" s="302"/>
      <c r="G317" s="303"/>
      <c r="H317" s="304"/>
      <c r="I317" s="296"/>
      <c r="J317" s="305"/>
      <c r="K317" s="296"/>
      <c r="M317" s="297" t="s">
        <v>418</v>
      </c>
      <c r="O317" s="286"/>
    </row>
    <row r="318" spans="1:15" ht="12.75">
      <c r="A318" s="295"/>
      <c r="B318" s="298"/>
      <c r="C318" s="299" t="s">
        <v>430</v>
      </c>
      <c r="D318" s="300"/>
      <c r="E318" s="301">
        <v>13.735</v>
      </c>
      <c r="F318" s="302"/>
      <c r="G318" s="303"/>
      <c r="H318" s="304"/>
      <c r="I318" s="296"/>
      <c r="J318" s="305"/>
      <c r="K318" s="296"/>
      <c r="M318" s="297" t="s">
        <v>430</v>
      </c>
      <c r="O318" s="286"/>
    </row>
    <row r="319" spans="1:15" ht="12.75">
      <c r="A319" s="295"/>
      <c r="B319" s="298"/>
      <c r="C319" s="299" t="s">
        <v>420</v>
      </c>
      <c r="D319" s="300"/>
      <c r="E319" s="301">
        <v>0</v>
      </c>
      <c r="F319" s="302"/>
      <c r="G319" s="303"/>
      <c r="H319" s="304"/>
      <c r="I319" s="296"/>
      <c r="J319" s="305"/>
      <c r="K319" s="296"/>
      <c r="M319" s="297" t="s">
        <v>420</v>
      </c>
      <c r="O319" s="286"/>
    </row>
    <row r="320" spans="1:15" ht="12.75">
      <c r="A320" s="295"/>
      <c r="B320" s="298"/>
      <c r="C320" s="299" t="s">
        <v>428</v>
      </c>
      <c r="D320" s="300"/>
      <c r="E320" s="301">
        <v>15.785</v>
      </c>
      <c r="F320" s="302"/>
      <c r="G320" s="303"/>
      <c r="H320" s="304"/>
      <c r="I320" s="296"/>
      <c r="J320" s="305"/>
      <c r="K320" s="296"/>
      <c r="M320" s="297" t="s">
        <v>428</v>
      </c>
      <c r="O320" s="286"/>
    </row>
    <row r="321" spans="1:15" ht="12.75">
      <c r="A321" s="295"/>
      <c r="B321" s="298"/>
      <c r="C321" s="299" t="s">
        <v>155</v>
      </c>
      <c r="D321" s="300"/>
      <c r="E321" s="301">
        <v>0</v>
      </c>
      <c r="F321" s="302"/>
      <c r="G321" s="303"/>
      <c r="H321" s="304"/>
      <c r="I321" s="296"/>
      <c r="J321" s="305"/>
      <c r="K321" s="296"/>
      <c r="M321" s="297" t="s">
        <v>155</v>
      </c>
      <c r="O321" s="286"/>
    </row>
    <row r="322" spans="1:15" ht="12.75">
      <c r="A322" s="295"/>
      <c r="B322" s="298"/>
      <c r="C322" s="299" t="s">
        <v>431</v>
      </c>
      <c r="D322" s="300"/>
      <c r="E322" s="301">
        <v>14.514</v>
      </c>
      <c r="F322" s="302"/>
      <c r="G322" s="303"/>
      <c r="H322" s="304"/>
      <c r="I322" s="296"/>
      <c r="J322" s="305"/>
      <c r="K322" s="296"/>
      <c r="M322" s="297" t="s">
        <v>431</v>
      </c>
      <c r="O322" s="286"/>
    </row>
    <row r="323" spans="1:15" ht="12.75">
      <c r="A323" s="295"/>
      <c r="B323" s="298"/>
      <c r="C323" s="299" t="s">
        <v>158</v>
      </c>
      <c r="D323" s="300"/>
      <c r="E323" s="301">
        <v>0</v>
      </c>
      <c r="F323" s="302"/>
      <c r="G323" s="303"/>
      <c r="H323" s="304"/>
      <c r="I323" s="296"/>
      <c r="J323" s="305"/>
      <c r="K323" s="296"/>
      <c r="M323" s="297" t="s">
        <v>158</v>
      </c>
      <c r="O323" s="286"/>
    </row>
    <row r="324" spans="1:15" ht="12.75">
      <c r="A324" s="295"/>
      <c r="B324" s="298"/>
      <c r="C324" s="299" t="s">
        <v>432</v>
      </c>
      <c r="D324" s="300"/>
      <c r="E324" s="301">
        <v>16.892</v>
      </c>
      <c r="F324" s="302"/>
      <c r="G324" s="303"/>
      <c r="H324" s="304"/>
      <c r="I324" s="296"/>
      <c r="J324" s="305"/>
      <c r="K324" s="296"/>
      <c r="M324" s="297" t="s">
        <v>432</v>
      </c>
      <c r="O324" s="286"/>
    </row>
    <row r="325" spans="1:15" ht="12.75">
      <c r="A325" s="295"/>
      <c r="B325" s="298"/>
      <c r="C325" s="299" t="s">
        <v>162</v>
      </c>
      <c r="D325" s="300"/>
      <c r="E325" s="301">
        <v>0</v>
      </c>
      <c r="F325" s="302"/>
      <c r="G325" s="303"/>
      <c r="H325" s="304"/>
      <c r="I325" s="296"/>
      <c r="J325" s="305"/>
      <c r="K325" s="296"/>
      <c r="M325" s="297" t="s">
        <v>162</v>
      </c>
      <c r="O325" s="286"/>
    </row>
    <row r="326" spans="1:15" ht="12.75">
      <c r="A326" s="295"/>
      <c r="B326" s="298"/>
      <c r="C326" s="299" t="s">
        <v>433</v>
      </c>
      <c r="D326" s="300"/>
      <c r="E326" s="301">
        <v>16.892</v>
      </c>
      <c r="F326" s="302"/>
      <c r="G326" s="303"/>
      <c r="H326" s="304"/>
      <c r="I326" s="296"/>
      <c r="J326" s="305"/>
      <c r="K326" s="296"/>
      <c r="M326" s="297" t="s">
        <v>433</v>
      </c>
      <c r="O326" s="286"/>
    </row>
    <row r="327" spans="1:15" ht="12.75">
      <c r="A327" s="295"/>
      <c r="B327" s="298"/>
      <c r="C327" s="299" t="s">
        <v>165</v>
      </c>
      <c r="D327" s="300"/>
      <c r="E327" s="301">
        <v>0</v>
      </c>
      <c r="F327" s="302"/>
      <c r="G327" s="303"/>
      <c r="H327" s="304"/>
      <c r="I327" s="296"/>
      <c r="J327" s="305"/>
      <c r="K327" s="296"/>
      <c r="M327" s="297" t="s">
        <v>165</v>
      </c>
      <c r="O327" s="286"/>
    </row>
    <row r="328" spans="1:15" ht="12.75">
      <c r="A328" s="295"/>
      <c r="B328" s="298"/>
      <c r="C328" s="299" t="s">
        <v>434</v>
      </c>
      <c r="D328" s="300"/>
      <c r="E328" s="301">
        <v>17.0765</v>
      </c>
      <c r="F328" s="302"/>
      <c r="G328" s="303"/>
      <c r="H328" s="304"/>
      <c r="I328" s="296"/>
      <c r="J328" s="305"/>
      <c r="K328" s="296"/>
      <c r="M328" s="297" t="s">
        <v>434</v>
      </c>
      <c r="O328" s="286"/>
    </row>
    <row r="329" spans="1:80" ht="12.75">
      <c r="A329" s="287">
        <v>68</v>
      </c>
      <c r="B329" s="288" t="s">
        <v>435</v>
      </c>
      <c r="C329" s="289" t="s">
        <v>436</v>
      </c>
      <c r="D329" s="290" t="s">
        <v>122</v>
      </c>
      <c r="E329" s="291">
        <v>241.9413</v>
      </c>
      <c r="F329" s="291">
        <v>0</v>
      </c>
      <c r="G329" s="292">
        <f>E329*F329</f>
        <v>0</v>
      </c>
      <c r="H329" s="293">
        <v>37331.5400000215</v>
      </c>
      <c r="I329" s="294">
        <f>E329*H329</f>
        <v>9032041.318607202</v>
      </c>
      <c r="J329" s="293">
        <v>0</v>
      </c>
      <c r="K329" s="294">
        <f>E329*J329</f>
        <v>0</v>
      </c>
      <c r="O329" s="286">
        <v>2</v>
      </c>
      <c r="AA329" s="257">
        <v>1</v>
      </c>
      <c r="AB329" s="257">
        <v>7</v>
      </c>
      <c r="AC329" s="257">
        <v>7</v>
      </c>
      <c r="AZ329" s="257">
        <v>2</v>
      </c>
      <c r="BA329" s="257">
        <f>IF(AZ329=1,G329,0)</f>
        <v>0</v>
      </c>
      <c r="BB329" s="257">
        <f>IF(AZ329=2,G329,0)</f>
        <v>0</v>
      </c>
      <c r="BC329" s="257">
        <f>IF(AZ329=3,G329,0)</f>
        <v>0</v>
      </c>
      <c r="BD329" s="257">
        <f>IF(AZ329=4,G329,0)</f>
        <v>0</v>
      </c>
      <c r="BE329" s="257">
        <f>IF(AZ329=5,G329,0)</f>
        <v>0</v>
      </c>
      <c r="CA329" s="286">
        <v>1</v>
      </c>
      <c r="CB329" s="286">
        <v>7</v>
      </c>
    </row>
    <row r="330" spans="1:15" ht="12.75">
      <c r="A330" s="295"/>
      <c r="B330" s="298"/>
      <c r="C330" s="299" t="s">
        <v>404</v>
      </c>
      <c r="D330" s="300"/>
      <c r="E330" s="301">
        <v>146</v>
      </c>
      <c r="F330" s="302"/>
      <c r="G330" s="303"/>
      <c r="H330" s="304"/>
      <c r="I330" s="296"/>
      <c r="J330" s="305"/>
      <c r="K330" s="296"/>
      <c r="M330" s="297">
        <v>146</v>
      </c>
      <c r="O330" s="286"/>
    </row>
    <row r="331" spans="1:15" ht="12.75">
      <c r="A331" s="295"/>
      <c r="B331" s="298"/>
      <c r="C331" s="299" t="s">
        <v>407</v>
      </c>
      <c r="D331" s="300"/>
      <c r="E331" s="301">
        <v>13</v>
      </c>
      <c r="F331" s="302"/>
      <c r="G331" s="303"/>
      <c r="H331" s="304"/>
      <c r="I331" s="296"/>
      <c r="J331" s="305"/>
      <c r="K331" s="296"/>
      <c r="M331" s="297" t="s">
        <v>407</v>
      </c>
      <c r="O331" s="286"/>
    </row>
    <row r="332" spans="1:15" ht="12.75">
      <c r="A332" s="295"/>
      <c r="B332" s="298"/>
      <c r="C332" s="299" t="s">
        <v>408</v>
      </c>
      <c r="D332" s="300"/>
      <c r="E332" s="301">
        <v>57.019</v>
      </c>
      <c r="F332" s="302"/>
      <c r="G332" s="303"/>
      <c r="H332" s="304"/>
      <c r="I332" s="296"/>
      <c r="J332" s="305"/>
      <c r="K332" s="296"/>
      <c r="M332" s="297" t="s">
        <v>408</v>
      </c>
      <c r="O332" s="286"/>
    </row>
    <row r="333" spans="1:15" ht="12.75">
      <c r="A333" s="295"/>
      <c r="B333" s="298"/>
      <c r="C333" s="299" t="s">
        <v>437</v>
      </c>
      <c r="D333" s="300"/>
      <c r="E333" s="301">
        <v>25.9223</v>
      </c>
      <c r="F333" s="302"/>
      <c r="G333" s="303"/>
      <c r="H333" s="304"/>
      <c r="I333" s="296"/>
      <c r="J333" s="305"/>
      <c r="K333" s="296"/>
      <c r="M333" s="297" t="s">
        <v>437</v>
      </c>
      <c r="O333" s="286"/>
    </row>
    <row r="334" spans="1:80" ht="12.75">
      <c r="A334" s="287">
        <v>69</v>
      </c>
      <c r="B334" s="288" t="s">
        <v>438</v>
      </c>
      <c r="C334" s="289" t="s">
        <v>439</v>
      </c>
      <c r="D334" s="290" t="s">
        <v>12</v>
      </c>
      <c r="E334" s="291">
        <v>1198.0521</v>
      </c>
      <c r="F334" s="291">
        <v>0</v>
      </c>
      <c r="G334" s="292">
        <f>E334*F334</f>
        <v>0</v>
      </c>
      <c r="H334" s="293">
        <v>4792.21000000089</v>
      </c>
      <c r="I334" s="294">
        <f>E334*H334</f>
        <v>5741317.254142067</v>
      </c>
      <c r="J334" s="293">
        <v>0</v>
      </c>
      <c r="K334" s="294">
        <f>E334*J334</f>
        <v>0</v>
      </c>
      <c r="O334" s="286">
        <v>2</v>
      </c>
      <c r="AA334" s="257">
        <v>1</v>
      </c>
      <c r="AB334" s="257">
        <v>7</v>
      </c>
      <c r="AC334" s="257">
        <v>7</v>
      </c>
      <c r="AZ334" s="257">
        <v>2</v>
      </c>
      <c r="BA334" s="257">
        <f>IF(AZ334=1,G334,0)</f>
        <v>0</v>
      </c>
      <c r="BB334" s="257">
        <f>IF(AZ334=2,G334,0)</f>
        <v>0</v>
      </c>
      <c r="BC334" s="257">
        <f>IF(AZ334=3,G334,0)</f>
        <v>0</v>
      </c>
      <c r="BD334" s="257">
        <f>IF(AZ334=4,G334,0)</f>
        <v>0</v>
      </c>
      <c r="BE334" s="257">
        <f>IF(AZ334=5,G334,0)</f>
        <v>0</v>
      </c>
      <c r="CA334" s="286">
        <v>1</v>
      </c>
      <c r="CB334" s="286">
        <v>7</v>
      </c>
    </row>
    <row r="335" spans="1:57" ht="12.75">
      <c r="A335" s="306"/>
      <c r="B335" s="307" t="s">
        <v>101</v>
      </c>
      <c r="C335" s="308" t="s">
        <v>401</v>
      </c>
      <c r="D335" s="309"/>
      <c r="E335" s="310"/>
      <c r="F335" s="311"/>
      <c r="G335" s="312">
        <f>SUM(G284:G334)</f>
        <v>0</v>
      </c>
      <c r="H335" s="313"/>
      <c r="I335" s="314">
        <f>SUM(I284:I334)</f>
        <v>27820017.25888315</v>
      </c>
      <c r="J335" s="313"/>
      <c r="K335" s="314">
        <f>SUM(K284:K334)</f>
        <v>0</v>
      </c>
      <c r="O335" s="286">
        <v>4</v>
      </c>
      <c r="BA335" s="315">
        <f>SUM(BA284:BA334)</f>
        <v>0</v>
      </c>
      <c r="BB335" s="315">
        <f>SUM(BB284:BB334)</f>
        <v>0</v>
      </c>
      <c r="BC335" s="315">
        <f>SUM(BC284:BC334)</f>
        <v>0</v>
      </c>
      <c r="BD335" s="315">
        <f>SUM(BD284:BD334)</f>
        <v>0</v>
      </c>
      <c r="BE335" s="315">
        <f>SUM(BE284:BE334)</f>
        <v>0</v>
      </c>
    </row>
    <row r="336" spans="1:15" ht="12.75">
      <c r="A336" s="276" t="s">
        <v>97</v>
      </c>
      <c r="B336" s="277" t="s">
        <v>440</v>
      </c>
      <c r="C336" s="278" t="s">
        <v>441</v>
      </c>
      <c r="D336" s="279"/>
      <c r="E336" s="280"/>
      <c r="F336" s="280"/>
      <c r="G336" s="281"/>
      <c r="H336" s="282"/>
      <c r="I336" s="283"/>
      <c r="J336" s="284"/>
      <c r="K336" s="285"/>
      <c r="O336" s="286">
        <v>1</v>
      </c>
    </row>
    <row r="337" spans="1:80" ht="20.4">
      <c r="A337" s="287">
        <v>70</v>
      </c>
      <c r="B337" s="288" t="s">
        <v>443</v>
      </c>
      <c r="C337" s="289" t="s">
        <v>444</v>
      </c>
      <c r="D337" s="290" t="s">
        <v>122</v>
      </c>
      <c r="E337" s="291">
        <v>277.67</v>
      </c>
      <c r="F337" s="291">
        <v>0</v>
      </c>
      <c r="G337" s="292">
        <f>E337*F337</f>
        <v>0</v>
      </c>
      <c r="H337" s="293">
        <v>26767.3899999857</v>
      </c>
      <c r="I337" s="294">
        <f>E337*H337</f>
        <v>7432501.181296029</v>
      </c>
      <c r="J337" s="293">
        <v>0</v>
      </c>
      <c r="K337" s="294">
        <f>E337*J337</f>
        <v>0</v>
      </c>
      <c r="O337" s="286">
        <v>2</v>
      </c>
      <c r="AA337" s="257">
        <v>1</v>
      </c>
      <c r="AB337" s="257">
        <v>7</v>
      </c>
      <c r="AC337" s="257">
        <v>7</v>
      </c>
      <c r="AZ337" s="257">
        <v>2</v>
      </c>
      <c r="BA337" s="257">
        <f>IF(AZ337=1,G337,0)</f>
        <v>0</v>
      </c>
      <c r="BB337" s="257">
        <f>IF(AZ337=2,G337,0)</f>
        <v>0</v>
      </c>
      <c r="BC337" s="257">
        <f>IF(AZ337=3,G337,0)</f>
        <v>0</v>
      </c>
      <c r="BD337" s="257">
        <f>IF(AZ337=4,G337,0)</f>
        <v>0</v>
      </c>
      <c r="BE337" s="257">
        <f>IF(AZ337=5,G337,0)</f>
        <v>0</v>
      </c>
      <c r="CA337" s="286">
        <v>1</v>
      </c>
      <c r="CB337" s="286">
        <v>7</v>
      </c>
    </row>
    <row r="338" spans="1:15" ht="12.75">
      <c r="A338" s="295"/>
      <c r="B338" s="298"/>
      <c r="C338" s="299" t="s">
        <v>445</v>
      </c>
      <c r="D338" s="300"/>
      <c r="E338" s="301">
        <v>207.4688</v>
      </c>
      <c r="F338" s="302"/>
      <c r="G338" s="303"/>
      <c r="H338" s="304"/>
      <c r="I338" s="296"/>
      <c r="J338" s="305"/>
      <c r="K338" s="296"/>
      <c r="M338" s="297" t="s">
        <v>445</v>
      </c>
      <c r="O338" s="286"/>
    </row>
    <row r="339" spans="1:15" ht="12.75">
      <c r="A339" s="295"/>
      <c r="B339" s="298"/>
      <c r="C339" s="299" t="s">
        <v>446</v>
      </c>
      <c r="D339" s="300"/>
      <c r="E339" s="301">
        <v>34.5733</v>
      </c>
      <c r="F339" s="302"/>
      <c r="G339" s="303"/>
      <c r="H339" s="304"/>
      <c r="I339" s="296"/>
      <c r="J339" s="305"/>
      <c r="K339" s="296"/>
      <c r="M339" s="297" t="s">
        <v>446</v>
      </c>
      <c r="O339" s="286"/>
    </row>
    <row r="340" spans="1:15" ht="12.75">
      <c r="A340" s="295"/>
      <c r="B340" s="298"/>
      <c r="C340" s="299" t="s">
        <v>447</v>
      </c>
      <c r="D340" s="300"/>
      <c r="E340" s="301">
        <v>35.6279</v>
      </c>
      <c r="F340" s="302"/>
      <c r="G340" s="303"/>
      <c r="H340" s="304"/>
      <c r="I340" s="296"/>
      <c r="J340" s="305"/>
      <c r="K340" s="296"/>
      <c r="M340" s="297" t="s">
        <v>447</v>
      </c>
      <c r="O340" s="286"/>
    </row>
    <row r="341" spans="1:80" ht="12.75">
      <c r="A341" s="287">
        <v>71</v>
      </c>
      <c r="B341" s="288" t="s">
        <v>448</v>
      </c>
      <c r="C341" s="289" t="s">
        <v>449</v>
      </c>
      <c r="D341" s="290" t="s">
        <v>122</v>
      </c>
      <c r="E341" s="291">
        <v>416.4737</v>
      </c>
      <c r="F341" s="291">
        <v>0</v>
      </c>
      <c r="G341" s="292">
        <f>E341*F341</f>
        <v>0</v>
      </c>
      <c r="H341" s="293">
        <v>38981.9399999976</v>
      </c>
      <c r="I341" s="294">
        <f>E341*H341</f>
        <v>16234952.784977002</v>
      </c>
      <c r="J341" s="293">
        <v>0</v>
      </c>
      <c r="K341" s="294">
        <f>E341*J341</f>
        <v>0</v>
      </c>
      <c r="O341" s="286">
        <v>2</v>
      </c>
      <c r="AA341" s="257">
        <v>1</v>
      </c>
      <c r="AB341" s="257">
        <v>7</v>
      </c>
      <c r="AC341" s="257">
        <v>7</v>
      </c>
      <c r="AZ341" s="257">
        <v>2</v>
      </c>
      <c r="BA341" s="257">
        <f>IF(AZ341=1,G341,0)</f>
        <v>0</v>
      </c>
      <c r="BB341" s="257">
        <f>IF(AZ341=2,G341,0)</f>
        <v>0</v>
      </c>
      <c r="BC341" s="257">
        <f>IF(AZ341=3,G341,0)</f>
        <v>0</v>
      </c>
      <c r="BD341" s="257">
        <f>IF(AZ341=4,G341,0)</f>
        <v>0</v>
      </c>
      <c r="BE341" s="257">
        <f>IF(AZ341=5,G341,0)</f>
        <v>0</v>
      </c>
      <c r="CA341" s="286">
        <v>1</v>
      </c>
      <c r="CB341" s="286">
        <v>7</v>
      </c>
    </row>
    <row r="342" spans="1:15" ht="12.75">
      <c r="A342" s="295"/>
      <c r="B342" s="298"/>
      <c r="C342" s="299" t="s">
        <v>450</v>
      </c>
      <c r="D342" s="300"/>
      <c r="E342" s="301">
        <v>346.2725</v>
      </c>
      <c r="F342" s="302"/>
      <c r="G342" s="303"/>
      <c r="H342" s="304"/>
      <c r="I342" s="296"/>
      <c r="J342" s="305"/>
      <c r="K342" s="296"/>
      <c r="M342" s="297" t="s">
        <v>450</v>
      </c>
      <c r="O342" s="286"/>
    </row>
    <row r="343" spans="1:15" ht="12.75">
      <c r="A343" s="295"/>
      <c r="B343" s="298"/>
      <c r="C343" s="299" t="s">
        <v>446</v>
      </c>
      <c r="D343" s="300"/>
      <c r="E343" s="301">
        <v>34.5733</v>
      </c>
      <c r="F343" s="302"/>
      <c r="G343" s="303"/>
      <c r="H343" s="304"/>
      <c r="I343" s="296"/>
      <c r="J343" s="305"/>
      <c r="K343" s="296"/>
      <c r="M343" s="297" t="s">
        <v>446</v>
      </c>
      <c r="O343" s="286"/>
    </row>
    <row r="344" spans="1:15" ht="12.75">
      <c r="A344" s="295"/>
      <c r="B344" s="298"/>
      <c r="C344" s="299" t="s">
        <v>447</v>
      </c>
      <c r="D344" s="300"/>
      <c r="E344" s="301">
        <v>35.6279</v>
      </c>
      <c r="F344" s="302"/>
      <c r="G344" s="303"/>
      <c r="H344" s="304"/>
      <c r="I344" s="296"/>
      <c r="J344" s="305"/>
      <c r="K344" s="296"/>
      <c r="M344" s="297" t="s">
        <v>447</v>
      </c>
      <c r="O344" s="286"/>
    </row>
    <row r="345" spans="1:80" ht="20.4">
      <c r="A345" s="287">
        <v>72</v>
      </c>
      <c r="B345" s="288" t="s">
        <v>451</v>
      </c>
      <c r="C345" s="289" t="s">
        <v>452</v>
      </c>
      <c r="D345" s="290" t="s">
        <v>122</v>
      </c>
      <c r="E345" s="291">
        <v>177.3792</v>
      </c>
      <c r="F345" s="291">
        <v>0</v>
      </c>
      <c r="G345" s="292">
        <f>E345*F345</f>
        <v>0</v>
      </c>
      <c r="H345" s="293">
        <v>14012.9599999934</v>
      </c>
      <c r="I345" s="294">
        <f>E345*H345</f>
        <v>2485607.6344308294</v>
      </c>
      <c r="J345" s="293">
        <v>0</v>
      </c>
      <c r="K345" s="294">
        <f>E345*J345</f>
        <v>0</v>
      </c>
      <c r="O345" s="286">
        <v>2</v>
      </c>
      <c r="AA345" s="257">
        <v>1</v>
      </c>
      <c r="AB345" s="257">
        <v>7</v>
      </c>
      <c r="AC345" s="257">
        <v>7</v>
      </c>
      <c r="AZ345" s="257">
        <v>2</v>
      </c>
      <c r="BA345" s="257">
        <f>IF(AZ345=1,G345,0)</f>
        <v>0</v>
      </c>
      <c r="BB345" s="257">
        <f>IF(AZ345=2,G345,0)</f>
        <v>0</v>
      </c>
      <c r="BC345" s="257">
        <f>IF(AZ345=3,G345,0)</f>
        <v>0</v>
      </c>
      <c r="BD345" s="257">
        <f>IF(AZ345=4,G345,0)</f>
        <v>0</v>
      </c>
      <c r="BE345" s="257">
        <f>IF(AZ345=5,G345,0)</f>
        <v>0</v>
      </c>
      <c r="CA345" s="286">
        <v>1</v>
      </c>
      <c r="CB345" s="286">
        <v>7</v>
      </c>
    </row>
    <row r="346" spans="1:15" ht="12.75">
      <c r="A346" s="295"/>
      <c r="B346" s="298"/>
      <c r="C346" s="299" t="s">
        <v>150</v>
      </c>
      <c r="D346" s="300"/>
      <c r="E346" s="301">
        <v>155.5488</v>
      </c>
      <c r="F346" s="302"/>
      <c r="G346" s="303"/>
      <c r="H346" s="304"/>
      <c r="I346" s="296"/>
      <c r="J346" s="305"/>
      <c r="K346" s="296"/>
      <c r="M346" s="297" t="s">
        <v>150</v>
      </c>
      <c r="O346" s="286"/>
    </row>
    <row r="347" spans="1:15" ht="12.75">
      <c r="A347" s="295"/>
      <c r="B347" s="298"/>
      <c r="C347" s="299" t="s">
        <v>151</v>
      </c>
      <c r="D347" s="300"/>
      <c r="E347" s="301">
        <v>-13.92</v>
      </c>
      <c r="F347" s="302"/>
      <c r="G347" s="303"/>
      <c r="H347" s="304"/>
      <c r="I347" s="296"/>
      <c r="J347" s="305"/>
      <c r="K347" s="296"/>
      <c r="M347" s="297" t="s">
        <v>151</v>
      </c>
      <c r="O347" s="286"/>
    </row>
    <row r="348" spans="1:15" ht="12.75">
      <c r="A348" s="295"/>
      <c r="B348" s="298"/>
      <c r="C348" s="299" t="s">
        <v>453</v>
      </c>
      <c r="D348" s="300"/>
      <c r="E348" s="301">
        <v>35.7504</v>
      </c>
      <c r="F348" s="302"/>
      <c r="G348" s="303"/>
      <c r="H348" s="304"/>
      <c r="I348" s="296"/>
      <c r="J348" s="305"/>
      <c r="K348" s="296"/>
      <c r="M348" s="297" t="s">
        <v>453</v>
      </c>
      <c r="O348" s="286"/>
    </row>
    <row r="349" spans="1:80" ht="12.75">
      <c r="A349" s="287">
        <v>73</v>
      </c>
      <c r="B349" s="288" t="s">
        <v>454</v>
      </c>
      <c r="C349" s="289" t="s">
        <v>455</v>
      </c>
      <c r="D349" s="290" t="s">
        <v>122</v>
      </c>
      <c r="E349" s="291">
        <v>334.2</v>
      </c>
      <c r="F349" s="291">
        <v>0</v>
      </c>
      <c r="G349" s="292">
        <f>E349*F349</f>
        <v>0</v>
      </c>
      <c r="H349" s="293">
        <v>15272.9399999976</v>
      </c>
      <c r="I349" s="294">
        <f>E349*H349</f>
        <v>5104216.547999198</v>
      </c>
      <c r="J349" s="293">
        <v>0</v>
      </c>
      <c r="K349" s="294">
        <f>E349*J349</f>
        <v>0</v>
      </c>
      <c r="O349" s="286">
        <v>2</v>
      </c>
      <c r="AA349" s="257">
        <v>1</v>
      </c>
      <c r="AB349" s="257">
        <v>7</v>
      </c>
      <c r="AC349" s="257">
        <v>7</v>
      </c>
      <c r="AZ349" s="257">
        <v>2</v>
      </c>
      <c r="BA349" s="257">
        <f>IF(AZ349=1,G349,0)</f>
        <v>0</v>
      </c>
      <c r="BB349" s="257">
        <f>IF(AZ349=2,G349,0)</f>
        <v>0</v>
      </c>
      <c r="BC349" s="257">
        <f>IF(AZ349=3,G349,0)</f>
        <v>0</v>
      </c>
      <c r="BD349" s="257">
        <f>IF(AZ349=4,G349,0)</f>
        <v>0</v>
      </c>
      <c r="BE349" s="257">
        <f>IF(AZ349=5,G349,0)</f>
        <v>0</v>
      </c>
      <c r="CA349" s="286">
        <v>1</v>
      </c>
      <c r="CB349" s="286">
        <v>7</v>
      </c>
    </row>
    <row r="350" spans="1:15" ht="12.75">
      <c r="A350" s="295"/>
      <c r="B350" s="298"/>
      <c r="C350" s="299" t="s">
        <v>155</v>
      </c>
      <c r="D350" s="300"/>
      <c r="E350" s="301">
        <v>0</v>
      </c>
      <c r="F350" s="302"/>
      <c r="G350" s="303"/>
      <c r="H350" s="304"/>
      <c r="I350" s="296"/>
      <c r="J350" s="305"/>
      <c r="K350" s="296"/>
      <c r="M350" s="297" t="s">
        <v>155</v>
      </c>
      <c r="O350" s="286"/>
    </row>
    <row r="351" spans="1:15" ht="12.75">
      <c r="A351" s="295"/>
      <c r="B351" s="298"/>
      <c r="C351" s="299" t="s">
        <v>156</v>
      </c>
      <c r="D351" s="300"/>
      <c r="E351" s="301">
        <v>2.6</v>
      </c>
      <c r="F351" s="302"/>
      <c r="G351" s="303"/>
      <c r="H351" s="304"/>
      <c r="I351" s="296"/>
      <c r="J351" s="305"/>
      <c r="K351" s="296"/>
      <c r="M351" s="297" t="s">
        <v>156</v>
      </c>
      <c r="O351" s="286"/>
    </row>
    <row r="352" spans="1:15" ht="12.75">
      <c r="A352" s="295"/>
      <c r="B352" s="298"/>
      <c r="C352" s="299" t="s">
        <v>171</v>
      </c>
      <c r="D352" s="300"/>
      <c r="E352" s="301">
        <v>3.6</v>
      </c>
      <c r="F352" s="302"/>
      <c r="G352" s="303"/>
      <c r="H352" s="304"/>
      <c r="I352" s="296"/>
      <c r="J352" s="305"/>
      <c r="K352" s="296"/>
      <c r="M352" s="297" t="s">
        <v>171</v>
      </c>
      <c r="O352" s="286"/>
    </row>
    <row r="353" spans="1:15" ht="12.75">
      <c r="A353" s="295"/>
      <c r="B353" s="298"/>
      <c r="C353" s="299" t="s">
        <v>456</v>
      </c>
      <c r="D353" s="300"/>
      <c r="E353" s="301">
        <v>22.4</v>
      </c>
      <c r="F353" s="302"/>
      <c r="G353" s="303"/>
      <c r="H353" s="304"/>
      <c r="I353" s="296"/>
      <c r="J353" s="305"/>
      <c r="K353" s="296"/>
      <c r="M353" s="297" t="s">
        <v>456</v>
      </c>
      <c r="O353" s="286"/>
    </row>
    <row r="354" spans="1:15" ht="12.75">
      <c r="A354" s="295"/>
      <c r="B354" s="298"/>
      <c r="C354" s="299" t="s">
        <v>158</v>
      </c>
      <c r="D354" s="300"/>
      <c r="E354" s="301">
        <v>0</v>
      </c>
      <c r="F354" s="302"/>
      <c r="G354" s="303"/>
      <c r="H354" s="304"/>
      <c r="I354" s="296"/>
      <c r="J354" s="305"/>
      <c r="K354" s="296"/>
      <c r="M354" s="297" t="s">
        <v>158</v>
      </c>
      <c r="O354" s="286"/>
    </row>
    <row r="355" spans="1:15" ht="12.75">
      <c r="A355" s="295"/>
      <c r="B355" s="298"/>
      <c r="C355" s="299" t="s">
        <v>159</v>
      </c>
      <c r="D355" s="300"/>
      <c r="E355" s="301">
        <v>5</v>
      </c>
      <c r="F355" s="302"/>
      <c r="G355" s="303"/>
      <c r="H355" s="304"/>
      <c r="I355" s="296"/>
      <c r="J355" s="305"/>
      <c r="K355" s="296"/>
      <c r="M355" s="297" t="s">
        <v>159</v>
      </c>
      <c r="O355" s="286"/>
    </row>
    <row r="356" spans="1:15" ht="12.75">
      <c r="A356" s="295"/>
      <c r="B356" s="298"/>
      <c r="C356" s="299" t="s">
        <v>172</v>
      </c>
      <c r="D356" s="300"/>
      <c r="E356" s="301">
        <v>4.9</v>
      </c>
      <c r="F356" s="302"/>
      <c r="G356" s="303"/>
      <c r="H356" s="304"/>
      <c r="I356" s="296"/>
      <c r="J356" s="305"/>
      <c r="K356" s="296"/>
      <c r="M356" s="297" t="s">
        <v>172</v>
      </c>
      <c r="O356" s="286"/>
    </row>
    <row r="357" spans="1:15" ht="12.75">
      <c r="A357" s="295"/>
      <c r="B357" s="298"/>
      <c r="C357" s="299" t="s">
        <v>457</v>
      </c>
      <c r="D357" s="300"/>
      <c r="E357" s="301">
        <v>28.1</v>
      </c>
      <c r="F357" s="302"/>
      <c r="G357" s="303"/>
      <c r="H357" s="304"/>
      <c r="I357" s="296"/>
      <c r="J357" s="305"/>
      <c r="K357" s="296"/>
      <c r="M357" s="297" t="s">
        <v>457</v>
      </c>
      <c r="O357" s="286"/>
    </row>
    <row r="358" spans="1:15" ht="12.75">
      <c r="A358" s="295"/>
      <c r="B358" s="298"/>
      <c r="C358" s="299" t="s">
        <v>161</v>
      </c>
      <c r="D358" s="300"/>
      <c r="E358" s="301">
        <v>13.5</v>
      </c>
      <c r="F358" s="302"/>
      <c r="G358" s="303"/>
      <c r="H358" s="304"/>
      <c r="I358" s="296"/>
      <c r="J358" s="305"/>
      <c r="K358" s="296"/>
      <c r="M358" s="297" t="s">
        <v>161</v>
      </c>
      <c r="O358" s="286"/>
    </row>
    <row r="359" spans="1:15" ht="12.75">
      <c r="A359" s="295"/>
      <c r="B359" s="298"/>
      <c r="C359" s="299" t="s">
        <v>162</v>
      </c>
      <c r="D359" s="300"/>
      <c r="E359" s="301">
        <v>0</v>
      </c>
      <c r="F359" s="302"/>
      <c r="G359" s="303"/>
      <c r="H359" s="304"/>
      <c r="I359" s="296"/>
      <c r="J359" s="305"/>
      <c r="K359" s="296"/>
      <c r="M359" s="297" t="s">
        <v>162</v>
      </c>
      <c r="O359" s="286"/>
    </row>
    <row r="360" spans="1:15" ht="12.75">
      <c r="A360" s="295"/>
      <c r="B360" s="298"/>
      <c r="C360" s="299" t="s">
        <v>163</v>
      </c>
      <c r="D360" s="300"/>
      <c r="E360" s="301">
        <v>4.7</v>
      </c>
      <c r="F360" s="302"/>
      <c r="G360" s="303"/>
      <c r="H360" s="304"/>
      <c r="I360" s="296"/>
      <c r="J360" s="305"/>
      <c r="K360" s="296"/>
      <c r="M360" s="297" t="s">
        <v>163</v>
      </c>
      <c r="O360" s="286"/>
    </row>
    <row r="361" spans="1:15" ht="12.75">
      <c r="A361" s="295"/>
      <c r="B361" s="298"/>
      <c r="C361" s="299" t="s">
        <v>458</v>
      </c>
      <c r="D361" s="300"/>
      <c r="E361" s="301">
        <v>4.7</v>
      </c>
      <c r="F361" s="302"/>
      <c r="G361" s="303"/>
      <c r="H361" s="304"/>
      <c r="I361" s="296"/>
      <c r="J361" s="305"/>
      <c r="K361" s="296"/>
      <c r="M361" s="297" t="s">
        <v>458</v>
      </c>
      <c r="O361" s="286"/>
    </row>
    <row r="362" spans="1:15" ht="12.75">
      <c r="A362" s="295"/>
      <c r="B362" s="298"/>
      <c r="C362" s="299" t="s">
        <v>459</v>
      </c>
      <c r="D362" s="300"/>
      <c r="E362" s="301">
        <v>19.1</v>
      </c>
      <c r="F362" s="302"/>
      <c r="G362" s="303"/>
      <c r="H362" s="304"/>
      <c r="I362" s="296"/>
      <c r="J362" s="305"/>
      <c r="K362" s="296"/>
      <c r="M362" s="297" t="s">
        <v>459</v>
      </c>
      <c r="O362" s="286"/>
    </row>
    <row r="363" spans="1:15" ht="12.75">
      <c r="A363" s="295"/>
      <c r="B363" s="298"/>
      <c r="C363" s="299" t="s">
        <v>161</v>
      </c>
      <c r="D363" s="300"/>
      <c r="E363" s="301">
        <v>13.5</v>
      </c>
      <c r="F363" s="302"/>
      <c r="G363" s="303"/>
      <c r="H363" s="304"/>
      <c r="I363" s="296"/>
      <c r="J363" s="305"/>
      <c r="K363" s="296"/>
      <c r="M363" s="297" t="s">
        <v>161</v>
      </c>
      <c r="O363" s="286"/>
    </row>
    <row r="364" spans="1:15" ht="12.75">
      <c r="A364" s="295"/>
      <c r="B364" s="298"/>
      <c r="C364" s="299" t="s">
        <v>165</v>
      </c>
      <c r="D364" s="300"/>
      <c r="E364" s="301">
        <v>0</v>
      </c>
      <c r="F364" s="302"/>
      <c r="G364" s="303"/>
      <c r="H364" s="304"/>
      <c r="I364" s="296"/>
      <c r="J364" s="305"/>
      <c r="K364" s="296"/>
      <c r="M364" s="297" t="s">
        <v>165</v>
      </c>
      <c r="O364" s="286"/>
    </row>
    <row r="365" spans="1:15" ht="12.75">
      <c r="A365" s="295"/>
      <c r="B365" s="298"/>
      <c r="C365" s="299" t="s">
        <v>166</v>
      </c>
      <c r="D365" s="300"/>
      <c r="E365" s="301">
        <v>1.7</v>
      </c>
      <c r="F365" s="302"/>
      <c r="G365" s="303"/>
      <c r="H365" s="304"/>
      <c r="I365" s="296"/>
      <c r="J365" s="305"/>
      <c r="K365" s="296"/>
      <c r="M365" s="297" t="s">
        <v>166</v>
      </c>
      <c r="O365" s="286"/>
    </row>
    <row r="366" spans="1:15" ht="12.75">
      <c r="A366" s="295"/>
      <c r="B366" s="298"/>
      <c r="C366" s="299" t="s">
        <v>174</v>
      </c>
      <c r="D366" s="300"/>
      <c r="E366" s="301">
        <v>4.4</v>
      </c>
      <c r="F366" s="302"/>
      <c r="G366" s="303"/>
      <c r="H366" s="304"/>
      <c r="I366" s="296"/>
      <c r="J366" s="305"/>
      <c r="K366" s="296"/>
      <c r="M366" s="297" t="s">
        <v>174</v>
      </c>
      <c r="O366" s="286"/>
    </row>
    <row r="367" spans="1:15" ht="12.75">
      <c r="A367" s="295"/>
      <c r="B367" s="298"/>
      <c r="C367" s="299" t="s">
        <v>460</v>
      </c>
      <c r="D367" s="300"/>
      <c r="E367" s="301">
        <v>19.8</v>
      </c>
      <c r="F367" s="302"/>
      <c r="G367" s="303"/>
      <c r="H367" s="304"/>
      <c r="I367" s="296"/>
      <c r="J367" s="305"/>
      <c r="K367" s="296"/>
      <c r="M367" s="297" t="s">
        <v>460</v>
      </c>
      <c r="O367" s="286"/>
    </row>
    <row r="368" spans="1:15" ht="12.75">
      <c r="A368" s="295"/>
      <c r="B368" s="298"/>
      <c r="C368" s="299" t="s">
        <v>168</v>
      </c>
      <c r="D368" s="300"/>
      <c r="E368" s="301">
        <v>7.7</v>
      </c>
      <c r="F368" s="302"/>
      <c r="G368" s="303"/>
      <c r="H368" s="304"/>
      <c r="I368" s="296"/>
      <c r="J368" s="305"/>
      <c r="K368" s="296"/>
      <c r="M368" s="297" t="s">
        <v>168</v>
      </c>
      <c r="O368" s="286"/>
    </row>
    <row r="369" spans="1:15" ht="12.75">
      <c r="A369" s="295"/>
      <c r="B369" s="298"/>
      <c r="C369" s="299" t="s">
        <v>461</v>
      </c>
      <c r="D369" s="300"/>
      <c r="E369" s="301">
        <v>0</v>
      </c>
      <c r="F369" s="302"/>
      <c r="G369" s="303"/>
      <c r="H369" s="304"/>
      <c r="I369" s="296"/>
      <c r="J369" s="305"/>
      <c r="K369" s="296"/>
      <c r="M369" s="297">
        <v>0</v>
      </c>
      <c r="O369" s="286"/>
    </row>
    <row r="370" spans="1:15" ht="12.75">
      <c r="A370" s="295"/>
      <c r="B370" s="298"/>
      <c r="C370" s="299" t="s">
        <v>412</v>
      </c>
      <c r="D370" s="300"/>
      <c r="E370" s="301">
        <v>0</v>
      </c>
      <c r="F370" s="302"/>
      <c r="G370" s="303"/>
      <c r="H370" s="304"/>
      <c r="I370" s="296"/>
      <c r="J370" s="305"/>
      <c r="K370" s="296"/>
      <c r="M370" s="297" t="s">
        <v>412</v>
      </c>
      <c r="O370" s="286"/>
    </row>
    <row r="371" spans="1:15" ht="12.75">
      <c r="A371" s="295"/>
      <c r="B371" s="298"/>
      <c r="C371" s="299" t="s">
        <v>462</v>
      </c>
      <c r="D371" s="300"/>
      <c r="E371" s="301">
        <v>13.6</v>
      </c>
      <c r="F371" s="302"/>
      <c r="G371" s="303"/>
      <c r="H371" s="304"/>
      <c r="I371" s="296"/>
      <c r="J371" s="305"/>
      <c r="K371" s="296"/>
      <c r="M371" s="297" t="s">
        <v>462</v>
      </c>
      <c r="O371" s="286"/>
    </row>
    <row r="372" spans="1:15" ht="12.75">
      <c r="A372" s="295"/>
      <c r="B372" s="298"/>
      <c r="C372" s="299" t="s">
        <v>463</v>
      </c>
      <c r="D372" s="300"/>
      <c r="E372" s="301">
        <v>14.1</v>
      </c>
      <c r="F372" s="302"/>
      <c r="G372" s="303"/>
      <c r="H372" s="304"/>
      <c r="I372" s="296"/>
      <c r="J372" s="305"/>
      <c r="K372" s="296"/>
      <c r="M372" s="297" t="s">
        <v>463</v>
      </c>
      <c r="O372" s="286"/>
    </row>
    <row r="373" spans="1:15" ht="12.75">
      <c r="A373" s="295"/>
      <c r="B373" s="298"/>
      <c r="C373" s="299" t="s">
        <v>464</v>
      </c>
      <c r="D373" s="300"/>
      <c r="E373" s="301">
        <v>3.9</v>
      </c>
      <c r="F373" s="302"/>
      <c r="G373" s="303"/>
      <c r="H373" s="304"/>
      <c r="I373" s="296"/>
      <c r="J373" s="305"/>
      <c r="K373" s="296"/>
      <c r="M373" s="297" t="s">
        <v>464</v>
      </c>
      <c r="O373" s="286"/>
    </row>
    <row r="374" spans="1:15" ht="12.75">
      <c r="A374" s="295"/>
      <c r="B374" s="298"/>
      <c r="C374" s="299" t="s">
        <v>414</v>
      </c>
      <c r="D374" s="300"/>
      <c r="E374" s="301">
        <v>0</v>
      </c>
      <c r="F374" s="302"/>
      <c r="G374" s="303"/>
      <c r="H374" s="304"/>
      <c r="I374" s="296"/>
      <c r="J374" s="305"/>
      <c r="K374" s="296"/>
      <c r="M374" s="297" t="s">
        <v>414</v>
      </c>
      <c r="O374" s="286"/>
    </row>
    <row r="375" spans="1:15" ht="12.75">
      <c r="A375" s="295"/>
      <c r="B375" s="298"/>
      <c r="C375" s="299" t="s">
        <v>415</v>
      </c>
      <c r="D375" s="300"/>
      <c r="E375" s="301">
        <v>0</v>
      </c>
      <c r="F375" s="302"/>
      <c r="G375" s="303"/>
      <c r="H375" s="304"/>
      <c r="I375" s="296"/>
      <c r="J375" s="305"/>
      <c r="K375" s="296"/>
      <c r="M375" s="297" t="s">
        <v>415</v>
      </c>
      <c r="O375" s="286"/>
    </row>
    <row r="376" spans="1:15" ht="12.75">
      <c r="A376" s="295"/>
      <c r="B376" s="298"/>
      <c r="C376" s="299" t="s">
        <v>465</v>
      </c>
      <c r="D376" s="300"/>
      <c r="E376" s="301">
        <v>3.1</v>
      </c>
      <c r="F376" s="302"/>
      <c r="G376" s="303"/>
      <c r="H376" s="304"/>
      <c r="I376" s="296"/>
      <c r="J376" s="305"/>
      <c r="K376" s="296"/>
      <c r="M376" s="297" t="s">
        <v>465</v>
      </c>
      <c r="O376" s="286"/>
    </row>
    <row r="377" spans="1:15" ht="12.75">
      <c r="A377" s="295"/>
      <c r="B377" s="298"/>
      <c r="C377" s="299" t="s">
        <v>466</v>
      </c>
      <c r="D377" s="300"/>
      <c r="E377" s="301">
        <v>3.3</v>
      </c>
      <c r="F377" s="302"/>
      <c r="G377" s="303"/>
      <c r="H377" s="304"/>
      <c r="I377" s="296"/>
      <c r="J377" s="305"/>
      <c r="K377" s="296"/>
      <c r="M377" s="297" t="s">
        <v>466</v>
      </c>
      <c r="O377" s="286"/>
    </row>
    <row r="378" spans="1:15" ht="12.75">
      <c r="A378" s="295"/>
      <c r="B378" s="298"/>
      <c r="C378" s="299" t="s">
        <v>467</v>
      </c>
      <c r="D378" s="300"/>
      <c r="E378" s="301">
        <v>22.8</v>
      </c>
      <c r="F378" s="302"/>
      <c r="G378" s="303"/>
      <c r="H378" s="304"/>
      <c r="I378" s="296"/>
      <c r="J378" s="305"/>
      <c r="K378" s="296"/>
      <c r="M378" s="297" t="s">
        <v>467</v>
      </c>
      <c r="O378" s="286"/>
    </row>
    <row r="379" spans="1:15" ht="12.75">
      <c r="A379" s="295"/>
      <c r="B379" s="298"/>
      <c r="C379" s="299" t="s">
        <v>161</v>
      </c>
      <c r="D379" s="300"/>
      <c r="E379" s="301">
        <v>13.5</v>
      </c>
      <c r="F379" s="302"/>
      <c r="G379" s="303"/>
      <c r="H379" s="304"/>
      <c r="I379" s="296"/>
      <c r="J379" s="305"/>
      <c r="K379" s="296"/>
      <c r="M379" s="297" t="s">
        <v>161</v>
      </c>
      <c r="O379" s="286"/>
    </row>
    <row r="380" spans="1:15" ht="12.75">
      <c r="A380" s="295"/>
      <c r="B380" s="298"/>
      <c r="C380" s="299" t="s">
        <v>418</v>
      </c>
      <c r="D380" s="300"/>
      <c r="E380" s="301">
        <v>0</v>
      </c>
      <c r="F380" s="302"/>
      <c r="G380" s="303"/>
      <c r="H380" s="304"/>
      <c r="I380" s="296"/>
      <c r="J380" s="305"/>
      <c r="K380" s="296"/>
      <c r="M380" s="297" t="s">
        <v>418</v>
      </c>
      <c r="O380" s="286"/>
    </row>
    <row r="381" spans="1:15" ht="12.75">
      <c r="A381" s="295"/>
      <c r="B381" s="298"/>
      <c r="C381" s="299" t="s">
        <v>468</v>
      </c>
      <c r="D381" s="300"/>
      <c r="E381" s="301">
        <v>3.4</v>
      </c>
      <c r="F381" s="302"/>
      <c r="G381" s="303"/>
      <c r="H381" s="304"/>
      <c r="I381" s="296"/>
      <c r="J381" s="305"/>
      <c r="K381" s="296"/>
      <c r="M381" s="297" t="s">
        <v>468</v>
      </c>
      <c r="O381" s="286"/>
    </row>
    <row r="382" spans="1:15" ht="12.75">
      <c r="A382" s="295"/>
      <c r="B382" s="298"/>
      <c r="C382" s="299" t="s">
        <v>469</v>
      </c>
      <c r="D382" s="300"/>
      <c r="E382" s="301">
        <v>3.7</v>
      </c>
      <c r="F382" s="302"/>
      <c r="G382" s="303"/>
      <c r="H382" s="304"/>
      <c r="I382" s="296"/>
      <c r="J382" s="305"/>
      <c r="K382" s="296"/>
      <c r="M382" s="297" t="s">
        <v>469</v>
      </c>
      <c r="O382" s="286"/>
    </row>
    <row r="383" spans="1:15" ht="12.75">
      <c r="A383" s="295"/>
      <c r="B383" s="298"/>
      <c r="C383" s="299" t="s">
        <v>470</v>
      </c>
      <c r="D383" s="300"/>
      <c r="E383" s="301">
        <v>24.1</v>
      </c>
      <c r="F383" s="302"/>
      <c r="G383" s="303"/>
      <c r="H383" s="304"/>
      <c r="I383" s="296"/>
      <c r="J383" s="305"/>
      <c r="K383" s="296"/>
      <c r="M383" s="297" t="s">
        <v>470</v>
      </c>
      <c r="O383" s="286"/>
    </row>
    <row r="384" spans="1:15" ht="12.75">
      <c r="A384" s="295"/>
      <c r="B384" s="298"/>
      <c r="C384" s="299" t="s">
        <v>471</v>
      </c>
      <c r="D384" s="300"/>
      <c r="E384" s="301">
        <v>11.5</v>
      </c>
      <c r="F384" s="302"/>
      <c r="G384" s="303"/>
      <c r="H384" s="304"/>
      <c r="I384" s="296"/>
      <c r="J384" s="305"/>
      <c r="K384" s="296"/>
      <c r="M384" s="297" t="s">
        <v>471</v>
      </c>
      <c r="O384" s="286"/>
    </row>
    <row r="385" spans="1:15" ht="12.75">
      <c r="A385" s="295"/>
      <c r="B385" s="298"/>
      <c r="C385" s="299" t="s">
        <v>420</v>
      </c>
      <c r="D385" s="300"/>
      <c r="E385" s="301">
        <v>0</v>
      </c>
      <c r="F385" s="302"/>
      <c r="G385" s="303"/>
      <c r="H385" s="304"/>
      <c r="I385" s="296"/>
      <c r="J385" s="305"/>
      <c r="K385" s="296"/>
      <c r="M385" s="297" t="s">
        <v>420</v>
      </c>
      <c r="O385" s="286"/>
    </row>
    <row r="386" spans="1:15" ht="12.75">
      <c r="A386" s="295"/>
      <c r="B386" s="298"/>
      <c r="C386" s="299" t="s">
        <v>472</v>
      </c>
      <c r="D386" s="300"/>
      <c r="E386" s="301">
        <v>3.7</v>
      </c>
      <c r="F386" s="302"/>
      <c r="G386" s="303"/>
      <c r="H386" s="304"/>
      <c r="I386" s="296"/>
      <c r="J386" s="305"/>
      <c r="K386" s="296"/>
      <c r="M386" s="297" t="s">
        <v>472</v>
      </c>
      <c r="O386" s="286"/>
    </row>
    <row r="387" spans="1:15" ht="12.75">
      <c r="A387" s="295"/>
      <c r="B387" s="298"/>
      <c r="C387" s="299" t="s">
        <v>473</v>
      </c>
      <c r="D387" s="300"/>
      <c r="E387" s="301">
        <v>25.2</v>
      </c>
      <c r="F387" s="302"/>
      <c r="G387" s="303"/>
      <c r="H387" s="304"/>
      <c r="I387" s="296"/>
      <c r="J387" s="305"/>
      <c r="K387" s="296"/>
      <c r="M387" s="297" t="s">
        <v>473</v>
      </c>
      <c r="O387" s="286"/>
    </row>
    <row r="388" spans="1:15" ht="12.75">
      <c r="A388" s="295"/>
      <c r="B388" s="298"/>
      <c r="C388" s="299" t="s">
        <v>474</v>
      </c>
      <c r="D388" s="300"/>
      <c r="E388" s="301">
        <v>4.3</v>
      </c>
      <c r="F388" s="302"/>
      <c r="G388" s="303"/>
      <c r="H388" s="304"/>
      <c r="I388" s="296"/>
      <c r="J388" s="305"/>
      <c r="K388" s="296"/>
      <c r="M388" s="297" t="s">
        <v>474</v>
      </c>
      <c r="O388" s="286"/>
    </row>
    <row r="389" spans="1:15" ht="12.75">
      <c r="A389" s="295"/>
      <c r="B389" s="298"/>
      <c r="C389" s="299" t="s">
        <v>475</v>
      </c>
      <c r="D389" s="300"/>
      <c r="E389" s="301">
        <v>0</v>
      </c>
      <c r="F389" s="302"/>
      <c r="G389" s="303"/>
      <c r="H389" s="304"/>
      <c r="I389" s="296"/>
      <c r="J389" s="305"/>
      <c r="K389" s="296"/>
      <c r="M389" s="297" t="s">
        <v>475</v>
      </c>
      <c r="O389" s="286"/>
    </row>
    <row r="390" spans="1:15" ht="12.75">
      <c r="A390" s="295"/>
      <c r="B390" s="298"/>
      <c r="C390" s="299" t="s">
        <v>476</v>
      </c>
      <c r="D390" s="300"/>
      <c r="E390" s="301">
        <v>4.9</v>
      </c>
      <c r="F390" s="302"/>
      <c r="G390" s="303"/>
      <c r="H390" s="304"/>
      <c r="I390" s="296"/>
      <c r="J390" s="305"/>
      <c r="K390" s="296"/>
      <c r="M390" s="297" t="s">
        <v>476</v>
      </c>
      <c r="O390" s="286"/>
    </row>
    <row r="391" spans="1:15" ht="12.75">
      <c r="A391" s="295"/>
      <c r="B391" s="298"/>
      <c r="C391" s="299" t="s">
        <v>369</v>
      </c>
      <c r="D391" s="300"/>
      <c r="E391" s="301">
        <v>20</v>
      </c>
      <c r="F391" s="302"/>
      <c r="G391" s="303"/>
      <c r="H391" s="304"/>
      <c r="I391" s="296"/>
      <c r="J391" s="305"/>
      <c r="K391" s="296"/>
      <c r="M391" s="297" t="s">
        <v>369</v>
      </c>
      <c r="O391" s="286"/>
    </row>
    <row r="392" spans="1:80" ht="12.75">
      <c r="A392" s="287">
        <v>74</v>
      </c>
      <c r="B392" s="288" t="s">
        <v>477</v>
      </c>
      <c r="C392" s="289" t="s">
        <v>478</v>
      </c>
      <c r="D392" s="290" t="s">
        <v>122</v>
      </c>
      <c r="E392" s="291">
        <v>235.8416</v>
      </c>
      <c r="F392" s="291">
        <v>0</v>
      </c>
      <c r="G392" s="292">
        <f>E392*F392</f>
        <v>0</v>
      </c>
      <c r="H392" s="293">
        <v>20588.9699999988</v>
      </c>
      <c r="I392" s="294">
        <f>E392*H392</f>
        <v>4855735.627151717</v>
      </c>
      <c r="J392" s="293">
        <v>0</v>
      </c>
      <c r="K392" s="294">
        <f>E392*J392</f>
        <v>0</v>
      </c>
      <c r="O392" s="286">
        <v>2</v>
      </c>
      <c r="AA392" s="257">
        <v>1</v>
      </c>
      <c r="AB392" s="257">
        <v>7</v>
      </c>
      <c r="AC392" s="257">
        <v>7</v>
      </c>
      <c r="AZ392" s="257">
        <v>2</v>
      </c>
      <c r="BA392" s="257">
        <f>IF(AZ392=1,G392,0)</f>
        <v>0</v>
      </c>
      <c r="BB392" s="257">
        <f>IF(AZ392=2,G392,0)</f>
        <v>0</v>
      </c>
      <c r="BC392" s="257">
        <f>IF(AZ392=3,G392,0)</f>
        <v>0</v>
      </c>
      <c r="BD392" s="257">
        <f>IF(AZ392=4,G392,0)</f>
        <v>0</v>
      </c>
      <c r="BE392" s="257">
        <f>IF(AZ392=5,G392,0)</f>
        <v>0</v>
      </c>
      <c r="CA392" s="286">
        <v>1</v>
      </c>
      <c r="CB392" s="286">
        <v>7</v>
      </c>
    </row>
    <row r="393" spans="1:15" ht="21">
      <c r="A393" s="295"/>
      <c r="B393" s="298"/>
      <c r="C393" s="299" t="s">
        <v>479</v>
      </c>
      <c r="D393" s="300"/>
      <c r="E393" s="301">
        <v>155.5488</v>
      </c>
      <c r="F393" s="302"/>
      <c r="G393" s="303"/>
      <c r="H393" s="304"/>
      <c r="I393" s="296"/>
      <c r="J393" s="305"/>
      <c r="K393" s="296"/>
      <c r="M393" s="297" t="s">
        <v>479</v>
      </c>
      <c r="O393" s="286"/>
    </row>
    <row r="394" spans="1:15" ht="12.75">
      <c r="A394" s="295"/>
      <c r="B394" s="298"/>
      <c r="C394" s="299" t="s">
        <v>151</v>
      </c>
      <c r="D394" s="300"/>
      <c r="E394" s="301">
        <v>-13.92</v>
      </c>
      <c r="F394" s="302"/>
      <c r="G394" s="303"/>
      <c r="H394" s="304"/>
      <c r="I394" s="296"/>
      <c r="J394" s="305"/>
      <c r="K394" s="296"/>
      <c r="M394" s="297" t="s">
        <v>151</v>
      </c>
      <c r="O394" s="286"/>
    </row>
    <row r="395" spans="1:15" ht="12.75">
      <c r="A395" s="295"/>
      <c r="B395" s="298"/>
      <c r="C395" s="299" t="s">
        <v>480</v>
      </c>
      <c r="D395" s="300"/>
      <c r="E395" s="301">
        <v>67.4</v>
      </c>
      <c r="F395" s="302"/>
      <c r="G395" s="303"/>
      <c r="H395" s="304"/>
      <c r="I395" s="296"/>
      <c r="J395" s="305"/>
      <c r="K395" s="296"/>
      <c r="M395" s="297" t="s">
        <v>480</v>
      </c>
      <c r="O395" s="286"/>
    </row>
    <row r="396" spans="1:15" ht="12.75">
      <c r="A396" s="295"/>
      <c r="B396" s="298"/>
      <c r="C396" s="299" t="s">
        <v>481</v>
      </c>
      <c r="D396" s="300"/>
      <c r="E396" s="301">
        <v>26.8128</v>
      </c>
      <c r="F396" s="302"/>
      <c r="G396" s="303"/>
      <c r="H396" s="304"/>
      <c r="I396" s="296"/>
      <c r="J396" s="305"/>
      <c r="K396" s="296"/>
      <c r="M396" s="297" t="s">
        <v>481</v>
      </c>
      <c r="O396" s="286"/>
    </row>
    <row r="397" spans="1:80" ht="12.75">
      <c r="A397" s="287">
        <v>75</v>
      </c>
      <c r="B397" s="288" t="s">
        <v>482</v>
      </c>
      <c r="C397" s="289" t="s">
        <v>483</v>
      </c>
      <c r="D397" s="290" t="s">
        <v>122</v>
      </c>
      <c r="E397" s="291">
        <v>226.17</v>
      </c>
      <c r="F397" s="291">
        <v>0</v>
      </c>
      <c r="G397" s="292">
        <f>E397*F397</f>
        <v>0</v>
      </c>
      <c r="H397" s="293">
        <v>15447.4099999964</v>
      </c>
      <c r="I397" s="294">
        <f>E397*H397</f>
        <v>3493740.719699186</v>
      </c>
      <c r="J397" s="293">
        <v>0</v>
      </c>
      <c r="K397" s="294">
        <f>E397*J397</f>
        <v>0</v>
      </c>
      <c r="O397" s="286">
        <v>2</v>
      </c>
      <c r="AA397" s="257">
        <v>1</v>
      </c>
      <c r="AB397" s="257">
        <v>7</v>
      </c>
      <c r="AC397" s="257">
        <v>7</v>
      </c>
      <c r="AZ397" s="257">
        <v>2</v>
      </c>
      <c r="BA397" s="257">
        <f>IF(AZ397=1,G397,0)</f>
        <v>0</v>
      </c>
      <c r="BB397" s="257">
        <f>IF(AZ397=2,G397,0)</f>
        <v>0</v>
      </c>
      <c r="BC397" s="257">
        <f>IF(AZ397=3,G397,0)</f>
        <v>0</v>
      </c>
      <c r="BD397" s="257">
        <f>IF(AZ397=4,G397,0)</f>
        <v>0</v>
      </c>
      <c r="BE397" s="257">
        <f>IF(AZ397=5,G397,0)</f>
        <v>0</v>
      </c>
      <c r="CA397" s="286">
        <v>1</v>
      </c>
      <c r="CB397" s="286">
        <v>7</v>
      </c>
    </row>
    <row r="398" spans="1:15" ht="12.75">
      <c r="A398" s="295"/>
      <c r="B398" s="298"/>
      <c r="C398" s="299" t="s">
        <v>484</v>
      </c>
      <c r="D398" s="300"/>
      <c r="E398" s="301">
        <v>226.17</v>
      </c>
      <c r="F398" s="302"/>
      <c r="G398" s="303"/>
      <c r="H398" s="304"/>
      <c r="I398" s="296"/>
      <c r="J398" s="305"/>
      <c r="K398" s="296"/>
      <c r="M398" s="326">
        <v>226170</v>
      </c>
      <c r="O398" s="286"/>
    </row>
    <row r="399" spans="1:80" ht="12.75">
      <c r="A399" s="287">
        <v>76</v>
      </c>
      <c r="B399" s="288" t="s">
        <v>485</v>
      </c>
      <c r="C399" s="289" t="s">
        <v>486</v>
      </c>
      <c r="D399" s="290" t="s">
        <v>122</v>
      </c>
      <c r="E399" s="291">
        <v>75.488</v>
      </c>
      <c r="F399" s="291">
        <v>0</v>
      </c>
      <c r="G399" s="292">
        <f>E399*F399</f>
        <v>0</v>
      </c>
      <c r="H399" s="293">
        <v>11761.0300000012</v>
      </c>
      <c r="I399" s="294">
        <f>E399*H399</f>
        <v>887816.6326400905</v>
      </c>
      <c r="J399" s="293"/>
      <c r="K399" s="294">
        <f>E399*J399</f>
        <v>0</v>
      </c>
      <c r="O399" s="286">
        <v>2</v>
      </c>
      <c r="AA399" s="257">
        <v>12</v>
      </c>
      <c r="AB399" s="257">
        <v>0</v>
      </c>
      <c r="AC399" s="257">
        <v>75</v>
      </c>
      <c r="AZ399" s="257">
        <v>2</v>
      </c>
      <c r="BA399" s="257">
        <f>IF(AZ399=1,G399,0)</f>
        <v>0</v>
      </c>
      <c r="BB399" s="257">
        <f>IF(AZ399=2,G399,0)</f>
        <v>0</v>
      </c>
      <c r="BC399" s="257">
        <f>IF(AZ399=3,G399,0)</f>
        <v>0</v>
      </c>
      <c r="BD399" s="257">
        <f>IF(AZ399=4,G399,0)</f>
        <v>0</v>
      </c>
      <c r="BE399" s="257">
        <f>IF(AZ399=5,G399,0)</f>
        <v>0</v>
      </c>
      <c r="CA399" s="286">
        <v>12</v>
      </c>
      <c r="CB399" s="286">
        <v>0</v>
      </c>
    </row>
    <row r="400" spans="1:15" ht="12.75">
      <c r="A400" s="295"/>
      <c r="B400" s="298"/>
      <c r="C400" s="299" t="s">
        <v>487</v>
      </c>
      <c r="D400" s="300"/>
      <c r="E400" s="301">
        <v>67.4</v>
      </c>
      <c r="F400" s="302"/>
      <c r="G400" s="303"/>
      <c r="H400" s="304"/>
      <c r="I400" s="296"/>
      <c r="J400" s="305"/>
      <c r="K400" s="296"/>
      <c r="M400" s="297" t="s">
        <v>487</v>
      </c>
      <c r="O400" s="286"/>
    </row>
    <row r="401" spans="1:15" ht="12.75">
      <c r="A401" s="295"/>
      <c r="B401" s="298"/>
      <c r="C401" s="299" t="s">
        <v>488</v>
      </c>
      <c r="D401" s="300"/>
      <c r="E401" s="301">
        <v>8.088</v>
      </c>
      <c r="F401" s="302"/>
      <c r="G401" s="303"/>
      <c r="H401" s="304"/>
      <c r="I401" s="296"/>
      <c r="J401" s="305"/>
      <c r="K401" s="296"/>
      <c r="M401" s="297" t="s">
        <v>488</v>
      </c>
      <c r="O401" s="286"/>
    </row>
    <row r="402" spans="1:80" ht="12.75">
      <c r="A402" s="287">
        <v>77</v>
      </c>
      <c r="B402" s="288" t="s">
        <v>489</v>
      </c>
      <c r="C402" s="289" t="s">
        <v>490</v>
      </c>
      <c r="D402" s="290" t="s">
        <v>122</v>
      </c>
      <c r="E402" s="291">
        <v>305.437</v>
      </c>
      <c r="F402" s="291">
        <v>0</v>
      </c>
      <c r="G402" s="292">
        <f>E402*F402</f>
        <v>0</v>
      </c>
      <c r="H402" s="293">
        <v>66493.6399999857</v>
      </c>
      <c r="I402" s="294">
        <f>E402*H402</f>
        <v>20309617.92067563</v>
      </c>
      <c r="J402" s="293"/>
      <c r="K402" s="294">
        <f>E402*J402</f>
        <v>0</v>
      </c>
      <c r="O402" s="286">
        <v>2</v>
      </c>
      <c r="AA402" s="257">
        <v>12</v>
      </c>
      <c r="AB402" s="257">
        <v>0</v>
      </c>
      <c r="AC402" s="257">
        <v>76</v>
      </c>
      <c r="AZ402" s="257">
        <v>2</v>
      </c>
      <c r="BA402" s="257">
        <f>IF(AZ402=1,G402,0)</f>
        <v>0</v>
      </c>
      <c r="BB402" s="257">
        <f>IF(AZ402=2,G402,0)</f>
        <v>0</v>
      </c>
      <c r="BC402" s="257">
        <f>IF(AZ402=3,G402,0)</f>
        <v>0</v>
      </c>
      <c r="BD402" s="257">
        <f>IF(AZ402=4,G402,0)</f>
        <v>0</v>
      </c>
      <c r="BE402" s="257">
        <f>IF(AZ402=5,G402,0)</f>
        <v>0</v>
      </c>
      <c r="CA402" s="286">
        <v>12</v>
      </c>
      <c r="CB402" s="286">
        <v>0</v>
      </c>
    </row>
    <row r="403" spans="1:15" ht="12.75">
      <c r="A403" s="295"/>
      <c r="B403" s="298"/>
      <c r="C403" s="299" t="s">
        <v>445</v>
      </c>
      <c r="D403" s="300"/>
      <c r="E403" s="301">
        <v>207.4688</v>
      </c>
      <c r="F403" s="302"/>
      <c r="G403" s="303"/>
      <c r="H403" s="304"/>
      <c r="I403" s="296"/>
      <c r="J403" s="305"/>
      <c r="K403" s="296"/>
      <c r="M403" s="297" t="s">
        <v>445</v>
      </c>
      <c r="O403" s="286"/>
    </row>
    <row r="404" spans="1:15" ht="12.75">
      <c r="A404" s="295"/>
      <c r="B404" s="298"/>
      <c r="C404" s="299" t="s">
        <v>491</v>
      </c>
      <c r="D404" s="300"/>
      <c r="E404" s="301">
        <v>34.5733</v>
      </c>
      <c r="F404" s="302"/>
      <c r="G404" s="303"/>
      <c r="H404" s="304"/>
      <c r="I404" s="296"/>
      <c r="J404" s="305"/>
      <c r="K404" s="296"/>
      <c r="M404" s="297" t="s">
        <v>491</v>
      </c>
      <c r="O404" s="286"/>
    </row>
    <row r="405" spans="1:15" ht="12.75">
      <c r="A405" s="295"/>
      <c r="B405" s="298"/>
      <c r="C405" s="299" t="s">
        <v>222</v>
      </c>
      <c r="D405" s="300"/>
      <c r="E405" s="301">
        <v>35.6279</v>
      </c>
      <c r="F405" s="302"/>
      <c r="G405" s="303"/>
      <c r="H405" s="304"/>
      <c r="I405" s="296"/>
      <c r="J405" s="305"/>
      <c r="K405" s="296"/>
      <c r="M405" s="297" t="s">
        <v>222</v>
      </c>
      <c r="O405" s="286"/>
    </row>
    <row r="406" spans="1:15" ht="12.75">
      <c r="A406" s="295"/>
      <c r="B406" s="298"/>
      <c r="C406" s="299" t="s">
        <v>492</v>
      </c>
      <c r="D406" s="300"/>
      <c r="E406" s="301">
        <v>27.767</v>
      </c>
      <c r="F406" s="302"/>
      <c r="G406" s="303"/>
      <c r="H406" s="304"/>
      <c r="I406" s="296"/>
      <c r="J406" s="305"/>
      <c r="K406" s="296"/>
      <c r="M406" s="297" t="s">
        <v>492</v>
      </c>
      <c r="O406" s="286"/>
    </row>
    <row r="407" spans="1:80" ht="12.75">
      <c r="A407" s="287">
        <v>78</v>
      </c>
      <c r="B407" s="288" t="s">
        <v>493</v>
      </c>
      <c r="C407" s="289" t="s">
        <v>494</v>
      </c>
      <c r="D407" s="290" t="s">
        <v>122</v>
      </c>
      <c r="E407" s="291">
        <v>305.437</v>
      </c>
      <c r="F407" s="291">
        <v>0</v>
      </c>
      <c r="G407" s="292">
        <f>E407*F407</f>
        <v>0</v>
      </c>
      <c r="H407" s="293">
        <v>76267.6299999952</v>
      </c>
      <c r="I407" s="294">
        <f>E407*H407</f>
        <v>23294956.104308534</v>
      </c>
      <c r="J407" s="293"/>
      <c r="K407" s="294">
        <f>E407*J407</f>
        <v>0</v>
      </c>
      <c r="O407" s="286">
        <v>2</v>
      </c>
      <c r="AA407" s="257">
        <v>12</v>
      </c>
      <c r="AB407" s="257">
        <v>0</v>
      </c>
      <c r="AC407" s="257">
        <v>77</v>
      </c>
      <c r="AZ407" s="257">
        <v>2</v>
      </c>
      <c r="BA407" s="257">
        <f>IF(AZ407=1,G407,0)</f>
        <v>0</v>
      </c>
      <c r="BB407" s="257">
        <f>IF(AZ407=2,G407,0)</f>
        <v>0</v>
      </c>
      <c r="BC407" s="257">
        <f>IF(AZ407=3,G407,0)</f>
        <v>0</v>
      </c>
      <c r="BD407" s="257">
        <f>IF(AZ407=4,G407,0)</f>
        <v>0</v>
      </c>
      <c r="BE407" s="257">
        <f>IF(AZ407=5,G407,0)</f>
        <v>0</v>
      </c>
      <c r="CA407" s="286">
        <v>12</v>
      </c>
      <c r="CB407" s="286">
        <v>0</v>
      </c>
    </row>
    <row r="408" spans="1:15" ht="12.75">
      <c r="A408" s="295"/>
      <c r="B408" s="298"/>
      <c r="C408" s="299" t="s">
        <v>445</v>
      </c>
      <c r="D408" s="300"/>
      <c r="E408" s="301">
        <v>207.4688</v>
      </c>
      <c r="F408" s="302"/>
      <c r="G408" s="303"/>
      <c r="H408" s="304"/>
      <c r="I408" s="296"/>
      <c r="J408" s="305"/>
      <c r="K408" s="296"/>
      <c r="M408" s="297" t="s">
        <v>445</v>
      </c>
      <c r="O408" s="286"/>
    </row>
    <row r="409" spans="1:15" ht="12.75">
      <c r="A409" s="295"/>
      <c r="B409" s="298"/>
      <c r="C409" s="299" t="s">
        <v>491</v>
      </c>
      <c r="D409" s="300"/>
      <c r="E409" s="301">
        <v>34.5733</v>
      </c>
      <c r="F409" s="302"/>
      <c r="G409" s="303"/>
      <c r="H409" s="304"/>
      <c r="I409" s="296"/>
      <c r="J409" s="305"/>
      <c r="K409" s="296"/>
      <c r="M409" s="297" t="s">
        <v>491</v>
      </c>
      <c r="O409" s="286"/>
    </row>
    <row r="410" spans="1:15" ht="12.75">
      <c r="A410" s="295"/>
      <c r="B410" s="298"/>
      <c r="C410" s="299" t="s">
        <v>222</v>
      </c>
      <c r="D410" s="300"/>
      <c r="E410" s="301">
        <v>35.6279</v>
      </c>
      <c r="F410" s="302"/>
      <c r="G410" s="303"/>
      <c r="H410" s="304"/>
      <c r="I410" s="296"/>
      <c r="J410" s="305"/>
      <c r="K410" s="296"/>
      <c r="M410" s="297" t="s">
        <v>222</v>
      </c>
      <c r="O410" s="286"/>
    </row>
    <row r="411" spans="1:15" ht="12.75">
      <c r="A411" s="295"/>
      <c r="B411" s="298"/>
      <c r="C411" s="299" t="s">
        <v>492</v>
      </c>
      <c r="D411" s="300"/>
      <c r="E411" s="301">
        <v>27.767</v>
      </c>
      <c r="F411" s="302"/>
      <c r="G411" s="303"/>
      <c r="H411" s="304"/>
      <c r="I411" s="296"/>
      <c r="J411" s="305"/>
      <c r="K411" s="296"/>
      <c r="M411" s="297" t="s">
        <v>492</v>
      </c>
      <c r="O411" s="286"/>
    </row>
    <row r="412" spans="1:80" ht="12.75">
      <c r="A412" s="287">
        <v>79</v>
      </c>
      <c r="B412" s="288" t="s">
        <v>493</v>
      </c>
      <c r="C412" s="289" t="s">
        <v>494</v>
      </c>
      <c r="D412" s="290" t="s">
        <v>122</v>
      </c>
      <c r="E412" s="291">
        <v>188.6546</v>
      </c>
      <c r="F412" s="291">
        <v>0</v>
      </c>
      <c r="G412" s="292">
        <f>E412*F412</f>
        <v>0</v>
      </c>
      <c r="H412" s="293">
        <v>47107.0500000119</v>
      </c>
      <c r="I412" s="294">
        <f>E412*H412</f>
        <v>8886961.674932245</v>
      </c>
      <c r="J412" s="293"/>
      <c r="K412" s="294">
        <f>E412*J412</f>
        <v>0</v>
      </c>
      <c r="O412" s="286">
        <v>2</v>
      </c>
      <c r="AA412" s="257">
        <v>12</v>
      </c>
      <c r="AB412" s="257">
        <v>0</v>
      </c>
      <c r="AC412" s="257">
        <v>78</v>
      </c>
      <c r="AZ412" s="257">
        <v>2</v>
      </c>
      <c r="BA412" s="257">
        <f>IF(AZ412=1,G412,0)</f>
        <v>0</v>
      </c>
      <c r="BB412" s="257">
        <f>IF(AZ412=2,G412,0)</f>
        <v>0</v>
      </c>
      <c r="BC412" s="257">
        <f>IF(AZ412=3,G412,0)</f>
        <v>0</v>
      </c>
      <c r="BD412" s="257">
        <f>IF(AZ412=4,G412,0)</f>
        <v>0</v>
      </c>
      <c r="BE412" s="257">
        <f>IF(AZ412=5,G412,0)</f>
        <v>0</v>
      </c>
      <c r="CA412" s="286">
        <v>12</v>
      </c>
      <c r="CB412" s="286">
        <v>0</v>
      </c>
    </row>
    <row r="413" spans="1:15" ht="21">
      <c r="A413" s="295"/>
      <c r="B413" s="298"/>
      <c r="C413" s="299" t="s">
        <v>495</v>
      </c>
      <c r="D413" s="300"/>
      <c r="E413" s="301">
        <v>155.5488</v>
      </c>
      <c r="F413" s="302"/>
      <c r="G413" s="303"/>
      <c r="H413" s="304"/>
      <c r="I413" s="296"/>
      <c r="J413" s="305"/>
      <c r="K413" s="296"/>
      <c r="M413" s="297" t="s">
        <v>495</v>
      </c>
      <c r="O413" s="286"/>
    </row>
    <row r="414" spans="1:15" ht="12.75">
      <c r="A414" s="295"/>
      <c r="B414" s="298"/>
      <c r="C414" s="299" t="s">
        <v>496</v>
      </c>
      <c r="D414" s="300"/>
      <c r="E414" s="301">
        <v>-13.92</v>
      </c>
      <c r="F414" s="302"/>
      <c r="G414" s="303"/>
      <c r="H414" s="304"/>
      <c r="I414" s="296"/>
      <c r="J414" s="305"/>
      <c r="K414" s="296"/>
      <c r="M414" s="297" t="s">
        <v>496</v>
      </c>
      <c r="O414" s="286"/>
    </row>
    <row r="415" spans="1:15" ht="12.75">
      <c r="A415" s="295"/>
      <c r="B415" s="298"/>
      <c r="C415" s="299" t="s">
        <v>497</v>
      </c>
      <c r="D415" s="300"/>
      <c r="E415" s="301">
        <v>26.8128</v>
      </c>
      <c r="F415" s="302"/>
      <c r="G415" s="303"/>
      <c r="H415" s="304"/>
      <c r="I415" s="296"/>
      <c r="J415" s="305"/>
      <c r="K415" s="296"/>
      <c r="M415" s="297" t="s">
        <v>497</v>
      </c>
      <c r="O415" s="286"/>
    </row>
    <row r="416" spans="1:15" ht="12.75">
      <c r="A416" s="295"/>
      <c r="B416" s="298"/>
      <c r="C416" s="299" t="s">
        <v>498</v>
      </c>
      <c r="D416" s="300"/>
      <c r="E416" s="301">
        <v>20.213</v>
      </c>
      <c r="F416" s="302"/>
      <c r="G416" s="303"/>
      <c r="H416" s="304"/>
      <c r="I416" s="296"/>
      <c r="J416" s="305"/>
      <c r="K416" s="296"/>
      <c r="M416" s="297" t="s">
        <v>498</v>
      </c>
      <c r="O416" s="286"/>
    </row>
    <row r="417" spans="1:80" ht="12.75">
      <c r="A417" s="287">
        <v>80</v>
      </c>
      <c r="B417" s="288" t="s">
        <v>499</v>
      </c>
      <c r="C417" s="289" t="s">
        <v>500</v>
      </c>
      <c r="D417" s="290" t="s">
        <v>122</v>
      </c>
      <c r="E417" s="291">
        <v>20</v>
      </c>
      <c r="F417" s="291">
        <v>0</v>
      </c>
      <c r="G417" s="292">
        <f>E417*F417</f>
        <v>0</v>
      </c>
      <c r="H417" s="293">
        <v>1260</v>
      </c>
      <c r="I417" s="294">
        <f>E417*H417</f>
        <v>25200</v>
      </c>
      <c r="J417" s="293">
        <v>0</v>
      </c>
      <c r="K417" s="294">
        <f>E417*J417</f>
        <v>0</v>
      </c>
      <c r="O417" s="286">
        <v>2</v>
      </c>
      <c r="AA417" s="257">
        <v>1</v>
      </c>
      <c r="AB417" s="257">
        <v>7</v>
      </c>
      <c r="AC417" s="257">
        <v>7</v>
      </c>
      <c r="AZ417" s="257">
        <v>2</v>
      </c>
      <c r="BA417" s="257">
        <f>IF(AZ417=1,G417,0)</f>
        <v>0</v>
      </c>
      <c r="BB417" s="257">
        <f>IF(AZ417=2,G417,0)</f>
        <v>0</v>
      </c>
      <c r="BC417" s="257">
        <f>IF(AZ417=3,G417,0)</f>
        <v>0</v>
      </c>
      <c r="BD417" s="257">
        <f>IF(AZ417=4,G417,0)</f>
        <v>0</v>
      </c>
      <c r="BE417" s="257">
        <f>IF(AZ417=5,G417,0)</f>
        <v>0</v>
      </c>
      <c r="CA417" s="286">
        <v>1</v>
      </c>
      <c r="CB417" s="286">
        <v>7</v>
      </c>
    </row>
    <row r="418" spans="1:15" ht="12.75">
      <c r="A418" s="295"/>
      <c r="B418" s="298"/>
      <c r="C418" s="299" t="s">
        <v>369</v>
      </c>
      <c r="D418" s="300"/>
      <c r="E418" s="301">
        <v>20</v>
      </c>
      <c r="F418" s="302"/>
      <c r="G418" s="303"/>
      <c r="H418" s="304"/>
      <c r="I418" s="296"/>
      <c r="J418" s="305"/>
      <c r="K418" s="296"/>
      <c r="M418" s="297" t="s">
        <v>369</v>
      </c>
      <c r="O418" s="286"/>
    </row>
    <row r="419" spans="1:80" ht="12.75">
      <c r="A419" s="287">
        <v>81</v>
      </c>
      <c r="B419" s="288" t="s">
        <v>501</v>
      </c>
      <c r="C419" s="289" t="s">
        <v>502</v>
      </c>
      <c r="D419" s="290" t="s">
        <v>122</v>
      </c>
      <c r="E419" s="291">
        <v>351.904</v>
      </c>
      <c r="F419" s="291">
        <v>0</v>
      </c>
      <c r="G419" s="292">
        <f>E419*F419</f>
        <v>0</v>
      </c>
      <c r="H419" s="293">
        <v>49829.6100000143</v>
      </c>
      <c r="I419" s="294">
        <f>E419*H419</f>
        <v>17535239.07744503</v>
      </c>
      <c r="J419" s="293">
        <v>0</v>
      </c>
      <c r="K419" s="294">
        <f>E419*J419</f>
        <v>0</v>
      </c>
      <c r="O419" s="286">
        <v>2</v>
      </c>
      <c r="AA419" s="257">
        <v>1</v>
      </c>
      <c r="AB419" s="257">
        <v>7</v>
      </c>
      <c r="AC419" s="257">
        <v>7</v>
      </c>
      <c r="AZ419" s="257">
        <v>2</v>
      </c>
      <c r="BA419" s="257">
        <f>IF(AZ419=1,G419,0)</f>
        <v>0</v>
      </c>
      <c r="BB419" s="257">
        <f>IF(AZ419=2,G419,0)</f>
        <v>0</v>
      </c>
      <c r="BC419" s="257">
        <f>IF(AZ419=3,G419,0)</f>
        <v>0</v>
      </c>
      <c r="BD419" s="257">
        <f>IF(AZ419=4,G419,0)</f>
        <v>0</v>
      </c>
      <c r="BE419" s="257">
        <f>IF(AZ419=5,G419,0)</f>
        <v>0</v>
      </c>
      <c r="CA419" s="286">
        <v>1</v>
      </c>
      <c r="CB419" s="286">
        <v>7</v>
      </c>
    </row>
    <row r="420" spans="1:15" ht="12.75">
      <c r="A420" s="295"/>
      <c r="B420" s="298"/>
      <c r="C420" s="299" t="s">
        <v>155</v>
      </c>
      <c r="D420" s="300"/>
      <c r="E420" s="301">
        <v>0</v>
      </c>
      <c r="F420" s="302"/>
      <c r="G420" s="303"/>
      <c r="H420" s="304"/>
      <c r="I420" s="296"/>
      <c r="J420" s="305"/>
      <c r="K420" s="296"/>
      <c r="M420" s="297" t="s">
        <v>155</v>
      </c>
      <c r="O420" s="286"/>
    </row>
    <row r="421" spans="1:15" ht="12.75">
      <c r="A421" s="295"/>
      <c r="B421" s="298"/>
      <c r="C421" s="299" t="s">
        <v>156</v>
      </c>
      <c r="D421" s="300"/>
      <c r="E421" s="301">
        <v>2.6</v>
      </c>
      <c r="F421" s="302"/>
      <c r="G421" s="303"/>
      <c r="H421" s="304"/>
      <c r="I421" s="296"/>
      <c r="J421" s="305"/>
      <c r="K421" s="296"/>
      <c r="M421" s="297" t="s">
        <v>156</v>
      </c>
      <c r="O421" s="286"/>
    </row>
    <row r="422" spans="1:15" ht="12.75">
      <c r="A422" s="295"/>
      <c r="B422" s="298"/>
      <c r="C422" s="299" t="s">
        <v>171</v>
      </c>
      <c r="D422" s="300"/>
      <c r="E422" s="301">
        <v>3.6</v>
      </c>
      <c r="F422" s="302"/>
      <c r="G422" s="303"/>
      <c r="H422" s="304"/>
      <c r="I422" s="296"/>
      <c r="J422" s="305"/>
      <c r="K422" s="296"/>
      <c r="M422" s="297" t="s">
        <v>171</v>
      </c>
      <c r="O422" s="286"/>
    </row>
    <row r="423" spans="1:15" ht="12.75">
      <c r="A423" s="295"/>
      <c r="B423" s="298"/>
      <c r="C423" s="299" t="s">
        <v>456</v>
      </c>
      <c r="D423" s="300"/>
      <c r="E423" s="301">
        <v>22.4</v>
      </c>
      <c r="F423" s="302"/>
      <c r="G423" s="303"/>
      <c r="H423" s="304"/>
      <c r="I423" s="296"/>
      <c r="J423" s="305"/>
      <c r="K423" s="296"/>
      <c r="M423" s="297" t="s">
        <v>456</v>
      </c>
      <c r="O423" s="286"/>
    </row>
    <row r="424" spans="1:15" ht="12.75">
      <c r="A424" s="295"/>
      <c r="B424" s="298"/>
      <c r="C424" s="299" t="s">
        <v>158</v>
      </c>
      <c r="D424" s="300"/>
      <c r="E424" s="301">
        <v>0</v>
      </c>
      <c r="F424" s="302"/>
      <c r="G424" s="303"/>
      <c r="H424" s="304"/>
      <c r="I424" s="296"/>
      <c r="J424" s="305"/>
      <c r="K424" s="296"/>
      <c r="M424" s="297" t="s">
        <v>158</v>
      </c>
      <c r="O424" s="286"/>
    </row>
    <row r="425" spans="1:15" ht="12.75">
      <c r="A425" s="295"/>
      <c r="B425" s="298"/>
      <c r="C425" s="299" t="s">
        <v>159</v>
      </c>
      <c r="D425" s="300"/>
      <c r="E425" s="301">
        <v>5</v>
      </c>
      <c r="F425" s="302"/>
      <c r="G425" s="303"/>
      <c r="H425" s="304"/>
      <c r="I425" s="296"/>
      <c r="J425" s="305"/>
      <c r="K425" s="296"/>
      <c r="M425" s="297" t="s">
        <v>159</v>
      </c>
      <c r="O425" s="286"/>
    </row>
    <row r="426" spans="1:15" ht="12.75">
      <c r="A426" s="295"/>
      <c r="B426" s="298"/>
      <c r="C426" s="299" t="s">
        <v>172</v>
      </c>
      <c r="D426" s="300"/>
      <c r="E426" s="301">
        <v>4.9</v>
      </c>
      <c r="F426" s="302"/>
      <c r="G426" s="303"/>
      <c r="H426" s="304"/>
      <c r="I426" s="296"/>
      <c r="J426" s="305"/>
      <c r="K426" s="296"/>
      <c r="M426" s="297" t="s">
        <v>172</v>
      </c>
      <c r="O426" s="286"/>
    </row>
    <row r="427" spans="1:15" ht="12.75">
      <c r="A427" s="295"/>
      <c r="B427" s="298"/>
      <c r="C427" s="299" t="s">
        <v>457</v>
      </c>
      <c r="D427" s="300"/>
      <c r="E427" s="301">
        <v>28.1</v>
      </c>
      <c r="F427" s="302"/>
      <c r="G427" s="303"/>
      <c r="H427" s="304"/>
      <c r="I427" s="296"/>
      <c r="J427" s="305"/>
      <c r="K427" s="296"/>
      <c r="M427" s="297" t="s">
        <v>457</v>
      </c>
      <c r="O427" s="286"/>
    </row>
    <row r="428" spans="1:15" ht="12.75">
      <c r="A428" s="295"/>
      <c r="B428" s="298"/>
      <c r="C428" s="299" t="s">
        <v>161</v>
      </c>
      <c r="D428" s="300"/>
      <c r="E428" s="301">
        <v>13.5</v>
      </c>
      <c r="F428" s="302"/>
      <c r="G428" s="303"/>
      <c r="H428" s="304"/>
      <c r="I428" s="296"/>
      <c r="J428" s="305"/>
      <c r="K428" s="296"/>
      <c r="M428" s="297" t="s">
        <v>161</v>
      </c>
      <c r="O428" s="286"/>
    </row>
    <row r="429" spans="1:15" ht="12.75">
      <c r="A429" s="295"/>
      <c r="B429" s="298"/>
      <c r="C429" s="299" t="s">
        <v>162</v>
      </c>
      <c r="D429" s="300"/>
      <c r="E429" s="301">
        <v>0</v>
      </c>
      <c r="F429" s="302"/>
      <c r="G429" s="303"/>
      <c r="H429" s="304"/>
      <c r="I429" s="296"/>
      <c r="J429" s="305"/>
      <c r="K429" s="296"/>
      <c r="M429" s="297" t="s">
        <v>162</v>
      </c>
      <c r="O429" s="286"/>
    </row>
    <row r="430" spans="1:15" ht="12.75">
      <c r="A430" s="295"/>
      <c r="B430" s="298"/>
      <c r="C430" s="299" t="s">
        <v>163</v>
      </c>
      <c r="D430" s="300"/>
      <c r="E430" s="301">
        <v>4.7</v>
      </c>
      <c r="F430" s="302"/>
      <c r="G430" s="303"/>
      <c r="H430" s="304"/>
      <c r="I430" s="296"/>
      <c r="J430" s="305"/>
      <c r="K430" s="296"/>
      <c r="M430" s="297" t="s">
        <v>163</v>
      </c>
      <c r="O430" s="286"/>
    </row>
    <row r="431" spans="1:15" ht="12.75">
      <c r="A431" s="295"/>
      <c r="B431" s="298"/>
      <c r="C431" s="299" t="s">
        <v>458</v>
      </c>
      <c r="D431" s="300"/>
      <c r="E431" s="301">
        <v>4.7</v>
      </c>
      <c r="F431" s="302"/>
      <c r="G431" s="303"/>
      <c r="H431" s="304"/>
      <c r="I431" s="296"/>
      <c r="J431" s="305"/>
      <c r="K431" s="296"/>
      <c r="M431" s="297" t="s">
        <v>458</v>
      </c>
      <c r="O431" s="286"/>
    </row>
    <row r="432" spans="1:15" ht="12.75">
      <c r="A432" s="295"/>
      <c r="B432" s="298"/>
      <c r="C432" s="299" t="s">
        <v>459</v>
      </c>
      <c r="D432" s="300"/>
      <c r="E432" s="301">
        <v>19.1</v>
      </c>
      <c r="F432" s="302"/>
      <c r="G432" s="303"/>
      <c r="H432" s="304"/>
      <c r="I432" s="296"/>
      <c r="J432" s="305"/>
      <c r="K432" s="296"/>
      <c r="M432" s="297" t="s">
        <v>459</v>
      </c>
      <c r="O432" s="286"/>
    </row>
    <row r="433" spans="1:15" ht="12.75">
      <c r="A433" s="295"/>
      <c r="B433" s="298"/>
      <c r="C433" s="299" t="s">
        <v>161</v>
      </c>
      <c r="D433" s="300"/>
      <c r="E433" s="301">
        <v>13.5</v>
      </c>
      <c r="F433" s="302"/>
      <c r="G433" s="303"/>
      <c r="H433" s="304"/>
      <c r="I433" s="296"/>
      <c r="J433" s="305"/>
      <c r="K433" s="296"/>
      <c r="M433" s="297" t="s">
        <v>161</v>
      </c>
      <c r="O433" s="286"/>
    </row>
    <row r="434" spans="1:15" ht="12.75">
      <c r="A434" s="295"/>
      <c r="B434" s="298"/>
      <c r="C434" s="299" t="s">
        <v>165</v>
      </c>
      <c r="D434" s="300"/>
      <c r="E434" s="301">
        <v>0</v>
      </c>
      <c r="F434" s="302"/>
      <c r="G434" s="303"/>
      <c r="H434" s="304"/>
      <c r="I434" s="296"/>
      <c r="J434" s="305"/>
      <c r="K434" s="296"/>
      <c r="M434" s="297" t="s">
        <v>165</v>
      </c>
      <c r="O434" s="286"/>
    </row>
    <row r="435" spans="1:15" ht="12.75">
      <c r="A435" s="295"/>
      <c r="B435" s="298"/>
      <c r="C435" s="299" t="s">
        <v>166</v>
      </c>
      <c r="D435" s="300"/>
      <c r="E435" s="301">
        <v>1.7</v>
      </c>
      <c r="F435" s="302"/>
      <c r="G435" s="303"/>
      <c r="H435" s="304"/>
      <c r="I435" s="296"/>
      <c r="J435" s="305"/>
      <c r="K435" s="296"/>
      <c r="M435" s="297" t="s">
        <v>166</v>
      </c>
      <c r="O435" s="286"/>
    </row>
    <row r="436" spans="1:15" ht="12.75">
      <c r="A436" s="295"/>
      <c r="B436" s="298"/>
      <c r="C436" s="299" t="s">
        <v>174</v>
      </c>
      <c r="D436" s="300"/>
      <c r="E436" s="301">
        <v>4.4</v>
      </c>
      <c r="F436" s="302"/>
      <c r="G436" s="303"/>
      <c r="H436" s="304"/>
      <c r="I436" s="296"/>
      <c r="J436" s="305"/>
      <c r="K436" s="296"/>
      <c r="M436" s="297" t="s">
        <v>174</v>
      </c>
      <c r="O436" s="286"/>
    </row>
    <row r="437" spans="1:15" ht="12.75">
      <c r="A437" s="295"/>
      <c r="B437" s="298"/>
      <c r="C437" s="299" t="s">
        <v>460</v>
      </c>
      <c r="D437" s="300"/>
      <c r="E437" s="301">
        <v>19.8</v>
      </c>
      <c r="F437" s="302"/>
      <c r="G437" s="303"/>
      <c r="H437" s="304"/>
      <c r="I437" s="296"/>
      <c r="J437" s="305"/>
      <c r="K437" s="296"/>
      <c r="M437" s="297" t="s">
        <v>460</v>
      </c>
      <c r="O437" s="286"/>
    </row>
    <row r="438" spans="1:15" ht="12.75">
      <c r="A438" s="295"/>
      <c r="B438" s="298"/>
      <c r="C438" s="299" t="s">
        <v>168</v>
      </c>
      <c r="D438" s="300"/>
      <c r="E438" s="301">
        <v>7.7</v>
      </c>
      <c r="F438" s="302"/>
      <c r="G438" s="303"/>
      <c r="H438" s="304"/>
      <c r="I438" s="296"/>
      <c r="J438" s="305"/>
      <c r="K438" s="296"/>
      <c r="M438" s="297" t="s">
        <v>168</v>
      </c>
      <c r="O438" s="286"/>
    </row>
    <row r="439" spans="1:15" ht="12.75">
      <c r="A439" s="295"/>
      <c r="B439" s="298"/>
      <c r="C439" s="299" t="s">
        <v>461</v>
      </c>
      <c r="D439" s="300"/>
      <c r="E439" s="301">
        <v>0</v>
      </c>
      <c r="F439" s="302"/>
      <c r="G439" s="303"/>
      <c r="H439" s="304"/>
      <c r="I439" s="296"/>
      <c r="J439" s="305"/>
      <c r="K439" s="296"/>
      <c r="M439" s="297">
        <v>0</v>
      </c>
      <c r="O439" s="286"/>
    </row>
    <row r="440" spans="1:15" ht="12.75">
      <c r="A440" s="295"/>
      <c r="B440" s="298"/>
      <c r="C440" s="299" t="s">
        <v>412</v>
      </c>
      <c r="D440" s="300"/>
      <c r="E440" s="301">
        <v>0</v>
      </c>
      <c r="F440" s="302"/>
      <c r="G440" s="303"/>
      <c r="H440" s="304"/>
      <c r="I440" s="296"/>
      <c r="J440" s="305"/>
      <c r="K440" s="296"/>
      <c r="M440" s="297" t="s">
        <v>412</v>
      </c>
      <c r="O440" s="286"/>
    </row>
    <row r="441" spans="1:15" ht="12.75">
      <c r="A441" s="295"/>
      <c r="B441" s="298"/>
      <c r="C441" s="299" t="s">
        <v>462</v>
      </c>
      <c r="D441" s="300"/>
      <c r="E441" s="301">
        <v>13.6</v>
      </c>
      <c r="F441" s="302"/>
      <c r="G441" s="303"/>
      <c r="H441" s="304"/>
      <c r="I441" s="296"/>
      <c r="J441" s="305"/>
      <c r="K441" s="296"/>
      <c r="M441" s="297" t="s">
        <v>462</v>
      </c>
      <c r="O441" s="286"/>
    </row>
    <row r="442" spans="1:15" ht="12.75">
      <c r="A442" s="295"/>
      <c r="B442" s="298"/>
      <c r="C442" s="299" t="s">
        <v>463</v>
      </c>
      <c r="D442" s="300"/>
      <c r="E442" s="301">
        <v>14.1</v>
      </c>
      <c r="F442" s="302"/>
      <c r="G442" s="303"/>
      <c r="H442" s="304"/>
      <c r="I442" s="296"/>
      <c r="J442" s="305"/>
      <c r="K442" s="296"/>
      <c r="M442" s="297" t="s">
        <v>463</v>
      </c>
      <c r="O442" s="286"/>
    </row>
    <row r="443" spans="1:15" ht="12.75">
      <c r="A443" s="295"/>
      <c r="B443" s="298"/>
      <c r="C443" s="299" t="s">
        <v>464</v>
      </c>
      <c r="D443" s="300"/>
      <c r="E443" s="301">
        <v>3.9</v>
      </c>
      <c r="F443" s="302"/>
      <c r="G443" s="303"/>
      <c r="H443" s="304"/>
      <c r="I443" s="296"/>
      <c r="J443" s="305"/>
      <c r="K443" s="296"/>
      <c r="M443" s="297" t="s">
        <v>464</v>
      </c>
      <c r="O443" s="286"/>
    </row>
    <row r="444" spans="1:15" ht="12.75">
      <c r="A444" s="295"/>
      <c r="B444" s="298"/>
      <c r="C444" s="299" t="s">
        <v>468</v>
      </c>
      <c r="D444" s="300"/>
      <c r="E444" s="301">
        <v>3.4</v>
      </c>
      <c r="F444" s="302"/>
      <c r="G444" s="303"/>
      <c r="H444" s="304"/>
      <c r="I444" s="296"/>
      <c r="J444" s="305"/>
      <c r="K444" s="296"/>
      <c r="M444" s="297" t="s">
        <v>468</v>
      </c>
      <c r="O444" s="286"/>
    </row>
    <row r="445" spans="1:15" ht="12.75">
      <c r="A445" s="295"/>
      <c r="B445" s="298"/>
      <c r="C445" s="299" t="s">
        <v>415</v>
      </c>
      <c r="D445" s="300"/>
      <c r="E445" s="301">
        <v>0</v>
      </c>
      <c r="F445" s="302"/>
      <c r="G445" s="303"/>
      <c r="H445" s="304"/>
      <c r="I445" s="296"/>
      <c r="J445" s="305"/>
      <c r="K445" s="296"/>
      <c r="M445" s="297" t="s">
        <v>415</v>
      </c>
      <c r="O445" s="286"/>
    </row>
    <row r="446" spans="1:15" ht="12.75">
      <c r="A446" s="295"/>
      <c r="B446" s="298"/>
      <c r="C446" s="299" t="s">
        <v>465</v>
      </c>
      <c r="D446" s="300"/>
      <c r="E446" s="301">
        <v>3.1</v>
      </c>
      <c r="F446" s="302"/>
      <c r="G446" s="303"/>
      <c r="H446" s="304"/>
      <c r="I446" s="296"/>
      <c r="J446" s="305"/>
      <c r="K446" s="296"/>
      <c r="M446" s="297" t="s">
        <v>465</v>
      </c>
      <c r="O446" s="286"/>
    </row>
    <row r="447" spans="1:15" ht="12.75">
      <c r="A447" s="295"/>
      <c r="B447" s="298"/>
      <c r="C447" s="299" t="s">
        <v>466</v>
      </c>
      <c r="D447" s="300"/>
      <c r="E447" s="301">
        <v>3.3</v>
      </c>
      <c r="F447" s="302"/>
      <c r="G447" s="303"/>
      <c r="H447" s="304"/>
      <c r="I447" s="296"/>
      <c r="J447" s="305"/>
      <c r="K447" s="296"/>
      <c r="M447" s="297" t="s">
        <v>466</v>
      </c>
      <c r="O447" s="286"/>
    </row>
    <row r="448" spans="1:15" ht="12.75">
      <c r="A448" s="295"/>
      <c r="B448" s="298"/>
      <c r="C448" s="299" t="s">
        <v>467</v>
      </c>
      <c r="D448" s="300"/>
      <c r="E448" s="301">
        <v>22.8</v>
      </c>
      <c r="F448" s="302"/>
      <c r="G448" s="303"/>
      <c r="H448" s="304"/>
      <c r="I448" s="296"/>
      <c r="J448" s="305"/>
      <c r="K448" s="296"/>
      <c r="M448" s="297" t="s">
        <v>467</v>
      </c>
      <c r="O448" s="286"/>
    </row>
    <row r="449" spans="1:15" ht="12.75">
      <c r="A449" s="295"/>
      <c r="B449" s="298"/>
      <c r="C449" s="299" t="s">
        <v>161</v>
      </c>
      <c r="D449" s="300"/>
      <c r="E449" s="301">
        <v>13.5</v>
      </c>
      <c r="F449" s="302"/>
      <c r="G449" s="303"/>
      <c r="H449" s="304"/>
      <c r="I449" s="296"/>
      <c r="J449" s="305"/>
      <c r="K449" s="296"/>
      <c r="M449" s="297" t="s">
        <v>161</v>
      </c>
      <c r="O449" s="286"/>
    </row>
    <row r="450" spans="1:15" ht="12.75">
      <c r="A450" s="295"/>
      <c r="B450" s="298"/>
      <c r="C450" s="299" t="s">
        <v>418</v>
      </c>
      <c r="D450" s="300"/>
      <c r="E450" s="301">
        <v>0</v>
      </c>
      <c r="F450" s="302"/>
      <c r="G450" s="303"/>
      <c r="H450" s="304"/>
      <c r="I450" s="296"/>
      <c r="J450" s="305"/>
      <c r="K450" s="296"/>
      <c r="M450" s="297" t="s">
        <v>418</v>
      </c>
      <c r="O450" s="286"/>
    </row>
    <row r="451" spans="1:15" ht="12.75">
      <c r="A451" s="295"/>
      <c r="B451" s="298"/>
      <c r="C451" s="299" t="s">
        <v>468</v>
      </c>
      <c r="D451" s="300"/>
      <c r="E451" s="301">
        <v>3.4</v>
      </c>
      <c r="F451" s="302"/>
      <c r="G451" s="303"/>
      <c r="H451" s="304"/>
      <c r="I451" s="296"/>
      <c r="J451" s="305"/>
      <c r="K451" s="296"/>
      <c r="M451" s="297" t="s">
        <v>468</v>
      </c>
      <c r="O451" s="286"/>
    </row>
    <row r="452" spans="1:15" ht="12.75">
      <c r="A452" s="295"/>
      <c r="B452" s="298"/>
      <c r="C452" s="299" t="s">
        <v>469</v>
      </c>
      <c r="D452" s="300"/>
      <c r="E452" s="301">
        <v>3.7</v>
      </c>
      <c r="F452" s="302"/>
      <c r="G452" s="303"/>
      <c r="H452" s="304"/>
      <c r="I452" s="296"/>
      <c r="J452" s="305"/>
      <c r="K452" s="296"/>
      <c r="M452" s="297" t="s">
        <v>469</v>
      </c>
      <c r="O452" s="286"/>
    </row>
    <row r="453" spans="1:15" ht="12.75">
      <c r="A453" s="295"/>
      <c r="B453" s="298"/>
      <c r="C453" s="299" t="s">
        <v>470</v>
      </c>
      <c r="D453" s="300"/>
      <c r="E453" s="301">
        <v>24.1</v>
      </c>
      <c r="F453" s="302"/>
      <c r="G453" s="303"/>
      <c r="H453" s="304"/>
      <c r="I453" s="296"/>
      <c r="J453" s="305"/>
      <c r="K453" s="296"/>
      <c r="M453" s="297" t="s">
        <v>470</v>
      </c>
      <c r="O453" s="286"/>
    </row>
    <row r="454" spans="1:15" ht="12.75">
      <c r="A454" s="295"/>
      <c r="B454" s="298"/>
      <c r="C454" s="299" t="s">
        <v>471</v>
      </c>
      <c r="D454" s="300"/>
      <c r="E454" s="301">
        <v>11.5</v>
      </c>
      <c r="F454" s="302"/>
      <c r="G454" s="303"/>
      <c r="H454" s="304"/>
      <c r="I454" s="296"/>
      <c r="J454" s="305"/>
      <c r="K454" s="296"/>
      <c r="M454" s="297" t="s">
        <v>471</v>
      </c>
      <c r="O454" s="286"/>
    </row>
    <row r="455" spans="1:15" ht="12.75">
      <c r="A455" s="295"/>
      <c r="B455" s="298"/>
      <c r="C455" s="299" t="s">
        <v>420</v>
      </c>
      <c r="D455" s="300"/>
      <c r="E455" s="301">
        <v>0</v>
      </c>
      <c r="F455" s="302"/>
      <c r="G455" s="303"/>
      <c r="H455" s="304"/>
      <c r="I455" s="296"/>
      <c r="J455" s="305"/>
      <c r="K455" s="296"/>
      <c r="M455" s="297" t="s">
        <v>420</v>
      </c>
      <c r="O455" s="286"/>
    </row>
    <row r="456" spans="1:15" ht="12.75">
      <c r="A456" s="295"/>
      <c r="B456" s="298"/>
      <c r="C456" s="299" t="s">
        <v>472</v>
      </c>
      <c r="D456" s="300"/>
      <c r="E456" s="301">
        <v>3.7</v>
      </c>
      <c r="F456" s="302"/>
      <c r="G456" s="303"/>
      <c r="H456" s="304"/>
      <c r="I456" s="296"/>
      <c r="J456" s="305"/>
      <c r="K456" s="296"/>
      <c r="M456" s="297" t="s">
        <v>472</v>
      </c>
      <c r="O456" s="286"/>
    </row>
    <row r="457" spans="1:15" ht="12.75">
      <c r="A457" s="295"/>
      <c r="B457" s="298"/>
      <c r="C457" s="299" t="s">
        <v>473</v>
      </c>
      <c r="D457" s="300"/>
      <c r="E457" s="301">
        <v>25.2</v>
      </c>
      <c r="F457" s="302"/>
      <c r="G457" s="303"/>
      <c r="H457" s="304"/>
      <c r="I457" s="296"/>
      <c r="J457" s="305"/>
      <c r="K457" s="296"/>
      <c r="M457" s="297" t="s">
        <v>473</v>
      </c>
      <c r="O457" s="286"/>
    </row>
    <row r="458" spans="1:15" ht="12.75">
      <c r="A458" s="295"/>
      <c r="B458" s="298"/>
      <c r="C458" s="299" t="s">
        <v>474</v>
      </c>
      <c r="D458" s="300"/>
      <c r="E458" s="301">
        <v>4.3</v>
      </c>
      <c r="F458" s="302"/>
      <c r="G458" s="303"/>
      <c r="H458" s="304"/>
      <c r="I458" s="296"/>
      <c r="J458" s="305"/>
      <c r="K458" s="296"/>
      <c r="M458" s="297" t="s">
        <v>474</v>
      </c>
      <c r="O458" s="286"/>
    </row>
    <row r="459" spans="1:15" ht="12.75">
      <c r="A459" s="295"/>
      <c r="B459" s="298"/>
      <c r="C459" s="299" t="s">
        <v>475</v>
      </c>
      <c r="D459" s="300"/>
      <c r="E459" s="301">
        <v>0</v>
      </c>
      <c r="F459" s="302"/>
      <c r="G459" s="303"/>
      <c r="H459" s="304"/>
      <c r="I459" s="296"/>
      <c r="J459" s="305"/>
      <c r="K459" s="296"/>
      <c r="M459" s="297" t="s">
        <v>475</v>
      </c>
      <c r="O459" s="286"/>
    </row>
    <row r="460" spans="1:15" ht="12.75">
      <c r="A460" s="295"/>
      <c r="B460" s="298"/>
      <c r="C460" s="299" t="s">
        <v>476</v>
      </c>
      <c r="D460" s="300"/>
      <c r="E460" s="301">
        <v>4.9</v>
      </c>
      <c r="F460" s="302"/>
      <c r="G460" s="303"/>
      <c r="H460" s="304"/>
      <c r="I460" s="296"/>
      <c r="J460" s="305"/>
      <c r="K460" s="296"/>
      <c r="M460" s="297" t="s">
        <v>476</v>
      </c>
      <c r="O460" s="286"/>
    </row>
    <row r="461" spans="1:15" ht="12.75">
      <c r="A461" s="295"/>
      <c r="B461" s="298"/>
      <c r="C461" s="299" t="s">
        <v>503</v>
      </c>
      <c r="D461" s="300"/>
      <c r="E461" s="301">
        <v>0</v>
      </c>
      <c r="F461" s="302"/>
      <c r="G461" s="303"/>
      <c r="H461" s="304"/>
      <c r="I461" s="296"/>
      <c r="J461" s="305"/>
      <c r="K461" s="296"/>
      <c r="M461" s="297" t="s">
        <v>503</v>
      </c>
      <c r="O461" s="286"/>
    </row>
    <row r="462" spans="1:15" ht="12.75">
      <c r="A462" s="295"/>
      <c r="B462" s="298"/>
      <c r="C462" s="299" t="s">
        <v>504</v>
      </c>
      <c r="D462" s="300"/>
      <c r="E462" s="301">
        <v>37.704</v>
      </c>
      <c r="F462" s="302"/>
      <c r="G462" s="303"/>
      <c r="H462" s="304"/>
      <c r="I462" s="296"/>
      <c r="J462" s="305"/>
      <c r="K462" s="296"/>
      <c r="M462" s="297" t="s">
        <v>504</v>
      </c>
      <c r="O462" s="286"/>
    </row>
    <row r="463" spans="1:80" ht="12.75">
      <c r="A463" s="287">
        <v>82</v>
      </c>
      <c r="B463" s="288" t="s">
        <v>505</v>
      </c>
      <c r="C463" s="289" t="s">
        <v>506</v>
      </c>
      <c r="D463" s="290" t="s">
        <v>12</v>
      </c>
      <c r="E463" s="291">
        <v>3837.9057</v>
      </c>
      <c r="F463" s="291">
        <v>0</v>
      </c>
      <c r="G463" s="292">
        <f>E463*F463</f>
        <v>0</v>
      </c>
      <c r="H463" s="293">
        <v>7675.81000000238</v>
      </c>
      <c r="I463" s="294">
        <f>E463*H463</f>
        <v>29459034.951126132</v>
      </c>
      <c r="J463" s="293">
        <v>0</v>
      </c>
      <c r="K463" s="294">
        <f>E463*J463</f>
        <v>0</v>
      </c>
      <c r="O463" s="286">
        <v>2</v>
      </c>
      <c r="AA463" s="257">
        <v>1</v>
      </c>
      <c r="AB463" s="257">
        <v>7</v>
      </c>
      <c r="AC463" s="257">
        <v>7</v>
      </c>
      <c r="AZ463" s="257">
        <v>2</v>
      </c>
      <c r="BA463" s="257">
        <f>IF(AZ463=1,G463,0)</f>
        <v>0</v>
      </c>
      <c r="BB463" s="257">
        <f>IF(AZ463=2,G463,0)</f>
        <v>0</v>
      </c>
      <c r="BC463" s="257">
        <f>IF(AZ463=3,G463,0)</f>
        <v>0</v>
      </c>
      <c r="BD463" s="257">
        <f>IF(AZ463=4,G463,0)</f>
        <v>0</v>
      </c>
      <c r="BE463" s="257">
        <f>IF(AZ463=5,G463,0)</f>
        <v>0</v>
      </c>
      <c r="CA463" s="286">
        <v>1</v>
      </c>
      <c r="CB463" s="286">
        <v>7</v>
      </c>
    </row>
    <row r="464" spans="1:57" ht="12.75">
      <c r="A464" s="306"/>
      <c r="B464" s="307" t="s">
        <v>101</v>
      </c>
      <c r="C464" s="308" t="s">
        <v>442</v>
      </c>
      <c r="D464" s="309"/>
      <c r="E464" s="310"/>
      <c r="F464" s="311"/>
      <c r="G464" s="312">
        <f>SUM(G336:G463)</f>
        <v>0</v>
      </c>
      <c r="H464" s="313"/>
      <c r="I464" s="314">
        <f>SUM(I336:I463)</f>
        <v>140005580.85668164</v>
      </c>
      <c r="J464" s="313"/>
      <c r="K464" s="314">
        <f>SUM(K336:K463)</f>
        <v>0</v>
      </c>
      <c r="O464" s="286">
        <v>4</v>
      </c>
      <c r="BA464" s="315">
        <f>SUM(BA336:BA463)</f>
        <v>0</v>
      </c>
      <c r="BB464" s="315">
        <f>SUM(BB336:BB463)</f>
        <v>0</v>
      </c>
      <c r="BC464" s="315">
        <f>SUM(BC336:BC463)</f>
        <v>0</v>
      </c>
      <c r="BD464" s="315">
        <f>SUM(BD336:BD463)</f>
        <v>0</v>
      </c>
      <c r="BE464" s="315">
        <f>SUM(BE336:BE463)</f>
        <v>0</v>
      </c>
    </row>
    <row r="465" spans="1:15" ht="12.75">
      <c r="A465" s="276" t="s">
        <v>97</v>
      </c>
      <c r="B465" s="277" t="s">
        <v>507</v>
      </c>
      <c r="C465" s="278" t="s">
        <v>508</v>
      </c>
      <c r="D465" s="279"/>
      <c r="E465" s="280"/>
      <c r="F465" s="280"/>
      <c r="G465" s="281"/>
      <c r="H465" s="282"/>
      <c r="I465" s="283"/>
      <c r="J465" s="284"/>
      <c r="K465" s="285"/>
      <c r="O465" s="286">
        <v>1</v>
      </c>
    </row>
    <row r="466" spans="1:80" ht="12.75">
      <c r="A466" s="287">
        <v>83</v>
      </c>
      <c r="B466" s="288" t="s">
        <v>510</v>
      </c>
      <c r="C466" s="289" t="s">
        <v>511</v>
      </c>
      <c r="D466" s="290" t="s">
        <v>130</v>
      </c>
      <c r="E466" s="291">
        <v>19.31</v>
      </c>
      <c r="F466" s="291">
        <v>0</v>
      </c>
      <c r="G466" s="292">
        <f>E466*F466</f>
        <v>0</v>
      </c>
      <c r="H466" s="293">
        <v>1631.69999999925</v>
      </c>
      <c r="I466" s="294">
        <f>E466*H466</f>
        <v>31508.126999985514</v>
      </c>
      <c r="J466" s="293">
        <v>0</v>
      </c>
      <c r="K466" s="294">
        <f>E466*J466</f>
        <v>0</v>
      </c>
      <c r="O466" s="286">
        <v>2</v>
      </c>
      <c r="AA466" s="257">
        <v>1</v>
      </c>
      <c r="AB466" s="257">
        <v>7</v>
      </c>
      <c r="AC466" s="257">
        <v>7</v>
      </c>
      <c r="AZ466" s="257">
        <v>2</v>
      </c>
      <c r="BA466" s="257">
        <f>IF(AZ466=1,G466,0)</f>
        <v>0</v>
      </c>
      <c r="BB466" s="257">
        <f>IF(AZ466=2,G466,0)</f>
        <v>0</v>
      </c>
      <c r="BC466" s="257">
        <f>IF(AZ466=3,G466,0)</f>
        <v>0</v>
      </c>
      <c r="BD466" s="257">
        <f>IF(AZ466=4,G466,0)</f>
        <v>0</v>
      </c>
      <c r="BE466" s="257">
        <f>IF(AZ466=5,G466,0)</f>
        <v>0</v>
      </c>
      <c r="CA466" s="286">
        <v>1</v>
      </c>
      <c r="CB466" s="286">
        <v>7</v>
      </c>
    </row>
    <row r="467" spans="1:15" ht="12.75">
      <c r="A467" s="295"/>
      <c r="B467" s="298"/>
      <c r="C467" s="299" t="s">
        <v>512</v>
      </c>
      <c r="D467" s="300"/>
      <c r="E467" s="301">
        <v>19.31</v>
      </c>
      <c r="F467" s="302"/>
      <c r="G467" s="303"/>
      <c r="H467" s="304"/>
      <c r="I467" s="296"/>
      <c r="J467" s="305"/>
      <c r="K467" s="296"/>
      <c r="M467" s="297" t="s">
        <v>512</v>
      </c>
      <c r="O467" s="286"/>
    </row>
    <row r="468" spans="1:80" ht="12.75">
      <c r="A468" s="287">
        <v>84</v>
      </c>
      <c r="B468" s="288" t="s">
        <v>513</v>
      </c>
      <c r="C468" s="289" t="s">
        <v>514</v>
      </c>
      <c r="D468" s="290" t="s">
        <v>122</v>
      </c>
      <c r="E468" s="291">
        <v>449.16</v>
      </c>
      <c r="F468" s="291">
        <v>0</v>
      </c>
      <c r="G468" s="292">
        <f>E468*F468</f>
        <v>0</v>
      </c>
      <c r="H468" s="293">
        <v>11812.9099999964</v>
      </c>
      <c r="I468" s="294">
        <f>E468*H468</f>
        <v>5305886.655598383</v>
      </c>
      <c r="J468" s="293">
        <v>0</v>
      </c>
      <c r="K468" s="294">
        <f>E468*J468</f>
        <v>0</v>
      </c>
      <c r="O468" s="286">
        <v>2</v>
      </c>
      <c r="AA468" s="257">
        <v>1</v>
      </c>
      <c r="AB468" s="257">
        <v>7</v>
      </c>
      <c r="AC468" s="257">
        <v>7</v>
      </c>
      <c r="AZ468" s="257">
        <v>2</v>
      </c>
      <c r="BA468" s="257">
        <f>IF(AZ468=1,G468,0)</f>
        <v>0</v>
      </c>
      <c r="BB468" s="257">
        <f>IF(AZ468=2,G468,0)</f>
        <v>0</v>
      </c>
      <c r="BC468" s="257">
        <f>IF(AZ468=3,G468,0)</f>
        <v>0</v>
      </c>
      <c r="BD468" s="257">
        <f>IF(AZ468=4,G468,0)</f>
        <v>0</v>
      </c>
      <c r="BE468" s="257">
        <f>IF(AZ468=5,G468,0)</f>
        <v>0</v>
      </c>
      <c r="CA468" s="286">
        <v>1</v>
      </c>
      <c r="CB468" s="286">
        <v>7</v>
      </c>
    </row>
    <row r="469" spans="1:15" ht="12.75">
      <c r="A469" s="295"/>
      <c r="B469" s="298"/>
      <c r="C469" s="299" t="s">
        <v>515</v>
      </c>
      <c r="D469" s="300"/>
      <c r="E469" s="301">
        <v>449.16</v>
      </c>
      <c r="F469" s="302"/>
      <c r="G469" s="303"/>
      <c r="H469" s="304"/>
      <c r="I469" s="296"/>
      <c r="J469" s="305"/>
      <c r="K469" s="296"/>
      <c r="M469" s="297" t="s">
        <v>515</v>
      </c>
      <c r="O469" s="286"/>
    </row>
    <row r="470" spans="1:80" ht="12.75">
      <c r="A470" s="287">
        <v>85</v>
      </c>
      <c r="B470" s="288" t="s">
        <v>516</v>
      </c>
      <c r="C470" s="289" t="s">
        <v>517</v>
      </c>
      <c r="D470" s="290" t="s">
        <v>122</v>
      </c>
      <c r="E470" s="291">
        <v>449.16</v>
      </c>
      <c r="F470" s="291">
        <v>0</v>
      </c>
      <c r="G470" s="292">
        <f>E470*F470</f>
        <v>0</v>
      </c>
      <c r="H470" s="293">
        <v>17337.5800000131</v>
      </c>
      <c r="I470" s="294">
        <f>E470*H470</f>
        <v>7787347.432805884</v>
      </c>
      <c r="J470" s="293">
        <v>0</v>
      </c>
      <c r="K470" s="294">
        <f>E470*J470</f>
        <v>0</v>
      </c>
      <c r="O470" s="286">
        <v>2</v>
      </c>
      <c r="AA470" s="257">
        <v>1</v>
      </c>
      <c r="AB470" s="257">
        <v>7</v>
      </c>
      <c r="AC470" s="257">
        <v>7</v>
      </c>
      <c r="AZ470" s="257">
        <v>2</v>
      </c>
      <c r="BA470" s="257">
        <f>IF(AZ470=1,G470,0)</f>
        <v>0</v>
      </c>
      <c r="BB470" s="257">
        <f>IF(AZ470=2,G470,0)</f>
        <v>0</v>
      </c>
      <c r="BC470" s="257">
        <f>IF(AZ470=3,G470,0)</f>
        <v>0</v>
      </c>
      <c r="BD470" s="257">
        <f>IF(AZ470=4,G470,0)</f>
        <v>0</v>
      </c>
      <c r="BE470" s="257">
        <f>IF(AZ470=5,G470,0)</f>
        <v>0</v>
      </c>
      <c r="CA470" s="286">
        <v>1</v>
      </c>
      <c r="CB470" s="286">
        <v>7</v>
      </c>
    </row>
    <row r="471" spans="1:80" ht="12.75">
      <c r="A471" s="287">
        <v>86</v>
      </c>
      <c r="B471" s="288" t="s">
        <v>518</v>
      </c>
      <c r="C471" s="289" t="s">
        <v>519</v>
      </c>
      <c r="D471" s="290" t="s">
        <v>130</v>
      </c>
      <c r="E471" s="291">
        <v>400</v>
      </c>
      <c r="F471" s="291">
        <v>0</v>
      </c>
      <c r="G471" s="292">
        <f>E471*F471</f>
        <v>0</v>
      </c>
      <c r="H471" s="293">
        <v>18920</v>
      </c>
      <c r="I471" s="294">
        <f>E471*H471</f>
        <v>7568000</v>
      </c>
      <c r="J471" s="293">
        <v>0</v>
      </c>
      <c r="K471" s="294">
        <f>E471*J471</f>
        <v>0</v>
      </c>
      <c r="O471" s="286">
        <v>2</v>
      </c>
      <c r="AA471" s="257">
        <v>1</v>
      </c>
      <c r="AB471" s="257">
        <v>7</v>
      </c>
      <c r="AC471" s="257">
        <v>7</v>
      </c>
      <c r="AZ471" s="257">
        <v>2</v>
      </c>
      <c r="BA471" s="257">
        <f>IF(AZ471=1,G471,0)</f>
        <v>0</v>
      </c>
      <c r="BB471" s="257">
        <f>IF(AZ471=2,G471,0)</f>
        <v>0</v>
      </c>
      <c r="BC471" s="257">
        <f>IF(AZ471=3,G471,0)</f>
        <v>0</v>
      </c>
      <c r="BD471" s="257">
        <f>IF(AZ471=4,G471,0)</f>
        <v>0</v>
      </c>
      <c r="BE471" s="257">
        <f>IF(AZ471=5,G471,0)</f>
        <v>0</v>
      </c>
      <c r="CA471" s="286">
        <v>1</v>
      </c>
      <c r="CB471" s="286">
        <v>7</v>
      </c>
    </row>
    <row r="472" spans="1:15" ht="12.75">
      <c r="A472" s="295"/>
      <c r="B472" s="298"/>
      <c r="C472" s="299" t="s">
        <v>520</v>
      </c>
      <c r="D472" s="300"/>
      <c r="E472" s="301">
        <v>400</v>
      </c>
      <c r="F472" s="302"/>
      <c r="G472" s="303"/>
      <c r="H472" s="304"/>
      <c r="I472" s="296"/>
      <c r="J472" s="305"/>
      <c r="K472" s="296"/>
      <c r="M472" s="297" t="s">
        <v>520</v>
      </c>
      <c r="O472" s="286"/>
    </row>
    <row r="473" spans="1:80" ht="12.75">
      <c r="A473" s="287">
        <v>87</v>
      </c>
      <c r="B473" s="288" t="s">
        <v>521</v>
      </c>
      <c r="C473" s="289" t="s">
        <v>522</v>
      </c>
      <c r="D473" s="290" t="s">
        <v>130</v>
      </c>
      <c r="E473" s="291">
        <v>419.86</v>
      </c>
      <c r="F473" s="291">
        <v>0</v>
      </c>
      <c r="G473" s="292">
        <f>E473*F473</f>
        <v>0</v>
      </c>
      <c r="H473" s="293">
        <v>73517.4900000095</v>
      </c>
      <c r="I473" s="294">
        <f>E473*H473</f>
        <v>30867053.351403985</v>
      </c>
      <c r="J473" s="293">
        <v>0</v>
      </c>
      <c r="K473" s="294">
        <f>E473*J473</f>
        <v>0</v>
      </c>
      <c r="O473" s="286">
        <v>2</v>
      </c>
      <c r="AA473" s="257">
        <v>1</v>
      </c>
      <c r="AB473" s="257">
        <v>7</v>
      </c>
      <c r="AC473" s="257">
        <v>7</v>
      </c>
      <c r="AZ473" s="257">
        <v>2</v>
      </c>
      <c r="BA473" s="257">
        <f>IF(AZ473=1,G473,0)</f>
        <v>0</v>
      </c>
      <c r="BB473" s="257">
        <f>IF(AZ473=2,G473,0)</f>
        <v>0</v>
      </c>
      <c r="BC473" s="257">
        <f>IF(AZ473=3,G473,0)</f>
        <v>0</v>
      </c>
      <c r="BD473" s="257">
        <f>IF(AZ473=4,G473,0)</f>
        <v>0</v>
      </c>
      <c r="BE473" s="257">
        <f>IF(AZ473=5,G473,0)</f>
        <v>0</v>
      </c>
      <c r="CA473" s="286">
        <v>1</v>
      </c>
      <c r="CB473" s="286">
        <v>7</v>
      </c>
    </row>
    <row r="474" spans="1:15" ht="12.75">
      <c r="A474" s="295"/>
      <c r="B474" s="298"/>
      <c r="C474" s="299" t="s">
        <v>523</v>
      </c>
      <c r="D474" s="300"/>
      <c r="E474" s="301">
        <v>64.47</v>
      </c>
      <c r="F474" s="302"/>
      <c r="G474" s="303"/>
      <c r="H474" s="304"/>
      <c r="I474" s="296"/>
      <c r="J474" s="305"/>
      <c r="K474" s="296"/>
      <c r="M474" s="297" t="s">
        <v>523</v>
      </c>
      <c r="O474" s="286"/>
    </row>
    <row r="475" spans="1:15" ht="12.75">
      <c r="A475" s="295"/>
      <c r="B475" s="298"/>
      <c r="C475" s="299" t="s">
        <v>524</v>
      </c>
      <c r="D475" s="300"/>
      <c r="E475" s="301">
        <v>99.36</v>
      </c>
      <c r="F475" s="302"/>
      <c r="G475" s="303"/>
      <c r="H475" s="304"/>
      <c r="I475" s="296"/>
      <c r="J475" s="305"/>
      <c r="K475" s="296"/>
      <c r="M475" s="297" t="s">
        <v>524</v>
      </c>
      <c r="O475" s="286"/>
    </row>
    <row r="476" spans="1:15" ht="12.75">
      <c r="A476" s="295"/>
      <c r="B476" s="298"/>
      <c r="C476" s="299" t="s">
        <v>525</v>
      </c>
      <c r="D476" s="300"/>
      <c r="E476" s="301">
        <v>79.61</v>
      </c>
      <c r="F476" s="302"/>
      <c r="G476" s="303"/>
      <c r="H476" s="304"/>
      <c r="I476" s="296"/>
      <c r="J476" s="305"/>
      <c r="K476" s="296"/>
      <c r="M476" s="297" t="s">
        <v>525</v>
      </c>
      <c r="O476" s="286"/>
    </row>
    <row r="477" spans="1:15" ht="12.75">
      <c r="A477" s="295"/>
      <c r="B477" s="298"/>
      <c r="C477" s="299" t="s">
        <v>526</v>
      </c>
      <c r="D477" s="300"/>
      <c r="E477" s="301">
        <v>56.2</v>
      </c>
      <c r="F477" s="302"/>
      <c r="G477" s="303"/>
      <c r="H477" s="304"/>
      <c r="I477" s="296"/>
      <c r="J477" s="305"/>
      <c r="K477" s="296"/>
      <c r="M477" s="297" t="s">
        <v>526</v>
      </c>
      <c r="O477" s="286"/>
    </row>
    <row r="478" spans="1:15" ht="12.75">
      <c r="A478" s="295"/>
      <c r="B478" s="298"/>
      <c r="C478" s="299" t="s">
        <v>527</v>
      </c>
      <c r="D478" s="300"/>
      <c r="E478" s="301">
        <v>19.31</v>
      </c>
      <c r="F478" s="302"/>
      <c r="G478" s="303"/>
      <c r="H478" s="304"/>
      <c r="I478" s="296"/>
      <c r="J478" s="305"/>
      <c r="K478" s="296"/>
      <c r="M478" s="297" t="s">
        <v>527</v>
      </c>
      <c r="O478" s="286"/>
    </row>
    <row r="479" spans="1:15" ht="12.75">
      <c r="A479" s="295"/>
      <c r="B479" s="298"/>
      <c r="C479" s="299" t="s">
        <v>528</v>
      </c>
      <c r="D479" s="300"/>
      <c r="E479" s="301">
        <v>29.8</v>
      </c>
      <c r="F479" s="302"/>
      <c r="G479" s="303"/>
      <c r="H479" s="304"/>
      <c r="I479" s="296"/>
      <c r="J479" s="305"/>
      <c r="K479" s="296"/>
      <c r="M479" s="297" t="s">
        <v>528</v>
      </c>
      <c r="O479" s="286"/>
    </row>
    <row r="480" spans="1:15" ht="12.75">
      <c r="A480" s="295"/>
      <c r="B480" s="298"/>
      <c r="C480" s="299" t="s">
        <v>529</v>
      </c>
      <c r="D480" s="300"/>
      <c r="E480" s="301">
        <v>14</v>
      </c>
      <c r="F480" s="302"/>
      <c r="G480" s="303"/>
      <c r="H480" s="304"/>
      <c r="I480" s="296"/>
      <c r="J480" s="305"/>
      <c r="K480" s="296"/>
      <c r="M480" s="297" t="s">
        <v>529</v>
      </c>
      <c r="O480" s="286"/>
    </row>
    <row r="481" spans="1:15" ht="12.75">
      <c r="A481" s="295"/>
      <c r="B481" s="298"/>
      <c r="C481" s="299" t="s">
        <v>530</v>
      </c>
      <c r="D481" s="300"/>
      <c r="E481" s="301">
        <v>6.5</v>
      </c>
      <c r="F481" s="302"/>
      <c r="G481" s="303"/>
      <c r="H481" s="304"/>
      <c r="I481" s="296"/>
      <c r="J481" s="305"/>
      <c r="K481" s="296"/>
      <c r="M481" s="297" t="s">
        <v>530</v>
      </c>
      <c r="O481" s="286"/>
    </row>
    <row r="482" spans="1:15" ht="12.75">
      <c r="A482" s="295"/>
      <c r="B482" s="298"/>
      <c r="C482" s="299" t="s">
        <v>531</v>
      </c>
      <c r="D482" s="300"/>
      <c r="E482" s="301">
        <v>10.06</v>
      </c>
      <c r="F482" s="302"/>
      <c r="G482" s="303"/>
      <c r="H482" s="304"/>
      <c r="I482" s="296"/>
      <c r="J482" s="305"/>
      <c r="K482" s="296"/>
      <c r="M482" s="297" t="s">
        <v>531</v>
      </c>
      <c r="O482" s="286"/>
    </row>
    <row r="483" spans="1:15" ht="12.75">
      <c r="A483" s="295"/>
      <c r="B483" s="298"/>
      <c r="C483" s="299" t="s">
        <v>532</v>
      </c>
      <c r="D483" s="300"/>
      <c r="E483" s="301">
        <v>5.6</v>
      </c>
      <c r="F483" s="302"/>
      <c r="G483" s="303"/>
      <c r="H483" s="304"/>
      <c r="I483" s="296"/>
      <c r="J483" s="305"/>
      <c r="K483" s="296"/>
      <c r="M483" s="297" t="s">
        <v>532</v>
      </c>
      <c r="O483" s="286"/>
    </row>
    <row r="484" spans="1:15" ht="12.75">
      <c r="A484" s="295"/>
      <c r="B484" s="298"/>
      <c r="C484" s="299" t="s">
        <v>533</v>
      </c>
      <c r="D484" s="300"/>
      <c r="E484" s="301">
        <v>4.75</v>
      </c>
      <c r="F484" s="302"/>
      <c r="G484" s="303"/>
      <c r="H484" s="304"/>
      <c r="I484" s="296"/>
      <c r="J484" s="305"/>
      <c r="K484" s="296"/>
      <c r="M484" s="297" t="s">
        <v>533</v>
      </c>
      <c r="O484" s="286"/>
    </row>
    <row r="485" spans="1:15" ht="12.75">
      <c r="A485" s="295"/>
      <c r="B485" s="298"/>
      <c r="C485" s="299" t="s">
        <v>534</v>
      </c>
      <c r="D485" s="300"/>
      <c r="E485" s="301">
        <v>11.4</v>
      </c>
      <c r="F485" s="302"/>
      <c r="G485" s="303"/>
      <c r="H485" s="304"/>
      <c r="I485" s="296"/>
      <c r="J485" s="305"/>
      <c r="K485" s="296"/>
      <c r="M485" s="297" t="s">
        <v>534</v>
      </c>
      <c r="O485" s="286"/>
    </row>
    <row r="486" spans="1:15" ht="12.75">
      <c r="A486" s="295"/>
      <c r="B486" s="298"/>
      <c r="C486" s="299" t="s">
        <v>535</v>
      </c>
      <c r="D486" s="300"/>
      <c r="E486" s="301">
        <v>18.8</v>
      </c>
      <c r="F486" s="302"/>
      <c r="G486" s="303"/>
      <c r="H486" s="304"/>
      <c r="I486" s="296"/>
      <c r="J486" s="305"/>
      <c r="K486" s="296"/>
      <c r="M486" s="297" t="s">
        <v>535</v>
      </c>
      <c r="O486" s="286"/>
    </row>
    <row r="487" spans="1:80" ht="12.75">
      <c r="A487" s="287">
        <v>88</v>
      </c>
      <c r="B487" s="288" t="s">
        <v>536</v>
      </c>
      <c r="C487" s="289" t="s">
        <v>537</v>
      </c>
      <c r="D487" s="290" t="s">
        <v>130</v>
      </c>
      <c r="E487" s="291">
        <v>336.384</v>
      </c>
      <c r="F487" s="291">
        <v>0</v>
      </c>
      <c r="G487" s="292">
        <f>E487*F487</f>
        <v>0</v>
      </c>
      <c r="H487" s="293">
        <v>18938.4199999869</v>
      </c>
      <c r="I487" s="294">
        <f>E487*H487</f>
        <v>6370581.473275594</v>
      </c>
      <c r="J487" s="293">
        <v>0</v>
      </c>
      <c r="K487" s="294">
        <f>E487*J487</f>
        <v>0</v>
      </c>
      <c r="O487" s="286">
        <v>2</v>
      </c>
      <c r="AA487" s="257">
        <v>1</v>
      </c>
      <c r="AB487" s="257">
        <v>7</v>
      </c>
      <c r="AC487" s="257">
        <v>7</v>
      </c>
      <c r="AZ487" s="257">
        <v>2</v>
      </c>
      <c r="BA487" s="257">
        <f>IF(AZ487=1,G487,0)</f>
        <v>0</v>
      </c>
      <c r="BB487" s="257">
        <f>IF(AZ487=2,G487,0)</f>
        <v>0</v>
      </c>
      <c r="BC487" s="257">
        <f>IF(AZ487=3,G487,0)</f>
        <v>0</v>
      </c>
      <c r="BD487" s="257">
        <f>IF(AZ487=4,G487,0)</f>
        <v>0</v>
      </c>
      <c r="BE487" s="257">
        <f>IF(AZ487=5,G487,0)</f>
        <v>0</v>
      </c>
      <c r="CA487" s="286">
        <v>1</v>
      </c>
      <c r="CB487" s="286">
        <v>7</v>
      </c>
    </row>
    <row r="488" spans="1:15" ht="21">
      <c r="A488" s="295"/>
      <c r="B488" s="298"/>
      <c r="C488" s="299" t="s">
        <v>538</v>
      </c>
      <c r="D488" s="300"/>
      <c r="E488" s="301">
        <v>65.96</v>
      </c>
      <c r="F488" s="302"/>
      <c r="G488" s="303"/>
      <c r="H488" s="304"/>
      <c r="I488" s="296"/>
      <c r="J488" s="305"/>
      <c r="K488" s="296"/>
      <c r="M488" s="297" t="s">
        <v>538</v>
      </c>
      <c r="O488" s="286"/>
    </row>
    <row r="489" spans="1:15" ht="12.75">
      <c r="A489" s="295"/>
      <c r="B489" s="298"/>
      <c r="C489" s="299" t="s">
        <v>539</v>
      </c>
      <c r="D489" s="300"/>
      <c r="E489" s="301">
        <v>169.624</v>
      </c>
      <c r="F489" s="302"/>
      <c r="G489" s="303"/>
      <c r="H489" s="304"/>
      <c r="I489" s="296"/>
      <c r="J489" s="305"/>
      <c r="K489" s="296"/>
      <c r="M489" s="297" t="s">
        <v>539</v>
      </c>
      <c r="O489" s="286"/>
    </row>
    <row r="490" spans="1:15" ht="12.75">
      <c r="A490" s="295"/>
      <c r="B490" s="298"/>
      <c r="C490" s="299" t="s">
        <v>540</v>
      </c>
      <c r="D490" s="300"/>
      <c r="E490" s="301">
        <v>19.2</v>
      </c>
      <c r="F490" s="302"/>
      <c r="G490" s="303"/>
      <c r="H490" s="304"/>
      <c r="I490" s="296"/>
      <c r="J490" s="305"/>
      <c r="K490" s="296"/>
      <c r="M490" s="297" t="s">
        <v>540</v>
      </c>
      <c r="O490" s="286"/>
    </row>
    <row r="491" spans="1:15" ht="12.75">
      <c r="A491" s="295"/>
      <c r="B491" s="298"/>
      <c r="C491" s="299" t="s">
        <v>541</v>
      </c>
      <c r="D491" s="300"/>
      <c r="E491" s="301">
        <v>53.6</v>
      </c>
      <c r="F491" s="302"/>
      <c r="G491" s="303"/>
      <c r="H491" s="304"/>
      <c r="I491" s="296"/>
      <c r="J491" s="305"/>
      <c r="K491" s="296"/>
      <c r="M491" s="297" t="s">
        <v>541</v>
      </c>
      <c r="O491" s="286"/>
    </row>
    <row r="492" spans="1:15" ht="12.75">
      <c r="A492" s="295"/>
      <c r="B492" s="298"/>
      <c r="C492" s="299" t="s">
        <v>542</v>
      </c>
      <c r="D492" s="300"/>
      <c r="E492" s="301">
        <v>28</v>
      </c>
      <c r="F492" s="302"/>
      <c r="G492" s="303"/>
      <c r="H492" s="304"/>
      <c r="I492" s="296"/>
      <c r="J492" s="305"/>
      <c r="K492" s="296"/>
      <c r="M492" s="297" t="s">
        <v>542</v>
      </c>
      <c r="O492" s="286"/>
    </row>
    <row r="493" spans="1:80" ht="20.4">
      <c r="A493" s="287">
        <v>89</v>
      </c>
      <c r="B493" s="288" t="s">
        <v>543</v>
      </c>
      <c r="C493" s="289" t="s">
        <v>544</v>
      </c>
      <c r="D493" s="290" t="s">
        <v>122</v>
      </c>
      <c r="E493" s="291">
        <v>416.4737</v>
      </c>
      <c r="F493" s="291">
        <v>0</v>
      </c>
      <c r="G493" s="292">
        <f>E493*F493</f>
        <v>0</v>
      </c>
      <c r="H493" s="293">
        <v>12785.7399999946</v>
      </c>
      <c r="I493" s="294">
        <f>E493*H493</f>
        <v>5324924.445035751</v>
      </c>
      <c r="J493" s="293">
        <v>0</v>
      </c>
      <c r="K493" s="294">
        <f>E493*J493</f>
        <v>0</v>
      </c>
      <c r="O493" s="286">
        <v>2</v>
      </c>
      <c r="AA493" s="257">
        <v>1</v>
      </c>
      <c r="AB493" s="257">
        <v>7</v>
      </c>
      <c r="AC493" s="257">
        <v>7</v>
      </c>
      <c r="AZ493" s="257">
        <v>2</v>
      </c>
      <c r="BA493" s="257">
        <f>IF(AZ493=1,G493,0)</f>
        <v>0</v>
      </c>
      <c r="BB493" s="257">
        <f>IF(AZ493=2,G493,0)</f>
        <v>0</v>
      </c>
      <c r="BC493" s="257">
        <f>IF(AZ493=3,G493,0)</f>
        <v>0</v>
      </c>
      <c r="BD493" s="257">
        <f>IF(AZ493=4,G493,0)</f>
        <v>0</v>
      </c>
      <c r="BE493" s="257">
        <f>IF(AZ493=5,G493,0)</f>
        <v>0</v>
      </c>
      <c r="CA493" s="286">
        <v>1</v>
      </c>
      <c r="CB493" s="286">
        <v>7</v>
      </c>
    </row>
    <row r="494" spans="1:15" ht="12.75">
      <c r="A494" s="295"/>
      <c r="B494" s="298"/>
      <c r="C494" s="299" t="s">
        <v>450</v>
      </c>
      <c r="D494" s="300"/>
      <c r="E494" s="301">
        <v>346.2725</v>
      </c>
      <c r="F494" s="302"/>
      <c r="G494" s="303"/>
      <c r="H494" s="304"/>
      <c r="I494" s="296"/>
      <c r="J494" s="305"/>
      <c r="K494" s="296"/>
      <c r="M494" s="297" t="s">
        <v>450</v>
      </c>
      <c r="O494" s="286"/>
    </row>
    <row r="495" spans="1:15" ht="12.75">
      <c r="A495" s="295"/>
      <c r="B495" s="298"/>
      <c r="C495" s="299" t="s">
        <v>491</v>
      </c>
      <c r="D495" s="300"/>
      <c r="E495" s="301">
        <v>34.5733</v>
      </c>
      <c r="F495" s="302"/>
      <c r="G495" s="303"/>
      <c r="H495" s="304"/>
      <c r="I495" s="296"/>
      <c r="J495" s="305"/>
      <c r="K495" s="296"/>
      <c r="M495" s="297" t="s">
        <v>491</v>
      </c>
      <c r="O495" s="286"/>
    </row>
    <row r="496" spans="1:15" ht="12.75">
      <c r="A496" s="295"/>
      <c r="B496" s="298"/>
      <c r="C496" s="299" t="s">
        <v>447</v>
      </c>
      <c r="D496" s="300"/>
      <c r="E496" s="301">
        <v>35.6279</v>
      </c>
      <c r="F496" s="302"/>
      <c r="G496" s="303"/>
      <c r="H496" s="304"/>
      <c r="I496" s="296"/>
      <c r="J496" s="305"/>
      <c r="K496" s="296"/>
      <c r="M496" s="297" t="s">
        <v>447</v>
      </c>
      <c r="O496" s="286"/>
    </row>
    <row r="497" spans="1:80" ht="12.75">
      <c r="A497" s="287">
        <v>90</v>
      </c>
      <c r="B497" s="288" t="s">
        <v>545</v>
      </c>
      <c r="C497" s="289" t="s">
        <v>546</v>
      </c>
      <c r="D497" s="290" t="s">
        <v>122</v>
      </c>
      <c r="E497" s="291">
        <v>298.0377</v>
      </c>
      <c r="F497" s="291">
        <v>0</v>
      </c>
      <c r="G497" s="292">
        <f>E497*F497</f>
        <v>0</v>
      </c>
      <c r="H497" s="293">
        <v>5811.72999999672</v>
      </c>
      <c r="I497" s="294">
        <f>E497*H497</f>
        <v>1732114.6422200222</v>
      </c>
      <c r="J497" s="293">
        <v>0</v>
      </c>
      <c r="K497" s="294">
        <f>E497*J497</f>
        <v>0</v>
      </c>
      <c r="O497" s="286">
        <v>2</v>
      </c>
      <c r="AA497" s="257">
        <v>1</v>
      </c>
      <c r="AB497" s="257">
        <v>7</v>
      </c>
      <c r="AC497" s="257">
        <v>7</v>
      </c>
      <c r="AZ497" s="257">
        <v>2</v>
      </c>
      <c r="BA497" s="257">
        <f>IF(AZ497=1,G497,0)</f>
        <v>0</v>
      </c>
      <c r="BB497" s="257">
        <f>IF(AZ497=2,G497,0)</f>
        <v>0</v>
      </c>
      <c r="BC497" s="257">
        <f>IF(AZ497=3,G497,0)</f>
        <v>0</v>
      </c>
      <c r="BD497" s="257">
        <f>IF(AZ497=4,G497,0)</f>
        <v>0</v>
      </c>
      <c r="BE497" s="257">
        <f>IF(AZ497=5,G497,0)</f>
        <v>0</v>
      </c>
      <c r="CA497" s="286">
        <v>1</v>
      </c>
      <c r="CB497" s="286">
        <v>7</v>
      </c>
    </row>
    <row r="498" spans="1:15" ht="12.75">
      <c r="A498" s="295"/>
      <c r="B498" s="298"/>
      <c r="C498" s="299" t="s">
        <v>547</v>
      </c>
      <c r="D498" s="300"/>
      <c r="E498" s="301">
        <v>271.0081</v>
      </c>
      <c r="F498" s="302"/>
      <c r="G498" s="303"/>
      <c r="H498" s="304"/>
      <c r="I498" s="296"/>
      <c r="J498" s="305"/>
      <c r="K498" s="296"/>
      <c r="M498" s="297" t="s">
        <v>547</v>
      </c>
      <c r="O498" s="286"/>
    </row>
    <row r="499" spans="1:15" ht="12.75">
      <c r="A499" s="295"/>
      <c r="B499" s="298"/>
      <c r="C499" s="299" t="s">
        <v>548</v>
      </c>
      <c r="D499" s="300"/>
      <c r="E499" s="301">
        <v>27.0295</v>
      </c>
      <c r="F499" s="302"/>
      <c r="G499" s="303"/>
      <c r="H499" s="304"/>
      <c r="I499" s="296"/>
      <c r="J499" s="305"/>
      <c r="K499" s="296"/>
      <c r="M499" s="297" t="s">
        <v>548</v>
      </c>
      <c r="O499" s="286"/>
    </row>
    <row r="500" spans="1:80" ht="12.75">
      <c r="A500" s="287">
        <v>91</v>
      </c>
      <c r="B500" s="288" t="s">
        <v>549</v>
      </c>
      <c r="C500" s="289" t="s">
        <v>550</v>
      </c>
      <c r="D500" s="290" t="s">
        <v>130</v>
      </c>
      <c r="E500" s="291">
        <v>337.5</v>
      </c>
      <c r="F500" s="291">
        <v>0</v>
      </c>
      <c r="G500" s="292">
        <f>E500*F500</f>
        <v>0</v>
      </c>
      <c r="H500" s="293">
        <v>83767.5</v>
      </c>
      <c r="I500" s="294">
        <f>E500*H500</f>
        <v>28271531.25</v>
      </c>
      <c r="J500" s="293">
        <v>0</v>
      </c>
      <c r="K500" s="294">
        <f>E500*J500</f>
        <v>0</v>
      </c>
      <c r="O500" s="286">
        <v>2</v>
      </c>
      <c r="AA500" s="257">
        <v>1</v>
      </c>
      <c r="AB500" s="257">
        <v>7</v>
      </c>
      <c r="AC500" s="257">
        <v>7</v>
      </c>
      <c r="AZ500" s="257">
        <v>2</v>
      </c>
      <c r="BA500" s="257">
        <f>IF(AZ500=1,G500,0)</f>
        <v>0</v>
      </c>
      <c r="BB500" s="257">
        <f>IF(AZ500=2,G500,0)</f>
        <v>0</v>
      </c>
      <c r="BC500" s="257">
        <f>IF(AZ500=3,G500,0)</f>
        <v>0</v>
      </c>
      <c r="BD500" s="257">
        <f>IF(AZ500=4,G500,0)</f>
        <v>0</v>
      </c>
      <c r="BE500" s="257">
        <f>IF(AZ500=5,G500,0)</f>
        <v>0</v>
      </c>
      <c r="CA500" s="286">
        <v>1</v>
      </c>
      <c r="CB500" s="286">
        <v>7</v>
      </c>
    </row>
    <row r="501" spans="1:15" ht="12.75">
      <c r="A501" s="295"/>
      <c r="B501" s="298"/>
      <c r="C501" s="299" t="s">
        <v>551</v>
      </c>
      <c r="D501" s="300"/>
      <c r="E501" s="301">
        <v>251.1</v>
      </c>
      <c r="F501" s="302"/>
      <c r="G501" s="303"/>
      <c r="H501" s="304"/>
      <c r="I501" s="296"/>
      <c r="J501" s="305"/>
      <c r="K501" s="296"/>
      <c r="M501" s="297" t="s">
        <v>551</v>
      </c>
      <c r="O501" s="286"/>
    </row>
    <row r="502" spans="1:15" ht="12.75">
      <c r="A502" s="295"/>
      <c r="B502" s="298"/>
      <c r="C502" s="299" t="s">
        <v>552</v>
      </c>
      <c r="D502" s="300"/>
      <c r="E502" s="301">
        <v>86.4</v>
      </c>
      <c r="F502" s="302"/>
      <c r="G502" s="303"/>
      <c r="H502" s="304"/>
      <c r="I502" s="296"/>
      <c r="J502" s="305"/>
      <c r="K502" s="296"/>
      <c r="M502" s="297" t="s">
        <v>552</v>
      </c>
      <c r="O502" s="286"/>
    </row>
    <row r="503" spans="1:80" ht="12.75">
      <c r="A503" s="287">
        <v>92</v>
      </c>
      <c r="B503" s="288" t="s">
        <v>553</v>
      </c>
      <c r="C503" s="289" t="s">
        <v>554</v>
      </c>
      <c r="D503" s="290" t="s">
        <v>113</v>
      </c>
      <c r="E503" s="291">
        <v>11.4102</v>
      </c>
      <c r="F503" s="291">
        <v>0</v>
      </c>
      <c r="G503" s="292">
        <f>E503*F503</f>
        <v>0</v>
      </c>
      <c r="H503" s="293">
        <v>57922.8899999857</v>
      </c>
      <c r="I503" s="294">
        <f>E503*H503</f>
        <v>660911.7594778369</v>
      </c>
      <c r="J503" s="293">
        <v>0</v>
      </c>
      <c r="K503" s="294">
        <f>E503*J503</f>
        <v>0</v>
      </c>
      <c r="O503" s="286">
        <v>2</v>
      </c>
      <c r="AA503" s="257">
        <v>1</v>
      </c>
      <c r="AB503" s="257">
        <v>7</v>
      </c>
      <c r="AC503" s="257">
        <v>7</v>
      </c>
      <c r="AZ503" s="257">
        <v>2</v>
      </c>
      <c r="BA503" s="257">
        <f>IF(AZ503=1,G503,0)</f>
        <v>0</v>
      </c>
      <c r="BB503" s="257">
        <f>IF(AZ503=2,G503,0)</f>
        <v>0</v>
      </c>
      <c r="BC503" s="257">
        <f>IF(AZ503=3,G503,0)</f>
        <v>0</v>
      </c>
      <c r="BD503" s="257">
        <f>IF(AZ503=4,G503,0)</f>
        <v>0</v>
      </c>
      <c r="BE503" s="257">
        <f>IF(AZ503=5,G503,0)</f>
        <v>0</v>
      </c>
      <c r="CA503" s="286">
        <v>1</v>
      </c>
      <c r="CB503" s="286">
        <v>7</v>
      </c>
    </row>
    <row r="504" spans="1:15" ht="12.75">
      <c r="A504" s="295"/>
      <c r="B504" s="298"/>
      <c r="C504" s="299" t="s">
        <v>555</v>
      </c>
      <c r="D504" s="300"/>
      <c r="E504" s="301">
        <v>1.6504</v>
      </c>
      <c r="F504" s="302"/>
      <c r="G504" s="303"/>
      <c r="H504" s="304"/>
      <c r="I504" s="296"/>
      <c r="J504" s="305"/>
      <c r="K504" s="296"/>
      <c r="M504" s="297" t="s">
        <v>555</v>
      </c>
      <c r="O504" s="286"/>
    </row>
    <row r="505" spans="1:15" ht="12.75">
      <c r="A505" s="295"/>
      <c r="B505" s="298"/>
      <c r="C505" s="299" t="s">
        <v>556</v>
      </c>
      <c r="D505" s="300"/>
      <c r="E505" s="301">
        <v>2.7821</v>
      </c>
      <c r="F505" s="302"/>
      <c r="G505" s="303"/>
      <c r="H505" s="304"/>
      <c r="I505" s="296"/>
      <c r="J505" s="305"/>
      <c r="K505" s="296"/>
      <c r="M505" s="297" t="s">
        <v>556</v>
      </c>
      <c r="O505" s="286"/>
    </row>
    <row r="506" spans="1:15" ht="12.75">
      <c r="A506" s="295"/>
      <c r="B506" s="298"/>
      <c r="C506" s="299" t="s">
        <v>557</v>
      </c>
      <c r="D506" s="300"/>
      <c r="E506" s="301">
        <v>1.433</v>
      </c>
      <c r="F506" s="302"/>
      <c r="G506" s="303"/>
      <c r="H506" s="304"/>
      <c r="I506" s="296"/>
      <c r="J506" s="305"/>
      <c r="K506" s="296"/>
      <c r="M506" s="297" t="s">
        <v>557</v>
      </c>
      <c r="O506" s="286"/>
    </row>
    <row r="507" spans="1:15" ht="12.75">
      <c r="A507" s="295"/>
      <c r="B507" s="298"/>
      <c r="C507" s="299" t="s">
        <v>558</v>
      </c>
      <c r="D507" s="300"/>
      <c r="E507" s="301">
        <v>0.7194</v>
      </c>
      <c r="F507" s="302"/>
      <c r="G507" s="303"/>
      <c r="H507" s="304"/>
      <c r="I507" s="296"/>
      <c r="J507" s="305"/>
      <c r="K507" s="296"/>
      <c r="M507" s="297" t="s">
        <v>558</v>
      </c>
      <c r="O507" s="286"/>
    </row>
    <row r="508" spans="1:15" ht="12.75">
      <c r="A508" s="295"/>
      <c r="B508" s="298"/>
      <c r="C508" s="299" t="s">
        <v>559</v>
      </c>
      <c r="D508" s="300"/>
      <c r="E508" s="301">
        <v>0.6179</v>
      </c>
      <c r="F508" s="302"/>
      <c r="G508" s="303"/>
      <c r="H508" s="304"/>
      <c r="I508" s="296"/>
      <c r="J508" s="305"/>
      <c r="K508" s="296"/>
      <c r="M508" s="297" t="s">
        <v>559</v>
      </c>
      <c r="O508" s="286"/>
    </row>
    <row r="509" spans="1:15" ht="12.75">
      <c r="A509" s="295"/>
      <c r="B509" s="298"/>
      <c r="C509" s="299" t="s">
        <v>560</v>
      </c>
      <c r="D509" s="300"/>
      <c r="E509" s="301">
        <v>0.7629</v>
      </c>
      <c r="F509" s="302"/>
      <c r="G509" s="303"/>
      <c r="H509" s="304"/>
      <c r="I509" s="296"/>
      <c r="J509" s="305"/>
      <c r="K509" s="296"/>
      <c r="M509" s="297" t="s">
        <v>560</v>
      </c>
      <c r="O509" s="286"/>
    </row>
    <row r="510" spans="1:15" ht="12.75">
      <c r="A510" s="295"/>
      <c r="B510" s="298"/>
      <c r="C510" s="299" t="s">
        <v>561</v>
      </c>
      <c r="D510" s="300"/>
      <c r="E510" s="301">
        <v>0.1792</v>
      </c>
      <c r="F510" s="302"/>
      <c r="G510" s="303"/>
      <c r="H510" s="304"/>
      <c r="I510" s="296"/>
      <c r="J510" s="305"/>
      <c r="K510" s="296"/>
      <c r="M510" s="297" t="s">
        <v>561</v>
      </c>
      <c r="O510" s="286"/>
    </row>
    <row r="511" spans="1:15" ht="12.75">
      <c r="A511" s="295"/>
      <c r="B511" s="298"/>
      <c r="C511" s="299" t="s">
        <v>562</v>
      </c>
      <c r="D511" s="300"/>
      <c r="E511" s="301">
        <v>0.2288</v>
      </c>
      <c r="F511" s="302"/>
      <c r="G511" s="303"/>
      <c r="H511" s="304"/>
      <c r="I511" s="296"/>
      <c r="J511" s="305"/>
      <c r="K511" s="296"/>
      <c r="M511" s="297" t="s">
        <v>562</v>
      </c>
      <c r="O511" s="286"/>
    </row>
    <row r="512" spans="1:15" ht="12.75">
      <c r="A512" s="295"/>
      <c r="B512" s="298"/>
      <c r="C512" s="299" t="s">
        <v>563</v>
      </c>
      <c r="D512" s="300"/>
      <c r="E512" s="301">
        <v>0.2817</v>
      </c>
      <c r="F512" s="302"/>
      <c r="G512" s="303"/>
      <c r="H512" s="304"/>
      <c r="I512" s="296"/>
      <c r="J512" s="305"/>
      <c r="K512" s="296"/>
      <c r="M512" s="297" t="s">
        <v>563</v>
      </c>
      <c r="O512" s="286"/>
    </row>
    <row r="513" spans="1:15" ht="12.75">
      <c r="A513" s="295"/>
      <c r="B513" s="298"/>
      <c r="C513" s="299" t="s">
        <v>564</v>
      </c>
      <c r="D513" s="300"/>
      <c r="E513" s="301">
        <v>0.1008</v>
      </c>
      <c r="F513" s="302"/>
      <c r="G513" s="303"/>
      <c r="H513" s="304"/>
      <c r="I513" s="296"/>
      <c r="J513" s="305"/>
      <c r="K513" s="296"/>
      <c r="M513" s="297" t="s">
        <v>564</v>
      </c>
      <c r="O513" s="286"/>
    </row>
    <row r="514" spans="1:15" ht="12.75">
      <c r="A514" s="295"/>
      <c r="B514" s="298"/>
      <c r="C514" s="299" t="s">
        <v>565</v>
      </c>
      <c r="D514" s="300"/>
      <c r="E514" s="301">
        <v>0.0855</v>
      </c>
      <c r="F514" s="302"/>
      <c r="G514" s="303"/>
      <c r="H514" s="304"/>
      <c r="I514" s="296"/>
      <c r="J514" s="305"/>
      <c r="K514" s="296"/>
      <c r="M514" s="297" t="s">
        <v>565</v>
      </c>
      <c r="O514" s="286"/>
    </row>
    <row r="515" spans="1:15" ht="12.75">
      <c r="A515" s="295"/>
      <c r="B515" s="298"/>
      <c r="C515" s="299" t="s">
        <v>566</v>
      </c>
      <c r="D515" s="300"/>
      <c r="E515" s="301">
        <v>0.2052</v>
      </c>
      <c r="F515" s="302"/>
      <c r="G515" s="303"/>
      <c r="H515" s="304"/>
      <c r="I515" s="296"/>
      <c r="J515" s="305"/>
      <c r="K515" s="296"/>
      <c r="M515" s="297" t="s">
        <v>566</v>
      </c>
      <c r="O515" s="286"/>
    </row>
    <row r="516" spans="1:15" ht="12.75">
      <c r="A516" s="295"/>
      <c r="B516" s="298"/>
      <c r="C516" s="299" t="s">
        <v>567</v>
      </c>
      <c r="D516" s="300"/>
      <c r="E516" s="301">
        <v>0.3384</v>
      </c>
      <c r="F516" s="302"/>
      <c r="G516" s="303"/>
      <c r="H516" s="304"/>
      <c r="I516" s="296"/>
      <c r="J516" s="305"/>
      <c r="K516" s="296"/>
      <c r="M516" s="297" t="s">
        <v>567</v>
      </c>
      <c r="O516" s="286"/>
    </row>
    <row r="517" spans="1:15" ht="12.75">
      <c r="A517" s="295"/>
      <c r="B517" s="298"/>
      <c r="C517" s="299" t="s">
        <v>461</v>
      </c>
      <c r="D517" s="300"/>
      <c r="E517" s="301">
        <v>0</v>
      </c>
      <c r="F517" s="302"/>
      <c r="G517" s="303"/>
      <c r="H517" s="304"/>
      <c r="I517" s="296"/>
      <c r="J517" s="305"/>
      <c r="K517" s="296"/>
      <c r="M517" s="297">
        <v>0</v>
      </c>
      <c r="O517" s="286"/>
    </row>
    <row r="518" spans="1:15" ht="12.75">
      <c r="A518" s="295"/>
      <c r="B518" s="298"/>
      <c r="C518" s="299" t="s">
        <v>568</v>
      </c>
      <c r="D518" s="300"/>
      <c r="E518" s="301">
        <v>1.5066</v>
      </c>
      <c r="F518" s="302"/>
      <c r="G518" s="303"/>
      <c r="H518" s="304"/>
      <c r="I518" s="296"/>
      <c r="J518" s="305"/>
      <c r="K518" s="296"/>
      <c r="M518" s="297" t="s">
        <v>568</v>
      </c>
      <c r="O518" s="286"/>
    </row>
    <row r="519" spans="1:15" ht="12.75">
      <c r="A519" s="295"/>
      <c r="B519" s="298"/>
      <c r="C519" s="299" t="s">
        <v>569</v>
      </c>
      <c r="D519" s="300"/>
      <c r="E519" s="301">
        <v>0.5184</v>
      </c>
      <c r="F519" s="302"/>
      <c r="G519" s="303"/>
      <c r="H519" s="304"/>
      <c r="I519" s="296"/>
      <c r="J519" s="305"/>
      <c r="K519" s="296"/>
      <c r="M519" s="297" t="s">
        <v>569</v>
      </c>
      <c r="O519" s="286"/>
    </row>
    <row r="520" spans="1:80" ht="12.75">
      <c r="A520" s="287">
        <v>93</v>
      </c>
      <c r="B520" s="288" t="s">
        <v>570</v>
      </c>
      <c r="C520" s="289" t="s">
        <v>571</v>
      </c>
      <c r="D520" s="290" t="s">
        <v>122</v>
      </c>
      <c r="E520" s="291">
        <v>298.0377</v>
      </c>
      <c r="F520" s="291">
        <v>0</v>
      </c>
      <c r="G520" s="292">
        <f>E520*F520</f>
        <v>0</v>
      </c>
      <c r="H520" s="293">
        <v>5454.09000000358</v>
      </c>
      <c r="I520" s="294">
        <f>E520*H520</f>
        <v>1625524.439194067</v>
      </c>
      <c r="J520" s="293"/>
      <c r="K520" s="294">
        <f>E520*J520</f>
        <v>0</v>
      </c>
      <c r="O520" s="286">
        <v>2</v>
      </c>
      <c r="AA520" s="257">
        <v>3</v>
      </c>
      <c r="AB520" s="257">
        <v>0</v>
      </c>
      <c r="AC520" s="257" t="s">
        <v>570</v>
      </c>
      <c r="AZ520" s="257">
        <v>2</v>
      </c>
      <c r="BA520" s="257">
        <f>IF(AZ520=1,G520,0)</f>
        <v>0</v>
      </c>
      <c r="BB520" s="257">
        <f>IF(AZ520=2,G520,0)</f>
        <v>0</v>
      </c>
      <c r="BC520" s="257">
        <f>IF(AZ520=3,G520,0)</f>
        <v>0</v>
      </c>
      <c r="BD520" s="257">
        <f>IF(AZ520=4,G520,0)</f>
        <v>0</v>
      </c>
      <c r="BE520" s="257">
        <f>IF(AZ520=5,G520,0)</f>
        <v>0</v>
      </c>
      <c r="CA520" s="286">
        <v>3</v>
      </c>
      <c r="CB520" s="286">
        <v>0</v>
      </c>
    </row>
    <row r="521" spans="1:15" ht="12.75">
      <c r="A521" s="295"/>
      <c r="B521" s="298"/>
      <c r="C521" s="299" t="s">
        <v>547</v>
      </c>
      <c r="D521" s="300"/>
      <c r="E521" s="301">
        <v>271.0081</v>
      </c>
      <c r="F521" s="302"/>
      <c r="G521" s="303"/>
      <c r="H521" s="304"/>
      <c r="I521" s="296"/>
      <c r="J521" s="305"/>
      <c r="K521" s="296"/>
      <c r="M521" s="297" t="s">
        <v>547</v>
      </c>
      <c r="O521" s="286"/>
    </row>
    <row r="522" spans="1:15" ht="12.75">
      <c r="A522" s="295"/>
      <c r="B522" s="298"/>
      <c r="C522" s="299" t="s">
        <v>548</v>
      </c>
      <c r="D522" s="300"/>
      <c r="E522" s="301">
        <v>27.0295</v>
      </c>
      <c r="F522" s="302"/>
      <c r="G522" s="303"/>
      <c r="H522" s="304"/>
      <c r="I522" s="296"/>
      <c r="J522" s="305"/>
      <c r="K522" s="296"/>
      <c r="M522" s="297" t="s">
        <v>548</v>
      </c>
      <c r="O522" s="286"/>
    </row>
    <row r="523" spans="1:80" ht="20.4">
      <c r="A523" s="287">
        <v>94</v>
      </c>
      <c r="B523" s="288" t="s">
        <v>572</v>
      </c>
      <c r="C523" s="289" t="s">
        <v>573</v>
      </c>
      <c r="D523" s="290" t="s">
        <v>130</v>
      </c>
      <c r="E523" s="291">
        <v>136</v>
      </c>
      <c r="F523" s="291">
        <v>0</v>
      </c>
      <c r="G523" s="292">
        <f>E523*F523</f>
        <v>0</v>
      </c>
      <c r="H523" s="293">
        <v>62138.3999999762</v>
      </c>
      <c r="I523" s="294">
        <f>E523*H523</f>
        <v>8450822.399996763</v>
      </c>
      <c r="J523" s="293"/>
      <c r="K523" s="294">
        <f>E523*J523</f>
        <v>0</v>
      </c>
      <c r="O523" s="286">
        <v>2</v>
      </c>
      <c r="AA523" s="257">
        <v>3</v>
      </c>
      <c r="AB523" s="257">
        <v>0</v>
      </c>
      <c r="AC523" s="257" t="s">
        <v>572</v>
      </c>
      <c r="AZ523" s="257">
        <v>2</v>
      </c>
      <c r="BA523" s="257">
        <f>IF(AZ523=1,G523,0)</f>
        <v>0</v>
      </c>
      <c r="BB523" s="257">
        <f>IF(AZ523=2,G523,0)</f>
        <v>0</v>
      </c>
      <c r="BC523" s="257">
        <f>IF(AZ523=3,G523,0)</f>
        <v>0</v>
      </c>
      <c r="BD523" s="257">
        <f>IF(AZ523=4,G523,0)</f>
        <v>0</v>
      </c>
      <c r="BE523" s="257">
        <f>IF(AZ523=5,G523,0)</f>
        <v>0</v>
      </c>
      <c r="CA523" s="286">
        <v>3</v>
      </c>
      <c r="CB523" s="286">
        <v>0</v>
      </c>
    </row>
    <row r="524" spans="1:15" ht="12.75">
      <c r="A524" s="295"/>
      <c r="B524" s="298"/>
      <c r="C524" s="299" t="s">
        <v>574</v>
      </c>
      <c r="D524" s="300"/>
      <c r="E524" s="301">
        <v>136</v>
      </c>
      <c r="F524" s="302"/>
      <c r="G524" s="303"/>
      <c r="H524" s="304"/>
      <c r="I524" s="296"/>
      <c r="J524" s="305"/>
      <c r="K524" s="296"/>
      <c r="M524" s="297" t="s">
        <v>574</v>
      </c>
      <c r="O524" s="286"/>
    </row>
    <row r="525" spans="1:80" ht="12.75">
      <c r="A525" s="287">
        <v>95</v>
      </c>
      <c r="B525" s="288" t="s">
        <v>575</v>
      </c>
      <c r="C525" s="289" t="s">
        <v>576</v>
      </c>
      <c r="D525" s="290" t="s">
        <v>122</v>
      </c>
      <c r="E525" s="291">
        <v>155.5488</v>
      </c>
      <c r="F525" s="291">
        <v>0</v>
      </c>
      <c r="G525" s="292">
        <f>E525*F525</f>
        <v>0</v>
      </c>
      <c r="H525" s="293">
        <v>35527.3500000238</v>
      </c>
      <c r="I525" s="294">
        <f>E525*H525</f>
        <v>5526236.659683702</v>
      </c>
      <c r="J525" s="293"/>
      <c r="K525" s="294">
        <f>E525*J525</f>
        <v>0</v>
      </c>
      <c r="O525" s="286">
        <v>2</v>
      </c>
      <c r="AA525" s="257">
        <v>3</v>
      </c>
      <c r="AB525" s="257">
        <v>0</v>
      </c>
      <c r="AC525" s="257" t="s">
        <v>575</v>
      </c>
      <c r="AZ525" s="257">
        <v>2</v>
      </c>
      <c r="BA525" s="257">
        <f>IF(AZ525=1,G525,0)</f>
        <v>0</v>
      </c>
      <c r="BB525" s="257">
        <f>IF(AZ525=2,G525,0)</f>
        <v>0</v>
      </c>
      <c r="BC525" s="257">
        <f>IF(AZ525=3,G525,0)</f>
        <v>0</v>
      </c>
      <c r="BD525" s="257">
        <f>IF(AZ525=4,G525,0)</f>
        <v>0</v>
      </c>
      <c r="BE525" s="257">
        <f>IF(AZ525=5,G525,0)</f>
        <v>0</v>
      </c>
      <c r="CA525" s="286">
        <v>3</v>
      </c>
      <c r="CB525" s="286">
        <v>0</v>
      </c>
    </row>
    <row r="526" spans="1:15" ht="12.75">
      <c r="A526" s="295"/>
      <c r="B526" s="298"/>
      <c r="C526" s="299" t="s">
        <v>150</v>
      </c>
      <c r="D526" s="300"/>
      <c r="E526" s="301">
        <v>155.5488</v>
      </c>
      <c r="F526" s="302"/>
      <c r="G526" s="303"/>
      <c r="H526" s="304"/>
      <c r="I526" s="296"/>
      <c r="J526" s="305"/>
      <c r="K526" s="296"/>
      <c r="M526" s="297" t="s">
        <v>150</v>
      </c>
      <c r="O526" s="286"/>
    </row>
    <row r="527" spans="1:80" ht="12.75">
      <c r="A527" s="287">
        <v>96</v>
      </c>
      <c r="B527" s="288" t="s">
        <v>577</v>
      </c>
      <c r="C527" s="289" t="s">
        <v>578</v>
      </c>
      <c r="D527" s="290" t="s">
        <v>122</v>
      </c>
      <c r="E527" s="291">
        <v>15.12</v>
      </c>
      <c r="F527" s="291">
        <v>0</v>
      </c>
      <c r="G527" s="292">
        <f>E527*F527</f>
        <v>0</v>
      </c>
      <c r="H527" s="293">
        <v>9977.68999999762</v>
      </c>
      <c r="I527" s="294">
        <f>E527*H527</f>
        <v>150862.672799964</v>
      </c>
      <c r="J527" s="293"/>
      <c r="K527" s="294">
        <f>E527*J527</f>
        <v>0</v>
      </c>
      <c r="O527" s="286">
        <v>2</v>
      </c>
      <c r="AA527" s="257">
        <v>3</v>
      </c>
      <c r="AB527" s="257">
        <v>0</v>
      </c>
      <c r="AC527" s="257" t="s">
        <v>577</v>
      </c>
      <c r="AZ527" s="257">
        <v>2</v>
      </c>
      <c r="BA527" s="257">
        <f>IF(AZ527=1,G527,0)</f>
        <v>0</v>
      </c>
      <c r="BB527" s="257">
        <f>IF(AZ527=2,G527,0)</f>
        <v>0</v>
      </c>
      <c r="BC527" s="257">
        <f>IF(AZ527=3,G527,0)</f>
        <v>0</v>
      </c>
      <c r="BD527" s="257">
        <f>IF(AZ527=4,G527,0)</f>
        <v>0</v>
      </c>
      <c r="BE527" s="257">
        <f>IF(AZ527=5,G527,0)</f>
        <v>0</v>
      </c>
      <c r="CA527" s="286">
        <v>3</v>
      </c>
      <c r="CB527" s="286">
        <v>0</v>
      </c>
    </row>
    <row r="528" spans="1:15" ht="12.75">
      <c r="A528" s="295"/>
      <c r="B528" s="298"/>
      <c r="C528" s="299" t="s">
        <v>579</v>
      </c>
      <c r="D528" s="300"/>
      <c r="E528" s="301">
        <v>15.12</v>
      </c>
      <c r="F528" s="302"/>
      <c r="G528" s="303"/>
      <c r="H528" s="304"/>
      <c r="I528" s="296"/>
      <c r="J528" s="305"/>
      <c r="K528" s="296"/>
      <c r="M528" s="297" t="s">
        <v>579</v>
      </c>
      <c r="O528" s="286"/>
    </row>
    <row r="529" spans="1:80" ht="12.75">
      <c r="A529" s="287">
        <v>97</v>
      </c>
      <c r="B529" s="288" t="s">
        <v>580</v>
      </c>
      <c r="C529" s="289" t="s">
        <v>581</v>
      </c>
      <c r="D529" s="290" t="s">
        <v>122</v>
      </c>
      <c r="E529" s="291">
        <v>324.925</v>
      </c>
      <c r="F529" s="291">
        <v>0</v>
      </c>
      <c r="G529" s="292">
        <f>E529*F529</f>
        <v>0</v>
      </c>
      <c r="H529" s="293">
        <v>39575.8700000048</v>
      </c>
      <c r="I529" s="294">
        <f>E529*H529</f>
        <v>12859189.559751559</v>
      </c>
      <c r="J529" s="293"/>
      <c r="K529" s="294">
        <f>E529*J529</f>
        <v>0</v>
      </c>
      <c r="O529" s="286">
        <v>2</v>
      </c>
      <c r="AA529" s="257">
        <v>3</v>
      </c>
      <c r="AB529" s="257">
        <v>0</v>
      </c>
      <c r="AC529" s="257" t="s">
        <v>580</v>
      </c>
      <c r="AZ529" s="257">
        <v>2</v>
      </c>
      <c r="BA529" s="257">
        <f>IF(AZ529=1,G529,0)</f>
        <v>0</v>
      </c>
      <c r="BB529" s="257">
        <f>IF(AZ529=2,G529,0)</f>
        <v>0</v>
      </c>
      <c r="BC529" s="257">
        <f>IF(AZ529=3,G529,0)</f>
        <v>0</v>
      </c>
      <c r="BD529" s="257">
        <f>IF(AZ529=4,G529,0)</f>
        <v>0</v>
      </c>
      <c r="BE529" s="257">
        <f>IF(AZ529=5,G529,0)</f>
        <v>0</v>
      </c>
      <c r="CA529" s="286">
        <v>3</v>
      </c>
      <c r="CB529" s="286">
        <v>0</v>
      </c>
    </row>
    <row r="530" spans="1:15" ht="21">
      <c r="A530" s="295"/>
      <c r="B530" s="298"/>
      <c r="C530" s="299" t="s">
        <v>479</v>
      </c>
      <c r="D530" s="300"/>
      <c r="E530" s="301">
        <v>155.5488</v>
      </c>
      <c r="F530" s="302"/>
      <c r="G530" s="303"/>
      <c r="H530" s="304"/>
      <c r="I530" s="296"/>
      <c r="J530" s="305"/>
      <c r="K530" s="296"/>
      <c r="M530" s="297" t="s">
        <v>479</v>
      </c>
      <c r="O530" s="286"/>
    </row>
    <row r="531" spans="1:15" ht="12.75">
      <c r="A531" s="295"/>
      <c r="B531" s="298"/>
      <c r="C531" s="299" t="s">
        <v>582</v>
      </c>
      <c r="D531" s="300"/>
      <c r="E531" s="301">
        <v>169.3762</v>
      </c>
      <c r="F531" s="302"/>
      <c r="G531" s="303"/>
      <c r="H531" s="304"/>
      <c r="I531" s="296"/>
      <c r="J531" s="305"/>
      <c r="K531" s="296"/>
      <c r="M531" s="297" t="s">
        <v>582</v>
      </c>
      <c r="O531" s="286"/>
    </row>
    <row r="532" spans="1:80" ht="12.75">
      <c r="A532" s="287">
        <v>98</v>
      </c>
      <c r="B532" s="288" t="s">
        <v>583</v>
      </c>
      <c r="C532" s="289" t="s">
        <v>584</v>
      </c>
      <c r="D532" s="290" t="s">
        <v>122</v>
      </c>
      <c r="E532" s="291">
        <v>314.2</v>
      </c>
      <c r="F532" s="291">
        <v>0</v>
      </c>
      <c r="G532" s="292">
        <f>E532*F532</f>
        <v>0</v>
      </c>
      <c r="H532" s="293">
        <v>143557.980000019</v>
      </c>
      <c r="I532" s="294">
        <f>E532*H532</f>
        <v>45105917.31600596</v>
      </c>
      <c r="J532" s="293"/>
      <c r="K532" s="294">
        <f>E532*J532</f>
        <v>0</v>
      </c>
      <c r="O532" s="286">
        <v>2</v>
      </c>
      <c r="AA532" s="257">
        <v>3</v>
      </c>
      <c r="AB532" s="257">
        <v>0</v>
      </c>
      <c r="AC532" s="257" t="s">
        <v>583</v>
      </c>
      <c r="AZ532" s="257">
        <v>2</v>
      </c>
      <c r="BA532" s="257">
        <f>IF(AZ532=1,G532,0)</f>
        <v>0</v>
      </c>
      <c r="BB532" s="257">
        <f>IF(AZ532=2,G532,0)</f>
        <v>0</v>
      </c>
      <c r="BC532" s="257">
        <f>IF(AZ532=3,G532,0)</f>
        <v>0</v>
      </c>
      <c r="BD532" s="257">
        <f>IF(AZ532=4,G532,0)</f>
        <v>0</v>
      </c>
      <c r="BE532" s="257">
        <f>IF(AZ532=5,G532,0)</f>
        <v>0</v>
      </c>
      <c r="CA532" s="286">
        <v>3</v>
      </c>
      <c r="CB532" s="286">
        <v>0</v>
      </c>
    </row>
    <row r="533" spans="1:15" ht="12.75">
      <c r="A533" s="295"/>
      <c r="B533" s="298"/>
      <c r="C533" s="299" t="s">
        <v>155</v>
      </c>
      <c r="D533" s="300"/>
      <c r="E533" s="301">
        <v>0</v>
      </c>
      <c r="F533" s="302"/>
      <c r="G533" s="303"/>
      <c r="H533" s="304"/>
      <c r="I533" s="296"/>
      <c r="J533" s="305"/>
      <c r="K533" s="296"/>
      <c r="M533" s="297" t="s">
        <v>155</v>
      </c>
      <c r="O533" s="286"/>
    </row>
    <row r="534" spans="1:15" ht="12.75">
      <c r="A534" s="295"/>
      <c r="B534" s="298"/>
      <c r="C534" s="299" t="s">
        <v>156</v>
      </c>
      <c r="D534" s="300"/>
      <c r="E534" s="301">
        <v>2.6</v>
      </c>
      <c r="F534" s="302"/>
      <c r="G534" s="303"/>
      <c r="H534" s="304"/>
      <c r="I534" s="296"/>
      <c r="J534" s="305"/>
      <c r="K534" s="296"/>
      <c r="M534" s="297" t="s">
        <v>156</v>
      </c>
      <c r="O534" s="286"/>
    </row>
    <row r="535" spans="1:15" ht="12.75">
      <c r="A535" s="295"/>
      <c r="B535" s="298"/>
      <c r="C535" s="299" t="s">
        <v>171</v>
      </c>
      <c r="D535" s="300"/>
      <c r="E535" s="301">
        <v>3.6</v>
      </c>
      <c r="F535" s="302"/>
      <c r="G535" s="303"/>
      <c r="H535" s="304"/>
      <c r="I535" s="296"/>
      <c r="J535" s="305"/>
      <c r="K535" s="296"/>
      <c r="M535" s="297" t="s">
        <v>171</v>
      </c>
      <c r="O535" s="286"/>
    </row>
    <row r="536" spans="1:15" ht="12.75">
      <c r="A536" s="295"/>
      <c r="B536" s="298"/>
      <c r="C536" s="299" t="s">
        <v>456</v>
      </c>
      <c r="D536" s="300"/>
      <c r="E536" s="301">
        <v>22.4</v>
      </c>
      <c r="F536" s="302"/>
      <c r="G536" s="303"/>
      <c r="H536" s="304"/>
      <c r="I536" s="296"/>
      <c r="J536" s="305"/>
      <c r="K536" s="296"/>
      <c r="M536" s="297" t="s">
        <v>456</v>
      </c>
      <c r="O536" s="286"/>
    </row>
    <row r="537" spans="1:15" ht="12.75">
      <c r="A537" s="295"/>
      <c r="B537" s="298"/>
      <c r="C537" s="299" t="s">
        <v>158</v>
      </c>
      <c r="D537" s="300"/>
      <c r="E537" s="301">
        <v>0</v>
      </c>
      <c r="F537" s="302"/>
      <c r="G537" s="303"/>
      <c r="H537" s="304"/>
      <c r="I537" s="296"/>
      <c r="J537" s="305"/>
      <c r="K537" s="296"/>
      <c r="M537" s="297" t="s">
        <v>158</v>
      </c>
      <c r="O537" s="286"/>
    </row>
    <row r="538" spans="1:15" ht="12.75">
      <c r="A538" s="295"/>
      <c r="B538" s="298"/>
      <c r="C538" s="299" t="s">
        <v>159</v>
      </c>
      <c r="D538" s="300"/>
      <c r="E538" s="301">
        <v>5</v>
      </c>
      <c r="F538" s="302"/>
      <c r="G538" s="303"/>
      <c r="H538" s="304"/>
      <c r="I538" s="296"/>
      <c r="J538" s="305"/>
      <c r="K538" s="296"/>
      <c r="M538" s="297" t="s">
        <v>159</v>
      </c>
      <c r="O538" s="286"/>
    </row>
    <row r="539" spans="1:15" ht="12.75">
      <c r="A539" s="295"/>
      <c r="B539" s="298"/>
      <c r="C539" s="299" t="s">
        <v>172</v>
      </c>
      <c r="D539" s="300"/>
      <c r="E539" s="301">
        <v>4.9</v>
      </c>
      <c r="F539" s="302"/>
      <c r="G539" s="303"/>
      <c r="H539" s="304"/>
      <c r="I539" s="296"/>
      <c r="J539" s="305"/>
      <c r="K539" s="296"/>
      <c r="M539" s="297" t="s">
        <v>172</v>
      </c>
      <c r="O539" s="286"/>
    </row>
    <row r="540" spans="1:15" ht="12.75">
      <c r="A540" s="295"/>
      <c r="B540" s="298"/>
      <c r="C540" s="299" t="s">
        <v>457</v>
      </c>
      <c r="D540" s="300"/>
      <c r="E540" s="301">
        <v>28.1</v>
      </c>
      <c r="F540" s="302"/>
      <c r="G540" s="303"/>
      <c r="H540" s="304"/>
      <c r="I540" s="296"/>
      <c r="J540" s="305"/>
      <c r="K540" s="296"/>
      <c r="M540" s="297" t="s">
        <v>457</v>
      </c>
      <c r="O540" s="286"/>
    </row>
    <row r="541" spans="1:15" ht="12.75">
      <c r="A541" s="295"/>
      <c r="B541" s="298"/>
      <c r="C541" s="299" t="s">
        <v>161</v>
      </c>
      <c r="D541" s="300"/>
      <c r="E541" s="301">
        <v>13.5</v>
      </c>
      <c r="F541" s="302"/>
      <c r="G541" s="303"/>
      <c r="H541" s="304"/>
      <c r="I541" s="296"/>
      <c r="J541" s="305"/>
      <c r="K541" s="296"/>
      <c r="M541" s="297" t="s">
        <v>161</v>
      </c>
      <c r="O541" s="286"/>
    </row>
    <row r="542" spans="1:15" ht="12.75">
      <c r="A542" s="295"/>
      <c r="B542" s="298"/>
      <c r="C542" s="299" t="s">
        <v>162</v>
      </c>
      <c r="D542" s="300"/>
      <c r="E542" s="301">
        <v>0</v>
      </c>
      <c r="F542" s="302"/>
      <c r="G542" s="303"/>
      <c r="H542" s="304"/>
      <c r="I542" s="296"/>
      <c r="J542" s="305"/>
      <c r="K542" s="296"/>
      <c r="M542" s="297" t="s">
        <v>162</v>
      </c>
      <c r="O542" s="286"/>
    </row>
    <row r="543" spans="1:15" ht="12.75">
      <c r="A543" s="295"/>
      <c r="B543" s="298"/>
      <c r="C543" s="299" t="s">
        <v>163</v>
      </c>
      <c r="D543" s="300"/>
      <c r="E543" s="301">
        <v>4.7</v>
      </c>
      <c r="F543" s="302"/>
      <c r="G543" s="303"/>
      <c r="H543" s="304"/>
      <c r="I543" s="296"/>
      <c r="J543" s="305"/>
      <c r="K543" s="296"/>
      <c r="M543" s="297" t="s">
        <v>163</v>
      </c>
      <c r="O543" s="286"/>
    </row>
    <row r="544" spans="1:15" ht="12.75">
      <c r="A544" s="295"/>
      <c r="B544" s="298"/>
      <c r="C544" s="299" t="s">
        <v>458</v>
      </c>
      <c r="D544" s="300"/>
      <c r="E544" s="301">
        <v>4.7</v>
      </c>
      <c r="F544" s="302"/>
      <c r="G544" s="303"/>
      <c r="H544" s="304"/>
      <c r="I544" s="296"/>
      <c r="J544" s="305"/>
      <c r="K544" s="296"/>
      <c r="M544" s="297" t="s">
        <v>458</v>
      </c>
      <c r="O544" s="286"/>
    </row>
    <row r="545" spans="1:15" ht="12.75">
      <c r="A545" s="295"/>
      <c r="B545" s="298"/>
      <c r="C545" s="299" t="s">
        <v>459</v>
      </c>
      <c r="D545" s="300"/>
      <c r="E545" s="301">
        <v>19.1</v>
      </c>
      <c r="F545" s="302"/>
      <c r="G545" s="303"/>
      <c r="H545" s="304"/>
      <c r="I545" s="296"/>
      <c r="J545" s="305"/>
      <c r="K545" s="296"/>
      <c r="M545" s="297" t="s">
        <v>459</v>
      </c>
      <c r="O545" s="286"/>
    </row>
    <row r="546" spans="1:15" ht="12.75">
      <c r="A546" s="295"/>
      <c r="B546" s="298"/>
      <c r="C546" s="299" t="s">
        <v>161</v>
      </c>
      <c r="D546" s="300"/>
      <c r="E546" s="301">
        <v>13.5</v>
      </c>
      <c r="F546" s="302"/>
      <c r="G546" s="303"/>
      <c r="H546" s="304"/>
      <c r="I546" s="296"/>
      <c r="J546" s="305"/>
      <c r="K546" s="296"/>
      <c r="M546" s="297" t="s">
        <v>161</v>
      </c>
      <c r="O546" s="286"/>
    </row>
    <row r="547" spans="1:15" ht="12.75">
      <c r="A547" s="295"/>
      <c r="B547" s="298"/>
      <c r="C547" s="299" t="s">
        <v>165</v>
      </c>
      <c r="D547" s="300"/>
      <c r="E547" s="301">
        <v>0</v>
      </c>
      <c r="F547" s="302"/>
      <c r="G547" s="303"/>
      <c r="H547" s="304"/>
      <c r="I547" s="296"/>
      <c r="J547" s="305"/>
      <c r="K547" s="296"/>
      <c r="M547" s="297" t="s">
        <v>165</v>
      </c>
      <c r="O547" s="286"/>
    </row>
    <row r="548" spans="1:15" ht="12.75">
      <c r="A548" s="295"/>
      <c r="B548" s="298"/>
      <c r="C548" s="299" t="s">
        <v>166</v>
      </c>
      <c r="D548" s="300"/>
      <c r="E548" s="301">
        <v>1.7</v>
      </c>
      <c r="F548" s="302"/>
      <c r="G548" s="303"/>
      <c r="H548" s="304"/>
      <c r="I548" s="296"/>
      <c r="J548" s="305"/>
      <c r="K548" s="296"/>
      <c r="M548" s="297" t="s">
        <v>166</v>
      </c>
      <c r="O548" s="286"/>
    </row>
    <row r="549" spans="1:15" ht="12.75">
      <c r="A549" s="295"/>
      <c r="B549" s="298"/>
      <c r="C549" s="299" t="s">
        <v>174</v>
      </c>
      <c r="D549" s="300"/>
      <c r="E549" s="301">
        <v>4.4</v>
      </c>
      <c r="F549" s="302"/>
      <c r="G549" s="303"/>
      <c r="H549" s="304"/>
      <c r="I549" s="296"/>
      <c r="J549" s="305"/>
      <c r="K549" s="296"/>
      <c r="M549" s="297" t="s">
        <v>174</v>
      </c>
      <c r="O549" s="286"/>
    </row>
    <row r="550" spans="1:15" ht="12.75">
      <c r="A550" s="295"/>
      <c r="B550" s="298"/>
      <c r="C550" s="299" t="s">
        <v>460</v>
      </c>
      <c r="D550" s="300"/>
      <c r="E550" s="301">
        <v>19.8</v>
      </c>
      <c r="F550" s="302"/>
      <c r="G550" s="303"/>
      <c r="H550" s="304"/>
      <c r="I550" s="296"/>
      <c r="J550" s="305"/>
      <c r="K550" s="296"/>
      <c r="M550" s="297" t="s">
        <v>460</v>
      </c>
      <c r="O550" s="286"/>
    </row>
    <row r="551" spans="1:15" ht="12.75">
      <c r="A551" s="295"/>
      <c r="B551" s="298"/>
      <c r="C551" s="299" t="s">
        <v>168</v>
      </c>
      <c r="D551" s="300"/>
      <c r="E551" s="301">
        <v>7.7</v>
      </c>
      <c r="F551" s="302"/>
      <c r="G551" s="303"/>
      <c r="H551" s="304"/>
      <c r="I551" s="296"/>
      <c r="J551" s="305"/>
      <c r="K551" s="296"/>
      <c r="M551" s="297" t="s">
        <v>168</v>
      </c>
      <c r="O551" s="286"/>
    </row>
    <row r="552" spans="1:15" ht="12.75">
      <c r="A552" s="295"/>
      <c r="B552" s="298"/>
      <c r="C552" s="299" t="s">
        <v>461</v>
      </c>
      <c r="D552" s="300"/>
      <c r="E552" s="301">
        <v>0</v>
      </c>
      <c r="F552" s="302"/>
      <c r="G552" s="303"/>
      <c r="H552" s="304"/>
      <c r="I552" s="296"/>
      <c r="J552" s="305"/>
      <c r="K552" s="296"/>
      <c r="M552" s="297">
        <v>0</v>
      </c>
      <c r="O552" s="286"/>
    </row>
    <row r="553" spans="1:15" ht="12.75">
      <c r="A553" s="295"/>
      <c r="B553" s="298"/>
      <c r="C553" s="299" t="s">
        <v>412</v>
      </c>
      <c r="D553" s="300"/>
      <c r="E553" s="301">
        <v>0</v>
      </c>
      <c r="F553" s="302"/>
      <c r="G553" s="303"/>
      <c r="H553" s="304"/>
      <c r="I553" s="296"/>
      <c r="J553" s="305"/>
      <c r="K553" s="296"/>
      <c r="M553" s="297" t="s">
        <v>412</v>
      </c>
      <c r="O553" s="286"/>
    </row>
    <row r="554" spans="1:15" ht="12.75">
      <c r="A554" s="295"/>
      <c r="B554" s="298"/>
      <c r="C554" s="299" t="s">
        <v>462</v>
      </c>
      <c r="D554" s="300"/>
      <c r="E554" s="301">
        <v>13.6</v>
      </c>
      <c r="F554" s="302"/>
      <c r="G554" s="303"/>
      <c r="H554" s="304"/>
      <c r="I554" s="296"/>
      <c r="J554" s="305"/>
      <c r="K554" s="296"/>
      <c r="M554" s="297" t="s">
        <v>462</v>
      </c>
      <c r="O554" s="286"/>
    </row>
    <row r="555" spans="1:15" ht="12.75">
      <c r="A555" s="295"/>
      <c r="B555" s="298"/>
      <c r="C555" s="299" t="s">
        <v>463</v>
      </c>
      <c r="D555" s="300"/>
      <c r="E555" s="301">
        <v>14.1</v>
      </c>
      <c r="F555" s="302"/>
      <c r="G555" s="303"/>
      <c r="H555" s="304"/>
      <c r="I555" s="296"/>
      <c r="J555" s="305"/>
      <c r="K555" s="296"/>
      <c r="M555" s="297" t="s">
        <v>463</v>
      </c>
      <c r="O555" s="286"/>
    </row>
    <row r="556" spans="1:15" ht="12.75">
      <c r="A556" s="295"/>
      <c r="B556" s="298"/>
      <c r="C556" s="299" t="s">
        <v>464</v>
      </c>
      <c r="D556" s="300"/>
      <c r="E556" s="301">
        <v>3.9</v>
      </c>
      <c r="F556" s="302"/>
      <c r="G556" s="303"/>
      <c r="H556" s="304"/>
      <c r="I556" s="296"/>
      <c r="J556" s="305"/>
      <c r="K556" s="296"/>
      <c r="M556" s="297" t="s">
        <v>464</v>
      </c>
      <c r="O556" s="286"/>
    </row>
    <row r="557" spans="1:15" ht="12.75">
      <c r="A557" s="295"/>
      <c r="B557" s="298"/>
      <c r="C557" s="299" t="s">
        <v>468</v>
      </c>
      <c r="D557" s="300"/>
      <c r="E557" s="301">
        <v>3.4</v>
      </c>
      <c r="F557" s="302"/>
      <c r="G557" s="303"/>
      <c r="H557" s="304"/>
      <c r="I557" s="296"/>
      <c r="J557" s="305"/>
      <c r="K557" s="296"/>
      <c r="M557" s="297" t="s">
        <v>468</v>
      </c>
      <c r="O557" s="286"/>
    </row>
    <row r="558" spans="1:15" ht="12.75">
      <c r="A558" s="295"/>
      <c r="B558" s="298"/>
      <c r="C558" s="299" t="s">
        <v>415</v>
      </c>
      <c r="D558" s="300"/>
      <c r="E558" s="301">
        <v>0</v>
      </c>
      <c r="F558" s="302"/>
      <c r="G558" s="303"/>
      <c r="H558" s="304"/>
      <c r="I558" s="296"/>
      <c r="J558" s="305"/>
      <c r="K558" s="296"/>
      <c r="M558" s="297" t="s">
        <v>415</v>
      </c>
      <c r="O558" s="286"/>
    </row>
    <row r="559" spans="1:15" ht="12.75">
      <c r="A559" s="295"/>
      <c r="B559" s="298"/>
      <c r="C559" s="299" t="s">
        <v>465</v>
      </c>
      <c r="D559" s="300"/>
      <c r="E559" s="301">
        <v>3.1</v>
      </c>
      <c r="F559" s="302"/>
      <c r="G559" s="303"/>
      <c r="H559" s="304"/>
      <c r="I559" s="296"/>
      <c r="J559" s="305"/>
      <c r="K559" s="296"/>
      <c r="M559" s="297" t="s">
        <v>465</v>
      </c>
      <c r="O559" s="286"/>
    </row>
    <row r="560" spans="1:15" ht="12.75">
      <c r="A560" s="295"/>
      <c r="B560" s="298"/>
      <c r="C560" s="299" t="s">
        <v>466</v>
      </c>
      <c r="D560" s="300"/>
      <c r="E560" s="301">
        <v>3.3</v>
      </c>
      <c r="F560" s="302"/>
      <c r="G560" s="303"/>
      <c r="H560" s="304"/>
      <c r="I560" s="296"/>
      <c r="J560" s="305"/>
      <c r="K560" s="296"/>
      <c r="M560" s="297" t="s">
        <v>466</v>
      </c>
      <c r="O560" s="286"/>
    </row>
    <row r="561" spans="1:15" ht="12.75">
      <c r="A561" s="295"/>
      <c r="B561" s="298"/>
      <c r="C561" s="299" t="s">
        <v>467</v>
      </c>
      <c r="D561" s="300"/>
      <c r="E561" s="301">
        <v>22.8</v>
      </c>
      <c r="F561" s="302"/>
      <c r="G561" s="303"/>
      <c r="H561" s="304"/>
      <c r="I561" s="296"/>
      <c r="J561" s="305"/>
      <c r="K561" s="296"/>
      <c r="M561" s="297" t="s">
        <v>467</v>
      </c>
      <c r="O561" s="286"/>
    </row>
    <row r="562" spans="1:15" ht="12.75">
      <c r="A562" s="295"/>
      <c r="B562" s="298"/>
      <c r="C562" s="299" t="s">
        <v>161</v>
      </c>
      <c r="D562" s="300"/>
      <c r="E562" s="301">
        <v>13.5</v>
      </c>
      <c r="F562" s="302"/>
      <c r="G562" s="303"/>
      <c r="H562" s="304"/>
      <c r="I562" s="296"/>
      <c r="J562" s="305"/>
      <c r="K562" s="296"/>
      <c r="M562" s="297" t="s">
        <v>161</v>
      </c>
      <c r="O562" s="286"/>
    </row>
    <row r="563" spans="1:15" ht="12.75">
      <c r="A563" s="295"/>
      <c r="B563" s="298"/>
      <c r="C563" s="299" t="s">
        <v>418</v>
      </c>
      <c r="D563" s="300"/>
      <c r="E563" s="301">
        <v>0</v>
      </c>
      <c r="F563" s="302"/>
      <c r="G563" s="303"/>
      <c r="H563" s="304"/>
      <c r="I563" s="296"/>
      <c r="J563" s="305"/>
      <c r="K563" s="296"/>
      <c r="M563" s="297" t="s">
        <v>418</v>
      </c>
      <c r="O563" s="286"/>
    </row>
    <row r="564" spans="1:15" ht="12.75">
      <c r="A564" s="295"/>
      <c r="B564" s="298"/>
      <c r="C564" s="299" t="s">
        <v>468</v>
      </c>
      <c r="D564" s="300"/>
      <c r="E564" s="301">
        <v>3.4</v>
      </c>
      <c r="F564" s="302"/>
      <c r="G564" s="303"/>
      <c r="H564" s="304"/>
      <c r="I564" s="296"/>
      <c r="J564" s="305"/>
      <c r="K564" s="296"/>
      <c r="M564" s="297" t="s">
        <v>468</v>
      </c>
      <c r="O564" s="286"/>
    </row>
    <row r="565" spans="1:15" ht="12.75">
      <c r="A565" s="295"/>
      <c r="B565" s="298"/>
      <c r="C565" s="299" t="s">
        <v>469</v>
      </c>
      <c r="D565" s="300"/>
      <c r="E565" s="301">
        <v>3.7</v>
      </c>
      <c r="F565" s="302"/>
      <c r="G565" s="303"/>
      <c r="H565" s="304"/>
      <c r="I565" s="296"/>
      <c r="J565" s="305"/>
      <c r="K565" s="296"/>
      <c r="M565" s="297" t="s">
        <v>469</v>
      </c>
      <c r="O565" s="286"/>
    </row>
    <row r="566" spans="1:15" ht="12.75">
      <c r="A566" s="295"/>
      <c r="B566" s="298"/>
      <c r="C566" s="299" t="s">
        <v>470</v>
      </c>
      <c r="D566" s="300"/>
      <c r="E566" s="301">
        <v>24.1</v>
      </c>
      <c r="F566" s="302"/>
      <c r="G566" s="303"/>
      <c r="H566" s="304"/>
      <c r="I566" s="296"/>
      <c r="J566" s="305"/>
      <c r="K566" s="296"/>
      <c r="M566" s="297" t="s">
        <v>470</v>
      </c>
      <c r="O566" s="286"/>
    </row>
    <row r="567" spans="1:15" ht="12.75">
      <c r="A567" s="295"/>
      <c r="B567" s="298"/>
      <c r="C567" s="299" t="s">
        <v>471</v>
      </c>
      <c r="D567" s="300"/>
      <c r="E567" s="301">
        <v>11.5</v>
      </c>
      <c r="F567" s="302"/>
      <c r="G567" s="303"/>
      <c r="H567" s="304"/>
      <c r="I567" s="296"/>
      <c r="J567" s="305"/>
      <c r="K567" s="296"/>
      <c r="M567" s="297" t="s">
        <v>471</v>
      </c>
      <c r="O567" s="286"/>
    </row>
    <row r="568" spans="1:15" ht="12.75">
      <c r="A568" s="295"/>
      <c r="B568" s="298"/>
      <c r="C568" s="299" t="s">
        <v>420</v>
      </c>
      <c r="D568" s="300"/>
      <c r="E568" s="301">
        <v>0</v>
      </c>
      <c r="F568" s="302"/>
      <c r="G568" s="303"/>
      <c r="H568" s="304"/>
      <c r="I568" s="296"/>
      <c r="J568" s="305"/>
      <c r="K568" s="296"/>
      <c r="M568" s="297" t="s">
        <v>420</v>
      </c>
      <c r="O568" s="286"/>
    </row>
    <row r="569" spans="1:15" ht="12.75">
      <c r="A569" s="295"/>
      <c r="B569" s="298"/>
      <c r="C569" s="299" t="s">
        <v>472</v>
      </c>
      <c r="D569" s="300"/>
      <c r="E569" s="301">
        <v>3.7</v>
      </c>
      <c r="F569" s="302"/>
      <c r="G569" s="303"/>
      <c r="H569" s="304"/>
      <c r="I569" s="296"/>
      <c r="J569" s="305"/>
      <c r="K569" s="296"/>
      <c r="M569" s="297" t="s">
        <v>472</v>
      </c>
      <c r="O569" s="286"/>
    </row>
    <row r="570" spans="1:15" ht="12.75">
      <c r="A570" s="295"/>
      <c r="B570" s="298"/>
      <c r="C570" s="299" t="s">
        <v>473</v>
      </c>
      <c r="D570" s="300"/>
      <c r="E570" s="301">
        <v>25.2</v>
      </c>
      <c r="F570" s="302"/>
      <c r="G570" s="303"/>
      <c r="H570" s="304"/>
      <c r="I570" s="296"/>
      <c r="J570" s="305"/>
      <c r="K570" s="296"/>
      <c r="M570" s="297" t="s">
        <v>473</v>
      </c>
      <c r="O570" s="286"/>
    </row>
    <row r="571" spans="1:15" ht="12.75">
      <c r="A571" s="295"/>
      <c r="B571" s="298"/>
      <c r="C571" s="299" t="s">
        <v>474</v>
      </c>
      <c r="D571" s="300"/>
      <c r="E571" s="301">
        <v>4.3</v>
      </c>
      <c r="F571" s="302"/>
      <c r="G571" s="303"/>
      <c r="H571" s="304"/>
      <c r="I571" s="296"/>
      <c r="J571" s="305"/>
      <c r="K571" s="296"/>
      <c r="M571" s="297" t="s">
        <v>474</v>
      </c>
      <c r="O571" s="286"/>
    </row>
    <row r="572" spans="1:15" ht="12.75">
      <c r="A572" s="295"/>
      <c r="B572" s="298"/>
      <c r="C572" s="299" t="s">
        <v>475</v>
      </c>
      <c r="D572" s="300"/>
      <c r="E572" s="301">
        <v>0</v>
      </c>
      <c r="F572" s="302"/>
      <c r="G572" s="303"/>
      <c r="H572" s="304"/>
      <c r="I572" s="296"/>
      <c r="J572" s="305"/>
      <c r="K572" s="296"/>
      <c r="M572" s="297" t="s">
        <v>475</v>
      </c>
      <c r="O572" s="286"/>
    </row>
    <row r="573" spans="1:15" ht="12.75">
      <c r="A573" s="295"/>
      <c r="B573" s="298"/>
      <c r="C573" s="299" t="s">
        <v>476</v>
      </c>
      <c r="D573" s="300"/>
      <c r="E573" s="301">
        <v>4.9</v>
      </c>
      <c r="F573" s="302"/>
      <c r="G573" s="303"/>
      <c r="H573" s="304"/>
      <c r="I573" s="296"/>
      <c r="J573" s="305"/>
      <c r="K573" s="296"/>
      <c r="M573" s="297" t="s">
        <v>476</v>
      </c>
      <c r="O573" s="286"/>
    </row>
    <row r="574" spans="1:15" ht="12.75">
      <c r="A574" s="295"/>
      <c r="B574" s="298"/>
      <c r="C574" s="299" t="s">
        <v>503</v>
      </c>
      <c r="D574" s="300"/>
      <c r="E574" s="301">
        <v>0</v>
      </c>
      <c r="F574" s="302"/>
      <c r="G574" s="303"/>
      <c r="H574" s="304"/>
      <c r="I574" s="296"/>
      <c r="J574" s="305"/>
      <c r="K574" s="296"/>
      <c r="M574" s="297" t="s">
        <v>503</v>
      </c>
      <c r="O574" s="286"/>
    </row>
    <row r="575" spans="1:80" ht="12.75">
      <c r="A575" s="287">
        <v>99</v>
      </c>
      <c r="B575" s="288" t="s">
        <v>585</v>
      </c>
      <c r="C575" s="289" t="s">
        <v>586</v>
      </c>
      <c r="D575" s="290" t="s">
        <v>122</v>
      </c>
      <c r="E575" s="291">
        <v>314.2</v>
      </c>
      <c r="F575" s="291">
        <v>0</v>
      </c>
      <c r="G575" s="292">
        <f>E575*F575</f>
        <v>0</v>
      </c>
      <c r="H575" s="293">
        <v>197757.480000019</v>
      </c>
      <c r="I575" s="294">
        <f>E575*H575</f>
        <v>62135400.216005966</v>
      </c>
      <c r="J575" s="293"/>
      <c r="K575" s="294">
        <f>E575*J575</f>
        <v>0</v>
      </c>
      <c r="O575" s="286">
        <v>2</v>
      </c>
      <c r="AA575" s="257">
        <v>3</v>
      </c>
      <c r="AB575" s="257">
        <v>0</v>
      </c>
      <c r="AC575" s="257" t="s">
        <v>585</v>
      </c>
      <c r="AZ575" s="257">
        <v>2</v>
      </c>
      <c r="BA575" s="257">
        <f>IF(AZ575=1,G575,0)</f>
        <v>0</v>
      </c>
      <c r="BB575" s="257">
        <f>IF(AZ575=2,G575,0)</f>
        <v>0</v>
      </c>
      <c r="BC575" s="257">
        <f>IF(AZ575=3,G575,0)</f>
        <v>0</v>
      </c>
      <c r="BD575" s="257">
        <f>IF(AZ575=4,G575,0)</f>
        <v>0</v>
      </c>
      <c r="BE575" s="257">
        <f>IF(AZ575=5,G575,0)</f>
        <v>0</v>
      </c>
      <c r="CA575" s="286">
        <v>3</v>
      </c>
      <c r="CB575" s="286">
        <v>0</v>
      </c>
    </row>
    <row r="576" spans="1:15" ht="12.75">
      <c r="A576" s="295"/>
      <c r="B576" s="298"/>
      <c r="C576" s="299" t="s">
        <v>155</v>
      </c>
      <c r="D576" s="300"/>
      <c r="E576" s="301">
        <v>0</v>
      </c>
      <c r="F576" s="302"/>
      <c r="G576" s="303"/>
      <c r="H576" s="304"/>
      <c r="I576" s="296"/>
      <c r="J576" s="305"/>
      <c r="K576" s="296"/>
      <c r="M576" s="297" t="s">
        <v>155</v>
      </c>
      <c r="O576" s="286"/>
    </row>
    <row r="577" spans="1:15" ht="12.75">
      <c r="A577" s="295"/>
      <c r="B577" s="298"/>
      <c r="C577" s="299" t="s">
        <v>156</v>
      </c>
      <c r="D577" s="300"/>
      <c r="E577" s="301">
        <v>2.6</v>
      </c>
      <c r="F577" s="302"/>
      <c r="G577" s="303"/>
      <c r="H577" s="304"/>
      <c r="I577" s="296"/>
      <c r="J577" s="305"/>
      <c r="K577" s="296"/>
      <c r="M577" s="297" t="s">
        <v>156</v>
      </c>
      <c r="O577" s="286"/>
    </row>
    <row r="578" spans="1:15" ht="12.75">
      <c r="A578" s="295"/>
      <c r="B578" s="298"/>
      <c r="C578" s="299" t="s">
        <v>171</v>
      </c>
      <c r="D578" s="300"/>
      <c r="E578" s="301">
        <v>3.6</v>
      </c>
      <c r="F578" s="302"/>
      <c r="G578" s="303"/>
      <c r="H578" s="304"/>
      <c r="I578" s="296"/>
      <c r="J578" s="305"/>
      <c r="K578" s="296"/>
      <c r="M578" s="297" t="s">
        <v>171</v>
      </c>
      <c r="O578" s="286"/>
    </row>
    <row r="579" spans="1:15" ht="12.75">
      <c r="A579" s="295"/>
      <c r="B579" s="298"/>
      <c r="C579" s="299" t="s">
        <v>456</v>
      </c>
      <c r="D579" s="300"/>
      <c r="E579" s="301">
        <v>22.4</v>
      </c>
      <c r="F579" s="302"/>
      <c r="G579" s="303"/>
      <c r="H579" s="304"/>
      <c r="I579" s="296"/>
      <c r="J579" s="305"/>
      <c r="K579" s="296"/>
      <c r="M579" s="297" t="s">
        <v>456</v>
      </c>
      <c r="O579" s="286"/>
    </row>
    <row r="580" spans="1:15" ht="12.75">
      <c r="A580" s="295"/>
      <c r="B580" s="298"/>
      <c r="C580" s="299" t="s">
        <v>158</v>
      </c>
      <c r="D580" s="300"/>
      <c r="E580" s="301">
        <v>0</v>
      </c>
      <c r="F580" s="302"/>
      <c r="G580" s="303"/>
      <c r="H580" s="304"/>
      <c r="I580" s="296"/>
      <c r="J580" s="305"/>
      <c r="K580" s="296"/>
      <c r="M580" s="297" t="s">
        <v>158</v>
      </c>
      <c r="O580" s="286"/>
    </row>
    <row r="581" spans="1:15" ht="12.75">
      <c r="A581" s="295"/>
      <c r="B581" s="298"/>
      <c r="C581" s="299" t="s">
        <v>159</v>
      </c>
      <c r="D581" s="300"/>
      <c r="E581" s="301">
        <v>5</v>
      </c>
      <c r="F581" s="302"/>
      <c r="G581" s="303"/>
      <c r="H581" s="304"/>
      <c r="I581" s="296"/>
      <c r="J581" s="305"/>
      <c r="K581" s="296"/>
      <c r="M581" s="297" t="s">
        <v>159</v>
      </c>
      <c r="O581" s="286"/>
    </row>
    <row r="582" spans="1:15" ht="12.75">
      <c r="A582" s="295"/>
      <c r="B582" s="298"/>
      <c r="C582" s="299" t="s">
        <v>172</v>
      </c>
      <c r="D582" s="300"/>
      <c r="E582" s="301">
        <v>4.9</v>
      </c>
      <c r="F582" s="302"/>
      <c r="G582" s="303"/>
      <c r="H582" s="304"/>
      <c r="I582" s="296"/>
      <c r="J582" s="305"/>
      <c r="K582" s="296"/>
      <c r="M582" s="297" t="s">
        <v>172</v>
      </c>
      <c r="O582" s="286"/>
    </row>
    <row r="583" spans="1:15" ht="12.75">
      <c r="A583" s="295"/>
      <c r="B583" s="298"/>
      <c r="C583" s="299" t="s">
        <v>457</v>
      </c>
      <c r="D583" s="300"/>
      <c r="E583" s="301">
        <v>28.1</v>
      </c>
      <c r="F583" s="302"/>
      <c r="G583" s="303"/>
      <c r="H583" s="304"/>
      <c r="I583" s="296"/>
      <c r="J583" s="305"/>
      <c r="K583" s="296"/>
      <c r="M583" s="297" t="s">
        <v>457</v>
      </c>
      <c r="O583" s="286"/>
    </row>
    <row r="584" spans="1:15" ht="12.75">
      <c r="A584" s="295"/>
      <c r="B584" s="298"/>
      <c r="C584" s="299" t="s">
        <v>161</v>
      </c>
      <c r="D584" s="300"/>
      <c r="E584" s="301">
        <v>13.5</v>
      </c>
      <c r="F584" s="302"/>
      <c r="G584" s="303"/>
      <c r="H584" s="304"/>
      <c r="I584" s="296"/>
      <c r="J584" s="305"/>
      <c r="K584" s="296"/>
      <c r="M584" s="297" t="s">
        <v>161</v>
      </c>
      <c r="O584" s="286"/>
    </row>
    <row r="585" spans="1:15" ht="12.75">
      <c r="A585" s="295"/>
      <c r="B585" s="298"/>
      <c r="C585" s="299" t="s">
        <v>162</v>
      </c>
      <c r="D585" s="300"/>
      <c r="E585" s="301">
        <v>0</v>
      </c>
      <c r="F585" s="302"/>
      <c r="G585" s="303"/>
      <c r="H585" s="304"/>
      <c r="I585" s="296"/>
      <c r="J585" s="305"/>
      <c r="K585" s="296"/>
      <c r="M585" s="297" t="s">
        <v>162</v>
      </c>
      <c r="O585" s="286"/>
    </row>
    <row r="586" spans="1:15" ht="12.75">
      <c r="A586" s="295"/>
      <c r="B586" s="298"/>
      <c r="C586" s="299" t="s">
        <v>163</v>
      </c>
      <c r="D586" s="300"/>
      <c r="E586" s="301">
        <v>4.7</v>
      </c>
      <c r="F586" s="302"/>
      <c r="G586" s="303"/>
      <c r="H586" s="304"/>
      <c r="I586" s="296"/>
      <c r="J586" s="305"/>
      <c r="K586" s="296"/>
      <c r="M586" s="297" t="s">
        <v>163</v>
      </c>
      <c r="O586" s="286"/>
    </row>
    <row r="587" spans="1:15" ht="12.75">
      <c r="A587" s="295"/>
      <c r="B587" s="298"/>
      <c r="C587" s="299" t="s">
        <v>458</v>
      </c>
      <c r="D587" s="300"/>
      <c r="E587" s="301">
        <v>4.7</v>
      </c>
      <c r="F587" s="302"/>
      <c r="G587" s="303"/>
      <c r="H587" s="304"/>
      <c r="I587" s="296"/>
      <c r="J587" s="305"/>
      <c r="K587" s="296"/>
      <c r="M587" s="297" t="s">
        <v>458</v>
      </c>
      <c r="O587" s="286"/>
    </row>
    <row r="588" spans="1:15" ht="12.75">
      <c r="A588" s="295"/>
      <c r="B588" s="298"/>
      <c r="C588" s="299" t="s">
        <v>459</v>
      </c>
      <c r="D588" s="300"/>
      <c r="E588" s="301">
        <v>19.1</v>
      </c>
      <c r="F588" s="302"/>
      <c r="G588" s="303"/>
      <c r="H588" s="304"/>
      <c r="I588" s="296"/>
      <c r="J588" s="305"/>
      <c r="K588" s="296"/>
      <c r="M588" s="297" t="s">
        <v>459</v>
      </c>
      <c r="O588" s="286"/>
    </row>
    <row r="589" spans="1:15" ht="12.75">
      <c r="A589" s="295"/>
      <c r="B589" s="298"/>
      <c r="C589" s="299" t="s">
        <v>161</v>
      </c>
      <c r="D589" s="300"/>
      <c r="E589" s="301">
        <v>13.5</v>
      </c>
      <c r="F589" s="302"/>
      <c r="G589" s="303"/>
      <c r="H589" s="304"/>
      <c r="I589" s="296"/>
      <c r="J589" s="305"/>
      <c r="K589" s="296"/>
      <c r="M589" s="297" t="s">
        <v>161</v>
      </c>
      <c r="O589" s="286"/>
    </row>
    <row r="590" spans="1:15" ht="12.75">
      <c r="A590" s="295"/>
      <c r="B590" s="298"/>
      <c r="C590" s="299" t="s">
        <v>165</v>
      </c>
      <c r="D590" s="300"/>
      <c r="E590" s="301">
        <v>0</v>
      </c>
      <c r="F590" s="302"/>
      <c r="G590" s="303"/>
      <c r="H590" s="304"/>
      <c r="I590" s="296"/>
      <c r="J590" s="305"/>
      <c r="K590" s="296"/>
      <c r="M590" s="297" t="s">
        <v>165</v>
      </c>
      <c r="O590" s="286"/>
    </row>
    <row r="591" spans="1:15" ht="12.75">
      <c r="A591" s="295"/>
      <c r="B591" s="298"/>
      <c r="C591" s="299" t="s">
        <v>166</v>
      </c>
      <c r="D591" s="300"/>
      <c r="E591" s="301">
        <v>1.7</v>
      </c>
      <c r="F591" s="302"/>
      <c r="G591" s="303"/>
      <c r="H591" s="304"/>
      <c r="I591" s="296"/>
      <c r="J591" s="305"/>
      <c r="K591" s="296"/>
      <c r="M591" s="297" t="s">
        <v>166</v>
      </c>
      <c r="O591" s="286"/>
    </row>
    <row r="592" spans="1:15" ht="12.75">
      <c r="A592" s="295"/>
      <c r="B592" s="298"/>
      <c r="C592" s="299" t="s">
        <v>174</v>
      </c>
      <c r="D592" s="300"/>
      <c r="E592" s="301">
        <v>4.4</v>
      </c>
      <c r="F592" s="302"/>
      <c r="G592" s="303"/>
      <c r="H592" s="304"/>
      <c r="I592" s="296"/>
      <c r="J592" s="305"/>
      <c r="K592" s="296"/>
      <c r="M592" s="297" t="s">
        <v>174</v>
      </c>
      <c r="O592" s="286"/>
    </row>
    <row r="593" spans="1:15" ht="12.75">
      <c r="A593" s="295"/>
      <c r="B593" s="298"/>
      <c r="C593" s="299" t="s">
        <v>460</v>
      </c>
      <c r="D593" s="300"/>
      <c r="E593" s="301">
        <v>19.8</v>
      </c>
      <c r="F593" s="302"/>
      <c r="G593" s="303"/>
      <c r="H593" s="304"/>
      <c r="I593" s="296"/>
      <c r="J593" s="305"/>
      <c r="K593" s="296"/>
      <c r="M593" s="297" t="s">
        <v>460</v>
      </c>
      <c r="O593" s="286"/>
    </row>
    <row r="594" spans="1:15" ht="12.75">
      <c r="A594" s="295"/>
      <c r="B594" s="298"/>
      <c r="C594" s="299" t="s">
        <v>168</v>
      </c>
      <c r="D594" s="300"/>
      <c r="E594" s="301">
        <v>7.7</v>
      </c>
      <c r="F594" s="302"/>
      <c r="G594" s="303"/>
      <c r="H594" s="304"/>
      <c r="I594" s="296"/>
      <c r="J594" s="305"/>
      <c r="K594" s="296"/>
      <c r="M594" s="297" t="s">
        <v>168</v>
      </c>
      <c r="O594" s="286"/>
    </row>
    <row r="595" spans="1:15" ht="12.75">
      <c r="A595" s="295"/>
      <c r="B595" s="298"/>
      <c r="C595" s="299" t="s">
        <v>461</v>
      </c>
      <c r="D595" s="300"/>
      <c r="E595" s="301">
        <v>0</v>
      </c>
      <c r="F595" s="302"/>
      <c r="G595" s="303"/>
      <c r="H595" s="304"/>
      <c r="I595" s="296"/>
      <c r="J595" s="305"/>
      <c r="K595" s="296"/>
      <c r="M595" s="297">
        <v>0</v>
      </c>
      <c r="O595" s="286"/>
    </row>
    <row r="596" spans="1:15" ht="12.75">
      <c r="A596" s="295"/>
      <c r="B596" s="298"/>
      <c r="C596" s="299" t="s">
        <v>412</v>
      </c>
      <c r="D596" s="300"/>
      <c r="E596" s="301">
        <v>0</v>
      </c>
      <c r="F596" s="302"/>
      <c r="G596" s="303"/>
      <c r="H596" s="304"/>
      <c r="I596" s="296"/>
      <c r="J596" s="305"/>
      <c r="K596" s="296"/>
      <c r="M596" s="297" t="s">
        <v>412</v>
      </c>
      <c r="O596" s="286"/>
    </row>
    <row r="597" spans="1:15" ht="12.75">
      <c r="A597" s="295"/>
      <c r="B597" s="298"/>
      <c r="C597" s="299" t="s">
        <v>462</v>
      </c>
      <c r="D597" s="300"/>
      <c r="E597" s="301">
        <v>13.6</v>
      </c>
      <c r="F597" s="302"/>
      <c r="G597" s="303"/>
      <c r="H597" s="304"/>
      <c r="I597" s="296"/>
      <c r="J597" s="305"/>
      <c r="K597" s="296"/>
      <c r="M597" s="297" t="s">
        <v>462</v>
      </c>
      <c r="O597" s="286"/>
    </row>
    <row r="598" spans="1:15" ht="12.75">
      <c r="A598" s="295"/>
      <c r="B598" s="298"/>
      <c r="C598" s="299" t="s">
        <v>463</v>
      </c>
      <c r="D598" s="300"/>
      <c r="E598" s="301">
        <v>14.1</v>
      </c>
      <c r="F598" s="302"/>
      <c r="G598" s="303"/>
      <c r="H598" s="304"/>
      <c r="I598" s="296"/>
      <c r="J598" s="305"/>
      <c r="K598" s="296"/>
      <c r="M598" s="297" t="s">
        <v>463</v>
      </c>
      <c r="O598" s="286"/>
    </row>
    <row r="599" spans="1:15" ht="12.75">
      <c r="A599" s="295"/>
      <c r="B599" s="298"/>
      <c r="C599" s="299" t="s">
        <v>464</v>
      </c>
      <c r="D599" s="300"/>
      <c r="E599" s="301">
        <v>3.9</v>
      </c>
      <c r="F599" s="302"/>
      <c r="G599" s="303"/>
      <c r="H599" s="304"/>
      <c r="I599" s="296"/>
      <c r="J599" s="305"/>
      <c r="K599" s="296"/>
      <c r="M599" s="297" t="s">
        <v>464</v>
      </c>
      <c r="O599" s="286"/>
    </row>
    <row r="600" spans="1:15" ht="12.75">
      <c r="A600" s="295"/>
      <c r="B600" s="298"/>
      <c r="C600" s="299" t="s">
        <v>468</v>
      </c>
      <c r="D600" s="300"/>
      <c r="E600" s="301">
        <v>3.4</v>
      </c>
      <c r="F600" s="302"/>
      <c r="G600" s="303"/>
      <c r="H600" s="304"/>
      <c r="I600" s="296"/>
      <c r="J600" s="305"/>
      <c r="K600" s="296"/>
      <c r="M600" s="297" t="s">
        <v>468</v>
      </c>
      <c r="O600" s="286"/>
    </row>
    <row r="601" spans="1:15" ht="12.75">
      <c r="A601" s="295"/>
      <c r="B601" s="298"/>
      <c r="C601" s="299" t="s">
        <v>415</v>
      </c>
      <c r="D601" s="300"/>
      <c r="E601" s="301">
        <v>0</v>
      </c>
      <c r="F601" s="302"/>
      <c r="G601" s="303"/>
      <c r="H601" s="304"/>
      <c r="I601" s="296"/>
      <c r="J601" s="305"/>
      <c r="K601" s="296"/>
      <c r="M601" s="297" t="s">
        <v>415</v>
      </c>
      <c r="O601" s="286"/>
    </row>
    <row r="602" spans="1:15" ht="12.75">
      <c r="A602" s="295"/>
      <c r="B602" s="298"/>
      <c r="C602" s="299" t="s">
        <v>465</v>
      </c>
      <c r="D602" s="300"/>
      <c r="E602" s="301">
        <v>3.1</v>
      </c>
      <c r="F602" s="302"/>
      <c r="G602" s="303"/>
      <c r="H602" s="304"/>
      <c r="I602" s="296"/>
      <c r="J602" s="305"/>
      <c r="K602" s="296"/>
      <c r="M602" s="297" t="s">
        <v>465</v>
      </c>
      <c r="O602" s="286"/>
    </row>
    <row r="603" spans="1:15" ht="12.75">
      <c r="A603" s="295"/>
      <c r="B603" s="298"/>
      <c r="C603" s="299" t="s">
        <v>466</v>
      </c>
      <c r="D603" s="300"/>
      <c r="E603" s="301">
        <v>3.3</v>
      </c>
      <c r="F603" s="302"/>
      <c r="G603" s="303"/>
      <c r="H603" s="304"/>
      <c r="I603" s="296"/>
      <c r="J603" s="305"/>
      <c r="K603" s="296"/>
      <c r="M603" s="297" t="s">
        <v>466</v>
      </c>
      <c r="O603" s="286"/>
    </row>
    <row r="604" spans="1:15" ht="12.75">
      <c r="A604" s="295"/>
      <c r="B604" s="298"/>
      <c r="C604" s="299" t="s">
        <v>467</v>
      </c>
      <c r="D604" s="300"/>
      <c r="E604" s="301">
        <v>22.8</v>
      </c>
      <c r="F604" s="302"/>
      <c r="G604" s="303"/>
      <c r="H604" s="304"/>
      <c r="I604" s="296"/>
      <c r="J604" s="305"/>
      <c r="K604" s="296"/>
      <c r="M604" s="297" t="s">
        <v>467</v>
      </c>
      <c r="O604" s="286"/>
    </row>
    <row r="605" spans="1:15" ht="12.75">
      <c r="A605" s="295"/>
      <c r="B605" s="298"/>
      <c r="C605" s="299" t="s">
        <v>161</v>
      </c>
      <c r="D605" s="300"/>
      <c r="E605" s="301">
        <v>13.5</v>
      </c>
      <c r="F605" s="302"/>
      <c r="G605" s="303"/>
      <c r="H605" s="304"/>
      <c r="I605" s="296"/>
      <c r="J605" s="305"/>
      <c r="K605" s="296"/>
      <c r="M605" s="297" t="s">
        <v>161</v>
      </c>
      <c r="O605" s="286"/>
    </row>
    <row r="606" spans="1:15" ht="12.75">
      <c r="A606" s="295"/>
      <c r="B606" s="298"/>
      <c r="C606" s="299" t="s">
        <v>418</v>
      </c>
      <c r="D606" s="300"/>
      <c r="E606" s="301">
        <v>0</v>
      </c>
      <c r="F606" s="302"/>
      <c r="G606" s="303"/>
      <c r="H606" s="304"/>
      <c r="I606" s="296"/>
      <c r="J606" s="305"/>
      <c r="K606" s="296"/>
      <c r="M606" s="297" t="s">
        <v>418</v>
      </c>
      <c r="O606" s="286"/>
    </row>
    <row r="607" spans="1:15" ht="12.75">
      <c r="A607" s="295"/>
      <c r="B607" s="298"/>
      <c r="C607" s="299" t="s">
        <v>468</v>
      </c>
      <c r="D607" s="300"/>
      <c r="E607" s="301">
        <v>3.4</v>
      </c>
      <c r="F607" s="302"/>
      <c r="G607" s="303"/>
      <c r="H607" s="304"/>
      <c r="I607" s="296"/>
      <c r="J607" s="305"/>
      <c r="K607" s="296"/>
      <c r="M607" s="297" t="s">
        <v>468</v>
      </c>
      <c r="O607" s="286"/>
    </row>
    <row r="608" spans="1:15" ht="12.75">
      <c r="A608" s="295"/>
      <c r="B608" s="298"/>
      <c r="C608" s="299" t="s">
        <v>469</v>
      </c>
      <c r="D608" s="300"/>
      <c r="E608" s="301">
        <v>3.7</v>
      </c>
      <c r="F608" s="302"/>
      <c r="G608" s="303"/>
      <c r="H608" s="304"/>
      <c r="I608" s="296"/>
      <c r="J608" s="305"/>
      <c r="K608" s="296"/>
      <c r="M608" s="297" t="s">
        <v>469</v>
      </c>
      <c r="O608" s="286"/>
    </row>
    <row r="609" spans="1:15" ht="12.75">
      <c r="A609" s="295"/>
      <c r="B609" s="298"/>
      <c r="C609" s="299" t="s">
        <v>470</v>
      </c>
      <c r="D609" s="300"/>
      <c r="E609" s="301">
        <v>24.1</v>
      </c>
      <c r="F609" s="302"/>
      <c r="G609" s="303"/>
      <c r="H609" s="304"/>
      <c r="I609" s="296"/>
      <c r="J609" s="305"/>
      <c r="K609" s="296"/>
      <c r="M609" s="297" t="s">
        <v>470</v>
      </c>
      <c r="O609" s="286"/>
    </row>
    <row r="610" spans="1:15" ht="12.75">
      <c r="A610" s="295"/>
      <c r="B610" s="298"/>
      <c r="C610" s="299" t="s">
        <v>471</v>
      </c>
      <c r="D610" s="300"/>
      <c r="E610" s="301">
        <v>11.5</v>
      </c>
      <c r="F610" s="302"/>
      <c r="G610" s="303"/>
      <c r="H610" s="304"/>
      <c r="I610" s="296"/>
      <c r="J610" s="305"/>
      <c r="K610" s="296"/>
      <c r="M610" s="297" t="s">
        <v>471</v>
      </c>
      <c r="O610" s="286"/>
    </row>
    <row r="611" spans="1:15" ht="12.75">
      <c r="A611" s="295"/>
      <c r="B611" s="298"/>
      <c r="C611" s="299" t="s">
        <v>420</v>
      </c>
      <c r="D611" s="300"/>
      <c r="E611" s="301">
        <v>0</v>
      </c>
      <c r="F611" s="302"/>
      <c r="G611" s="303"/>
      <c r="H611" s="304"/>
      <c r="I611" s="296"/>
      <c r="J611" s="305"/>
      <c r="K611" s="296"/>
      <c r="M611" s="297" t="s">
        <v>420</v>
      </c>
      <c r="O611" s="286"/>
    </row>
    <row r="612" spans="1:15" ht="12.75">
      <c r="A612" s="295"/>
      <c r="B612" s="298"/>
      <c r="C612" s="299" t="s">
        <v>472</v>
      </c>
      <c r="D612" s="300"/>
      <c r="E612" s="301">
        <v>3.7</v>
      </c>
      <c r="F612" s="302"/>
      <c r="G612" s="303"/>
      <c r="H612" s="304"/>
      <c r="I612" s="296"/>
      <c r="J612" s="305"/>
      <c r="K612" s="296"/>
      <c r="M612" s="297" t="s">
        <v>472</v>
      </c>
      <c r="O612" s="286"/>
    </row>
    <row r="613" spans="1:15" ht="12.75">
      <c r="A613" s="295"/>
      <c r="B613" s="298"/>
      <c r="C613" s="299" t="s">
        <v>473</v>
      </c>
      <c r="D613" s="300"/>
      <c r="E613" s="301">
        <v>25.2</v>
      </c>
      <c r="F613" s="302"/>
      <c r="G613" s="303"/>
      <c r="H613" s="304"/>
      <c r="I613" s="296"/>
      <c r="J613" s="305"/>
      <c r="K613" s="296"/>
      <c r="M613" s="297" t="s">
        <v>473</v>
      </c>
      <c r="O613" s="286"/>
    </row>
    <row r="614" spans="1:15" ht="12.75">
      <c r="A614" s="295"/>
      <c r="B614" s="298"/>
      <c r="C614" s="299" t="s">
        <v>474</v>
      </c>
      <c r="D614" s="300"/>
      <c r="E614" s="301">
        <v>4.3</v>
      </c>
      <c r="F614" s="302"/>
      <c r="G614" s="303"/>
      <c r="H614" s="304"/>
      <c r="I614" s="296"/>
      <c r="J614" s="305"/>
      <c r="K614" s="296"/>
      <c r="M614" s="297" t="s">
        <v>474</v>
      </c>
      <c r="O614" s="286"/>
    </row>
    <row r="615" spans="1:15" ht="12.75">
      <c r="A615" s="295"/>
      <c r="B615" s="298"/>
      <c r="C615" s="299" t="s">
        <v>475</v>
      </c>
      <c r="D615" s="300"/>
      <c r="E615" s="301">
        <v>0</v>
      </c>
      <c r="F615" s="302"/>
      <c r="G615" s="303"/>
      <c r="H615" s="304"/>
      <c r="I615" s="296"/>
      <c r="J615" s="305"/>
      <c r="K615" s="296"/>
      <c r="M615" s="297" t="s">
        <v>475</v>
      </c>
      <c r="O615" s="286"/>
    </row>
    <row r="616" spans="1:15" ht="12.75">
      <c r="A616" s="295"/>
      <c r="B616" s="298"/>
      <c r="C616" s="299" t="s">
        <v>476</v>
      </c>
      <c r="D616" s="300"/>
      <c r="E616" s="301">
        <v>4.9</v>
      </c>
      <c r="F616" s="302"/>
      <c r="G616" s="303"/>
      <c r="H616" s="304"/>
      <c r="I616" s="296"/>
      <c r="J616" s="305"/>
      <c r="K616" s="296"/>
      <c r="M616" s="297" t="s">
        <v>476</v>
      </c>
      <c r="O616" s="286"/>
    </row>
    <row r="617" spans="1:15" ht="12.75">
      <c r="A617" s="295"/>
      <c r="B617" s="298"/>
      <c r="C617" s="299" t="s">
        <v>503</v>
      </c>
      <c r="D617" s="300"/>
      <c r="E617" s="301">
        <v>0</v>
      </c>
      <c r="F617" s="302"/>
      <c r="G617" s="303"/>
      <c r="H617" s="304"/>
      <c r="I617" s="296"/>
      <c r="J617" s="305"/>
      <c r="K617" s="296"/>
      <c r="M617" s="297" t="s">
        <v>503</v>
      </c>
      <c r="O617" s="286"/>
    </row>
    <row r="618" spans="1:80" ht="12.75">
      <c r="A618" s="287">
        <v>100</v>
      </c>
      <c r="B618" s="288" t="s">
        <v>587</v>
      </c>
      <c r="C618" s="289" t="s">
        <v>588</v>
      </c>
      <c r="D618" s="290" t="s">
        <v>122</v>
      </c>
      <c r="E618" s="291">
        <v>416.4737</v>
      </c>
      <c r="F618" s="291">
        <v>0</v>
      </c>
      <c r="G618" s="292">
        <f>E618*F618</f>
        <v>0</v>
      </c>
      <c r="H618" s="293">
        <v>31693.650000006</v>
      </c>
      <c r="I618" s="294">
        <f>E618*H618</f>
        <v>13199571.682007499</v>
      </c>
      <c r="J618" s="293">
        <v>0</v>
      </c>
      <c r="K618" s="294">
        <f>E618*J618</f>
        <v>0</v>
      </c>
      <c r="O618" s="286">
        <v>2</v>
      </c>
      <c r="AA618" s="257">
        <v>1</v>
      </c>
      <c r="AB618" s="257">
        <v>7</v>
      </c>
      <c r="AC618" s="257">
        <v>7</v>
      </c>
      <c r="AZ618" s="257">
        <v>2</v>
      </c>
      <c r="BA618" s="257">
        <f>IF(AZ618=1,G618,0)</f>
        <v>0</v>
      </c>
      <c r="BB618" s="257">
        <f>IF(AZ618=2,G618,0)</f>
        <v>0</v>
      </c>
      <c r="BC618" s="257">
        <f>IF(AZ618=3,G618,0)</f>
        <v>0</v>
      </c>
      <c r="BD618" s="257">
        <f>IF(AZ618=4,G618,0)</f>
        <v>0</v>
      </c>
      <c r="BE618" s="257">
        <f>IF(AZ618=5,G618,0)</f>
        <v>0</v>
      </c>
      <c r="CA618" s="286">
        <v>1</v>
      </c>
      <c r="CB618" s="286">
        <v>7</v>
      </c>
    </row>
    <row r="619" spans="1:15" ht="12.75">
      <c r="A619" s="295"/>
      <c r="B619" s="298"/>
      <c r="C619" s="299" t="s">
        <v>450</v>
      </c>
      <c r="D619" s="300"/>
      <c r="E619" s="301">
        <v>346.2725</v>
      </c>
      <c r="F619" s="302"/>
      <c r="G619" s="303"/>
      <c r="H619" s="304"/>
      <c r="I619" s="296"/>
      <c r="J619" s="305"/>
      <c r="K619" s="296"/>
      <c r="M619" s="297" t="s">
        <v>450</v>
      </c>
      <c r="O619" s="286"/>
    </row>
    <row r="620" spans="1:15" ht="12.75">
      <c r="A620" s="295"/>
      <c r="B620" s="298"/>
      <c r="C620" s="299" t="s">
        <v>491</v>
      </c>
      <c r="D620" s="300"/>
      <c r="E620" s="301">
        <v>34.5733</v>
      </c>
      <c r="F620" s="302"/>
      <c r="G620" s="303"/>
      <c r="H620" s="304"/>
      <c r="I620" s="296"/>
      <c r="J620" s="305"/>
      <c r="K620" s="296"/>
      <c r="M620" s="297" t="s">
        <v>491</v>
      </c>
      <c r="O620" s="286"/>
    </row>
    <row r="621" spans="1:15" ht="12.75">
      <c r="A621" s="295"/>
      <c r="B621" s="298"/>
      <c r="C621" s="299" t="s">
        <v>447</v>
      </c>
      <c r="D621" s="300"/>
      <c r="E621" s="301">
        <v>35.6279</v>
      </c>
      <c r="F621" s="302"/>
      <c r="G621" s="303"/>
      <c r="H621" s="304"/>
      <c r="I621" s="296"/>
      <c r="J621" s="305"/>
      <c r="K621" s="296"/>
      <c r="M621" s="297" t="s">
        <v>447</v>
      </c>
      <c r="O621" s="286"/>
    </row>
    <row r="622" spans="1:80" ht="12.75">
      <c r="A622" s="287">
        <v>101</v>
      </c>
      <c r="B622" s="288" t="s">
        <v>589</v>
      </c>
      <c r="C622" s="289" t="s">
        <v>590</v>
      </c>
      <c r="D622" s="290" t="s">
        <v>122</v>
      </c>
      <c r="E622" s="291">
        <v>357.4175</v>
      </c>
      <c r="F622" s="291">
        <v>0</v>
      </c>
      <c r="G622" s="292">
        <f>E622*F622</f>
        <v>0</v>
      </c>
      <c r="H622" s="293">
        <v>58580.7300000191</v>
      </c>
      <c r="I622" s="294">
        <f>E622*H622</f>
        <v>20937778.06478183</v>
      </c>
      <c r="J622" s="293">
        <v>0</v>
      </c>
      <c r="K622" s="294">
        <f>E622*J622</f>
        <v>0</v>
      </c>
      <c r="O622" s="286">
        <v>2</v>
      </c>
      <c r="AA622" s="257">
        <v>1</v>
      </c>
      <c r="AB622" s="257">
        <v>7</v>
      </c>
      <c r="AC622" s="257">
        <v>7</v>
      </c>
      <c r="AZ622" s="257">
        <v>2</v>
      </c>
      <c r="BA622" s="257">
        <f>IF(AZ622=1,G622,0)</f>
        <v>0</v>
      </c>
      <c r="BB622" s="257">
        <f>IF(AZ622=2,G622,0)</f>
        <v>0</v>
      </c>
      <c r="BC622" s="257">
        <f>IF(AZ622=3,G622,0)</f>
        <v>0</v>
      </c>
      <c r="BD622" s="257">
        <f>IF(AZ622=4,G622,0)</f>
        <v>0</v>
      </c>
      <c r="BE622" s="257">
        <f>IF(AZ622=5,G622,0)</f>
        <v>0</v>
      </c>
      <c r="CA622" s="286">
        <v>1</v>
      </c>
      <c r="CB622" s="286">
        <v>7</v>
      </c>
    </row>
    <row r="623" spans="1:15" ht="21">
      <c r="A623" s="295"/>
      <c r="B623" s="298"/>
      <c r="C623" s="299" t="s">
        <v>591</v>
      </c>
      <c r="D623" s="300"/>
      <c r="E623" s="301">
        <v>155.5488</v>
      </c>
      <c r="F623" s="302"/>
      <c r="G623" s="303"/>
      <c r="H623" s="304"/>
      <c r="I623" s="296"/>
      <c r="J623" s="305"/>
      <c r="K623" s="296"/>
      <c r="M623" s="297" t="s">
        <v>591</v>
      </c>
      <c r="O623" s="286"/>
    </row>
    <row r="624" spans="1:15" ht="12.75">
      <c r="A624" s="295"/>
      <c r="B624" s="298"/>
      <c r="C624" s="299" t="s">
        <v>592</v>
      </c>
      <c r="D624" s="300"/>
      <c r="E624" s="301">
        <v>169.3762</v>
      </c>
      <c r="F624" s="302"/>
      <c r="G624" s="303"/>
      <c r="H624" s="304"/>
      <c r="I624" s="296"/>
      <c r="J624" s="305"/>
      <c r="K624" s="296"/>
      <c r="M624" s="297" t="s">
        <v>592</v>
      </c>
      <c r="O624" s="286"/>
    </row>
    <row r="625" spans="1:15" ht="12.75">
      <c r="A625" s="295"/>
      <c r="B625" s="298"/>
      <c r="C625" s="299" t="s">
        <v>593</v>
      </c>
      <c r="D625" s="300"/>
      <c r="E625" s="301">
        <v>32.4925</v>
      </c>
      <c r="F625" s="302"/>
      <c r="G625" s="303"/>
      <c r="H625" s="304"/>
      <c r="I625" s="296"/>
      <c r="J625" s="305"/>
      <c r="K625" s="296"/>
      <c r="M625" s="297" t="s">
        <v>593</v>
      </c>
      <c r="O625" s="286"/>
    </row>
    <row r="626" spans="1:80" ht="12.75">
      <c r="A626" s="287">
        <v>102</v>
      </c>
      <c r="B626" s="288" t="s">
        <v>594</v>
      </c>
      <c r="C626" s="289" t="s">
        <v>595</v>
      </c>
      <c r="D626" s="290" t="s">
        <v>113</v>
      </c>
      <c r="E626" s="291">
        <v>12.8324</v>
      </c>
      <c r="F626" s="291">
        <v>0</v>
      </c>
      <c r="G626" s="292">
        <f>E626*F626</f>
        <v>0</v>
      </c>
      <c r="H626" s="293">
        <v>93802.6399999857</v>
      </c>
      <c r="I626" s="294">
        <f>E626*H626</f>
        <v>1203712.9975358164</v>
      </c>
      <c r="J626" s="293">
        <v>0</v>
      </c>
      <c r="K626" s="294">
        <f>E626*J626</f>
        <v>0</v>
      </c>
      <c r="O626" s="286">
        <v>2</v>
      </c>
      <c r="AA626" s="257">
        <v>1</v>
      </c>
      <c r="AB626" s="257">
        <v>7</v>
      </c>
      <c r="AC626" s="257">
        <v>7</v>
      </c>
      <c r="AZ626" s="257">
        <v>2</v>
      </c>
      <c r="BA626" s="257">
        <f>IF(AZ626=1,G626,0)</f>
        <v>0</v>
      </c>
      <c r="BB626" s="257">
        <f>IF(AZ626=2,G626,0)</f>
        <v>0</v>
      </c>
      <c r="BC626" s="257">
        <f>IF(AZ626=3,G626,0)</f>
        <v>0</v>
      </c>
      <c r="BD626" s="257">
        <f>IF(AZ626=4,G626,0)</f>
        <v>0</v>
      </c>
      <c r="BE626" s="257">
        <f>IF(AZ626=5,G626,0)</f>
        <v>0</v>
      </c>
      <c r="CA626" s="286">
        <v>1</v>
      </c>
      <c r="CB626" s="286">
        <v>7</v>
      </c>
    </row>
    <row r="627" spans="1:15" ht="12.75">
      <c r="A627" s="295"/>
      <c r="B627" s="298"/>
      <c r="C627" s="299" t="s">
        <v>596</v>
      </c>
      <c r="D627" s="300"/>
      <c r="E627" s="301">
        <v>0.8083</v>
      </c>
      <c r="F627" s="302"/>
      <c r="G627" s="303"/>
      <c r="H627" s="304"/>
      <c r="I627" s="296"/>
      <c r="J627" s="305"/>
      <c r="K627" s="296"/>
      <c r="M627" s="297" t="s">
        <v>596</v>
      </c>
      <c r="O627" s="286"/>
    </row>
    <row r="628" spans="1:15" ht="12.75">
      <c r="A628" s="295"/>
      <c r="B628" s="298"/>
      <c r="C628" s="299" t="s">
        <v>597</v>
      </c>
      <c r="D628" s="300"/>
      <c r="E628" s="301">
        <v>1.6166</v>
      </c>
      <c r="F628" s="302"/>
      <c r="G628" s="303"/>
      <c r="H628" s="304"/>
      <c r="I628" s="296"/>
      <c r="J628" s="305"/>
      <c r="K628" s="296"/>
      <c r="M628" s="297" t="s">
        <v>597</v>
      </c>
      <c r="O628" s="286"/>
    </row>
    <row r="629" spans="1:15" ht="12.75">
      <c r="A629" s="295"/>
      <c r="B629" s="298"/>
      <c r="C629" s="299" t="s">
        <v>598</v>
      </c>
      <c r="D629" s="300"/>
      <c r="E629" s="301">
        <v>1.7203</v>
      </c>
      <c r="F629" s="302"/>
      <c r="G629" s="303"/>
      <c r="H629" s="304"/>
      <c r="I629" s="296"/>
      <c r="J629" s="305"/>
      <c r="K629" s="296"/>
      <c r="M629" s="297" t="s">
        <v>598</v>
      </c>
      <c r="O629" s="286"/>
    </row>
    <row r="630" spans="1:15" ht="12.75">
      <c r="A630" s="295"/>
      <c r="B630" s="298"/>
      <c r="C630" s="299" t="s">
        <v>599</v>
      </c>
      <c r="D630" s="300"/>
      <c r="E630" s="301">
        <v>1.3709</v>
      </c>
      <c r="F630" s="302"/>
      <c r="G630" s="303"/>
      <c r="H630" s="304"/>
      <c r="I630" s="296"/>
      <c r="J630" s="305"/>
      <c r="K630" s="296"/>
      <c r="M630" s="297" t="s">
        <v>599</v>
      </c>
      <c r="O630" s="286"/>
    </row>
    <row r="631" spans="1:15" ht="12.75">
      <c r="A631" s="295"/>
      <c r="B631" s="298"/>
      <c r="C631" s="299" t="s">
        <v>600</v>
      </c>
      <c r="D631" s="300"/>
      <c r="E631" s="301">
        <v>0.3926</v>
      </c>
      <c r="F631" s="302"/>
      <c r="G631" s="303"/>
      <c r="H631" s="304"/>
      <c r="I631" s="296"/>
      <c r="J631" s="305"/>
      <c r="K631" s="296"/>
      <c r="M631" s="297" t="s">
        <v>600</v>
      </c>
      <c r="O631" s="286"/>
    </row>
    <row r="632" spans="1:15" ht="12.75">
      <c r="A632" s="295"/>
      <c r="B632" s="298"/>
      <c r="C632" s="299" t="s">
        <v>601</v>
      </c>
      <c r="D632" s="300"/>
      <c r="E632" s="301">
        <v>0.3024</v>
      </c>
      <c r="F632" s="302"/>
      <c r="G632" s="303"/>
      <c r="H632" s="304"/>
      <c r="I632" s="296"/>
      <c r="J632" s="305"/>
      <c r="K632" s="296"/>
      <c r="M632" s="297" t="s">
        <v>601</v>
      </c>
      <c r="O632" s="286"/>
    </row>
    <row r="633" spans="1:15" ht="12.75">
      <c r="A633" s="295"/>
      <c r="B633" s="298"/>
      <c r="C633" s="299" t="s">
        <v>602</v>
      </c>
      <c r="D633" s="300"/>
      <c r="E633" s="301">
        <v>3.7029</v>
      </c>
      <c r="F633" s="302"/>
      <c r="G633" s="303"/>
      <c r="H633" s="304"/>
      <c r="I633" s="296"/>
      <c r="J633" s="305"/>
      <c r="K633" s="296"/>
      <c r="M633" s="297" t="s">
        <v>602</v>
      </c>
      <c r="O633" s="286"/>
    </row>
    <row r="634" spans="1:15" ht="12.75">
      <c r="A634" s="295"/>
      <c r="B634" s="298"/>
      <c r="C634" s="299" t="s">
        <v>603</v>
      </c>
      <c r="D634" s="300"/>
      <c r="E634" s="301">
        <v>2.9184</v>
      </c>
      <c r="F634" s="302"/>
      <c r="G634" s="303"/>
      <c r="H634" s="304"/>
      <c r="I634" s="296"/>
      <c r="J634" s="305"/>
      <c r="K634" s="296"/>
      <c r="M634" s="297" t="s">
        <v>603</v>
      </c>
      <c r="O634" s="286"/>
    </row>
    <row r="635" spans="1:80" ht="12.75">
      <c r="A635" s="287">
        <v>103</v>
      </c>
      <c r="B635" s="288" t="s">
        <v>604</v>
      </c>
      <c r="C635" s="289" t="s">
        <v>605</v>
      </c>
      <c r="D635" s="290" t="s">
        <v>12</v>
      </c>
      <c r="E635" s="291">
        <v>9324.4135</v>
      </c>
      <c r="F635" s="291">
        <v>0</v>
      </c>
      <c r="G635" s="292">
        <f>E635*F635</f>
        <v>0</v>
      </c>
      <c r="H635" s="293">
        <v>60608.6899999976</v>
      </c>
      <c r="I635" s="294">
        <f>E635*H635</f>
        <v>565140487.2532927</v>
      </c>
      <c r="J635" s="293">
        <v>0</v>
      </c>
      <c r="K635" s="294">
        <f>E635*J635</f>
        <v>0</v>
      </c>
      <c r="O635" s="286">
        <v>2</v>
      </c>
      <c r="AA635" s="257">
        <v>1</v>
      </c>
      <c r="AB635" s="257">
        <v>7</v>
      </c>
      <c r="AC635" s="257">
        <v>7</v>
      </c>
      <c r="AZ635" s="257">
        <v>2</v>
      </c>
      <c r="BA635" s="257">
        <f>IF(AZ635=1,G635,0)</f>
        <v>0</v>
      </c>
      <c r="BB635" s="257">
        <f>IF(AZ635=2,G635,0)</f>
        <v>0</v>
      </c>
      <c r="BC635" s="257">
        <f>IF(AZ635=3,G635,0)</f>
        <v>0</v>
      </c>
      <c r="BD635" s="257">
        <f>IF(AZ635=4,G635,0)</f>
        <v>0</v>
      </c>
      <c r="BE635" s="257">
        <f>IF(AZ635=5,G635,0)</f>
        <v>0</v>
      </c>
      <c r="CA635" s="286">
        <v>1</v>
      </c>
      <c r="CB635" s="286">
        <v>7</v>
      </c>
    </row>
    <row r="636" spans="1:57" ht="12.75">
      <c r="A636" s="306"/>
      <c r="B636" s="307" t="s">
        <v>101</v>
      </c>
      <c r="C636" s="308" t="s">
        <v>509</v>
      </c>
      <c r="D636" s="309"/>
      <c r="E636" s="310"/>
      <c r="F636" s="311"/>
      <c r="G636" s="312">
        <f>SUM(G465:G635)</f>
        <v>0</v>
      </c>
      <c r="H636" s="313"/>
      <c r="I636" s="314">
        <f>SUM(I465:I635)</f>
        <v>830255362.3978733</v>
      </c>
      <c r="J636" s="313"/>
      <c r="K636" s="314">
        <f>SUM(K465:K635)</f>
        <v>0</v>
      </c>
      <c r="O636" s="286">
        <v>4</v>
      </c>
      <c r="BA636" s="315">
        <f>SUM(BA465:BA635)</f>
        <v>0</v>
      </c>
      <c r="BB636" s="315">
        <f>SUM(BB465:BB635)</f>
        <v>0</v>
      </c>
      <c r="BC636" s="315">
        <f>SUM(BC465:BC635)</f>
        <v>0</v>
      </c>
      <c r="BD636" s="315">
        <f>SUM(BD465:BD635)</f>
        <v>0</v>
      </c>
      <c r="BE636" s="315">
        <f>SUM(BE465:BE635)</f>
        <v>0</v>
      </c>
    </row>
    <row r="637" spans="1:15" ht="12.75">
      <c r="A637" s="276" t="s">
        <v>97</v>
      </c>
      <c r="B637" s="277" t="s">
        <v>606</v>
      </c>
      <c r="C637" s="278" t="s">
        <v>607</v>
      </c>
      <c r="D637" s="279"/>
      <c r="E637" s="280"/>
      <c r="F637" s="280"/>
      <c r="G637" s="281"/>
      <c r="H637" s="282"/>
      <c r="I637" s="283"/>
      <c r="J637" s="284"/>
      <c r="K637" s="285"/>
      <c r="O637" s="286">
        <v>1</v>
      </c>
    </row>
    <row r="638" spans="1:80" ht="20.4">
      <c r="A638" s="287">
        <v>104</v>
      </c>
      <c r="B638" s="288" t="s">
        <v>609</v>
      </c>
      <c r="C638" s="289" t="s">
        <v>610</v>
      </c>
      <c r="D638" s="290" t="s">
        <v>130</v>
      </c>
      <c r="E638" s="291">
        <v>58.18</v>
      </c>
      <c r="F638" s="291">
        <v>0</v>
      </c>
      <c r="G638" s="292">
        <f>E638*F638</f>
        <v>0</v>
      </c>
      <c r="H638" s="293">
        <v>17750.7199999988</v>
      </c>
      <c r="I638" s="294">
        <f>E638*H638</f>
        <v>1032736.8895999303</v>
      </c>
      <c r="J638" s="293">
        <v>0</v>
      </c>
      <c r="K638" s="294">
        <f>E638*J638</f>
        <v>0</v>
      </c>
      <c r="O638" s="286">
        <v>2</v>
      </c>
      <c r="AA638" s="257">
        <v>1</v>
      </c>
      <c r="AB638" s="257">
        <v>7</v>
      </c>
      <c r="AC638" s="257">
        <v>7</v>
      </c>
      <c r="AZ638" s="257">
        <v>2</v>
      </c>
      <c r="BA638" s="257">
        <f>IF(AZ638=1,G638,0)</f>
        <v>0</v>
      </c>
      <c r="BB638" s="257">
        <f>IF(AZ638=2,G638,0)</f>
        <v>0</v>
      </c>
      <c r="BC638" s="257">
        <f>IF(AZ638=3,G638,0)</f>
        <v>0</v>
      </c>
      <c r="BD638" s="257">
        <f>IF(AZ638=4,G638,0)</f>
        <v>0</v>
      </c>
      <c r="BE638" s="257">
        <f>IF(AZ638=5,G638,0)</f>
        <v>0</v>
      </c>
      <c r="CA638" s="286">
        <v>1</v>
      </c>
      <c r="CB638" s="286">
        <v>7</v>
      </c>
    </row>
    <row r="639" spans="1:15" ht="12.75">
      <c r="A639" s="295"/>
      <c r="B639" s="298"/>
      <c r="C639" s="299" t="s">
        <v>611</v>
      </c>
      <c r="D639" s="300"/>
      <c r="E639" s="301">
        <v>58.18</v>
      </c>
      <c r="F639" s="302"/>
      <c r="G639" s="303"/>
      <c r="H639" s="304"/>
      <c r="I639" s="296"/>
      <c r="J639" s="305"/>
      <c r="K639" s="296"/>
      <c r="M639" s="297" t="s">
        <v>611</v>
      </c>
      <c r="O639" s="286"/>
    </row>
    <row r="640" spans="1:80" ht="20.4">
      <c r="A640" s="287">
        <v>105</v>
      </c>
      <c r="B640" s="288" t="s">
        <v>612</v>
      </c>
      <c r="C640" s="289" t="s">
        <v>613</v>
      </c>
      <c r="D640" s="290" t="s">
        <v>130</v>
      </c>
      <c r="E640" s="291">
        <v>18.32</v>
      </c>
      <c r="F640" s="291">
        <v>0</v>
      </c>
      <c r="G640" s="292">
        <f>E640*F640</f>
        <v>0</v>
      </c>
      <c r="H640" s="293">
        <v>6324.06000000238</v>
      </c>
      <c r="I640" s="294">
        <f>E640*H640</f>
        <v>115856.7792000436</v>
      </c>
      <c r="J640" s="293">
        <v>0</v>
      </c>
      <c r="K640" s="294">
        <f>E640*J640</f>
        <v>0</v>
      </c>
      <c r="O640" s="286">
        <v>2</v>
      </c>
      <c r="AA640" s="257">
        <v>1</v>
      </c>
      <c r="AB640" s="257">
        <v>7</v>
      </c>
      <c r="AC640" s="257">
        <v>7</v>
      </c>
      <c r="AZ640" s="257">
        <v>2</v>
      </c>
      <c r="BA640" s="257">
        <f>IF(AZ640=1,G640,0)</f>
        <v>0</v>
      </c>
      <c r="BB640" s="257">
        <f>IF(AZ640=2,G640,0)</f>
        <v>0</v>
      </c>
      <c r="BC640" s="257">
        <f>IF(AZ640=3,G640,0)</f>
        <v>0</v>
      </c>
      <c r="BD640" s="257">
        <f>IF(AZ640=4,G640,0)</f>
        <v>0</v>
      </c>
      <c r="BE640" s="257">
        <f>IF(AZ640=5,G640,0)</f>
        <v>0</v>
      </c>
      <c r="CA640" s="286">
        <v>1</v>
      </c>
      <c r="CB640" s="286">
        <v>7</v>
      </c>
    </row>
    <row r="641" spans="1:15" ht="12.75">
      <c r="A641" s="295"/>
      <c r="B641" s="298"/>
      <c r="C641" s="299" t="s">
        <v>614</v>
      </c>
      <c r="D641" s="300"/>
      <c r="E641" s="301">
        <v>7.56</v>
      </c>
      <c r="F641" s="302"/>
      <c r="G641" s="303"/>
      <c r="H641" s="304"/>
      <c r="I641" s="296"/>
      <c r="J641" s="305"/>
      <c r="K641" s="296"/>
      <c r="M641" s="297" t="s">
        <v>614</v>
      </c>
      <c r="O641" s="286"/>
    </row>
    <row r="642" spans="1:15" ht="12.75">
      <c r="A642" s="295"/>
      <c r="B642" s="298"/>
      <c r="C642" s="299" t="s">
        <v>615</v>
      </c>
      <c r="D642" s="300"/>
      <c r="E642" s="301">
        <v>7.8</v>
      </c>
      <c r="F642" s="302"/>
      <c r="G642" s="303"/>
      <c r="H642" s="304"/>
      <c r="I642" s="296"/>
      <c r="J642" s="305"/>
      <c r="K642" s="296"/>
      <c r="M642" s="297" t="s">
        <v>615</v>
      </c>
      <c r="O642" s="286"/>
    </row>
    <row r="643" spans="1:15" ht="12.75">
      <c r="A643" s="295"/>
      <c r="B643" s="298"/>
      <c r="C643" s="299" t="s">
        <v>616</v>
      </c>
      <c r="D643" s="300"/>
      <c r="E643" s="301">
        <v>1.58</v>
      </c>
      <c r="F643" s="302"/>
      <c r="G643" s="303"/>
      <c r="H643" s="304"/>
      <c r="I643" s="296"/>
      <c r="J643" s="305"/>
      <c r="K643" s="296"/>
      <c r="M643" s="297" t="s">
        <v>616</v>
      </c>
      <c r="O643" s="286"/>
    </row>
    <row r="644" spans="1:15" ht="12.75">
      <c r="A644" s="295"/>
      <c r="B644" s="298"/>
      <c r="C644" s="299" t="s">
        <v>617</v>
      </c>
      <c r="D644" s="300"/>
      <c r="E644" s="301">
        <v>1.38</v>
      </c>
      <c r="F644" s="302"/>
      <c r="G644" s="303"/>
      <c r="H644" s="304"/>
      <c r="I644" s="296"/>
      <c r="J644" s="305"/>
      <c r="K644" s="296"/>
      <c r="M644" s="297" t="s">
        <v>617</v>
      </c>
      <c r="O644" s="286"/>
    </row>
    <row r="645" spans="1:80" ht="12.75">
      <c r="A645" s="287">
        <v>106</v>
      </c>
      <c r="B645" s="288" t="s">
        <v>618</v>
      </c>
      <c r="C645" s="289" t="s">
        <v>619</v>
      </c>
      <c r="D645" s="290" t="s">
        <v>130</v>
      </c>
      <c r="E645" s="291">
        <v>46.58</v>
      </c>
      <c r="F645" s="291">
        <v>0</v>
      </c>
      <c r="G645" s="292">
        <f>E645*F645</f>
        <v>0</v>
      </c>
      <c r="H645" s="293">
        <v>1094.63000000082</v>
      </c>
      <c r="I645" s="294">
        <f>E645*H645</f>
        <v>50987.865400038194</v>
      </c>
      <c r="J645" s="293">
        <v>0</v>
      </c>
      <c r="K645" s="294">
        <f>E645*J645</f>
        <v>0</v>
      </c>
      <c r="O645" s="286">
        <v>2</v>
      </c>
      <c r="AA645" s="257">
        <v>1</v>
      </c>
      <c r="AB645" s="257">
        <v>7</v>
      </c>
      <c r="AC645" s="257">
        <v>7</v>
      </c>
      <c r="AZ645" s="257">
        <v>2</v>
      </c>
      <c r="BA645" s="257">
        <f>IF(AZ645=1,G645,0)</f>
        <v>0</v>
      </c>
      <c r="BB645" s="257">
        <f>IF(AZ645=2,G645,0)</f>
        <v>0</v>
      </c>
      <c r="BC645" s="257">
        <f>IF(AZ645=3,G645,0)</f>
        <v>0</v>
      </c>
      <c r="BD645" s="257">
        <f>IF(AZ645=4,G645,0)</f>
        <v>0</v>
      </c>
      <c r="BE645" s="257">
        <f>IF(AZ645=5,G645,0)</f>
        <v>0</v>
      </c>
      <c r="CA645" s="286">
        <v>1</v>
      </c>
      <c r="CB645" s="286">
        <v>7</v>
      </c>
    </row>
    <row r="646" spans="1:15" ht="12.75">
      <c r="A646" s="295"/>
      <c r="B646" s="298"/>
      <c r="C646" s="299" t="s">
        <v>620</v>
      </c>
      <c r="D646" s="300"/>
      <c r="E646" s="301">
        <v>46.58</v>
      </c>
      <c r="F646" s="302"/>
      <c r="G646" s="303"/>
      <c r="H646" s="304"/>
      <c r="I646" s="296"/>
      <c r="J646" s="305"/>
      <c r="K646" s="296"/>
      <c r="M646" s="297" t="s">
        <v>620</v>
      </c>
      <c r="O646" s="286"/>
    </row>
    <row r="647" spans="1:80" ht="12.75">
      <c r="A647" s="287">
        <v>107</v>
      </c>
      <c r="B647" s="288" t="s">
        <v>621</v>
      </c>
      <c r="C647" s="289" t="s">
        <v>622</v>
      </c>
      <c r="D647" s="290" t="s">
        <v>130</v>
      </c>
      <c r="E647" s="291">
        <v>24.054</v>
      </c>
      <c r="F647" s="291">
        <v>0</v>
      </c>
      <c r="G647" s="292">
        <f>E647*F647</f>
        <v>0</v>
      </c>
      <c r="H647" s="293">
        <v>678.320000000298</v>
      </c>
      <c r="I647" s="294">
        <f>E647*H647</f>
        <v>16316.309280007168</v>
      </c>
      <c r="J647" s="293">
        <v>0</v>
      </c>
      <c r="K647" s="294">
        <f>E647*J647</f>
        <v>0</v>
      </c>
      <c r="O647" s="286">
        <v>2</v>
      </c>
      <c r="AA647" s="257">
        <v>1</v>
      </c>
      <c r="AB647" s="257">
        <v>7</v>
      </c>
      <c r="AC647" s="257">
        <v>7</v>
      </c>
      <c r="AZ647" s="257">
        <v>2</v>
      </c>
      <c r="BA647" s="257">
        <f>IF(AZ647=1,G647,0)</f>
        <v>0</v>
      </c>
      <c r="BB647" s="257">
        <f>IF(AZ647=2,G647,0)</f>
        <v>0</v>
      </c>
      <c r="BC647" s="257">
        <f>IF(AZ647=3,G647,0)</f>
        <v>0</v>
      </c>
      <c r="BD647" s="257">
        <f>IF(AZ647=4,G647,0)</f>
        <v>0</v>
      </c>
      <c r="BE647" s="257">
        <f>IF(AZ647=5,G647,0)</f>
        <v>0</v>
      </c>
      <c r="CA647" s="286">
        <v>1</v>
      </c>
      <c r="CB647" s="286">
        <v>7</v>
      </c>
    </row>
    <row r="648" spans="1:15" ht="12.75">
      <c r="A648" s="295"/>
      <c r="B648" s="298"/>
      <c r="C648" s="299" t="s">
        <v>623</v>
      </c>
      <c r="D648" s="300"/>
      <c r="E648" s="301">
        <v>24.054</v>
      </c>
      <c r="F648" s="302"/>
      <c r="G648" s="303"/>
      <c r="H648" s="304"/>
      <c r="I648" s="296"/>
      <c r="J648" s="305"/>
      <c r="K648" s="296"/>
      <c r="M648" s="297" t="s">
        <v>623</v>
      </c>
      <c r="O648" s="286"/>
    </row>
    <row r="649" spans="1:80" ht="12.75">
      <c r="A649" s="287">
        <v>108</v>
      </c>
      <c r="B649" s="288" t="s">
        <v>624</v>
      </c>
      <c r="C649" s="289" t="s">
        <v>625</v>
      </c>
      <c r="D649" s="290" t="s">
        <v>130</v>
      </c>
      <c r="E649" s="291">
        <v>28</v>
      </c>
      <c r="F649" s="291">
        <v>0</v>
      </c>
      <c r="G649" s="292">
        <f>E649*F649</f>
        <v>0</v>
      </c>
      <c r="H649" s="293">
        <v>9097.20000000298</v>
      </c>
      <c r="I649" s="294">
        <f>E649*H649</f>
        <v>254721.60000008345</v>
      </c>
      <c r="J649" s="293"/>
      <c r="K649" s="294">
        <f>E649*J649</f>
        <v>0</v>
      </c>
      <c r="O649" s="286">
        <v>2</v>
      </c>
      <c r="AA649" s="257">
        <v>3</v>
      </c>
      <c r="AB649" s="257">
        <v>0</v>
      </c>
      <c r="AC649" s="257" t="s">
        <v>624</v>
      </c>
      <c r="AZ649" s="257">
        <v>2</v>
      </c>
      <c r="BA649" s="257">
        <f>IF(AZ649=1,G649,0)</f>
        <v>0</v>
      </c>
      <c r="BB649" s="257">
        <f>IF(AZ649=2,G649,0)</f>
        <v>0</v>
      </c>
      <c r="BC649" s="257">
        <f>IF(AZ649=3,G649,0)</f>
        <v>0</v>
      </c>
      <c r="BD649" s="257">
        <f>IF(AZ649=4,G649,0)</f>
        <v>0</v>
      </c>
      <c r="BE649" s="257">
        <f>IF(AZ649=5,G649,0)</f>
        <v>0</v>
      </c>
      <c r="CA649" s="286">
        <v>3</v>
      </c>
      <c r="CB649" s="286">
        <v>0</v>
      </c>
    </row>
    <row r="650" spans="1:15" ht="12.75">
      <c r="A650" s="295"/>
      <c r="B650" s="298"/>
      <c r="C650" s="299" t="s">
        <v>626</v>
      </c>
      <c r="D650" s="300"/>
      <c r="E650" s="301">
        <v>28</v>
      </c>
      <c r="F650" s="302"/>
      <c r="G650" s="303"/>
      <c r="H650" s="304"/>
      <c r="I650" s="296"/>
      <c r="J650" s="305"/>
      <c r="K650" s="296"/>
      <c r="M650" s="297" t="s">
        <v>626</v>
      </c>
      <c r="O650" s="286"/>
    </row>
    <row r="651" spans="1:80" ht="20.4">
      <c r="A651" s="287">
        <v>109</v>
      </c>
      <c r="B651" s="288" t="s">
        <v>627</v>
      </c>
      <c r="C651" s="289" t="s">
        <v>628</v>
      </c>
      <c r="D651" s="290" t="s">
        <v>122</v>
      </c>
      <c r="E651" s="291">
        <v>416.4737</v>
      </c>
      <c r="F651" s="291">
        <v>0</v>
      </c>
      <c r="G651" s="292">
        <f>E651*F651</f>
        <v>0</v>
      </c>
      <c r="H651" s="293">
        <v>353044.78000021</v>
      </c>
      <c r="I651" s="294">
        <f>E651*H651</f>
        <v>147033865.79237345</v>
      </c>
      <c r="J651" s="293"/>
      <c r="K651" s="294">
        <f>E651*J651</f>
        <v>0</v>
      </c>
      <c r="O651" s="286">
        <v>2</v>
      </c>
      <c r="AA651" s="257">
        <v>12</v>
      </c>
      <c r="AB651" s="257">
        <v>0</v>
      </c>
      <c r="AC651" s="257">
        <v>108</v>
      </c>
      <c r="AZ651" s="257">
        <v>2</v>
      </c>
      <c r="BA651" s="257">
        <f>IF(AZ651=1,G651,0)</f>
        <v>0</v>
      </c>
      <c r="BB651" s="257">
        <f>IF(AZ651=2,G651,0)</f>
        <v>0</v>
      </c>
      <c r="BC651" s="257">
        <f>IF(AZ651=3,G651,0)</f>
        <v>0</v>
      </c>
      <c r="BD651" s="257">
        <f>IF(AZ651=4,G651,0)</f>
        <v>0</v>
      </c>
      <c r="BE651" s="257">
        <f>IF(AZ651=5,G651,0)</f>
        <v>0</v>
      </c>
      <c r="CA651" s="286">
        <v>12</v>
      </c>
      <c r="CB651" s="286">
        <v>0</v>
      </c>
    </row>
    <row r="652" spans="1:15" ht="12.75">
      <c r="A652" s="295"/>
      <c r="B652" s="298"/>
      <c r="C652" s="299" t="s">
        <v>450</v>
      </c>
      <c r="D652" s="300"/>
      <c r="E652" s="301">
        <v>346.2725</v>
      </c>
      <c r="F652" s="302"/>
      <c r="G652" s="303"/>
      <c r="H652" s="304"/>
      <c r="I652" s="296"/>
      <c r="J652" s="305"/>
      <c r="K652" s="296"/>
      <c r="M652" s="297" t="s">
        <v>450</v>
      </c>
      <c r="O652" s="286"/>
    </row>
    <row r="653" spans="1:15" ht="12.75">
      <c r="A653" s="295"/>
      <c r="B653" s="298"/>
      <c r="C653" s="299" t="s">
        <v>446</v>
      </c>
      <c r="D653" s="300"/>
      <c r="E653" s="301">
        <v>34.5733</v>
      </c>
      <c r="F653" s="302"/>
      <c r="G653" s="303"/>
      <c r="H653" s="304"/>
      <c r="I653" s="296"/>
      <c r="J653" s="305"/>
      <c r="K653" s="296"/>
      <c r="M653" s="297" t="s">
        <v>446</v>
      </c>
      <c r="O653" s="286"/>
    </row>
    <row r="654" spans="1:15" ht="12.75">
      <c r="A654" s="295"/>
      <c r="B654" s="298"/>
      <c r="C654" s="299" t="s">
        <v>447</v>
      </c>
      <c r="D654" s="300"/>
      <c r="E654" s="301">
        <v>35.6279</v>
      </c>
      <c r="F654" s="302"/>
      <c r="G654" s="303"/>
      <c r="H654" s="304"/>
      <c r="I654" s="296"/>
      <c r="J654" s="305"/>
      <c r="K654" s="296"/>
      <c r="M654" s="297" t="s">
        <v>447</v>
      </c>
      <c r="O654" s="286"/>
    </row>
    <row r="655" spans="1:80" ht="20.4">
      <c r="A655" s="287">
        <v>110</v>
      </c>
      <c r="B655" s="288" t="s">
        <v>629</v>
      </c>
      <c r="C655" s="289" t="s">
        <v>630</v>
      </c>
      <c r="D655" s="290" t="s">
        <v>130</v>
      </c>
      <c r="E655" s="291">
        <v>10.4</v>
      </c>
      <c r="F655" s="291">
        <v>0</v>
      </c>
      <c r="G655" s="292">
        <f>E655*F655</f>
        <v>0</v>
      </c>
      <c r="H655" s="293">
        <v>7728.24000000209</v>
      </c>
      <c r="I655" s="294">
        <f>E655*H655</f>
        <v>80373.69600002174</v>
      </c>
      <c r="J655" s="293"/>
      <c r="K655" s="294">
        <f>E655*J655</f>
        <v>0</v>
      </c>
      <c r="O655" s="286">
        <v>2</v>
      </c>
      <c r="AA655" s="257">
        <v>12</v>
      </c>
      <c r="AB655" s="257">
        <v>0</v>
      </c>
      <c r="AC655" s="257">
        <v>109</v>
      </c>
      <c r="AZ655" s="257">
        <v>2</v>
      </c>
      <c r="BA655" s="257">
        <f>IF(AZ655=1,G655,0)</f>
        <v>0</v>
      </c>
      <c r="BB655" s="257">
        <f>IF(AZ655=2,G655,0)</f>
        <v>0</v>
      </c>
      <c r="BC655" s="257">
        <f>IF(AZ655=3,G655,0)</f>
        <v>0</v>
      </c>
      <c r="BD655" s="257">
        <f>IF(AZ655=4,G655,0)</f>
        <v>0</v>
      </c>
      <c r="BE655" s="257">
        <f>IF(AZ655=5,G655,0)</f>
        <v>0</v>
      </c>
      <c r="CA655" s="286">
        <v>12</v>
      </c>
      <c r="CB655" s="286">
        <v>0</v>
      </c>
    </row>
    <row r="656" spans="1:15" ht="12.75">
      <c r="A656" s="295"/>
      <c r="B656" s="298"/>
      <c r="C656" s="299" t="s">
        <v>631</v>
      </c>
      <c r="D656" s="300"/>
      <c r="E656" s="301">
        <v>10.4</v>
      </c>
      <c r="F656" s="302"/>
      <c r="G656" s="303"/>
      <c r="H656" s="304"/>
      <c r="I656" s="296"/>
      <c r="J656" s="305"/>
      <c r="K656" s="296"/>
      <c r="M656" s="297" t="s">
        <v>631</v>
      </c>
      <c r="O656" s="286"/>
    </row>
    <row r="657" spans="1:80" ht="12.75">
      <c r="A657" s="287">
        <v>111</v>
      </c>
      <c r="B657" s="288" t="s">
        <v>632</v>
      </c>
      <c r="C657" s="289" t="s">
        <v>633</v>
      </c>
      <c r="D657" s="290" t="s">
        <v>12</v>
      </c>
      <c r="E657" s="291">
        <v>3957.1795</v>
      </c>
      <c r="F657" s="291">
        <v>0</v>
      </c>
      <c r="G657" s="292">
        <f>E657*F657</f>
        <v>0</v>
      </c>
      <c r="H657" s="293">
        <v>7914.3599999994</v>
      </c>
      <c r="I657" s="294">
        <f>E657*H657</f>
        <v>31318543.147617627</v>
      </c>
      <c r="J657" s="293">
        <v>0</v>
      </c>
      <c r="K657" s="294">
        <f>E657*J657</f>
        <v>0</v>
      </c>
      <c r="O657" s="286">
        <v>2</v>
      </c>
      <c r="AA657" s="257">
        <v>1</v>
      </c>
      <c r="AB657" s="257">
        <v>7</v>
      </c>
      <c r="AC657" s="257">
        <v>7</v>
      </c>
      <c r="AZ657" s="257">
        <v>2</v>
      </c>
      <c r="BA657" s="257">
        <f>IF(AZ657=1,G657,0)</f>
        <v>0</v>
      </c>
      <c r="BB657" s="257">
        <f>IF(AZ657=2,G657,0)</f>
        <v>0</v>
      </c>
      <c r="BC657" s="257">
        <f>IF(AZ657=3,G657,0)</f>
        <v>0</v>
      </c>
      <c r="BD657" s="257">
        <f>IF(AZ657=4,G657,0)</f>
        <v>0</v>
      </c>
      <c r="BE657" s="257">
        <f>IF(AZ657=5,G657,0)</f>
        <v>0</v>
      </c>
      <c r="CA657" s="286">
        <v>1</v>
      </c>
      <c r="CB657" s="286">
        <v>7</v>
      </c>
    </row>
    <row r="658" spans="1:57" ht="12.75">
      <c r="A658" s="306"/>
      <c r="B658" s="307" t="s">
        <v>101</v>
      </c>
      <c r="C658" s="308" t="s">
        <v>608</v>
      </c>
      <c r="D658" s="309"/>
      <c r="E658" s="310"/>
      <c r="F658" s="311"/>
      <c r="G658" s="312">
        <f>SUM(G637:G657)</f>
        <v>0</v>
      </c>
      <c r="H658" s="313"/>
      <c r="I658" s="314">
        <f>SUM(I637:I657)</f>
        <v>179903402.0794712</v>
      </c>
      <c r="J658" s="313"/>
      <c r="K658" s="314">
        <f>SUM(K637:K657)</f>
        <v>0</v>
      </c>
      <c r="O658" s="286">
        <v>4</v>
      </c>
      <c r="BA658" s="315">
        <f>SUM(BA637:BA657)</f>
        <v>0</v>
      </c>
      <c r="BB658" s="315">
        <f>SUM(BB637:BB657)</f>
        <v>0</v>
      </c>
      <c r="BC658" s="315">
        <f>SUM(BC637:BC657)</f>
        <v>0</v>
      </c>
      <c r="BD658" s="315">
        <f>SUM(BD637:BD657)</f>
        <v>0</v>
      </c>
      <c r="BE658" s="315">
        <f>SUM(BE637:BE657)</f>
        <v>0</v>
      </c>
    </row>
    <row r="659" spans="1:15" ht="12.75">
      <c r="A659" s="276" t="s">
        <v>97</v>
      </c>
      <c r="B659" s="277" t="s">
        <v>634</v>
      </c>
      <c r="C659" s="278" t="s">
        <v>635</v>
      </c>
      <c r="D659" s="279"/>
      <c r="E659" s="280"/>
      <c r="F659" s="280"/>
      <c r="G659" s="281"/>
      <c r="H659" s="282"/>
      <c r="I659" s="283"/>
      <c r="J659" s="284"/>
      <c r="K659" s="285"/>
      <c r="O659" s="286">
        <v>1</v>
      </c>
    </row>
    <row r="660" spans="1:80" ht="12.75">
      <c r="A660" s="287">
        <v>112</v>
      </c>
      <c r="B660" s="288" t="s">
        <v>637</v>
      </c>
      <c r="C660" s="289" t="s">
        <v>638</v>
      </c>
      <c r="D660" s="290" t="s">
        <v>122</v>
      </c>
      <c r="E660" s="291">
        <v>298.0377</v>
      </c>
      <c r="F660" s="291">
        <v>0</v>
      </c>
      <c r="G660" s="292">
        <f>E660*F660</f>
        <v>0</v>
      </c>
      <c r="H660" s="293">
        <v>14097.1800000072</v>
      </c>
      <c r="I660" s="294">
        <f>E660*H660</f>
        <v>4201491.103688145</v>
      </c>
      <c r="J660" s="293">
        <v>0</v>
      </c>
      <c r="K660" s="294">
        <f>E660*J660</f>
        <v>0</v>
      </c>
      <c r="O660" s="286">
        <v>2</v>
      </c>
      <c r="AA660" s="257">
        <v>1</v>
      </c>
      <c r="AB660" s="257">
        <v>7</v>
      </c>
      <c r="AC660" s="257">
        <v>7</v>
      </c>
      <c r="AZ660" s="257">
        <v>2</v>
      </c>
      <c r="BA660" s="257">
        <f>IF(AZ660=1,G660,0)</f>
        <v>0</v>
      </c>
      <c r="BB660" s="257">
        <f>IF(AZ660=2,G660,0)</f>
        <v>0</v>
      </c>
      <c r="BC660" s="257">
        <f>IF(AZ660=3,G660,0)</f>
        <v>0</v>
      </c>
      <c r="BD660" s="257">
        <f>IF(AZ660=4,G660,0)</f>
        <v>0</v>
      </c>
      <c r="BE660" s="257">
        <f>IF(AZ660=5,G660,0)</f>
        <v>0</v>
      </c>
      <c r="CA660" s="286">
        <v>1</v>
      </c>
      <c r="CB660" s="286">
        <v>7</v>
      </c>
    </row>
    <row r="661" spans="1:15" ht="12.75">
      <c r="A661" s="295"/>
      <c r="B661" s="298"/>
      <c r="C661" s="299" t="s">
        <v>547</v>
      </c>
      <c r="D661" s="300"/>
      <c r="E661" s="301">
        <v>271.0081</v>
      </c>
      <c r="F661" s="302"/>
      <c r="G661" s="303"/>
      <c r="H661" s="304"/>
      <c r="I661" s="296"/>
      <c r="J661" s="305"/>
      <c r="K661" s="296"/>
      <c r="M661" s="297" t="s">
        <v>547</v>
      </c>
      <c r="O661" s="286"/>
    </row>
    <row r="662" spans="1:15" ht="12.75">
      <c r="A662" s="295"/>
      <c r="B662" s="298"/>
      <c r="C662" s="299" t="s">
        <v>548</v>
      </c>
      <c r="D662" s="300"/>
      <c r="E662" s="301">
        <v>27.0295</v>
      </c>
      <c r="F662" s="302"/>
      <c r="G662" s="303"/>
      <c r="H662" s="304"/>
      <c r="I662" s="296"/>
      <c r="J662" s="305"/>
      <c r="K662" s="296"/>
      <c r="M662" s="297" t="s">
        <v>548</v>
      </c>
      <c r="O662" s="286"/>
    </row>
    <row r="663" spans="1:80" ht="20.4">
      <c r="A663" s="287">
        <v>113</v>
      </c>
      <c r="B663" s="288" t="s">
        <v>639</v>
      </c>
      <c r="C663" s="289" t="s">
        <v>640</v>
      </c>
      <c r="D663" s="290" t="s">
        <v>122</v>
      </c>
      <c r="E663" s="291">
        <v>416.4737</v>
      </c>
      <c r="F663" s="291">
        <v>0</v>
      </c>
      <c r="G663" s="292">
        <f>E663*F663</f>
        <v>0</v>
      </c>
      <c r="H663" s="293">
        <v>36982.8700000048</v>
      </c>
      <c r="I663" s="294">
        <f>E663*H663</f>
        <v>15402392.705520999</v>
      </c>
      <c r="J663" s="293">
        <v>0</v>
      </c>
      <c r="K663" s="294">
        <f>E663*J663</f>
        <v>0</v>
      </c>
      <c r="O663" s="286">
        <v>2</v>
      </c>
      <c r="AA663" s="257">
        <v>1</v>
      </c>
      <c r="AB663" s="257">
        <v>7</v>
      </c>
      <c r="AC663" s="257">
        <v>7</v>
      </c>
      <c r="AZ663" s="257">
        <v>2</v>
      </c>
      <c r="BA663" s="257">
        <f>IF(AZ663=1,G663,0)</f>
        <v>0</v>
      </c>
      <c r="BB663" s="257">
        <f>IF(AZ663=2,G663,0)</f>
        <v>0</v>
      </c>
      <c r="BC663" s="257">
        <f>IF(AZ663=3,G663,0)</f>
        <v>0</v>
      </c>
      <c r="BD663" s="257">
        <f>IF(AZ663=4,G663,0)</f>
        <v>0</v>
      </c>
      <c r="BE663" s="257">
        <f>IF(AZ663=5,G663,0)</f>
        <v>0</v>
      </c>
      <c r="CA663" s="286">
        <v>1</v>
      </c>
      <c r="CB663" s="286">
        <v>7</v>
      </c>
    </row>
    <row r="664" spans="1:15" ht="12.75">
      <c r="A664" s="295"/>
      <c r="B664" s="298"/>
      <c r="C664" s="299" t="s">
        <v>450</v>
      </c>
      <c r="D664" s="300"/>
      <c r="E664" s="301">
        <v>346.2725</v>
      </c>
      <c r="F664" s="302"/>
      <c r="G664" s="303"/>
      <c r="H664" s="304"/>
      <c r="I664" s="296"/>
      <c r="J664" s="305"/>
      <c r="K664" s="296"/>
      <c r="M664" s="297" t="s">
        <v>450</v>
      </c>
      <c r="O664" s="286"/>
    </row>
    <row r="665" spans="1:15" ht="12.75">
      <c r="A665" s="295"/>
      <c r="B665" s="298"/>
      <c r="C665" s="299" t="s">
        <v>491</v>
      </c>
      <c r="D665" s="300"/>
      <c r="E665" s="301">
        <v>34.5733</v>
      </c>
      <c r="F665" s="302"/>
      <c r="G665" s="303"/>
      <c r="H665" s="304"/>
      <c r="I665" s="296"/>
      <c r="J665" s="305"/>
      <c r="K665" s="296"/>
      <c r="M665" s="297" t="s">
        <v>491</v>
      </c>
      <c r="O665" s="286"/>
    </row>
    <row r="666" spans="1:15" ht="12.75">
      <c r="A666" s="295"/>
      <c r="B666" s="298"/>
      <c r="C666" s="299" t="s">
        <v>447</v>
      </c>
      <c r="D666" s="300"/>
      <c r="E666" s="301">
        <v>35.6279</v>
      </c>
      <c r="F666" s="302"/>
      <c r="G666" s="303"/>
      <c r="H666" s="304"/>
      <c r="I666" s="296"/>
      <c r="J666" s="305"/>
      <c r="K666" s="296"/>
      <c r="M666" s="297" t="s">
        <v>447</v>
      </c>
      <c r="O666" s="286"/>
    </row>
    <row r="667" spans="1:80" ht="12.75">
      <c r="A667" s="287">
        <v>114</v>
      </c>
      <c r="B667" s="288" t="s">
        <v>641</v>
      </c>
      <c r="C667" s="289" t="s">
        <v>642</v>
      </c>
      <c r="D667" s="290" t="s">
        <v>12</v>
      </c>
      <c r="E667" s="291">
        <v>510.8005</v>
      </c>
      <c r="F667" s="291">
        <v>0</v>
      </c>
      <c r="G667" s="292">
        <f>E667*F667</f>
        <v>0</v>
      </c>
      <c r="H667" s="293">
        <v>3933.16000000015</v>
      </c>
      <c r="I667" s="294">
        <f>E667*H667</f>
        <v>2009060.0945800766</v>
      </c>
      <c r="J667" s="293">
        <v>0</v>
      </c>
      <c r="K667" s="294">
        <f>E667*J667</f>
        <v>0</v>
      </c>
      <c r="O667" s="286">
        <v>2</v>
      </c>
      <c r="AA667" s="257">
        <v>1</v>
      </c>
      <c r="AB667" s="257">
        <v>7</v>
      </c>
      <c r="AC667" s="257">
        <v>7</v>
      </c>
      <c r="AZ667" s="257">
        <v>2</v>
      </c>
      <c r="BA667" s="257">
        <f>IF(AZ667=1,G667,0)</f>
        <v>0</v>
      </c>
      <c r="BB667" s="257">
        <f>IF(AZ667=2,G667,0)</f>
        <v>0</v>
      </c>
      <c r="BC667" s="257">
        <f>IF(AZ667=3,G667,0)</f>
        <v>0</v>
      </c>
      <c r="BD667" s="257">
        <f>IF(AZ667=4,G667,0)</f>
        <v>0</v>
      </c>
      <c r="BE667" s="257">
        <f>IF(AZ667=5,G667,0)</f>
        <v>0</v>
      </c>
      <c r="CA667" s="286">
        <v>1</v>
      </c>
      <c r="CB667" s="286">
        <v>7</v>
      </c>
    </row>
    <row r="668" spans="1:57" ht="12.75">
      <c r="A668" s="306"/>
      <c r="B668" s="307" t="s">
        <v>101</v>
      </c>
      <c r="C668" s="308" t="s">
        <v>636</v>
      </c>
      <c r="D668" s="309"/>
      <c r="E668" s="310"/>
      <c r="F668" s="311"/>
      <c r="G668" s="312">
        <f>SUM(G659:G667)</f>
        <v>0</v>
      </c>
      <c r="H668" s="313"/>
      <c r="I668" s="314">
        <f>SUM(I659:I667)</f>
        <v>21612943.903789222</v>
      </c>
      <c r="J668" s="313"/>
      <c r="K668" s="314">
        <f>SUM(K659:K667)</f>
        <v>0</v>
      </c>
      <c r="O668" s="286">
        <v>4</v>
      </c>
      <c r="BA668" s="315">
        <f>SUM(BA659:BA667)</f>
        <v>0</v>
      </c>
      <c r="BB668" s="315">
        <f>SUM(BB659:BB667)</f>
        <v>0</v>
      </c>
      <c r="BC668" s="315">
        <f>SUM(BC659:BC667)</f>
        <v>0</v>
      </c>
      <c r="BD668" s="315">
        <f>SUM(BD659:BD667)</f>
        <v>0</v>
      </c>
      <c r="BE668" s="315">
        <f>SUM(BE659:BE667)</f>
        <v>0</v>
      </c>
    </row>
    <row r="669" spans="1:15" ht="12.75">
      <c r="A669" s="276" t="s">
        <v>97</v>
      </c>
      <c r="B669" s="277" t="s">
        <v>643</v>
      </c>
      <c r="C669" s="278" t="s">
        <v>644</v>
      </c>
      <c r="D669" s="279"/>
      <c r="E669" s="280"/>
      <c r="F669" s="280"/>
      <c r="G669" s="281"/>
      <c r="H669" s="282"/>
      <c r="I669" s="283"/>
      <c r="J669" s="284"/>
      <c r="K669" s="285"/>
      <c r="O669" s="286">
        <v>1</v>
      </c>
    </row>
    <row r="670" spans="1:80" ht="30.6">
      <c r="A670" s="287">
        <v>115</v>
      </c>
      <c r="B670" s="288" t="s">
        <v>646</v>
      </c>
      <c r="C670" s="289" t="s">
        <v>1330</v>
      </c>
      <c r="D670" s="290" t="s">
        <v>100</v>
      </c>
      <c r="E670" s="291">
        <v>8</v>
      </c>
      <c r="F670" s="291">
        <v>0</v>
      </c>
      <c r="G670" s="292">
        <f>E670*F670</f>
        <v>0</v>
      </c>
      <c r="H670" s="293">
        <v>121832</v>
      </c>
      <c r="I670" s="294">
        <f>E670*H670</f>
        <v>974656</v>
      </c>
      <c r="J670" s="293"/>
      <c r="K670" s="294">
        <f>E670*J670</f>
        <v>0</v>
      </c>
      <c r="O670" s="286">
        <v>2</v>
      </c>
      <c r="AA670" s="257">
        <v>3</v>
      </c>
      <c r="AB670" s="257">
        <v>0</v>
      </c>
      <c r="AC670" s="257" t="s">
        <v>646</v>
      </c>
      <c r="AZ670" s="257">
        <v>2</v>
      </c>
      <c r="BA670" s="257">
        <f>IF(AZ670=1,G670,0)</f>
        <v>0</v>
      </c>
      <c r="BB670" s="257">
        <f>IF(AZ670=2,G670,0)</f>
        <v>0</v>
      </c>
      <c r="BC670" s="257">
        <f>IF(AZ670=3,G670,0)</f>
        <v>0</v>
      </c>
      <c r="BD670" s="257">
        <f>IF(AZ670=4,G670,0)</f>
        <v>0</v>
      </c>
      <c r="BE670" s="257">
        <f>IF(AZ670=5,G670,0)</f>
        <v>0</v>
      </c>
      <c r="CA670" s="286">
        <v>3</v>
      </c>
      <c r="CB670" s="286">
        <v>0</v>
      </c>
    </row>
    <row r="671" spans="1:80" ht="20.4">
      <c r="A671" s="287">
        <v>116</v>
      </c>
      <c r="B671" s="288" t="s">
        <v>647</v>
      </c>
      <c r="C671" s="289" t="s">
        <v>648</v>
      </c>
      <c r="D671" s="290" t="s">
        <v>100</v>
      </c>
      <c r="E671" s="291">
        <v>8</v>
      </c>
      <c r="F671" s="291">
        <v>0</v>
      </c>
      <c r="G671" s="292">
        <f>E671*F671</f>
        <v>0</v>
      </c>
      <c r="H671" s="293">
        <v>36549.6000000238</v>
      </c>
      <c r="I671" s="294">
        <f>E671*H671</f>
        <v>292396.8000001904</v>
      </c>
      <c r="J671" s="293"/>
      <c r="K671" s="294">
        <f>E671*J671</f>
        <v>0</v>
      </c>
      <c r="O671" s="286">
        <v>2</v>
      </c>
      <c r="AA671" s="257">
        <v>3</v>
      </c>
      <c r="AB671" s="257">
        <v>0</v>
      </c>
      <c r="AC671" s="257" t="s">
        <v>647</v>
      </c>
      <c r="AZ671" s="257">
        <v>2</v>
      </c>
      <c r="BA671" s="257">
        <f>IF(AZ671=1,G671,0)</f>
        <v>0</v>
      </c>
      <c r="BB671" s="257">
        <f>IF(AZ671=2,G671,0)</f>
        <v>0</v>
      </c>
      <c r="BC671" s="257">
        <f>IF(AZ671=3,G671,0)</f>
        <v>0</v>
      </c>
      <c r="BD671" s="257">
        <f>IF(AZ671=4,G671,0)</f>
        <v>0</v>
      </c>
      <c r="BE671" s="257">
        <f>IF(AZ671=5,G671,0)</f>
        <v>0</v>
      </c>
      <c r="CA671" s="286">
        <v>3</v>
      </c>
      <c r="CB671" s="286">
        <v>0</v>
      </c>
    </row>
    <row r="672" spans="1:80" ht="20.4">
      <c r="A672" s="287">
        <v>117</v>
      </c>
      <c r="B672" s="288" t="s">
        <v>649</v>
      </c>
      <c r="C672" s="289" t="s">
        <v>650</v>
      </c>
      <c r="D672" s="290" t="s">
        <v>100</v>
      </c>
      <c r="E672" s="291">
        <v>13</v>
      </c>
      <c r="F672" s="291">
        <v>0</v>
      </c>
      <c r="G672" s="292">
        <f>E672*F672</f>
        <v>0</v>
      </c>
      <c r="H672" s="293">
        <v>63352.8999999762</v>
      </c>
      <c r="I672" s="294">
        <f>E672*H672</f>
        <v>823587.6999996906</v>
      </c>
      <c r="J672" s="293"/>
      <c r="K672" s="294">
        <f>E672*J672</f>
        <v>0</v>
      </c>
      <c r="O672" s="286">
        <v>2</v>
      </c>
      <c r="AA672" s="257">
        <v>3</v>
      </c>
      <c r="AB672" s="257">
        <v>0</v>
      </c>
      <c r="AC672" s="257" t="s">
        <v>649</v>
      </c>
      <c r="AZ672" s="257">
        <v>2</v>
      </c>
      <c r="BA672" s="257">
        <f>IF(AZ672=1,G672,0)</f>
        <v>0</v>
      </c>
      <c r="BB672" s="257">
        <f>IF(AZ672=2,G672,0)</f>
        <v>0</v>
      </c>
      <c r="BC672" s="257">
        <f>IF(AZ672=3,G672,0)</f>
        <v>0</v>
      </c>
      <c r="BD672" s="257">
        <f>IF(AZ672=4,G672,0)</f>
        <v>0</v>
      </c>
      <c r="BE672" s="257">
        <f>IF(AZ672=5,G672,0)</f>
        <v>0</v>
      </c>
      <c r="CA672" s="286">
        <v>3</v>
      </c>
      <c r="CB672" s="286">
        <v>0</v>
      </c>
    </row>
    <row r="673" spans="1:80" ht="12.75">
      <c r="A673" s="287">
        <v>118</v>
      </c>
      <c r="B673" s="288" t="s">
        <v>651</v>
      </c>
      <c r="C673" s="289" t="s">
        <v>652</v>
      </c>
      <c r="D673" s="290" t="s">
        <v>100</v>
      </c>
      <c r="E673" s="291">
        <v>8</v>
      </c>
      <c r="F673" s="291">
        <v>0</v>
      </c>
      <c r="G673" s="292">
        <f>E673*F673</f>
        <v>0</v>
      </c>
      <c r="H673" s="293">
        <v>312703.199999809</v>
      </c>
      <c r="I673" s="294">
        <f>E673*H673</f>
        <v>2501625.599998472</v>
      </c>
      <c r="J673" s="293"/>
      <c r="K673" s="294">
        <f>E673*J673</f>
        <v>0</v>
      </c>
      <c r="O673" s="286">
        <v>2</v>
      </c>
      <c r="AA673" s="257">
        <v>3</v>
      </c>
      <c r="AB673" s="257">
        <v>0</v>
      </c>
      <c r="AC673" s="257" t="s">
        <v>651</v>
      </c>
      <c r="AZ673" s="257">
        <v>2</v>
      </c>
      <c r="BA673" s="257">
        <f>IF(AZ673=1,G673,0)</f>
        <v>0</v>
      </c>
      <c r="BB673" s="257">
        <f>IF(AZ673=2,G673,0)</f>
        <v>0</v>
      </c>
      <c r="BC673" s="257">
        <f>IF(AZ673=3,G673,0)</f>
        <v>0</v>
      </c>
      <c r="BD673" s="257">
        <f>IF(AZ673=4,G673,0)</f>
        <v>0</v>
      </c>
      <c r="BE673" s="257">
        <f>IF(AZ673=5,G673,0)</f>
        <v>0</v>
      </c>
      <c r="CA673" s="286">
        <v>3</v>
      </c>
      <c r="CB673" s="286">
        <v>0</v>
      </c>
    </row>
    <row r="674" spans="1:80" ht="12.75">
      <c r="A674" s="287">
        <v>119</v>
      </c>
      <c r="B674" s="288" t="s">
        <v>653</v>
      </c>
      <c r="C674" s="289" t="s">
        <v>654</v>
      </c>
      <c r="D674" s="290" t="s">
        <v>12</v>
      </c>
      <c r="E674" s="291">
        <v>5344.377</v>
      </c>
      <c r="F674" s="291">
        <v>0</v>
      </c>
      <c r="G674" s="292">
        <f>E674*F674</f>
        <v>0</v>
      </c>
      <c r="H674" s="293">
        <v>7482.13000000268</v>
      </c>
      <c r="I674" s="294">
        <f>E674*H674</f>
        <v>39987323.48302433</v>
      </c>
      <c r="J674" s="293">
        <v>0</v>
      </c>
      <c r="K674" s="294">
        <f>E674*J674</f>
        <v>0</v>
      </c>
      <c r="O674" s="286">
        <v>2</v>
      </c>
      <c r="AA674" s="257">
        <v>1</v>
      </c>
      <c r="AB674" s="257">
        <v>7</v>
      </c>
      <c r="AC674" s="257">
        <v>7</v>
      </c>
      <c r="AZ674" s="257">
        <v>2</v>
      </c>
      <c r="BA674" s="257">
        <f>IF(AZ674=1,G674,0)</f>
        <v>0</v>
      </c>
      <c r="BB674" s="257">
        <f>IF(AZ674=2,G674,0)</f>
        <v>0</v>
      </c>
      <c r="BC674" s="257">
        <f>IF(AZ674=3,G674,0)</f>
        <v>0</v>
      </c>
      <c r="BD674" s="257">
        <f>IF(AZ674=4,G674,0)</f>
        <v>0</v>
      </c>
      <c r="BE674" s="257">
        <f>IF(AZ674=5,G674,0)</f>
        <v>0</v>
      </c>
      <c r="CA674" s="286">
        <v>1</v>
      </c>
      <c r="CB674" s="286">
        <v>7</v>
      </c>
    </row>
    <row r="675" spans="1:57" ht="12.75">
      <c r="A675" s="306"/>
      <c r="B675" s="307" t="s">
        <v>101</v>
      </c>
      <c r="C675" s="308" t="s">
        <v>645</v>
      </c>
      <c r="D675" s="309"/>
      <c r="E675" s="310"/>
      <c r="F675" s="311"/>
      <c r="G675" s="312">
        <f>SUM(G669:G674)</f>
        <v>0</v>
      </c>
      <c r="H675" s="313"/>
      <c r="I675" s="314">
        <f>SUM(I669:I674)</f>
        <v>44579589.583022684</v>
      </c>
      <c r="J675" s="313"/>
      <c r="K675" s="314">
        <f>SUM(K669:K674)</f>
        <v>0</v>
      </c>
      <c r="O675" s="286">
        <v>4</v>
      </c>
      <c r="BA675" s="315">
        <f>SUM(BA669:BA674)</f>
        <v>0</v>
      </c>
      <c r="BB675" s="315">
        <f>SUM(BB669:BB674)</f>
        <v>0</v>
      </c>
      <c r="BC675" s="315">
        <f>SUM(BC669:BC674)</f>
        <v>0</v>
      </c>
      <c r="BD675" s="315">
        <f>SUM(BD669:BD674)</f>
        <v>0</v>
      </c>
      <c r="BE675" s="315">
        <f>SUM(BE669:BE674)</f>
        <v>0</v>
      </c>
    </row>
    <row r="676" spans="1:15" ht="12.75">
      <c r="A676" s="276" t="s">
        <v>97</v>
      </c>
      <c r="B676" s="277" t="s">
        <v>655</v>
      </c>
      <c r="C676" s="278" t="s">
        <v>656</v>
      </c>
      <c r="D676" s="279"/>
      <c r="E676" s="280"/>
      <c r="F676" s="280"/>
      <c r="G676" s="281"/>
      <c r="H676" s="282"/>
      <c r="I676" s="283"/>
      <c r="J676" s="284"/>
      <c r="K676" s="285"/>
      <c r="O676" s="286">
        <v>1</v>
      </c>
    </row>
    <row r="677" spans="1:80" ht="20.4">
      <c r="A677" s="287">
        <v>120</v>
      </c>
      <c r="B677" s="288" t="s">
        <v>658</v>
      </c>
      <c r="C677" s="289" t="s">
        <v>659</v>
      </c>
      <c r="D677" s="290" t="s">
        <v>100</v>
      </c>
      <c r="E677" s="291">
        <v>1</v>
      </c>
      <c r="F677" s="291">
        <v>0</v>
      </c>
      <c r="G677" s="292">
        <f>E677*F677</f>
        <v>0</v>
      </c>
      <c r="H677" s="293">
        <v>17259.6100000143</v>
      </c>
      <c r="I677" s="294">
        <f>E677*H677</f>
        <v>17259.6100000143</v>
      </c>
      <c r="J677" s="293"/>
      <c r="K677" s="294">
        <f>E677*J677</f>
        <v>0</v>
      </c>
      <c r="O677" s="286">
        <v>2</v>
      </c>
      <c r="AA677" s="257">
        <v>3</v>
      </c>
      <c r="AB677" s="257">
        <v>0</v>
      </c>
      <c r="AC677" s="257" t="s">
        <v>658</v>
      </c>
      <c r="AZ677" s="257">
        <v>2</v>
      </c>
      <c r="BA677" s="257">
        <f>IF(AZ677=1,G677,0)</f>
        <v>0</v>
      </c>
      <c r="BB677" s="257">
        <f>IF(AZ677=2,G677,0)</f>
        <v>0</v>
      </c>
      <c r="BC677" s="257">
        <f>IF(AZ677=3,G677,0)</f>
        <v>0</v>
      </c>
      <c r="BD677" s="257">
        <f>IF(AZ677=4,G677,0)</f>
        <v>0</v>
      </c>
      <c r="BE677" s="257">
        <f>IF(AZ677=5,G677,0)</f>
        <v>0</v>
      </c>
      <c r="CA677" s="286">
        <v>3</v>
      </c>
      <c r="CB677" s="286">
        <v>0</v>
      </c>
    </row>
    <row r="678" spans="1:80" ht="20.4">
      <c r="A678" s="287">
        <v>121</v>
      </c>
      <c r="B678" s="288" t="s">
        <v>660</v>
      </c>
      <c r="C678" s="289" t="s">
        <v>661</v>
      </c>
      <c r="D678" s="290" t="s">
        <v>100</v>
      </c>
      <c r="E678" s="291">
        <v>1</v>
      </c>
      <c r="F678" s="291">
        <v>0</v>
      </c>
      <c r="G678" s="292">
        <f>E678*F678</f>
        <v>0</v>
      </c>
      <c r="H678" s="293">
        <v>15784</v>
      </c>
      <c r="I678" s="294">
        <f>E678*H678</f>
        <v>15784</v>
      </c>
      <c r="J678" s="293"/>
      <c r="K678" s="294">
        <f>E678*J678</f>
        <v>0</v>
      </c>
      <c r="O678" s="286">
        <v>2</v>
      </c>
      <c r="AA678" s="257">
        <v>3</v>
      </c>
      <c r="AB678" s="257">
        <v>0</v>
      </c>
      <c r="AC678" s="257" t="s">
        <v>660</v>
      </c>
      <c r="AZ678" s="257">
        <v>2</v>
      </c>
      <c r="BA678" s="257">
        <f>IF(AZ678=1,G678,0)</f>
        <v>0</v>
      </c>
      <c r="BB678" s="257">
        <f>IF(AZ678=2,G678,0)</f>
        <v>0</v>
      </c>
      <c r="BC678" s="257">
        <f>IF(AZ678=3,G678,0)</f>
        <v>0</v>
      </c>
      <c r="BD678" s="257">
        <f>IF(AZ678=4,G678,0)</f>
        <v>0</v>
      </c>
      <c r="BE678" s="257">
        <f>IF(AZ678=5,G678,0)</f>
        <v>0</v>
      </c>
      <c r="CA678" s="286">
        <v>3</v>
      </c>
      <c r="CB678" s="286">
        <v>0</v>
      </c>
    </row>
    <row r="679" spans="1:57" ht="12.75">
      <c r="A679" s="306"/>
      <c r="B679" s="307" t="s">
        <v>101</v>
      </c>
      <c r="C679" s="308" t="s">
        <v>657</v>
      </c>
      <c r="D679" s="309"/>
      <c r="E679" s="310"/>
      <c r="F679" s="311"/>
      <c r="G679" s="312">
        <f>SUM(G676:G678)</f>
        <v>0</v>
      </c>
      <c r="H679" s="313"/>
      <c r="I679" s="314">
        <f>SUM(I676:I678)</f>
        <v>33043.610000014305</v>
      </c>
      <c r="J679" s="313"/>
      <c r="K679" s="314">
        <f>SUM(K676:K678)</f>
        <v>0</v>
      </c>
      <c r="O679" s="286">
        <v>4</v>
      </c>
      <c r="BA679" s="315">
        <f>SUM(BA676:BA678)</f>
        <v>0</v>
      </c>
      <c r="BB679" s="315">
        <f>SUM(BB676:BB678)</f>
        <v>0</v>
      </c>
      <c r="BC679" s="315">
        <f>SUM(BC676:BC678)</f>
        <v>0</v>
      </c>
      <c r="BD679" s="315">
        <f>SUM(BD676:BD678)</f>
        <v>0</v>
      </c>
      <c r="BE679" s="315">
        <f>SUM(BE676:BE678)</f>
        <v>0</v>
      </c>
    </row>
    <row r="680" spans="1:15" ht="12.75">
      <c r="A680" s="276" t="s">
        <v>97</v>
      </c>
      <c r="B680" s="277" t="s">
        <v>662</v>
      </c>
      <c r="C680" s="278" t="s">
        <v>663</v>
      </c>
      <c r="D680" s="279"/>
      <c r="E680" s="280"/>
      <c r="F680" s="280"/>
      <c r="G680" s="281"/>
      <c r="H680" s="282"/>
      <c r="I680" s="283"/>
      <c r="J680" s="284"/>
      <c r="K680" s="285"/>
      <c r="O680" s="286">
        <v>1</v>
      </c>
    </row>
    <row r="681" spans="1:80" ht="20.4">
      <c r="A681" s="287">
        <v>122</v>
      </c>
      <c r="B681" s="288" t="s">
        <v>665</v>
      </c>
      <c r="C681" s="289" t="s">
        <v>666</v>
      </c>
      <c r="D681" s="290" t="s">
        <v>122</v>
      </c>
      <c r="E681" s="291">
        <v>45.0816</v>
      </c>
      <c r="F681" s="291">
        <v>0</v>
      </c>
      <c r="G681" s="292">
        <f>E681*F681</f>
        <v>0</v>
      </c>
      <c r="H681" s="293">
        <v>389045.190000057</v>
      </c>
      <c r="I681" s="294">
        <f>E681*H681</f>
        <v>17538779.63750657</v>
      </c>
      <c r="J681" s="293"/>
      <c r="K681" s="294">
        <f>E681*J681</f>
        <v>0</v>
      </c>
      <c r="O681" s="286">
        <v>2</v>
      </c>
      <c r="AA681" s="257">
        <v>3</v>
      </c>
      <c r="AB681" s="257">
        <v>0</v>
      </c>
      <c r="AC681" s="257" t="s">
        <v>665</v>
      </c>
      <c r="AZ681" s="257">
        <v>2</v>
      </c>
      <c r="BA681" s="257">
        <f>IF(AZ681=1,G681,0)</f>
        <v>0</v>
      </c>
      <c r="BB681" s="257">
        <f>IF(AZ681=2,G681,0)</f>
        <v>0</v>
      </c>
      <c r="BC681" s="257">
        <f>IF(AZ681=3,G681,0)</f>
        <v>0</v>
      </c>
      <c r="BD681" s="257">
        <f>IF(AZ681=4,G681,0)</f>
        <v>0</v>
      </c>
      <c r="BE681" s="257">
        <f>IF(AZ681=5,G681,0)</f>
        <v>0</v>
      </c>
      <c r="CA681" s="286">
        <v>3</v>
      </c>
      <c r="CB681" s="286">
        <v>0</v>
      </c>
    </row>
    <row r="682" spans="1:15" ht="12.75">
      <c r="A682" s="295"/>
      <c r="B682" s="298"/>
      <c r="C682" s="299" t="s">
        <v>263</v>
      </c>
      <c r="D682" s="300"/>
      <c r="E682" s="301">
        <v>13.3632</v>
      </c>
      <c r="F682" s="302"/>
      <c r="G682" s="303"/>
      <c r="H682" s="304"/>
      <c r="I682" s="296"/>
      <c r="J682" s="305"/>
      <c r="K682" s="296"/>
      <c r="M682" s="297" t="s">
        <v>263</v>
      </c>
      <c r="O682" s="286"/>
    </row>
    <row r="683" spans="1:15" ht="12.75">
      <c r="A683" s="295"/>
      <c r="B683" s="298"/>
      <c r="C683" s="299" t="s">
        <v>264</v>
      </c>
      <c r="D683" s="300"/>
      <c r="E683" s="301">
        <v>13.824</v>
      </c>
      <c r="F683" s="302"/>
      <c r="G683" s="303"/>
      <c r="H683" s="304"/>
      <c r="I683" s="296"/>
      <c r="J683" s="305"/>
      <c r="K683" s="296"/>
      <c r="M683" s="297" t="s">
        <v>264</v>
      </c>
      <c r="O683" s="286"/>
    </row>
    <row r="684" spans="1:15" ht="12.75">
      <c r="A684" s="295"/>
      <c r="B684" s="298"/>
      <c r="C684" s="299" t="s">
        <v>265</v>
      </c>
      <c r="D684" s="300"/>
      <c r="E684" s="301">
        <v>1.3248</v>
      </c>
      <c r="F684" s="302"/>
      <c r="G684" s="303"/>
      <c r="H684" s="304"/>
      <c r="I684" s="296"/>
      <c r="J684" s="305"/>
      <c r="K684" s="296"/>
      <c r="M684" s="297" t="s">
        <v>265</v>
      </c>
      <c r="O684" s="286"/>
    </row>
    <row r="685" spans="1:15" ht="12.75">
      <c r="A685" s="295"/>
      <c r="B685" s="298"/>
      <c r="C685" s="299" t="s">
        <v>667</v>
      </c>
      <c r="D685" s="300"/>
      <c r="E685" s="301">
        <v>13.92</v>
      </c>
      <c r="F685" s="302"/>
      <c r="G685" s="303"/>
      <c r="H685" s="304"/>
      <c r="I685" s="296"/>
      <c r="J685" s="305"/>
      <c r="K685" s="296"/>
      <c r="M685" s="297" t="s">
        <v>667</v>
      </c>
      <c r="O685" s="286"/>
    </row>
    <row r="686" spans="1:15" ht="12.75">
      <c r="A686" s="295"/>
      <c r="B686" s="298"/>
      <c r="C686" s="299" t="s">
        <v>266</v>
      </c>
      <c r="D686" s="300"/>
      <c r="E686" s="301">
        <v>2.6496</v>
      </c>
      <c r="F686" s="302"/>
      <c r="G686" s="303"/>
      <c r="H686" s="304"/>
      <c r="I686" s="296"/>
      <c r="J686" s="305"/>
      <c r="K686" s="296"/>
      <c r="M686" s="297" t="s">
        <v>266</v>
      </c>
      <c r="O686" s="286"/>
    </row>
    <row r="687" spans="1:57" ht="12.75">
      <c r="A687" s="306"/>
      <c r="B687" s="307" t="s">
        <v>101</v>
      </c>
      <c r="C687" s="308" t="s">
        <v>664</v>
      </c>
      <c r="D687" s="309"/>
      <c r="E687" s="310"/>
      <c r="F687" s="311"/>
      <c r="G687" s="312">
        <f>SUM(G680:G686)</f>
        <v>0</v>
      </c>
      <c r="H687" s="313"/>
      <c r="I687" s="314">
        <f>SUM(I680:I686)</f>
        <v>17538779.63750657</v>
      </c>
      <c r="J687" s="313"/>
      <c r="K687" s="314">
        <f>SUM(K680:K686)</f>
        <v>0</v>
      </c>
      <c r="O687" s="286">
        <v>4</v>
      </c>
      <c r="BA687" s="315">
        <f>SUM(BA680:BA686)</f>
        <v>0</v>
      </c>
      <c r="BB687" s="315">
        <f>SUM(BB680:BB686)</f>
        <v>0</v>
      </c>
      <c r="BC687" s="315">
        <f>SUM(BC680:BC686)</f>
        <v>0</v>
      </c>
      <c r="BD687" s="315">
        <f>SUM(BD680:BD686)</f>
        <v>0</v>
      </c>
      <c r="BE687" s="315">
        <f>SUM(BE680:BE686)</f>
        <v>0</v>
      </c>
    </row>
    <row r="688" spans="1:15" ht="12.75">
      <c r="A688" s="276" t="s">
        <v>97</v>
      </c>
      <c r="B688" s="277" t="s">
        <v>668</v>
      </c>
      <c r="C688" s="278" t="s">
        <v>669</v>
      </c>
      <c r="D688" s="279"/>
      <c r="E688" s="280"/>
      <c r="F688" s="280"/>
      <c r="G688" s="281"/>
      <c r="H688" s="282"/>
      <c r="I688" s="283"/>
      <c r="J688" s="284"/>
      <c r="K688" s="285"/>
      <c r="O688" s="286">
        <v>1</v>
      </c>
    </row>
    <row r="689" spans="1:80" ht="12.75">
      <c r="A689" s="287">
        <v>123</v>
      </c>
      <c r="B689" s="288" t="s">
        <v>671</v>
      </c>
      <c r="C689" s="289" t="s">
        <v>672</v>
      </c>
      <c r="D689" s="290" t="s">
        <v>122</v>
      </c>
      <c r="E689" s="291">
        <v>93</v>
      </c>
      <c r="F689" s="291">
        <v>0</v>
      </c>
      <c r="G689" s="292">
        <f>E689*F689</f>
        <v>0</v>
      </c>
      <c r="H689" s="293">
        <v>37200</v>
      </c>
      <c r="I689" s="294">
        <f>E689*H689</f>
        <v>3459600</v>
      </c>
      <c r="J689" s="293">
        <v>0</v>
      </c>
      <c r="K689" s="294">
        <f>E689*J689</f>
        <v>0</v>
      </c>
      <c r="O689" s="286">
        <v>2</v>
      </c>
      <c r="AA689" s="257">
        <v>1</v>
      </c>
      <c r="AB689" s="257">
        <v>7</v>
      </c>
      <c r="AC689" s="257">
        <v>7</v>
      </c>
      <c r="AZ689" s="257">
        <v>2</v>
      </c>
      <c r="BA689" s="257">
        <f>IF(AZ689=1,G689,0)</f>
        <v>0</v>
      </c>
      <c r="BB689" s="257">
        <f>IF(AZ689=2,G689,0)</f>
        <v>0</v>
      </c>
      <c r="BC689" s="257">
        <f>IF(AZ689=3,G689,0)</f>
        <v>0</v>
      </c>
      <c r="BD689" s="257">
        <f>IF(AZ689=4,G689,0)</f>
        <v>0</v>
      </c>
      <c r="BE689" s="257">
        <f>IF(AZ689=5,G689,0)</f>
        <v>0</v>
      </c>
      <c r="CA689" s="286">
        <v>1</v>
      </c>
      <c r="CB689" s="286">
        <v>7</v>
      </c>
    </row>
    <row r="690" spans="1:15" ht="12.75">
      <c r="A690" s="295"/>
      <c r="B690" s="298"/>
      <c r="C690" s="299" t="s">
        <v>412</v>
      </c>
      <c r="D690" s="300"/>
      <c r="E690" s="301">
        <v>0</v>
      </c>
      <c r="F690" s="302"/>
      <c r="G690" s="303"/>
      <c r="H690" s="304"/>
      <c r="I690" s="296"/>
      <c r="J690" s="305"/>
      <c r="K690" s="296"/>
      <c r="M690" s="297" t="s">
        <v>412</v>
      </c>
      <c r="O690" s="286"/>
    </row>
    <row r="691" spans="1:15" ht="12.75">
      <c r="A691" s="295"/>
      <c r="B691" s="298"/>
      <c r="C691" s="299" t="s">
        <v>464</v>
      </c>
      <c r="D691" s="300"/>
      <c r="E691" s="301">
        <v>3.9</v>
      </c>
      <c r="F691" s="302"/>
      <c r="G691" s="303"/>
      <c r="H691" s="304"/>
      <c r="I691" s="296"/>
      <c r="J691" s="305"/>
      <c r="K691" s="296"/>
      <c r="M691" s="297" t="s">
        <v>464</v>
      </c>
      <c r="O691" s="286"/>
    </row>
    <row r="692" spans="1:15" ht="12.75">
      <c r="A692" s="295"/>
      <c r="B692" s="298"/>
      <c r="C692" s="299" t="s">
        <v>468</v>
      </c>
      <c r="D692" s="300"/>
      <c r="E692" s="301">
        <v>3.4</v>
      </c>
      <c r="F692" s="302"/>
      <c r="G692" s="303"/>
      <c r="H692" s="304"/>
      <c r="I692" s="296"/>
      <c r="J692" s="305"/>
      <c r="K692" s="296"/>
      <c r="M692" s="297" t="s">
        <v>468</v>
      </c>
      <c r="O692" s="286"/>
    </row>
    <row r="693" spans="1:15" ht="12.75">
      <c r="A693" s="295"/>
      <c r="B693" s="298"/>
      <c r="C693" s="299" t="s">
        <v>415</v>
      </c>
      <c r="D693" s="300"/>
      <c r="E693" s="301">
        <v>0</v>
      </c>
      <c r="F693" s="302"/>
      <c r="G693" s="303"/>
      <c r="H693" s="304"/>
      <c r="I693" s="296"/>
      <c r="J693" s="305"/>
      <c r="K693" s="296"/>
      <c r="M693" s="297" t="s">
        <v>415</v>
      </c>
      <c r="O693" s="286"/>
    </row>
    <row r="694" spans="1:15" ht="12.75">
      <c r="A694" s="295"/>
      <c r="B694" s="298"/>
      <c r="C694" s="299" t="s">
        <v>673</v>
      </c>
      <c r="D694" s="300"/>
      <c r="E694" s="301">
        <v>3.1</v>
      </c>
      <c r="F694" s="302"/>
      <c r="G694" s="303"/>
      <c r="H694" s="304"/>
      <c r="I694" s="296"/>
      <c r="J694" s="305"/>
      <c r="K694" s="296"/>
      <c r="M694" s="297" t="s">
        <v>673</v>
      </c>
      <c r="O694" s="286"/>
    </row>
    <row r="695" spans="1:15" ht="12.75">
      <c r="A695" s="295"/>
      <c r="B695" s="298"/>
      <c r="C695" s="299" t="s">
        <v>466</v>
      </c>
      <c r="D695" s="300"/>
      <c r="E695" s="301">
        <v>3.3</v>
      </c>
      <c r="F695" s="302"/>
      <c r="G695" s="303"/>
      <c r="H695" s="304"/>
      <c r="I695" s="296"/>
      <c r="J695" s="305"/>
      <c r="K695" s="296"/>
      <c r="M695" s="297" t="s">
        <v>466</v>
      </c>
      <c r="O695" s="286"/>
    </row>
    <row r="696" spans="1:15" ht="12.75">
      <c r="A696" s="295"/>
      <c r="B696" s="298"/>
      <c r="C696" s="299" t="s">
        <v>418</v>
      </c>
      <c r="D696" s="300"/>
      <c r="E696" s="301">
        <v>0</v>
      </c>
      <c r="F696" s="302"/>
      <c r="G696" s="303"/>
      <c r="H696" s="304"/>
      <c r="I696" s="296"/>
      <c r="J696" s="305"/>
      <c r="K696" s="296"/>
      <c r="M696" s="297" t="s">
        <v>418</v>
      </c>
      <c r="O696" s="286"/>
    </row>
    <row r="697" spans="1:15" ht="12.75">
      <c r="A697" s="295"/>
      <c r="B697" s="298"/>
      <c r="C697" s="299" t="s">
        <v>468</v>
      </c>
      <c r="D697" s="300"/>
      <c r="E697" s="301">
        <v>3.4</v>
      </c>
      <c r="F697" s="302"/>
      <c r="G697" s="303"/>
      <c r="H697" s="304"/>
      <c r="I697" s="296"/>
      <c r="J697" s="305"/>
      <c r="K697" s="296"/>
      <c r="M697" s="297" t="s">
        <v>468</v>
      </c>
      <c r="O697" s="286"/>
    </row>
    <row r="698" spans="1:15" ht="12.75">
      <c r="A698" s="295"/>
      <c r="B698" s="298"/>
      <c r="C698" s="299" t="s">
        <v>469</v>
      </c>
      <c r="D698" s="300"/>
      <c r="E698" s="301">
        <v>3.7</v>
      </c>
      <c r="F698" s="302"/>
      <c r="G698" s="303"/>
      <c r="H698" s="304"/>
      <c r="I698" s="296"/>
      <c r="J698" s="305"/>
      <c r="K698" s="296"/>
      <c r="M698" s="297" t="s">
        <v>469</v>
      </c>
      <c r="O698" s="286"/>
    </row>
    <row r="699" spans="1:15" ht="12.75">
      <c r="A699" s="295"/>
      <c r="B699" s="298"/>
      <c r="C699" s="299" t="s">
        <v>420</v>
      </c>
      <c r="D699" s="300"/>
      <c r="E699" s="301">
        <v>0</v>
      </c>
      <c r="F699" s="302"/>
      <c r="G699" s="303"/>
      <c r="H699" s="304"/>
      <c r="I699" s="296"/>
      <c r="J699" s="305"/>
      <c r="K699" s="296"/>
      <c r="M699" s="297" t="s">
        <v>420</v>
      </c>
      <c r="O699" s="286"/>
    </row>
    <row r="700" spans="1:15" ht="12.75">
      <c r="A700" s="295"/>
      <c r="B700" s="298"/>
      <c r="C700" s="299" t="s">
        <v>472</v>
      </c>
      <c r="D700" s="300"/>
      <c r="E700" s="301">
        <v>3.7</v>
      </c>
      <c r="F700" s="302"/>
      <c r="G700" s="303"/>
      <c r="H700" s="304"/>
      <c r="I700" s="296"/>
      <c r="J700" s="305"/>
      <c r="K700" s="296"/>
      <c r="M700" s="297" t="s">
        <v>472</v>
      </c>
      <c r="O700" s="286"/>
    </row>
    <row r="701" spans="1:15" ht="12.75">
      <c r="A701" s="295"/>
      <c r="B701" s="298"/>
      <c r="C701" s="299" t="s">
        <v>474</v>
      </c>
      <c r="D701" s="300"/>
      <c r="E701" s="301">
        <v>4.3</v>
      </c>
      <c r="F701" s="302"/>
      <c r="G701" s="303"/>
      <c r="H701" s="304"/>
      <c r="I701" s="296"/>
      <c r="J701" s="305"/>
      <c r="K701" s="296"/>
      <c r="M701" s="297" t="s">
        <v>474</v>
      </c>
      <c r="O701" s="286"/>
    </row>
    <row r="702" spans="1:15" ht="12.75">
      <c r="A702" s="295"/>
      <c r="B702" s="298"/>
      <c r="C702" s="299" t="s">
        <v>475</v>
      </c>
      <c r="D702" s="300"/>
      <c r="E702" s="301">
        <v>0</v>
      </c>
      <c r="F702" s="302"/>
      <c r="G702" s="303"/>
      <c r="H702" s="304"/>
      <c r="I702" s="296"/>
      <c r="J702" s="305"/>
      <c r="K702" s="296"/>
      <c r="M702" s="297" t="s">
        <v>475</v>
      </c>
      <c r="O702" s="286"/>
    </row>
    <row r="703" spans="1:15" ht="12.75">
      <c r="A703" s="295"/>
      <c r="B703" s="298"/>
      <c r="C703" s="299" t="s">
        <v>476</v>
      </c>
      <c r="D703" s="300"/>
      <c r="E703" s="301">
        <v>4.9</v>
      </c>
      <c r="F703" s="302"/>
      <c r="G703" s="303"/>
      <c r="H703" s="304"/>
      <c r="I703" s="296"/>
      <c r="J703" s="305"/>
      <c r="K703" s="296"/>
      <c r="M703" s="297" t="s">
        <v>476</v>
      </c>
      <c r="O703" s="286"/>
    </row>
    <row r="704" spans="1:15" ht="12.75">
      <c r="A704" s="295"/>
      <c r="B704" s="298"/>
      <c r="C704" s="299" t="s">
        <v>155</v>
      </c>
      <c r="D704" s="300"/>
      <c r="E704" s="301">
        <v>0</v>
      </c>
      <c r="F704" s="302"/>
      <c r="G704" s="303"/>
      <c r="H704" s="304"/>
      <c r="I704" s="296"/>
      <c r="J704" s="305"/>
      <c r="K704" s="296"/>
      <c r="M704" s="297" t="s">
        <v>155</v>
      </c>
      <c r="O704" s="286"/>
    </row>
    <row r="705" spans="1:15" ht="12.75">
      <c r="A705" s="295"/>
      <c r="B705" s="298"/>
      <c r="C705" s="299" t="s">
        <v>156</v>
      </c>
      <c r="D705" s="300"/>
      <c r="E705" s="301">
        <v>2.6</v>
      </c>
      <c r="F705" s="302"/>
      <c r="G705" s="303"/>
      <c r="H705" s="304"/>
      <c r="I705" s="296"/>
      <c r="J705" s="305"/>
      <c r="K705" s="296"/>
      <c r="M705" s="297" t="s">
        <v>156</v>
      </c>
      <c r="O705" s="286"/>
    </row>
    <row r="706" spans="1:15" ht="12.75">
      <c r="A706" s="295"/>
      <c r="B706" s="298"/>
      <c r="C706" s="299" t="s">
        <v>171</v>
      </c>
      <c r="D706" s="300"/>
      <c r="E706" s="301">
        <v>3.6</v>
      </c>
      <c r="F706" s="302"/>
      <c r="G706" s="303"/>
      <c r="H706" s="304"/>
      <c r="I706" s="296"/>
      <c r="J706" s="305"/>
      <c r="K706" s="296"/>
      <c r="M706" s="297" t="s">
        <v>171</v>
      </c>
      <c r="O706" s="286"/>
    </row>
    <row r="707" spans="1:15" ht="12.75">
      <c r="A707" s="295"/>
      <c r="B707" s="298"/>
      <c r="C707" s="299" t="s">
        <v>158</v>
      </c>
      <c r="D707" s="300"/>
      <c r="E707" s="301">
        <v>0</v>
      </c>
      <c r="F707" s="302"/>
      <c r="G707" s="303"/>
      <c r="H707" s="304"/>
      <c r="I707" s="296"/>
      <c r="J707" s="305"/>
      <c r="K707" s="296"/>
      <c r="M707" s="297" t="s">
        <v>158</v>
      </c>
      <c r="O707" s="286"/>
    </row>
    <row r="708" spans="1:15" ht="12.75">
      <c r="A708" s="295"/>
      <c r="B708" s="298"/>
      <c r="C708" s="299" t="s">
        <v>159</v>
      </c>
      <c r="D708" s="300"/>
      <c r="E708" s="301">
        <v>5</v>
      </c>
      <c r="F708" s="302"/>
      <c r="G708" s="303"/>
      <c r="H708" s="304"/>
      <c r="I708" s="296"/>
      <c r="J708" s="305"/>
      <c r="K708" s="296"/>
      <c r="M708" s="297" t="s">
        <v>159</v>
      </c>
      <c r="O708" s="286"/>
    </row>
    <row r="709" spans="1:15" ht="12.75">
      <c r="A709" s="295"/>
      <c r="B709" s="298"/>
      <c r="C709" s="299" t="s">
        <v>172</v>
      </c>
      <c r="D709" s="300"/>
      <c r="E709" s="301">
        <v>4.9</v>
      </c>
      <c r="F709" s="302"/>
      <c r="G709" s="303"/>
      <c r="H709" s="304"/>
      <c r="I709" s="296"/>
      <c r="J709" s="305"/>
      <c r="K709" s="296"/>
      <c r="M709" s="297" t="s">
        <v>172</v>
      </c>
      <c r="O709" s="286"/>
    </row>
    <row r="710" spans="1:15" ht="12.75">
      <c r="A710" s="295"/>
      <c r="B710" s="298"/>
      <c r="C710" s="299" t="s">
        <v>162</v>
      </c>
      <c r="D710" s="300"/>
      <c r="E710" s="301">
        <v>0</v>
      </c>
      <c r="F710" s="302"/>
      <c r="G710" s="303"/>
      <c r="H710" s="304"/>
      <c r="I710" s="296"/>
      <c r="J710" s="305"/>
      <c r="K710" s="296"/>
      <c r="M710" s="297" t="s">
        <v>162</v>
      </c>
      <c r="O710" s="286"/>
    </row>
    <row r="711" spans="1:15" ht="12.75">
      <c r="A711" s="295"/>
      <c r="B711" s="298"/>
      <c r="C711" s="299" t="s">
        <v>163</v>
      </c>
      <c r="D711" s="300"/>
      <c r="E711" s="301">
        <v>4.7</v>
      </c>
      <c r="F711" s="302"/>
      <c r="G711" s="303"/>
      <c r="H711" s="304"/>
      <c r="I711" s="296"/>
      <c r="J711" s="305"/>
      <c r="K711" s="296"/>
      <c r="M711" s="297" t="s">
        <v>163</v>
      </c>
      <c r="O711" s="286"/>
    </row>
    <row r="712" spans="1:15" ht="12.75">
      <c r="A712" s="295"/>
      <c r="B712" s="298"/>
      <c r="C712" s="299" t="s">
        <v>173</v>
      </c>
      <c r="D712" s="300"/>
      <c r="E712" s="301">
        <v>4.7</v>
      </c>
      <c r="F712" s="302"/>
      <c r="G712" s="303"/>
      <c r="H712" s="304"/>
      <c r="I712" s="296"/>
      <c r="J712" s="305"/>
      <c r="K712" s="296"/>
      <c r="M712" s="297" t="s">
        <v>173</v>
      </c>
      <c r="O712" s="286"/>
    </row>
    <row r="713" spans="1:15" ht="12.75">
      <c r="A713" s="295"/>
      <c r="B713" s="298"/>
      <c r="C713" s="299" t="s">
        <v>165</v>
      </c>
      <c r="D713" s="300"/>
      <c r="E713" s="301">
        <v>0</v>
      </c>
      <c r="F713" s="302"/>
      <c r="G713" s="303"/>
      <c r="H713" s="304"/>
      <c r="I713" s="296"/>
      <c r="J713" s="305"/>
      <c r="K713" s="296"/>
      <c r="M713" s="297" t="s">
        <v>165</v>
      </c>
      <c r="O713" s="286"/>
    </row>
    <row r="714" spans="1:15" ht="12.75">
      <c r="A714" s="295"/>
      <c r="B714" s="298"/>
      <c r="C714" s="299" t="s">
        <v>166</v>
      </c>
      <c r="D714" s="300"/>
      <c r="E714" s="301">
        <v>1.7</v>
      </c>
      <c r="F714" s="302"/>
      <c r="G714" s="303"/>
      <c r="H714" s="304"/>
      <c r="I714" s="296"/>
      <c r="J714" s="305"/>
      <c r="K714" s="296"/>
      <c r="M714" s="297" t="s">
        <v>166</v>
      </c>
      <c r="O714" s="286"/>
    </row>
    <row r="715" spans="1:15" ht="12.75">
      <c r="A715" s="295"/>
      <c r="B715" s="298"/>
      <c r="C715" s="299" t="s">
        <v>174</v>
      </c>
      <c r="D715" s="300"/>
      <c r="E715" s="301">
        <v>4.4</v>
      </c>
      <c r="F715" s="302"/>
      <c r="G715" s="303"/>
      <c r="H715" s="304"/>
      <c r="I715" s="296"/>
      <c r="J715" s="305"/>
      <c r="K715" s="296"/>
      <c r="M715" s="297" t="s">
        <v>174</v>
      </c>
      <c r="O715" s="286"/>
    </row>
    <row r="716" spans="1:15" ht="12.75">
      <c r="A716" s="295"/>
      <c r="B716" s="298"/>
      <c r="C716" s="299" t="s">
        <v>674</v>
      </c>
      <c r="D716" s="300"/>
      <c r="E716" s="301">
        <v>7.7</v>
      </c>
      <c r="F716" s="302"/>
      <c r="G716" s="303"/>
      <c r="H716" s="304"/>
      <c r="I716" s="296"/>
      <c r="J716" s="305"/>
      <c r="K716" s="296"/>
      <c r="M716" s="297" t="s">
        <v>674</v>
      </c>
      <c r="O716" s="286"/>
    </row>
    <row r="717" spans="1:15" ht="12.75">
      <c r="A717" s="295"/>
      <c r="B717" s="298"/>
      <c r="C717" s="299" t="s">
        <v>675</v>
      </c>
      <c r="D717" s="300"/>
      <c r="E717" s="301">
        <v>20</v>
      </c>
      <c r="F717" s="302"/>
      <c r="G717" s="303"/>
      <c r="H717" s="304"/>
      <c r="I717" s="296"/>
      <c r="J717" s="305"/>
      <c r="K717" s="296"/>
      <c r="M717" s="297" t="s">
        <v>675</v>
      </c>
      <c r="O717" s="286"/>
    </row>
    <row r="718" spans="1:80" ht="12.75">
      <c r="A718" s="287">
        <v>124</v>
      </c>
      <c r="B718" s="288" t="s">
        <v>676</v>
      </c>
      <c r="C718" s="289" t="s">
        <v>677</v>
      </c>
      <c r="D718" s="290" t="s">
        <v>130</v>
      </c>
      <c r="E718" s="291">
        <v>69.42</v>
      </c>
      <c r="F718" s="291">
        <v>0</v>
      </c>
      <c r="G718" s="292">
        <f>E718*F718</f>
        <v>0</v>
      </c>
      <c r="H718" s="293">
        <v>7788.92000000179</v>
      </c>
      <c r="I718" s="294">
        <f>E718*H718</f>
        <v>540706.8264001242</v>
      </c>
      <c r="J718" s="293">
        <v>0</v>
      </c>
      <c r="K718" s="294">
        <f>E718*J718</f>
        <v>0</v>
      </c>
      <c r="O718" s="286">
        <v>2</v>
      </c>
      <c r="AA718" s="257">
        <v>1</v>
      </c>
      <c r="AB718" s="257">
        <v>7</v>
      </c>
      <c r="AC718" s="257">
        <v>7</v>
      </c>
      <c r="AZ718" s="257">
        <v>2</v>
      </c>
      <c r="BA718" s="257">
        <f>IF(AZ718=1,G718,0)</f>
        <v>0</v>
      </c>
      <c r="BB718" s="257">
        <f>IF(AZ718=2,G718,0)</f>
        <v>0</v>
      </c>
      <c r="BC718" s="257">
        <f>IF(AZ718=3,G718,0)</f>
        <v>0</v>
      </c>
      <c r="BD718" s="257">
        <f>IF(AZ718=4,G718,0)</f>
        <v>0</v>
      </c>
      <c r="BE718" s="257">
        <f>IF(AZ718=5,G718,0)</f>
        <v>0</v>
      </c>
      <c r="CA718" s="286">
        <v>1</v>
      </c>
      <c r="CB718" s="286">
        <v>7</v>
      </c>
    </row>
    <row r="719" spans="1:15" ht="12.75">
      <c r="A719" s="295"/>
      <c r="B719" s="298"/>
      <c r="C719" s="299" t="s">
        <v>412</v>
      </c>
      <c r="D719" s="300"/>
      <c r="E719" s="301">
        <v>0</v>
      </c>
      <c r="F719" s="302"/>
      <c r="G719" s="303"/>
      <c r="H719" s="304"/>
      <c r="I719" s="296"/>
      <c r="J719" s="305"/>
      <c r="K719" s="296"/>
      <c r="M719" s="297" t="s">
        <v>412</v>
      </c>
      <c r="O719" s="286"/>
    </row>
    <row r="720" spans="1:15" ht="12.75">
      <c r="A720" s="295"/>
      <c r="B720" s="298"/>
      <c r="C720" s="299" t="s">
        <v>678</v>
      </c>
      <c r="D720" s="300"/>
      <c r="E720" s="301">
        <v>5.15</v>
      </c>
      <c r="F720" s="302"/>
      <c r="G720" s="303"/>
      <c r="H720" s="304"/>
      <c r="I720" s="296"/>
      <c r="J720" s="305"/>
      <c r="K720" s="296"/>
      <c r="M720" s="297" t="s">
        <v>678</v>
      </c>
      <c r="O720" s="286"/>
    </row>
    <row r="721" spans="1:15" ht="12.75">
      <c r="A721" s="295"/>
      <c r="B721" s="298"/>
      <c r="C721" s="299" t="s">
        <v>415</v>
      </c>
      <c r="D721" s="300"/>
      <c r="E721" s="301">
        <v>0</v>
      </c>
      <c r="F721" s="302"/>
      <c r="G721" s="303"/>
      <c r="H721" s="304"/>
      <c r="I721" s="296"/>
      <c r="J721" s="305"/>
      <c r="K721" s="296"/>
      <c r="M721" s="297" t="s">
        <v>415</v>
      </c>
      <c r="O721" s="286"/>
    </row>
    <row r="722" spans="1:15" ht="12.75">
      <c r="A722" s="295"/>
      <c r="B722" s="298"/>
      <c r="C722" s="299" t="s">
        <v>679</v>
      </c>
      <c r="D722" s="300"/>
      <c r="E722" s="301">
        <v>5.45</v>
      </c>
      <c r="F722" s="302"/>
      <c r="G722" s="303"/>
      <c r="H722" s="304"/>
      <c r="I722" s="296"/>
      <c r="J722" s="305"/>
      <c r="K722" s="296"/>
      <c r="M722" s="297" t="s">
        <v>679</v>
      </c>
      <c r="O722" s="286"/>
    </row>
    <row r="723" spans="1:15" ht="12.75">
      <c r="A723" s="295"/>
      <c r="B723" s="298"/>
      <c r="C723" s="299" t="s">
        <v>418</v>
      </c>
      <c r="D723" s="300"/>
      <c r="E723" s="301">
        <v>0</v>
      </c>
      <c r="F723" s="302"/>
      <c r="G723" s="303"/>
      <c r="H723" s="304"/>
      <c r="I723" s="296"/>
      <c r="J723" s="305"/>
      <c r="K723" s="296"/>
      <c r="M723" s="297" t="s">
        <v>418</v>
      </c>
      <c r="O723" s="286"/>
    </row>
    <row r="724" spans="1:15" ht="12.75">
      <c r="A724" s="295"/>
      <c r="B724" s="298"/>
      <c r="C724" s="299" t="s">
        <v>680</v>
      </c>
      <c r="D724" s="300"/>
      <c r="E724" s="301">
        <v>6.23</v>
      </c>
      <c r="F724" s="302"/>
      <c r="G724" s="303"/>
      <c r="H724" s="304"/>
      <c r="I724" s="296"/>
      <c r="J724" s="305"/>
      <c r="K724" s="296"/>
      <c r="M724" s="297" t="s">
        <v>680</v>
      </c>
      <c r="O724" s="286"/>
    </row>
    <row r="725" spans="1:15" ht="12.75">
      <c r="A725" s="295"/>
      <c r="B725" s="298"/>
      <c r="C725" s="299" t="s">
        <v>420</v>
      </c>
      <c r="D725" s="300"/>
      <c r="E725" s="301">
        <v>0</v>
      </c>
      <c r="F725" s="302"/>
      <c r="G725" s="303"/>
      <c r="H725" s="304"/>
      <c r="I725" s="296"/>
      <c r="J725" s="305"/>
      <c r="K725" s="296"/>
      <c r="M725" s="297" t="s">
        <v>420</v>
      </c>
      <c r="O725" s="286"/>
    </row>
    <row r="726" spans="1:15" ht="12.75">
      <c r="A726" s="295"/>
      <c r="B726" s="298"/>
      <c r="C726" s="299" t="s">
        <v>681</v>
      </c>
      <c r="D726" s="300"/>
      <c r="E726" s="301">
        <v>5.49</v>
      </c>
      <c r="F726" s="302"/>
      <c r="G726" s="303"/>
      <c r="H726" s="304"/>
      <c r="I726" s="296"/>
      <c r="J726" s="305"/>
      <c r="K726" s="296"/>
      <c r="M726" s="297" t="s">
        <v>681</v>
      </c>
      <c r="O726" s="286"/>
    </row>
    <row r="727" spans="1:15" ht="12.75">
      <c r="A727" s="295"/>
      <c r="B727" s="298"/>
      <c r="C727" s="299" t="s">
        <v>475</v>
      </c>
      <c r="D727" s="300"/>
      <c r="E727" s="301">
        <v>0</v>
      </c>
      <c r="F727" s="302"/>
      <c r="G727" s="303"/>
      <c r="H727" s="304"/>
      <c r="I727" s="296"/>
      <c r="J727" s="305"/>
      <c r="K727" s="296"/>
      <c r="M727" s="297" t="s">
        <v>475</v>
      </c>
      <c r="O727" s="286"/>
    </row>
    <row r="728" spans="1:15" ht="12.75">
      <c r="A728" s="295"/>
      <c r="B728" s="298"/>
      <c r="C728" s="299" t="s">
        <v>682</v>
      </c>
      <c r="D728" s="300"/>
      <c r="E728" s="301">
        <v>3.06</v>
      </c>
      <c r="F728" s="302"/>
      <c r="G728" s="303"/>
      <c r="H728" s="304"/>
      <c r="I728" s="296"/>
      <c r="J728" s="305"/>
      <c r="K728" s="296"/>
      <c r="M728" s="297" t="s">
        <v>682</v>
      </c>
      <c r="O728" s="286"/>
    </row>
    <row r="729" spans="1:15" ht="12.75">
      <c r="A729" s="295"/>
      <c r="B729" s="298"/>
      <c r="C729" s="299" t="s">
        <v>155</v>
      </c>
      <c r="D729" s="300"/>
      <c r="E729" s="301">
        <v>0</v>
      </c>
      <c r="F729" s="302"/>
      <c r="G729" s="303"/>
      <c r="H729" s="304"/>
      <c r="I729" s="296"/>
      <c r="J729" s="305"/>
      <c r="K729" s="296"/>
      <c r="M729" s="297" t="s">
        <v>155</v>
      </c>
      <c r="O729" s="286"/>
    </row>
    <row r="730" spans="1:15" ht="12.75">
      <c r="A730" s="295"/>
      <c r="B730" s="298"/>
      <c r="C730" s="299" t="s">
        <v>683</v>
      </c>
      <c r="D730" s="300"/>
      <c r="E730" s="301">
        <v>4.24</v>
      </c>
      <c r="F730" s="302"/>
      <c r="G730" s="303"/>
      <c r="H730" s="304"/>
      <c r="I730" s="296"/>
      <c r="J730" s="305"/>
      <c r="K730" s="296"/>
      <c r="M730" s="297" t="s">
        <v>683</v>
      </c>
      <c r="O730" s="286"/>
    </row>
    <row r="731" spans="1:15" ht="12.75">
      <c r="A731" s="295"/>
      <c r="B731" s="298"/>
      <c r="C731" s="299" t="s">
        <v>158</v>
      </c>
      <c r="D731" s="300"/>
      <c r="E731" s="301">
        <v>0</v>
      </c>
      <c r="F731" s="302"/>
      <c r="G731" s="303"/>
      <c r="H731" s="304"/>
      <c r="I731" s="296"/>
      <c r="J731" s="305"/>
      <c r="K731" s="296"/>
      <c r="M731" s="297" t="s">
        <v>158</v>
      </c>
      <c r="O731" s="286"/>
    </row>
    <row r="732" spans="1:15" ht="12.75">
      <c r="A732" s="295"/>
      <c r="B732" s="298"/>
      <c r="C732" s="299" t="s">
        <v>684</v>
      </c>
      <c r="D732" s="300"/>
      <c r="E732" s="301">
        <v>6.92</v>
      </c>
      <c r="F732" s="302"/>
      <c r="G732" s="303"/>
      <c r="H732" s="304"/>
      <c r="I732" s="296"/>
      <c r="J732" s="305"/>
      <c r="K732" s="296"/>
      <c r="M732" s="297" t="s">
        <v>684</v>
      </c>
      <c r="O732" s="286"/>
    </row>
    <row r="733" spans="1:15" ht="12.75">
      <c r="A733" s="295"/>
      <c r="B733" s="298"/>
      <c r="C733" s="299" t="s">
        <v>162</v>
      </c>
      <c r="D733" s="300"/>
      <c r="E733" s="301">
        <v>0</v>
      </c>
      <c r="F733" s="302"/>
      <c r="G733" s="303"/>
      <c r="H733" s="304"/>
      <c r="I733" s="296"/>
      <c r="J733" s="305"/>
      <c r="K733" s="296"/>
      <c r="M733" s="297" t="s">
        <v>162</v>
      </c>
      <c r="O733" s="286"/>
    </row>
    <row r="734" spans="1:15" ht="12.75">
      <c r="A734" s="295"/>
      <c r="B734" s="298"/>
      <c r="C734" s="299" t="s">
        <v>685</v>
      </c>
      <c r="D734" s="300"/>
      <c r="E734" s="301">
        <v>6.92</v>
      </c>
      <c r="F734" s="302"/>
      <c r="G734" s="303"/>
      <c r="H734" s="304"/>
      <c r="I734" s="296"/>
      <c r="J734" s="305"/>
      <c r="K734" s="296"/>
      <c r="M734" s="297" t="s">
        <v>685</v>
      </c>
      <c r="O734" s="286"/>
    </row>
    <row r="735" spans="1:15" ht="12.75">
      <c r="A735" s="295"/>
      <c r="B735" s="298"/>
      <c r="C735" s="299" t="s">
        <v>165</v>
      </c>
      <c r="D735" s="300"/>
      <c r="E735" s="301">
        <v>0</v>
      </c>
      <c r="F735" s="302"/>
      <c r="G735" s="303"/>
      <c r="H735" s="304"/>
      <c r="I735" s="296"/>
      <c r="J735" s="305"/>
      <c r="K735" s="296"/>
      <c r="M735" s="297" t="s">
        <v>165</v>
      </c>
      <c r="O735" s="286"/>
    </row>
    <row r="736" spans="1:15" ht="12.75">
      <c r="A736" s="295"/>
      <c r="B736" s="298"/>
      <c r="C736" s="299" t="s">
        <v>686</v>
      </c>
      <c r="D736" s="300"/>
      <c r="E736" s="301">
        <v>3.31</v>
      </c>
      <c r="F736" s="302"/>
      <c r="G736" s="303"/>
      <c r="H736" s="304"/>
      <c r="I736" s="296"/>
      <c r="J736" s="305"/>
      <c r="K736" s="296"/>
      <c r="M736" s="297" t="s">
        <v>686</v>
      </c>
      <c r="O736" s="286"/>
    </row>
    <row r="737" spans="1:15" ht="12.75">
      <c r="A737" s="295"/>
      <c r="B737" s="298"/>
      <c r="C737" s="299" t="s">
        <v>687</v>
      </c>
      <c r="D737" s="300"/>
      <c r="E737" s="301">
        <v>5.79</v>
      </c>
      <c r="F737" s="302"/>
      <c r="G737" s="303"/>
      <c r="H737" s="304"/>
      <c r="I737" s="296"/>
      <c r="J737" s="305"/>
      <c r="K737" s="296"/>
      <c r="M737" s="297" t="s">
        <v>687</v>
      </c>
      <c r="O737" s="286"/>
    </row>
    <row r="738" spans="1:15" ht="12.75">
      <c r="A738" s="295"/>
      <c r="B738" s="298"/>
      <c r="C738" s="299" t="s">
        <v>688</v>
      </c>
      <c r="D738" s="300"/>
      <c r="E738" s="301">
        <v>16.86</v>
      </c>
      <c r="F738" s="302"/>
      <c r="G738" s="303"/>
      <c r="H738" s="304"/>
      <c r="I738" s="296"/>
      <c r="J738" s="305"/>
      <c r="K738" s="296"/>
      <c r="M738" s="297" t="s">
        <v>688</v>
      </c>
      <c r="O738" s="286"/>
    </row>
    <row r="739" spans="1:80" ht="12.75">
      <c r="A739" s="287">
        <v>125</v>
      </c>
      <c r="B739" s="288" t="s">
        <v>689</v>
      </c>
      <c r="C739" s="289" t="s">
        <v>690</v>
      </c>
      <c r="D739" s="290" t="s">
        <v>122</v>
      </c>
      <c r="E739" s="291">
        <v>122.9166</v>
      </c>
      <c r="F739" s="291">
        <v>0</v>
      </c>
      <c r="G739" s="292">
        <f>E739*F739</f>
        <v>0</v>
      </c>
      <c r="H739" s="293">
        <v>56160.5899999738</v>
      </c>
      <c r="I739" s="294">
        <f>E739*H739</f>
        <v>6903068.77679078</v>
      </c>
      <c r="J739" s="293"/>
      <c r="K739" s="294">
        <f>E739*J739</f>
        <v>0</v>
      </c>
      <c r="O739" s="286">
        <v>2</v>
      </c>
      <c r="AA739" s="257">
        <v>3</v>
      </c>
      <c r="AB739" s="257">
        <v>0</v>
      </c>
      <c r="AC739" s="257" t="s">
        <v>689</v>
      </c>
      <c r="AZ739" s="257">
        <v>2</v>
      </c>
      <c r="BA739" s="257">
        <f>IF(AZ739=1,G739,0)</f>
        <v>0</v>
      </c>
      <c r="BB739" s="257">
        <f>IF(AZ739=2,G739,0)</f>
        <v>0</v>
      </c>
      <c r="BC739" s="257">
        <f>IF(AZ739=3,G739,0)</f>
        <v>0</v>
      </c>
      <c r="BD739" s="257">
        <f>IF(AZ739=4,G739,0)</f>
        <v>0</v>
      </c>
      <c r="BE739" s="257">
        <f>IF(AZ739=5,G739,0)</f>
        <v>0</v>
      </c>
      <c r="CA739" s="286">
        <v>3</v>
      </c>
      <c r="CB739" s="286">
        <v>0</v>
      </c>
    </row>
    <row r="740" spans="1:15" ht="12.75">
      <c r="A740" s="295"/>
      <c r="B740" s="298"/>
      <c r="C740" s="299" t="s">
        <v>412</v>
      </c>
      <c r="D740" s="300"/>
      <c r="E740" s="301">
        <v>0</v>
      </c>
      <c r="F740" s="302"/>
      <c r="G740" s="303"/>
      <c r="H740" s="304"/>
      <c r="I740" s="296"/>
      <c r="J740" s="305"/>
      <c r="K740" s="296"/>
      <c r="M740" s="297" t="s">
        <v>412</v>
      </c>
      <c r="O740" s="286"/>
    </row>
    <row r="741" spans="1:15" ht="12.75">
      <c r="A741" s="295"/>
      <c r="B741" s="298"/>
      <c r="C741" s="299" t="s">
        <v>464</v>
      </c>
      <c r="D741" s="300"/>
      <c r="E741" s="301">
        <v>3.9</v>
      </c>
      <c r="F741" s="302"/>
      <c r="G741" s="303"/>
      <c r="H741" s="304"/>
      <c r="I741" s="296"/>
      <c r="J741" s="305"/>
      <c r="K741" s="296"/>
      <c r="M741" s="297" t="s">
        <v>464</v>
      </c>
      <c r="O741" s="286"/>
    </row>
    <row r="742" spans="1:15" ht="12.75">
      <c r="A742" s="295"/>
      <c r="B742" s="298"/>
      <c r="C742" s="299" t="s">
        <v>468</v>
      </c>
      <c r="D742" s="300"/>
      <c r="E742" s="301">
        <v>3.4</v>
      </c>
      <c r="F742" s="302"/>
      <c r="G742" s="303"/>
      <c r="H742" s="304"/>
      <c r="I742" s="296"/>
      <c r="J742" s="305"/>
      <c r="K742" s="296"/>
      <c r="M742" s="297" t="s">
        <v>468</v>
      </c>
      <c r="O742" s="286"/>
    </row>
    <row r="743" spans="1:15" ht="12.75">
      <c r="A743" s="295"/>
      <c r="B743" s="298"/>
      <c r="C743" s="299" t="s">
        <v>415</v>
      </c>
      <c r="D743" s="300"/>
      <c r="E743" s="301">
        <v>0</v>
      </c>
      <c r="F743" s="302"/>
      <c r="G743" s="303"/>
      <c r="H743" s="304"/>
      <c r="I743" s="296"/>
      <c r="J743" s="305"/>
      <c r="K743" s="296"/>
      <c r="M743" s="297" t="s">
        <v>415</v>
      </c>
      <c r="O743" s="286"/>
    </row>
    <row r="744" spans="1:15" ht="12.75">
      <c r="A744" s="295"/>
      <c r="B744" s="298"/>
      <c r="C744" s="299" t="s">
        <v>673</v>
      </c>
      <c r="D744" s="300"/>
      <c r="E744" s="301">
        <v>3.1</v>
      </c>
      <c r="F744" s="302"/>
      <c r="G744" s="303"/>
      <c r="H744" s="304"/>
      <c r="I744" s="296"/>
      <c r="J744" s="305"/>
      <c r="K744" s="296"/>
      <c r="M744" s="297" t="s">
        <v>673</v>
      </c>
      <c r="O744" s="286"/>
    </row>
    <row r="745" spans="1:15" ht="12.75">
      <c r="A745" s="295"/>
      <c r="B745" s="298"/>
      <c r="C745" s="299" t="s">
        <v>466</v>
      </c>
      <c r="D745" s="300"/>
      <c r="E745" s="301">
        <v>3.3</v>
      </c>
      <c r="F745" s="302"/>
      <c r="G745" s="303"/>
      <c r="H745" s="304"/>
      <c r="I745" s="296"/>
      <c r="J745" s="305"/>
      <c r="K745" s="296"/>
      <c r="M745" s="297" t="s">
        <v>466</v>
      </c>
      <c r="O745" s="286"/>
    </row>
    <row r="746" spans="1:15" ht="12.75">
      <c r="A746" s="295"/>
      <c r="B746" s="298"/>
      <c r="C746" s="299" t="s">
        <v>418</v>
      </c>
      <c r="D746" s="300"/>
      <c r="E746" s="301">
        <v>0</v>
      </c>
      <c r="F746" s="302"/>
      <c r="G746" s="303"/>
      <c r="H746" s="304"/>
      <c r="I746" s="296"/>
      <c r="J746" s="305"/>
      <c r="K746" s="296"/>
      <c r="M746" s="297" t="s">
        <v>418</v>
      </c>
      <c r="O746" s="286"/>
    </row>
    <row r="747" spans="1:15" ht="12.75">
      <c r="A747" s="295"/>
      <c r="B747" s="298"/>
      <c r="C747" s="299" t="s">
        <v>468</v>
      </c>
      <c r="D747" s="300"/>
      <c r="E747" s="301">
        <v>3.4</v>
      </c>
      <c r="F747" s="302"/>
      <c r="G747" s="303"/>
      <c r="H747" s="304"/>
      <c r="I747" s="296"/>
      <c r="J747" s="305"/>
      <c r="K747" s="296"/>
      <c r="M747" s="297" t="s">
        <v>468</v>
      </c>
      <c r="O747" s="286"/>
    </row>
    <row r="748" spans="1:15" ht="12.75">
      <c r="A748" s="295"/>
      <c r="B748" s="298"/>
      <c r="C748" s="299" t="s">
        <v>469</v>
      </c>
      <c r="D748" s="300"/>
      <c r="E748" s="301">
        <v>3.7</v>
      </c>
      <c r="F748" s="302"/>
      <c r="G748" s="303"/>
      <c r="H748" s="304"/>
      <c r="I748" s="296"/>
      <c r="J748" s="305"/>
      <c r="K748" s="296"/>
      <c r="M748" s="297" t="s">
        <v>469</v>
      </c>
      <c r="O748" s="286"/>
    </row>
    <row r="749" spans="1:15" ht="12.75">
      <c r="A749" s="295"/>
      <c r="B749" s="298"/>
      <c r="C749" s="299" t="s">
        <v>420</v>
      </c>
      <c r="D749" s="300"/>
      <c r="E749" s="301">
        <v>0</v>
      </c>
      <c r="F749" s="302"/>
      <c r="G749" s="303"/>
      <c r="H749" s="304"/>
      <c r="I749" s="296"/>
      <c r="J749" s="305"/>
      <c r="K749" s="296"/>
      <c r="M749" s="297" t="s">
        <v>420</v>
      </c>
      <c r="O749" s="286"/>
    </row>
    <row r="750" spans="1:15" ht="12.75">
      <c r="A750" s="295"/>
      <c r="B750" s="298"/>
      <c r="C750" s="299" t="s">
        <v>472</v>
      </c>
      <c r="D750" s="300"/>
      <c r="E750" s="301">
        <v>3.7</v>
      </c>
      <c r="F750" s="302"/>
      <c r="G750" s="303"/>
      <c r="H750" s="304"/>
      <c r="I750" s="296"/>
      <c r="J750" s="305"/>
      <c r="K750" s="296"/>
      <c r="M750" s="297" t="s">
        <v>472</v>
      </c>
      <c r="O750" s="286"/>
    </row>
    <row r="751" spans="1:15" ht="12.75">
      <c r="A751" s="295"/>
      <c r="B751" s="298"/>
      <c r="C751" s="299" t="s">
        <v>474</v>
      </c>
      <c r="D751" s="300"/>
      <c r="E751" s="301">
        <v>4.3</v>
      </c>
      <c r="F751" s="302"/>
      <c r="G751" s="303"/>
      <c r="H751" s="304"/>
      <c r="I751" s="296"/>
      <c r="J751" s="305"/>
      <c r="K751" s="296"/>
      <c r="M751" s="297" t="s">
        <v>474</v>
      </c>
      <c r="O751" s="286"/>
    </row>
    <row r="752" spans="1:15" ht="12.75">
      <c r="A752" s="295"/>
      <c r="B752" s="298"/>
      <c r="C752" s="299" t="s">
        <v>475</v>
      </c>
      <c r="D752" s="300"/>
      <c r="E752" s="301">
        <v>0</v>
      </c>
      <c r="F752" s="302"/>
      <c r="G752" s="303"/>
      <c r="H752" s="304"/>
      <c r="I752" s="296"/>
      <c r="J752" s="305"/>
      <c r="K752" s="296"/>
      <c r="M752" s="297" t="s">
        <v>475</v>
      </c>
      <c r="O752" s="286"/>
    </row>
    <row r="753" spans="1:15" ht="12.75">
      <c r="A753" s="295"/>
      <c r="B753" s="298"/>
      <c r="C753" s="299" t="s">
        <v>476</v>
      </c>
      <c r="D753" s="300"/>
      <c r="E753" s="301">
        <v>4.9</v>
      </c>
      <c r="F753" s="302"/>
      <c r="G753" s="303"/>
      <c r="H753" s="304"/>
      <c r="I753" s="296"/>
      <c r="J753" s="305"/>
      <c r="K753" s="296"/>
      <c r="M753" s="297" t="s">
        <v>476</v>
      </c>
      <c r="O753" s="286"/>
    </row>
    <row r="754" spans="1:15" ht="12.75">
      <c r="A754" s="295"/>
      <c r="B754" s="298"/>
      <c r="C754" s="299" t="s">
        <v>155</v>
      </c>
      <c r="D754" s="300"/>
      <c r="E754" s="301">
        <v>0</v>
      </c>
      <c r="F754" s="302"/>
      <c r="G754" s="303"/>
      <c r="H754" s="304"/>
      <c r="I754" s="296"/>
      <c r="J754" s="305"/>
      <c r="K754" s="296"/>
      <c r="M754" s="297" t="s">
        <v>155</v>
      </c>
      <c r="O754" s="286"/>
    </row>
    <row r="755" spans="1:15" ht="12.75">
      <c r="A755" s="295"/>
      <c r="B755" s="298"/>
      <c r="C755" s="299" t="s">
        <v>156</v>
      </c>
      <c r="D755" s="300"/>
      <c r="E755" s="301">
        <v>2.6</v>
      </c>
      <c r="F755" s="302"/>
      <c r="G755" s="303"/>
      <c r="H755" s="304"/>
      <c r="I755" s="296"/>
      <c r="J755" s="305"/>
      <c r="K755" s="296"/>
      <c r="M755" s="297" t="s">
        <v>156</v>
      </c>
      <c r="O755" s="286"/>
    </row>
    <row r="756" spans="1:15" ht="12.75">
      <c r="A756" s="295"/>
      <c r="B756" s="298"/>
      <c r="C756" s="299" t="s">
        <v>171</v>
      </c>
      <c r="D756" s="300"/>
      <c r="E756" s="301">
        <v>3.6</v>
      </c>
      <c r="F756" s="302"/>
      <c r="G756" s="303"/>
      <c r="H756" s="304"/>
      <c r="I756" s="296"/>
      <c r="J756" s="305"/>
      <c r="K756" s="296"/>
      <c r="M756" s="297" t="s">
        <v>171</v>
      </c>
      <c r="O756" s="286"/>
    </row>
    <row r="757" spans="1:15" ht="12.75">
      <c r="A757" s="295"/>
      <c r="B757" s="298"/>
      <c r="C757" s="299" t="s">
        <v>158</v>
      </c>
      <c r="D757" s="300"/>
      <c r="E757" s="301">
        <v>0</v>
      </c>
      <c r="F757" s="302"/>
      <c r="G757" s="303"/>
      <c r="H757" s="304"/>
      <c r="I757" s="296"/>
      <c r="J757" s="305"/>
      <c r="K757" s="296"/>
      <c r="M757" s="297" t="s">
        <v>158</v>
      </c>
      <c r="O757" s="286"/>
    </row>
    <row r="758" spans="1:15" ht="12.75">
      <c r="A758" s="295"/>
      <c r="B758" s="298"/>
      <c r="C758" s="299" t="s">
        <v>159</v>
      </c>
      <c r="D758" s="300"/>
      <c r="E758" s="301">
        <v>5</v>
      </c>
      <c r="F758" s="302"/>
      <c r="G758" s="303"/>
      <c r="H758" s="304"/>
      <c r="I758" s="296"/>
      <c r="J758" s="305"/>
      <c r="K758" s="296"/>
      <c r="M758" s="297" t="s">
        <v>159</v>
      </c>
      <c r="O758" s="286"/>
    </row>
    <row r="759" spans="1:15" ht="12.75">
      <c r="A759" s="295"/>
      <c r="B759" s="298"/>
      <c r="C759" s="299" t="s">
        <v>172</v>
      </c>
      <c r="D759" s="300"/>
      <c r="E759" s="301">
        <v>4.9</v>
      </c>
      <c r="F759" s="302"/>
      <c r="G759" s="303"/>
      <c r="H759" s="304"/>
      <c r="I759" s="296"/>
      <c r="J759" s="305"/>
      <c r="K759" s="296"/>
      <c r="M759" s="297" t="s">
        <v>172</v>
      </c>
      <c r="O759" s="286"/>
    </row>
    <row r="760" spans="1:15" ht="12.75">
      <c r="A760" s="295"/>
      <c r="B760" s="298"/>
      <c r="C760" s="299" t="s">
        <v>162</v>
      </c>
      <c r="D760" s="300"/>
      <c r="E760" s="301">
        <v>0</v>
      </c>
      <c r="F760" s="302"/>
      <c r="G760" s="303"/>
      <c r="H760" s="304"/>
      <c r="I760" s="296"/>
      <c r="J760" s="305"/>
      <c r="K760" s="296"/>
      <c r="M760" s="297" t="s">
        <v>162</v>
      </c>
      <c r="O760" s="286"/>
    </row>
    <row r="761" spans="1:15" ht="12.75">
      <c r="A761" s="295"/>
      <c r="B761" s="298"/>
      <c r="C761" s="299" t="s">
        <v>163</v>
      </c>
      <c r="D761" s="300"/>
      <c r="E761" s="301">
        <v>4.7</v>
      </c>
      <c r="F761" s="302"/>
      <c r="G761" s="303"/>
      <c r="H761" s="304"/>
      <c r="I761" s="296"/>
      <c r="J761" s="305"/>
      <c r="K761" s="296"/>
      <c r="M761" s="297" t="s">
        <v>163</v>
      </c>
      <c r="O761" s="286"/>
    </row>
    <row r="762" spans="1:15" ht="12.75">
      <c r="A762" s="295"/>
      <c r="B762" s="298"/>
      <c r="C762" s="299" t="s">
        <v>173</v>
      </c>
      <c r="D762" s="300"/>
      <c r="E762" s="301">
        <v>4.7</v>
      </c>
      <c r="F762" s="302"/>
      <c r="G762" s="303"/>
      <c r="H762" s="304"/>
      <c r="I762" s="296"/>
      <c r="J762" s="305"/>
      <c r="K762" s="296"/>
      <c r="M762" s="297" t="s">
        <v>173</v>
      </c>
      <c r="O762" s="286"/>
    </row>
    <row r="763" spans="1:15" ht="12.75">
      <c r="A763" s="295"/>
      <c r="B763" s="298"/>
      <c r="C763" s="299" t="s">
        <v>165</v>
      </c>
      <c r="D763" s="300"/>
      <c r="E763" s="301">
        <v>0</v>
      </c>
      <c r="F763" s="302"/>
      <c r="G763" s="303"/>
      <c r="H763" s="304"/>
      <c r="I763" s="296"/>
      <c r="J763" s="305"/>
      <c r="K763" s="296"/>
      <c r="M763" s="297" t="s">
        <v>165</v>
      </c>
      <c r="O763" s="286"/>
    </row>
    <row r="764" spans="1:15" ht="12.75">
      <c r="A764" s="295"/>
      <c r="B764" s="298"/>
      <c r="C764" s="299" t="s">
        <v>166</v>
      </c>
      <c r="D764" s="300"/>
      <c r="E764" s="301">
        <v>1.7</v>
      </c>
      <c r="F764" s="302"/>
      <c r="G764" s="303"/>
      <c r="H764" s="304"/>
      <c r="I764" s="296"/>
      <c r="J764" s="305"/>
      <c r="K764" s="296"/>
      <c r="M764" s="297" t="s">
        <v>166</v>
      </c>
      <c r="O764" s="286"/>
    </row>
    <row r="765" spans="1:15" ht="12.75">
      <c r="A765" s="295"/>
      <c r="B765" s="298"/>
      <c r="C765" s="299" t="s">
        <v>174</v>
      </c>
      <c r="D765" s="300"/>
      <c r="E765" s="301">
        <v>4.4</v>
      </c>
      <c r="F765" s="302"/>
      <c r="G765" s="303"/>
      <c r="H765" s="304"/>
      <c r="I765" s="296"/>
      <c r="J765" s="305"/>
      <c r="K765" s="296"/>
      <c r="M765" s="297" t="s">
        <v>174</v>
      </c>
      <c r="O765" s="286"/>
    </row>
    <row r="766" spans="1:15" ht="12.75">
      <c r="A766" s="295"/>
      <c r="B766" s="298"/>
      <c r="C766" s="299" t="s">
        <v>674</v>
      </c>
      <c r="D766" s="300"/>
      <c r="E766" s="301">
        <v>7.7</v>
      </c>
      <c r="F766" s="302"/>
      <c r="G766" s="303"/>
      <c r="H766" s="304"/>
      <c r="I766" s="296"/>
      <c r="J766" s="305"/>
      <c r="K766" s="296"/>
      <c r="M766" s="297" t="s">
        <v>674</v>
      </c>
      <c r="O766" s="286"/>
    </row>
    <row r="767" spans="1:15" ht="12.75">
      <c r="A767" s="295"/>
      <c r="B767" s="298"/>
      <c r="C767" s="299" t="s">
        <v>675</v>
      </c>
      <c r="D767" s="300"/>
      <c r="E767" s="301">
        <v>20</v>
      </c>
      <c r="F767" s="302"/>
      <c r="G767" s="303"/>
      <c r="H767" s="304"/>
      <c r="I767" s="296"/>
      <c r="J767" s="305"/>
      <c r="K767" s="296"/>
      <c r="M767" s="297" t="s">
        <v>675</v>
      </c>
      <c r="O767" s="286"/>
    </row>
    <row r="768" spans="1:15" ht="12.75">
      <c r="A768" s="295"/>
      <c r="B768" s="298"/>
      <c r="C768" s="299" t="s">
        <v>691</v>
      </c>
      <c r="D768" s="300"/>
      <c r="E768" s="301">
        <v>13.884</v>
      </c>
      <c r="F768" s="302"/>
      <c r="G768" s="303"/>
      <c r="H768" s="304"/>
      <c r="I768" s="296"/>
      <c r="J768" s="305"/>
      <c r="K768" s="296"/>
      <c r="M768" s="297" t="s">
        <v>691</v>
      </c>
      <c r="O768" s="286"/>
    </row>
    <row r="769" spans="1:15" ht="12.75">
      <c r="A769" s="295"/>
      <c r="B769" s="298"/>
      <c r="C769" s="299" t="s">
        <v>692</v>
      </c>
      <c r="D769" s="300"/>
      <c r="E769" s="301">
        <v>16.0326</v>
      </c>
      <c r="F769" s="302"/>
      <c r="G769" s="303"/>
      <c r="H769" s="304"/>
      <c r="I769" s="296"/>
      <c r="J769" s="305"/>
      <c r="K769" s="296"/>
      <c r="M769" s="297" t="s">
        <v>692</v>
      </c>
      <c r="O769" s="286"/>
    </row>
    <row r="770" spans="1:80" ht="12.75">
      <c r="A770" s="287">
        <v>126</v>
      </c>
      <c r="B770" s="288" t="s">
        <v>693</v>
      </c>
      <c r="C770" s="289" t="s">
        <v>694</v>
      </c>
      <c r="D770" s="290" t="s">
        <v>12</v>
      </c>
      <c r="E770" s="291">
        <v>1011.4951</v>
      </c>
      <c r="F770" s="291">
        <v>0</v>
      </c>
      <c r="G770" s="292">
        <f>E770*F770</f>
        <v>0</v>
      </c>
      <c r="H770" s="293">
        <v>6574.71999999881</v>
      </c>
      <c r="I770" s="294">
        <f>E770*H770</f>
        <v>6650297.063870796</v>
      </c>
      <c r="J770" s="293">
        <v>0</v>
      </c>
      <c r="K770" s="294">
        <f>E770*J770</f>
        <v>0</v>
      </c>
      <c r="O770" s="286">
        <v>2</v>
      </c>
      <c r="AA770" s="257">
        <v>1</v>
      </c>
      <c r="AB770" s="257">
        <v>7</v>
      </c>
      <c r="AC770" s="257">
        <v>7</v>
      </c>
      <c r="AZ770" s="257">
        <v>2</v>
      </c>
      <c r="BA770" s="257">
        <f>IF(AZ770=1,G770,0)</f>
        <v>0</v>
      </c>
      <c r="BB770" s="257">
        <f>IF(AZ770=2,G770,0)</f>
        <v>0</v>
      </c>
      <c r="BC770" s="257">
        <f>IF(AZ770=3,G770,0)</f>
        <v>0</v>
      </c>
      <c r="BD770" s="257">
        <f>IF(AZ770=4,G770,0)</f>
        <v>0</v>
      </c>
      <c r="BE770" s="257">
        <f>IF(AZ770=5,G770,0)</f>
        <v>0</v>
      </c>
      <c r="CA770" s="286">
        <v>1</v>
      </c>
      <c r="CB770" s="286">
        <v>7</v>
      </c>
    </row>
    <row r="771" spans="1:57" ht="12.75">
      <c r="A771" s="306"/>
      <c r="B771" s="307" t="s">
        <v>101</v>
      </c>
      <c r="C771" s="308" t="s">
        <v>670</v>
      </c>
      <c r="D771" s="309"/>
      <c r="E771" s="310"/>
      <c r="F771" s="311"/>
      <c r="G771" s="312">
        <f>SUM(G688:G770)</f>
        <v>0</v>
      </c>
      <c r="H771" s="313"/>
      <c r="I771" s="314">
        <f>SUM(I688:I770)</f>
        <v>17553672.6670617</v>
      </c>
      <c r="J771" s="313"/>
      <c r="K771" s="314">
        <f>SUM(K688:K770)</f>
        <v>0</v>
      </c>
      <c r="O771" s="286">
        <v>4</v>
      </c>
      <c r="BA771" s="315">
        <f>SUM(BA688:BA770)</f>
        <v>0</v>
      </c>
      <c r="BB771" s="315">
        <f>SUM(BB688:BB770)</f>
        <v>0</v>
      </c>
      <c r="BC771" s="315">
        <f>SUM(BC688:BC770)</f>
        <v>0</v>
      </c>
      <c r="BD771" s="315">
        <f>SUM(BD688:BD770)</f>
        <v>0</v>
      </c>
      <c r="BE771" s="315">
        <f>SUM(BE688:BE770)</f>
        <v>0</v>
      </c>
    </row>
    <row r="772" spans="1:15" ht="12.75">
      <c r="A772" s="276" t="s">
        <v>97</v>
      </c>
      <c r="B772" s="277" t="s">
        <v>695</v>
      </c>
      <c r="C772" s="278" t="s">
        <v>696</v>
      </c>
      <c r="D772" s="279"/>
      <c r="E772" s="280"/>
      <c r="F772" s="280"/>
      <c r="G772" s="281"/>
      <c r="H772" s="282"/>
      <c r="I772" s="283"/>
      <c r="J772" s="284"/>
      <c r="K772" s="285"/>
      <c r="O772" s="286">
        <v>1</v>
      </c>
    </row>
    <row r="773" spans="1:80" ht="12.75">
      <c r="A773" s="287">
        <v>127</v>
      </c>
      <c r="B773" s="288" t="s">
        <v>698</v>
      </c>
      <c r="C773" s="289" t="s">
        <v>699</v>
      </c>
      <c r="D773" s="290" t="s">
        <v>122</v>
      </c>
      <c r="E773" s="291">
        <v>241.2</v>
      </c>
      <c r="F773" s="291">
        <v>0</v>
      </c>
      <c r="G773" s="292">
        <f>E773*F773</f>
        <v>0</v>
      </c>
      <c r="H773" s="293">
        <v>159167.880000114</v>
      </c>
      <c r="I773" s="294">
        <f>E773*H773</f>
        <v>38391292.656027496</v>
      </c>
      <c r="J773" s="293"/>
      <c r="K773" s="294">
        <f>E773*J773</f>
        <v>0</v>
      </c>
      <c r="O773" s="286">
        <v>2</v>
      </c>
      <c r="AA773" s="257">
        <v>3</v>
      </c>
      <c r="AB773" s="257">
        <v>0</v>
      </c>
      <c r="AC773" s="257" t="s">
        <v>698</v>
      </c>
      <c r="AZ773" s="257">
        <v>2</v>
      </c>
      <c r="BA773" s="257">
        <f>IF(AZ773=1,G773,0)</f>
        <v>0</v>
      </c>
      <c r="BB773" s="257">
        <f>IF(AZ773=2,G773,0)</f>
        <v>0</v>
      </c>
      <c r="BC773" s="257">
        <f>IF(AZ773=3,G773,0)</f>
        <v>0</v>
      </c>
      <c r="BD773" s="257">
        <f>IF(AZ773=4,G773,0)</f>
        <v>0</v>
      </c>
      <c r="BE773" s="257">
        <f>IF(AZ773=5,G773,0)</f>
        <v>0</v>
      </c>
      <c r="CA773" s="286">
        <v>3</v>
      </c>
      <c r="CB773" s="286">
        <v>0</v>
      </c>
    </row>
    <row r="774" spans="1:15" ht="12.75">
      <c r="A774" s="295"/>
      <c r="B774" s="298"/>
      <c r="C774" s="299" t="s">
        <v>412</v>
      </c>
      <c r="D774" s="300"/>
      <c r="E774" s="301">
        <v>0</v>
      </c>
      <c r="F774" s="302"/>
      <c r="G774" s="303"/>
      <c r="H774" s="304"/>
      <c r="I774" s="296"/>
      <c r="J774" s="305"/>
      <c r="K774" s="296"/>
      <c r="M774" s="297" t="s">
        <v>412</v>
      </c>
      <c r="O774" s="286"/>
    </row>
    <row r="775" spans="1:15" ht="12.75">
      <c r="A775" s="295"/>
      <c r="B775" s="298"/>
      <c r="C775" s="299" t="s">
        <v>700</v>
      </c>
      <c r="D775" s="300"/>
      <c r="E775" s="301">
        <v>0</v>
      </c>
      <c r="F775" s="302"/>
      <c r="G775" s="303"/>
      <c r="H775" s="304"/>
      <c r="I775" s="296"/>
      <c r="J775" s="305"/>
      <c r="K775" s="296"/>
      <c r="M775" s="297" t="s">
        <v>700</v>
      </c>
      <c r="O775" s="286"/>
    </row>
    <row r="776" spans="1:15" ht="12.75">
      <c r="A776" s="295"/>
      <c r="B776" s="298"/>
      <c r="C776" s="299" t="s">
        <v>701</v>
      </c>
      <c r="D776" s="300"/>
      <c r="E776" s="301">
        <v>0</v>
      </c>
      <c r="F776" s="302"/>
      <c r="G776" s="303"/>
      <c r="H776" s="304"/>
      <c r="I776" s="296"/>
      <c r="J776" s="305"/>
      <c r="K776" s="296"/>
      <c r="M776" s="297" t="s">
        <v>701</v>
      </c>
      <c r="O776" s="286"/>
    </row>
    <row r="777" spans="1:15" ht="12.75">
      <c r="A777" s="295"/>
      <c r="B777" s="298"/>
      <c r="C777" s="299" t="s">
        <v>415</v>
      </c>
      <c r="D777" s="300"/>
      <c r="E777" s="301">
        <v>0</v>
      </c>
      <c r="F777" s="302"/>
      <c r="G777" s="303"/>
      <c r="H777" s="304"/>
      <c r="I777" s="296"/>
      <c r="J777" s="305"/>
      <c r="K777" s="296"/>
      <c r="M777" s="297" t="s">
        <v>415</v>
      </c>
      <c r="O777" s="286"/>
    </row>
    <row r="778" spans="1:15" ht="12.75">
      <c r="A778" s="295"/>
      <c r="B778" s="298"/>
      <c r="C778" s="299" t="s">
        <v>702</v>
      </c>
      <c r="D778" s="300"/>
      <c r="E778" s="301">
        <v>0</v>
      </c>
      <c r="F778" s="302"/>
      <c r="G778" s="303"/>
      <c r="H778" s="304"/>
      <c r="I778" s="296"/>
      <c r="J778" s="305"/>
      <c r="K778" s="296"/>
      <c r="M778" s="297" t="s">
        <v>702</v>
      </c>
      <c r="O778" s="286"/>
    </row>
    <row r="779" spans="1:15" ht="12.75">
      <c r="A779" s="295"/>
      <c r="B779" s="298"/>
      <c r="C779" s="299" t="s">
        <v>703</v>
      </c>
      <c r="D779" s="300"/>
      <c r="E779" s="301">
        <v>0</v>
      </c>
      <c r="F779" s="302"/>
      <c r="G779" s="303"/>
      <c r="H779" s="304"/>
      <c r="I779" s="296"/>
      <c r="J779" s="305"/>
      <c r="K779" s="296"/>
      <c r="M779" s="297" t="s">
        <v>703</v>
      </c>
      <c r="O779" s="286"/>
    </row>
    <row r="780" spans="1:15" ht="12.75">
      <c r="A780" s="295"/>
      <c r="B780" s="298"/>
      <c r="C780" s="299" t="s">
        <v>418</v>
      </c>
      <c r="D780" s="300"/>
      <c r="E780" s="301">
        <v>0</v>
      </c>
      <c r="F780" s="302"/>
      <c r="G780" s="303"/>
      <c r="H780" s="304"/>
      <c r="I780" s="296"/>
      <c r="J780" s="305"/>
      <c r="K780" s="296"/>
      <c r="M780" s="297" t="s">
        <v>418</v>
      </c>
      <c r="O780" s="286"/>
    </row>
    <row r="781" spans="1:15" ht="12.75">
      <c r="A781" s="295"/>
      <c r="B781" s="298"/>
      <c r="C781" s="299" t="s">
        <v>704</v>
      </c>
      <c r="D781" s="300"/>
      <c r="E781" s="301">
        <v>0</v>
      </c>
      <c r="F781" s="302"/>
      <c r="G781" s="303"/>
      <c r="H781" s="304"/>
      <c r="I781" s="296"/>
      <c r="J781" s="305"/>
      <c r="K781" s="296"/>
      <c r="M781" s="297" t="s">
        <v>704</v>
      </c>
      <c r="O781" s="286"/>
    </row>
    <row r="782" spans="1:15" ht="12.75">
      <c r="A782" s="295"/>
      <c r="B782" s="298"/>
      <c r="C782" s="299" t="s">
        <v>705</v>
      </c>
      <c r="D782" s="300"/>
      <c r="E782" s="301">
        <v>0</v>
      </c>
      <c r="F782" s="302"/>
      <c r="G782" s="303"/>
      <c r="H782" s="304"/>
      <c r="I782" s="296"/>
      <c r="J782" s="305"/>
      <c r="K782" s="296"/>
      <c r="M782" s="297" t="s">
        <v>705</v>
      </c>
      <c r="O782" s="286"/>
    </row>
    <row r="783" spans="1:15" ht="12.75">
      <c r="A783" s="295"/>
      <c r="B783" s="298"/>
      <c r="C783" s="299" t="s">
        <v>420</v>
      </c>
      <c r="D783" s="300"/>
      <c r="E783" s="301">
        <v>0</v>
      </c>
      <c r="F783" s="302"/>
      <c r="G783" s="303"/>
      <c r="H783" s="304"/>
      <c r="I783" s="296"/>
      <c r="J783" s="305"/>
      <c r="K783" s="296"/>
      <c r="M783" s="297" t="s">
        <v>420</v>
      </c>
      <c r="O783" s="286"/>
    </row>
    <row r="784" spans="1:15" ht="12.75">
      <c r="A784" s="295"/>
      <c r="B784" s="298"/>
      <c r="C784" s="299" t="s">
        <v>706</v>
      </c>
      <c r="D784" s="300"/>
      <c r="E784" s="301">
        <v>0</v>
      </c>
      <c r="F784" s="302"/>
      <c r="G784" s="303"/>
      <c r="H784" s="304"/>
      <c r="I784" s="296"/>
      <c r="J784" s="305"/>
      <c r="K784" s="296"/>
      <c r="M784" s="297" t="s">
        <v>706</v>
      </c>
      <c r="O784" s="286"/>
    </row>
    <row r="785" spans="1:15" ht="12.75">
      <c r="A785" s="295"/>
      <c r="B785" s="298"/>
      <c r="C785" s="299" t="s">
        <v>155</v>
      </c>
      <c r="D785" s="300"/>
      <c r="E785" s="301">
        <v>0</v>
      </c>
      <c r="F785" s="302"/>
      <c r="G785" s="303"/>
      <c r="H785" s="304"/>
      <c r="I785" s="296"/>
      <c r="J785" s="305"/>
      <c r="K785" s="296"/>
      <c r="M785" s="297" t="s">
        <v>155</v>
      </c>
      <c r="O785" s="286"/>
    </row>
    <row r="786" spans="1:15" ht="12.75">
      <c r="A786" s="295"/>
      <c r="B786" s="298"/>
      <c r="C786" s="299" t="s">
        <v>157</v>
      </c>
      <c r="D786" s="300"/>
      <c r="E786" s="301">
        <v>0</v>
      </c>
      <c r="F786" s="302"/>
      <c r="G786" s="303"/>
      <c r="H786" s="304"/>
      <c r="I786" s="296"/>
      <c r="J786" s="305"/>
      <c r="K786" s="296"/>
      <c r="M786" s="297" t="s">
        <v>157</v>
      </c>
      <c r="O786" s="286"/>
    </row>
    <row r="787" spans="1:15" ht="12.75">
      <c r="A787" s="295"/>
      <c r="B787" s="298"/>
      <c r="C787" s="299" t="s">
        <v>158</v>
      </c>
      <c r="D787" s="300"/>
      <c r="E787" s="301">
        <v>0</v>
      </c>
      <c r="F787" s="302"/>
      <c r="G787" s="303"/>
      <c r="H787" s="304"/>
      <c r="I787" s="296"/>
      <c r="J787" s="305"/>
      <c r="K787" s="296"/>
      <c r="M787" s="297" t="s">
        <v>158</v>
      </c>
      <c r="O787" s="286"/>
    </row>
    <row r="788" spans="1:15" ht="12.75">
      <c r="A788" s="295"/>
      <c r="B788" s="298"/>
      <c r="C788" s="299" t="s">
        <v>160</v>
      </c>
      <c r="D788" s="300"/>
      <c r="E788" s="301">
        <v>0</v>
      </c>
      <c r="F788" s="302"/>
      <c r="G788" s="303"/>
      <c r="H788" s="304"/>
      <c r="I788" s="296"/>
      <c r="J788" s="305"/>
      <c r="K788" s="296"/>
      <c r="M788" s="297" t="s">
        <v>160</v>
      </c>
      <c r="O788" s="286"/>
    </row>
    <row r="789" spans="1:15" ht="12.75">
      <c r="A789" s="295"/>
      <c r="B789" s="298"/>
      <c r="C789" s="299" t="s">
        <v>703</v>
      </c>
      <c r="D789" s="300"/>
      <c r="E789" s="301">
        <v>0</v>
      </c>
      <c r="F789" s="302"/>
      <c r="G789" s="303"/>
      <c r="H789" s="304"/>
      <c r="I789" s="296"/>
      <c r="J789" s="305"/>
      <c r="K789" s="296"/>
      <c r="M789" s="297" t="s">
        <v>703</v>
      </c>
      <c r="O789" s="286"/>
    </row>
    <row r="790" spans="1:15" ht="12.75">
      <c r="A790" s="295"/>
      <c r="B790" s="298"/>
      <c r="C790" s="299" t="s">
        <v>162</v>
      </c>
      <c r="D790" s="300"/>
      <c r="E790" s="301">
        <v>0</v>
      </c>
      <c r="F790" s="302"/>
      <c r="G790" s="303"/>
      <c r="H790" s="304"/>
      <c r="I790" s="296"/>
      <c r="J790" s="305"/>
      <c r="K790" s="296"/>
      <c r="M790" s="297" t="s">
        <v>162</v>
      </c>
      <c r="O790" s="286"/>
    </row>
    <row r="791" spans="1:15" ht="12.75">
      <c r="A791" s="295"/>
      <c r="B791" s="298"/>
      <c r="C791" s="299" t="s">
        <v>164</v>
      </c>
      <c r="D791" s="300"/>
      <c r="E791" s="301">
        <v>0</v>
      </c>
      <c r="F791" s="302"/>
      <c r="G791" s="303"/>
      <c r="H791" s="304"/>
      <c r="I791" s="296"/>
      <c r="J791" s="305"/>
      <c r="K791" s="296"/>
      <c r="M791" s="297" t="s">
        <v>164</v>
      </c>
      <c r="O791" s="286"/>
    </row>
    <row r="792" spans="1:15" ht="12.75">
      <c r="A792" s="295"/>
      <c r="B792" s="298"/>
      <c r="C792" s="299" t="s">
        <v>703</v>
      </c>
      <c r="D792" s="300"/>
      <c r="E792" s="301">
        <v>0</v>
      </c>
      <c r="F792" s="302"/>
      <c r="G792" s="303"/>
      <c r="H792" s="304"/>
      <c r="I792" s="296"/>
      <c r="J792" s="305"/>
      <c r="K792" s="296"/>
      <c r="M792" s="297" t="s">
        <v>703</v>
      </c>
      <c r="O792" s="286"/>
    </row>
    <row r="793" spans="1:15" ht="12.75">
      <c r="A793" s="295"/>
      <c r="B793" s="298"/>
      <c r="C793" s="299" t="s">
        <v>165</v>
      </c>
      <c r="D793" s="300"/>
      <c r="E793" s="301">
        <v>0</v>
      </c>
      <c r="F793" s="302"/>
      <c r="G793" s="303"/>
      <c r="H793" s="304"/>
      <c r="I793" s="296"/>
      <c r="J793" s="305"/>
      <c r="K793" s="296"/>
      <c r="M793" s="297" t="s">
        <v>165</v>
      </c>
      <c r="O793" s="286"/>
    </row>
    <row r="794" spans="1:15" ht="12.75">
      <c r="A794" s="295"/>
      <c r="B794" s="298"/>
      <c r="C794" s="299" t="s">
        <v>167</v>
      </c>
      <c r="D794" s="300"/>
      <c r="E794" s="301">
        <v>0</v>
      </c>
      <c r="F794" s="302"/>
      <c r="G794" s="303"/>
      <c r="H794" s="304"/>
      <c r="I794" s="296"/>
      <c r="J794" s="305"/>
      <c r="K794" s="296"/>
      <c r="M794" s="297" t="s">
        <v>167</v>
      </c>
      <c r="O794" s="286"/>
    </row>
    <row r="795" spans="1:57" ht="12.75">
      <c r="A795" s="306"/>
      <c r="B795" s="307" t="s">
        <v>101</v>
      </c>
      <c r="C795" s="308" t="s">
        <v>697</v>
      </c>
      <c r="D795" s="309"/>
      <c r="E795" s="310"/>
      <c r="F795" s="311"/>
      <c r="G795" s="312">
        <f>SUM(G772:G794)</f>
        <v>0</v>
      </c>
      <c r="H795" s="313"/>
      <c r="I795" s="314">
        <f>SUM(I772:I794)</f>
        <v>38391292.656027496</v>
      </c>
      <c r="J795" s="313"/>
      <c r="K795" s="314">
        <f>SUM(K772:K794)</f>
        <v>0</v>
      </c>
      <c r="O795" s="286">
        <v>4</v>
      </c>
      <c r="BA795" s="315">
        <f>SUM(BA772:BA794)</f>
        <v>0</v>
      </c>
      <c r="BB795" s="315">
        <f>SUM(BB772:BB794)</f>
        <v>0</v>
      </c>
      <c r="BC795" s="315">
        <f>SUM(BC772:BC794)</f>
        <v>0</v>
      </c>
      <c r="BD795" s="315">
        <f>SUM(BD772:BD794)</f>
        <v>0</v>
      </c>
      <c r="BE795" s="315">
        <f>SUM(BE772:BE794)</f>
        <v>0</v>
      </c>
    </row>
    <row r="796" spans="1:15" ht="12.75">
      <c r="A796" s="276" t="s">
        <v>97</v>
      </c>
      <c r="B796" s="277" t="s">
        <v>707</v>
      </c>
      <c r="C796" s="278" t="s">
        <v>708</v>
      </c>
      <c r="D796" s="279"/>
      <c r="E796" s="280"/>
      <c r="F796" s="280"/>
      <c r="G796" s="281"/>
      <c r="H796" s="282"/>
      <c r="I796" s="283"/>
      <c r="J796" s="284"/>
      <c r="K796" s="285"/>
      <c r="O796" s="286">
        <v>1</v>
      </c>
    </row>
    <row r="797" spans="1:80" ht="20.4">
      <c r="A797" s="287">
        <v>128</v>
      </c>
      <c r="B797" s="288" t="s">
        <v>710</v>
      </c>
      <c r="C797" s="289" t="s">
        <v>711</v>
      </c>
      <c r="D797" s="290" t="s">
        <v>122</v>
      </c>
      <c r="E797" s="291">
        <v>150.4965</v>
      </c>
      <c r="F797" s="291">
        <v>0</v>
      </c>
      <c r="G797" s="292">
        <f>E797*F797</f>
        <v>0</v>
      </c>
      <c r="H797" s="293">
        <v>70748.3999999762</v>
      </c>
      <c r="I797" s="294">
        <f>E797*H797</f>
        <v>10647386.580596419</v>
      </c>
      <c r="J797" s="293">
        <v>0</v>
      </c>
      <c r="K797" s="294">
        <f>E797*J797</f>
        <v>0</v>
      </c>
      <c r="O797" s="286">
        <v>2</v>
      </c>
      <c r="AA797" s="257">
        <v>1</v>
      </c>
      <c r="AB797" s="257">
        <v>7</v>
      </c>
      <c r="AC797" s="257">
        <v>7</v>
      </c>
      <c r="AZ797" s="257">
        <v>2</v>
      </c>
      <c r="BA797" s="257">
        <f>IF(AZ797=1,G797,0)</f>
        <v>0</v>
      </c>
      <c r="BB797" s="257">
        <f>IF(AZ797=2,G797,0)</f>
        <v>0</v>
      </c>
      <c r="BC797" s="257">
        <f>IF(AZ797=3,G797,0)</f>
        <v>0</v>
      </c>
      <c r="BD797" s="257">
        <f>IF(AZ797=4,G797,0)</f>
        <v>0</v>
      </c>
      <c r="BE797" s="257">
        <f>IF(AZ797=5,G797,0)</f>
        <v>0</v>
      </c>
      <c r="CA797" s="286">
        <v>1</v>
      </c>
      <c r="CB797" s="286">
        <v>7</v>
      </c>
    </row>
    <row r="798" spans="1:15" ht="12.75">
      <c r="A798" s="295"/>
      <c r="B798" s="298"/>
      <c r="C798" s="299" t="s">
        <v>412</v>
      </c>
      <c r="D798" s="300"/>
      <c r="E798" s="301">
        <v>0</v>
      </c>
      <c r="F798" s="302"/>
      <c r="G798" s="303"/>
      <c r="H798" s="304"/>
      <c r="I798" s="296"/>
      <c r="J798" s="305"/>
      <c r="K798" s="296"/>
      <c r="M798" s="297" t="s">
        <v>412</v>
      </c>
      <c r="O798" s="286"/>
    </row>
    <row r="799" spans="1:15" ht="12.75">
      <c r="A799" s="295"/>
      <c r="B799" s="298"/>
      <c r="C799" s="299" t="s">
        <v>712</v>
      </c>
      <c r="D799" s="300"/>
      <c r="E799" s="301">
        <v>15.785</v>
      </c>
      <c r="F799" s="302"/>
      <c r="G799" s="303"/>
      <c r="H799" s="304"/>
      <c r="I799" s="296"/>
      <c r="J799" s="305"/>
      <c r="K799" s="296"/>
      <c r="M799" s="297" t="s">
        <v>712</v>
      </c>
      <c r="O799" s="286"/>
    </row>
    <row r="800" spans="1:15" ht="12.75">
      <c r="A800" s="295"/>
      <c r="B800" s="298"/>
      <c r="C800" s="299" t="s">
        <v>415</v>
      </c>
      <c r="D800" s="300"/>
      <c r="E800" s="301">
        <v>0</v>
      </c>
      <c r="F800" s="302"/>
      <c r="G800" s="303"/>
      <c r="H800" s="304"/>
      <c r="I800" s="296"/>
      <c r="J800" s="305"/>
      <c r="K800" s="296"/>
      <c r="M800" s="297" t="s">
        <v>415</v>
      </c>
      <c r="O800" s="286"/>
    </row>
    <row r="801" spans="1:15" ht="12.75">
      <c r="A801" s="295"/>
      <c r="B801" s="298"/>
      <c r="C801" s="299" t="s">
        <v>429</v>
      </c>
      <c r="D801" s="300"/>
      <c r="E801" s="301">
        <v>13.735</v>
      </c>
      <c r="F801" s="302"/>
      <c r="G801" s="303"/>
      <c r="H801" s="304"/>
      <c r="I801" s="296"/>
      <c r="J801" s="305"/>
      <c r="K801" s="296"/>
      <c r="M801" s="297" t="s">
        <v>429</v>
      </c>
      <c r="O801" s="286"/>
    </row>
    <row r="802" spans="1:15" ht="12.75">
      <c r="A802" s="295"/>
      <c r="B802" s="298"/>
      <c r="C802" s="299" t="s">
        <v>418</v>
      </c>
      <c r="D802" s="300"/>
      <c r="E802" s="301">
        <v>0</v>
      </c>
      <c r="F802" s="302"/>
      <c r="G802" s="303"/>
      <c r="H802" s="304"/>
      <c r="I802" s="296"/>
      <c r="J802" s="305"/>
      <c r="K802" s="296"/>
      <c r="M802" s="297" t="s">
        <v>418</v>
      </c>
      <c r="O802" s="286"/>
    </row>
    <row r="803" spans="1:15" ht="12.75">
      <c r="A803" s="295"/>
      <c r="B803" s="298"/>
      <c r="C803" s="299" t="s">
        <v>430</v>
      </c>
      <c r="D803" s="300"/>
      <c r="E803" s="301">
        <v>13.735</v>
      </c>
      <c r="F803" s="302"/>
      <c r="G803" s="303"/>
      <c r="H803" s="304"/>
      <c r="I803" s="296"/>
      <c r="J803" s="305"/>
      <c r="K803" s="296"/>
      <c r="M803" s="297" t="s">
        <v>430</v>
      </c>
      <c r="O803" s="286"/>
    </row>
    <row r="804" spans="1:15" ht="12.75">
      <c r="A804" s="295"/>
      <c r="B804" s="298"/>
      <c r="C804" s="299" t="s">
        <v>420</v>
      </c>
      <c r="D804" s="300"/>
      <c r="E804" s="301">
        <v>0</v>
      </c>
      <c r="F804" s="302"/>
      <c r="G804" s="303"/>
      <c r="H804" s="304"/>
      <c r="I804" s="296"/>
      <c r="J804" s="305"/>
      <c r="K804" s="296"/>
      <c r="M804" s="297" t="s">
        <v>420</v>
      </c>
      <c r="O804" s="286"/>
    </row>
    <row r="805" spans="1:15" ht="12.75">
      <c r="A805" s="295"/>
      <c r="B805" s="298"/>
      <c r="C805" s="299" t="s">
        <v>712</v>
      </c>
      <c r="D805" s="300"/>
      <c r="E805" s="301">
        <v>15.785</v>
      </c>
      <c r="F805" s="302"/>
      <c r="G805" s="303"/>
      <c r="H805" s="304"/>
      <c r="I805" s="296"/>
      <c r="J805" s="305"/>
      <c r="K805" s="296"/>
      <c r="M805" s="297" t="s">
        <v>712</v>
      </c>
      <c r="O805" s="286"/>
    </row>
    <row r="806" spans="1:15" ht="12.75">
      <c r="A806" s="295"/>
      <c r="B806" s="298"/>
      <c r="C806" s="299" t="s">
        <v>713</v>
      </c>
      <c r="D806" s="300"/>
      <c r="E806" s="301">
        <v>14.652</v>
      </c>
      <c r="F806" s="302"/>
      <c r="G806" s="303"/>
      <c r="H806" s="304"/>
      <c r="I806" s="296"/>
      <c r="J806" s="305"/>
      <c r="K806" s="296"/>
      <c r="M806" s="297" t="s">
        <v>713</v>
      </c>
      <c r="O806" s="286"/>
    </row>
    <row r="807" spans="1:15" ht="12.75">
      <c r="A807" s="295"/>
      <c r="B807" s="298"/>
      <c r="C807" s="299" t="s">
        <v>155</v>
      </c>
      <c r="D807" s="300"/>
      <c r="E807" s="301">
        <v>0</v>
      </c>
      <c r="F807" s="302"/>
      <c r="G807" s="303"/>
      <c r="H807" s="304"/>
      <c r="I807" s="296"/>
      <c r="J807" s="305"/>
      <c r="K807" s="296"/>
      <c r="M807" s="297" t="s">
        <v>155</v>
      </c>
      <c r="O807" s="286"/>
    </row>
    <row r="808" spans="1:15" ht="12.75">
      <c r="A808" s="295"/>
      <c r="B808" s="298"/>
      <c r="C808" s="299" t="s">
        <v>714</v>
      </c>
      <c r="D808" s="300"/>
      <c r="E808" s="301">
        <v>14.514</v>
      </c>
      <c r="F808" s="302"/>
      <c r="G808" s="303"/>
      <c r="H808" s="304"/>
      <c r="I808" s="296"/>
      <c r="J808" s="305"/>
      <c r="K808" s="296"/>
      <c r="M808" s="297" t="s">
        <v>714</v>
      </c>
      <c r="O808" s="286"/>
    </row>
    <row r="809" spans="1:15" ht="12.75">
      <c r="A809" s="295"/>
      <c r="B809" s="298"/>
      <c r="C809" s="299" t="s">
        <v>158</v>
      </c>
      <c r="D809" s="300"/>
      <c r="E809" s="301">
        <v>0</v>
      </c>
      <c r="F809" s="302"/>
      <c r="G809" s="303"/>
      <c r="H809" s="304"/>
      <c r="I809" s="296"/>
      <c r="J809" s="305"/>
      <c r="K809" s="296"/>
      <c r="M809" s="297" t="s">
        <v>158</v>
      </c>
      <c r="O809" s="286"/>
    </row>
    <row r="810" spans="1:15" ht="12.75">
      <c r="A810" s="295"/>
      <c r="B810" s="298"/>
      <c r="C810" s="299" t="s">
        <v>433</v>
      </c>
      <c r="D810" s="300"/>
      <c r="E810" s="301">
        <v>16.892</v>
      </c>
      <c r="F810" s="302"/>
      <c r="G810" s="303"/>
      <c r="H810" s="304"/>
      <c r="I810" s="296"/>
      <c r="J810" s="305"/>
      <c r="K810" s="296"/>
      <c r="M810" s="297" t="s">
        <v>433</v>
      </c>
      <c r="O810" s="286"/>
    </row>
    <row r="811" spans="1:15" ht="12.75">
      <c r="A811" s="295"/>
      <c r="B811" s="298"/>
      <c r="C811" s="299" t="s">
        <v>162</v>
      </c>
      <c r="D811" s="300"/>
      <c r="E811" s="301">
        <v>0</v>
      </c>
      <c r="F811" s="302"/>
      <c r="G811" s="303"/>
      <c r="H811" s="304"/>
      <c r="I811" s="296"/>
      <c r="J811" s="305"/>
      <c r="K811" s="296"/>
      <c r="M811" s="297" t="s">
        <v>162</v>
      </c>
      <c r="O811" s="286"/>
    </row>
    <row r="812" spans="1:15" ht="12.75">
      <c r="A812" s="295"/>
      <c r="B812" s="298"/>
      <c r="C812" s="299" t="s">
        <v>715</v>
      </c>
      <c r="D812" s="300"/>
      <c r="E812" s="301">
        <v>16.892</v>
      </c>
      <c r="F812" s="302"/>
      <c r="G812" s="303"/>
      <c r="H812" s="304"/>
      <c r="I812" s="296"/>
      <c r="J812" s="305"/>
      <c r="K812" s="296"/>
      <c r="M812" s="297" t="s">
        <v>715</v>
      </c>
      <c r="O812" s="286"/>
    </row>
    <row r="813" spans="1:15" ht="12.75">
      <c r="A813" s="295"/>
      <c r="B813" s="298"/>
      <c r="C813" s="299" t="s">
        <v>165</v>
      </c>
      <c r="D813" s="300"/>
      <c r="E813" s="301">
        <v>0</v>
      </c>
      <c r="F813" s="302"/>
      <c r="G813" s="303"/>
      <c r="H813" s="304"/>
      <c r="I813" s="296"/>
      <c r="J813" s="305"/>
      <c r="K813" s="296"/>
      <c r="M813" s="297" t="s">
        <v>165</v>
      </c>
      <c r="O813" s="286"/>
    </row>
    <row r="814" spans="1:15" ht="12.75">
      <c r="A814" s="295"/>
      <c r="B814" s="298"/>
      <c r="C814" s="299" t="s">
        <v>716</v>
      </c>
      <c r="D814" s="300"/>
      <c r="E814" s="301">
        <v>17.0765</v>
      </c>
      <c r="F814" s="302"/>
      <c r="G814" s="303"/>
      <c r="H814" s="304"/>
      <c r="I814" s="296"/>
      <c r="J814" s="305"/>
      <c r="K814" s="296"/>
      <c r="M814" s="297" t="s">
        <v>716</v>
      </c>
      <c r="O814" s="286"/>
    </row>
    <row r="815" spans="1:15" ht="12.75">
      <c r="A815" s="295"/>
      <c r="B815" s="298"/>
      <c r="C815" s="299" t="s">
        <v>717</v>
      </c>
      <c r="D815" s="300"/>
      <c r="E815" s="301">
        <v>11.43</v>
      </c>
      <c r="F815" s="302"/>
      <c r="G815" s="303"/>
      <c r="H815" s="304"/>
      <c r="I815" s="296"/>
      <c r="J815" s="305"/>
      <c r="K815" s="296"/>
      <c r="M815" s="297" t="s">
        <v>717</v>
      </c>
      <c r="O815" s="286"/>
    </row>
    <row r="816" spans="1:80" ht="12.75">
      <c r="A816" s="287">
        <v>129</v>
      </c>
      <c r="B816" s="288" t="s">
        <v>718</v>
      </c>
      <c r="C816" s="289" t="s">
        <v>719</v>
      </c>
      <c r="D816" s="290" t="s">
        <v>122</v>
      </c>
      <c r="E816" s="291">
        <v>143.0766</v>
      </c>
      <c r="F816" s="291">
        <v>0</v>
      </c>
      <c r="G816" s="292">
        <f>E816*F816</f>
        <v>0</v>
      </c>
      <c r="H816" s="293">
        <v>65371.6999999881</v>
      </c>
      <c r="I816" s="294">
        <f>E816*H816</f>
        <v>9353160.572218299</v>
      </c>
      <c r="J816" s="293"/>
      <c r="K816" s="294">
        <f>E816*J816</f>
        <v>0</v>
      </c>
      <c r="O816" s="286">
        <v>2</v>
      </c>
      <c r="AA816" s="257">
        <v>3</v>
      </c>
      <c r="AB816" s="257">
        <v>0</v>
      </c>
      <c r="AC816" s="257" t="s">
        <v>718</v>
      </c>
      <c r="AZ816" s="257">
        <v>2</v>
      </c>
      <c r="BA816" s="257">
        <f>IF(AZ816=1,G816,0)</f>
        <v>0</v>
      </c>
      <c r="BB816" s="257">
        <f>IF(AZ816=2,G816,0)</f>
        <v>0</v>
      </c>
      <c r="BC816" s="257">
        <f>IF(AZ816=3,G816,0)</f>
        <v>0</v>
      </c>
      <c r="BD816" s="257">
        <f>IF(AZ816=4,G816,0)</f>
        <v>0</v>
      </c>
      <c r="BE816" s="257">
        <f>IF(AZ816=5,G816,0)</f>
        <v>0</v>
      </c>
      <c r="CA816" s="286">
        <v>3</v>
      </c>
      <c r="CB816" s="286">
        <v>0</v>
      </c>
    </row>
    <row r="817" spans="1:15" ht="12.75">
      <c r="A817" s="295"/>
      <c r="B817" s="298"/>
      <c r="C817" s="299" t="s">
        <v>412</v>
      </c>
      <c r="D817" s="300"/>
      <c r="E817" s="301">
        <v>0</v>
      </c>
      <c r="F817" s="302"/>
      <c r="G817" s="303"/>
      <c r="H817" s="304"/>
      <c r="I817" s="296"/>
      <c r="J817" s="305"/>
      <c r="K817" s="296"/>
      <c r="M817" s="297" t="s">
        <v>412</v>
      </c>
      <c r="O817" s="286"/>
    </row>
    <row r="818" spans="1:15" ht="12.75">
      <c r="A818" s="295"/>
      <c r="B818" s="298"/>
      <c r="C818" s="299" t="s">
        <v>720</v>
      </c>
      <c r="D818" s="300"/>
      <c r="E818" s="301">
        <v>15.785</v>
      </c>
      <c r="F818" s="302"/>
      <c r="G818" s="303"/>
      <c r="H818" s="304"/>
      <c r="I818" s="296"/>
      <c r="J818" s="305"/>
      <c r="K818" s="296"/>
      <c r="M818" s="297" t="s">
        <v>720</v>
      </c>
      <c r="O818" s="286"/>
    </row>
    <row r="819" spans="1:15" ht="12.75">
      <c r="A819" s="295"/>
      <c r="B819" s="298"/>
      <c r="C819" s="299" t="s">
        <v>415</v>
      </c>
      <c r="D819" s="300"/>
      <c r="E819" s="301">
        <v>0</v>
      </c>
      <c r="F819" s="302"/>
      <c r="G819" s="303"/>
      <c r="H819" s="304"/>
      <c r="I819" s="296"/>
      <c r="J819" s="305"/>
      <c r="K819" s="296"/>
      <c r="M819" s="297" t="s">
        <v>415</v>
      </c>
      <c r="O819" s="286"/>
    </row>
    <row r="820" spans="1:15" ht="12.75">
      <c r="A820" s="295"/>
      <c r="B820" s="298"/>
      <c r="C820" s="299" t="s">
        <v>429</v>
      </c>
      <c r="D820" s="300"/>
      <c r="E820" s="301">
        <v>13.735</v>
      </c>
      <c r="F820" s="302"/>
      <c r="G820" s="303"/>
      <c r="H820" s="304"/>
      <c r="I820" s="296"/>
      <c r="J820" s="305"/>
      <c r="K820" s="296"/>
      <c r="M820" s="297" t="s">
        <v>429</v>
      </c>
      <c r="O820" s="286"/>
    </row>
    <row r="821" spans="1:15" ht="12.75">
      <c r="A821" s="295"/>
      <c r="B821" s="298"/>
      <c r="C821" s="299" t="s">
        <v>418</v>
      </c>
      <c r="D821" s="300"/>
      <c r="E821" s="301">
        <v>0</v>
      </c>
      <c r="F821" s="302"/>
      <c r="G821" s="303"/>
      <c r="H821" s="304"/>
      <c r="I821" s="296"/>
      <c r="J821" s="305"/>
      <c r="K821" s="296"/>
      <c r="M821" s="297" t="s">
        <v>418</v>
      </c>
      <c r="O821" s="286"/>
    </row>
    <row r="822" spans="1:15" ht="12.75">
      <c r="A822" s="295"/>
      <c r="B822" s="298"/>
      <c r="C822" s="299" t="s">
        <v>430</v>
      </c>
      <c r="D822" s="300"/>
      <c r="E822" s="301">
        <v>13.735</v>
      </c>
      <c r="F822" s="302"/>
      <c r="G822" s="303"/>
      <c r="H822" s="304"/>
      <c r="I822" s="296"/>
      <c r="J822" s="305"/>
      <c r="K822" s="296"/>
      <c r="M822" s="297" t="s">
        <v>430</v>
      </c>
      <c r="O822" s="286"/>
    </row>
    <row r="823" spans="1:15" ht="12.75">
      <c r="A823" s="295"/>
      <c r="B823" s="298"/>
      <c r="C823" s="299" t="s">
        <v>420</v>
      </c>
      <c r="D823" s="300"/>
      <c r="E823" s="301">
        <v>0</v>
      </c>
      <c r="F823" s="302"/>
      <c r="G823" s="303"/>
      <c r="H823" s="304"/>
      <c r="I823" s="296"/>
      <c r="J823" s="305"/>
      <c r="K823" s="296"/>
      <c r="M823" s="297" t="s">
        <v>420</v>
      </c>
      <c r="O823" s="286"/>
    </row>
    <row r="824" spans="1:15" ht="12.75">
      <c r="A824" s="295"/>
      <c r="B824" s="298"/>
      <c r="C824" s="299" t="s">
        <v>712</v>
      </c>
      <c r="D824" s="300"/>
      <c r="E824" s="301">
        <v>15.785</v>
      </c>
      <c r="F824" s="302"/>
      <c r="G824" s="303"/>
      <c r="H824" s="304"/>
      <c r="I824" s="296"/>
      <c r="J824" s="305"/>
      <c r="K824" s="296"/>
      <c r="M824" s="297" t="s">
        <v>712</v>
      </c>
      <c r="O824" s="286"/>
    </row>
    <row r="825" spans="1:15" ht="12.75">
      <c r="A825" s="295"/>
      <c r="B825" s="298"/>
      <c r="C825" s="299" t="s">
        <v>461</v>
      </c>
      <c r="D825" s="300"/>
      <c r="E825" s="301">
        <v>0</v>
      </c>
      <c r="F825" s="302"/>
      <c r="G825" s="303"/>
      <c r="H825" s="304"/>
      <c r="I825" s="296"/>
      <c r="J825" s="305"/>
      <c r="K825" s="296"/>
      <c r="M825" s="297">
        <v>0</v>
      </c>
      <c r="O825" s="286"/>
    </row>
    <row r="826" spans="1:15" ht="12.75">
      <c r="A826" s="295"/>
      <c r="B826" s="298"/>
      <c r="C826" s="299" t="s">
        <v>155</v>
      </c>
      <c r="D826" s="300"/>
      <c r="E826" s="301">
        <v>0</v>
      </c>
      <c r="F826" s="302"/>
      <c r="G826" s="303"/>
      <c r="H826" s="304"/>
      <c r="I826" s="296"/>
      <c r="J826" s="305"/>
      <c r="K826" s="296"/>
      <c r="M826" s="297" t="s">
        <v>155</v>
      </c>
      <c r="O826" s="286"/>
    </row>
    <row r="827" spans="1:15" ht="12.75">
      <c r="A827" s="295"/>
      <c r="B827" s="298"/>
      <c r="C827" s="299" t="s">
        <v>714</v>
      </c>
      <c r="D827" s="300"/>
      <c r="E827" s="301">
        <v>14.514</v>
      </c>
      <c r="F827" s="302"/>
      <c r="G827" s="303"/>
      <c r="H827" s="304"/>
      <c r="I827" s="296"/>
      <c r="J827" s="305"/>
      <c r="K827" s="296"/>
      <c r="M827" s="297" t="s">
        <v>714</v>
      </c>
      <c r="O827" s="286"/>
    </row>
    <row r="828" spans="1:15" ht="12.75">
      <c r="A828" s="295"/>
      <c r="B828" s="298"/>
      <c r="C828" s="299" t="s">
        <v>158</v>
      </c>
      <c r="D828" s="300"/>
      <c r="E828" s="301">
        <v>0</v>
      </c>
      <c r="F828" s="302"/>
      <c r="G828" s="303"/>
      <c r="H828" s="304"/>
      <c r="I828" s="296"/>
      <c r="J828" s="305"/>
      <c r="K828" s="296"/>
      <c r="M828" s="297" t="s">
        <v>158</v>
      </c>
      <c r="O828" s="286"/>
    </row>
    <row r="829" spans="1:15" ht="12.75">
      <c r="A829" s="295"/>
      <c r="B829" s="298"/>
      <c r="C829" s="299" t="s">
        <v>433</v>
      </c>
      <c r="D829" s="300"/>
      <c r="E829" s="301">
        <v>16.892</v>
      </c>
      <c r="F829" s="302"/>
      <c r="G829" s="303"/>
      <c r="H829" s="304"/>
      <c r="I829" s="296"/>
      <c r="J829" s="305"/>
      <c r="K829" s="296"/>
      <c r="M829" s="297" t="s">
        <v>433</v>
      </c>
      <c r="O829" s="286"/>
    </row>
    <row r="830" spans="1:15" ht="12.75">
      <c r="A830" s="295"/>
      <c r="B830" s="298"/>
      <c r="C830" s="299" t="s">
        <v>162</v>
      </c>
      <c r="D830" s="300"/>
      <c r="E830" s="301">
        <v>0</v>
      </c>
      <c r="F830" s="302"/>
      <c r="G830" s="303"/>
      <c r="H830" s="304"/>
      <c r="I830" s="296"/>
      <c r="J830" s="305"/>
      <c r="K830" s="296"/>
      <c r="M830" s="297" t="s">
        <v>162</v>
      </c>
      <c r="O830" s="286"/>
    </row>
    <row r="831" spans="1:15" ht="12.75">
      <c r="A831" s="295"/>
      <c r="B831" s="298"/>
      <c r="C831" s="299" t="s">
        <v>433</v>
      </c>
      <c r="D831" s="300"/>
      <c r="E831" s="301">
        <v>16.892</v>
      </c>
      <c r="F831" s="302"/>
      <c r="G831" s="303"/>
      <c r="H831" s="304"/>
      <c r="I831" s="296"/>
      <c r="J831" s="305"/>
      <c r="K831" s="296"/>
      <c r="M831" s="297" t="s">
        <v>433</v>
      </c>
      <c r="O831" s="286"/>
    </row>
    <row r="832" spans="1:15" ht="12.75">
      <c r="A832" s="295"/>
      <c r="B832" s="298"/>
      <c r="C832" s="299" t="s">
        <v>165</v>
      </c>
      <c r="D832" s="300"/>
      <c r="E832" s="301">
        <v>0</v>
      </c>
      <c r="F832" s="302"/>
      <c r="G832" s="303"/>
      <c r="H832" s="304"/>
      <c r="I832" s="296"/>
      <c r="J832" s="305"/>
      <c r="K832" s="296"/>
      <c r="M832" s="297" t="s">
        <v>165</v>
      </c>
      <c r="O832" s="286"/>
    </row>
    <row r="833" spans="1:15" ht="12.75">
      <c r="A833" s="295"/>
      <c r="B833" s="298"/>
      <c r="C833" s="299" t="s">
        <v>434</v>
      </c>
      <c r="D833" s="300"/>
      <c r="E833" s="301">
        <v>17.0765</v>
      </c>
      <c r="F833" s="302"/>
      <c r="G833" s="303"/>
      <c r="H833" s="304"/>
      <c r="I833" s="296"/>
      <c r="J833" s="305"/>
      <c r="K833" s="296"/>
      <c r="M833" s="297" t="s">
        <v>434</v>
      </c>
      <c r="O833" s="286"/>
    </row>
    <row r="834" spans="1:15" ht="12.75">
      <c r="A834" s="295"/>
      <c r="B834" s="298"/>
      <c r="C834" s="299" t="s">
        <v>721</v>
      </c>
      <c r="D834" s="300"/>
      <c r="E834" s="301">
        <v>18.6621</v>
      </c>
      <c r="F834" s="302"/>
      <c r="G834" s="303"/>
      <c r="H834" s="304"/>
      <c r="I834" s="296"/>
      <c r="J834" s="305"/>
      <c r="K834" s="296"/>
      <c r="M834" s="297" t="s">
        <v>721</v>
      </c>
      <c r="O834" s="286"/>
    </row>
    <row r="835" spans="1:80" ht="12.75">
      <c r="A835" s="287">
        <v>130</v>
      </c>
      <c r="B835" s="288" t="s">
        <v>722</v>
      </c>
      <c r="C835" s="289" t="s">
        <v>723</v>
      </c>
      <c r="D835" s="290" t="s">
        <v>122</v>
      </c>
      <c r="E835" s="291">
        <v>29.9943</v>
      </c>
      <c r="F835" s="291">
        <v>0</v>
      </c>
      <c r="G835" s="292">
        <f>E835*F835</f>
        <v>0</v>
      </c>
      <c r="H835" s="293">
        <v>21313.9499999881</v>
      </c>
      <c r="I835" s="294">
        <f>E835*H835</f>
        <v>639297.010484643</v>
      </c>
      <c r="J835" s="293"/>
      <c r="K835" s="294">
        <f>E835*J835</f>
        <v>0</v>
      </c>
      <c r="O835" s="286">
        <v>2</v>
      </c>
      <c r="AA835" s="257">
        <v>3</v>
      </c>
      <c r="AB835" s="257">
        <v>0</v>
      </c>
      <c r="AC835" s="257" t="s">
        <v>722</v>
      </c>
      <c r="AZ835" s="257">
        <v>2</v>
      </c>
      <c r="BA835" s="257">
        <f>IF(AZ835=1,G835,0)</f>
        <v>0</v>
      </c>
      <c r="BB835" s="257">
        <f>IF(AZ835=2,G835,0)</f>
        <v>0</v>
      </c>
      <c r="BC835" s="257">
        <f>IF(AZ835=3,G835,0)</f>
        <v>0</v>
      </c>
      <c r="BD835" s="257">
        <f>IF(AZ835=4,G835,0)</f>
        <v>0</v>
      </c>
      <c r="BE835" s="257">
        <f>IF(AZ835=5,G835,0)</f>
        <v>0</v>
      </c>
      <c r="CA835" s="286">
        <v>3</v>
      </c>
      <c r="CB835" s="286">
        <v>0</v>
      </c>
    </row>
    <row r="836" spans="1:15" ht="12.75">
      <c r="A836" s="295"/>
      <c r="B836" s="298"/>
      <c r="C836" s="299" t="s">
        <v>724</v>
      </c>
      <c r="D836" s="300"/>
      <c r="E836" s="301">
        <v>14.652</v>
      </c>
      <c r="F836" s="302"/>
      <c r="G836" s="303"/>
      <c r="H836" s="304"/>
      <c r="I836" s="296"/>
      <c r="J836" s="305"/>
      <c r="K836" s="296"/>
      <c r="M836" s="297" t="s">
        <v>724</v>
      </c>
      <c r="O836" s="286"/>
    </row>
    <row r="837" spans="1:15" ht="12.75">
      <c r="A837" s="295"/>
      <c r="B837" s="298"/>
      <c r="C837" s="299" t="s">
        <v>725</v>
      </c>
      <c r="D837" s="300"/>
      <c r="E837" s="301">
        <v>11.43</v>
      </c>
      <c r="F837" s="302"/>
      <c r="G837" s="303"/>
      <c r="H837" s="304"/>
      <c r="I837" s="296"/>
      <c r="J837" s="305"/>
      <c r="K837" s="296"/>
      <c r="M837" s="297" t="s">
        <v>725</v>
      </c>
      <c r="O837" s="286"/>
    </row>
    <row r="838" spans="1:15" ht="12.75">
      <c r="A838" s="295"/>
      <c r="B838" s="298"/>
      <c r="C838" s="299" t="s">
        <v>726</v>
      </c>
      <c r="D838" s="300"/>
      <c r="E838" s="301">
        <v>3.9123</v>
      </c>
      <c r="F838" s="302"/>
      <c r="G838" s="303"/>
      <c r="H838" s="304"/>
      <c r="I838" s="296"/>
      <c r="J838" s="305"/>
      <c r="K838" s="296"/>
      <c r="M838" s="297" t="s">
        <v>726</v>
      </c>
      <c r="O838" s="286"/>
    </row>
    <row r="839" spans="1:80" ht="12.75">
      <c r="A839" s="287">
        <v>131</v>
      </c>
      <c r="B839" s="288" t="s">
        <v>727</v>
      </c>
      <c r="C839" s="289" t="s">
        <v>728</v>
      </c>
      <c r="D839" s="290" t="s">
        <v>12</v>
      </c>
      <c r="E839" s="291">
        <v>1574.3405</v>
      </c>
      <c r="F839" s="291">
        <v>0</v>
      </c>
      <c r="G839" s="292">
        <f>E839*F839</f>
        <v>0</v>
      </c>
      <c r="H839" s="293">
        <v>5667.63000000268</v>
      </c>
      <c r="I839" s="294">
        <f>E839*H839</f>
        <v>8922779.44801922</v>
      </c>
      <c r="J839" s="293">
        <v>0</v>
      </c>
      <c r="K839" s="294">
        <f>E839*J839</f>
        <v>0</v>
      </c>
      <c r="O839" s="286">
        <v>2</v>
      </c>
      <c r="AA839" s="257">
        <v>1</v>
      </c>
      <c r="AB839" s="257">
        <v>7</v>
      </c>
      <c r="AC839" s="257">
        <v>7</v>
      </c>
      <c r="AZ839" s="257">
        <v>2</v>
      </c>
      <c r="BA839" s="257">
        <f>IF(AZ839=1,G839,0)</f>
        <v>0</v>
      </c>
      <c r="BB839" s="257">
        <f>IF(AZ839=2,G839,0)</f>
        <v>0</v>
      </c>
      <c r="BC839" s="257">
        <f>IF(AZ839=3,G839,0)</f>
        <v>0</v>
      </c>
      <c r="BD839" s="257">
        <f>IF(AZ839=4,G839,0)</f>
        <v>0</v>
      </c>
      <c r="BE839" s="257">
        <f>IF(AZ839=5,G839,0)</f>
        <v>0</v>
      </c>
      <c r="CA839" s="286">
        <v>1</v>
      </c>
      <c r="CB839" s="286">
        <v>7</v>
      </c>
    </row>
    <row r="840" spans="1:57" ht="12.75">
      <c r="A840" s="306"/>
      <c r="B840" s="307" t="s">
        <v>101</v>
      </c>
      <c r="C840" s="308" t="s">
        <v>709</v>
      </c>
      <c r="D840" s="309"/>
      <c r="E840" s="310"/>
      <c r="F840" s="311"/>
      <c r="G840" s="312">
        <f>SUM(G796:G839)</f>
        <v>0</v>
      </c>
      <c r="H840" s="313"/>
      <c r="I840" s="314">
        <f>SUM(I796:I839)</f>
        <v>29562623.61131858</v>
      </c>
      <c r="J840" s="313"/>
      <c r="K840" s="314">
        <f>SUM(K796:K839)</f>
        <v>0</v>
      </c>
      <c r="O840" s="286">
        <v>4</v>
      </c>
      <c r="BA840" s="315">
        <f>SUM(BA796:BA839)</f>
        <v>0</v>
      </c>
      <c r="BB840" s="315">
        <f>SUM(BB796:BB839)</f>
        <v>0</v>
      </c>
      <c r="BC840" s="315">
        <f>SUM(BC796:BC839)</f>
        <v>0</v>
      </c>
      <c r="BD840" s="315">
        <f>SUM(BD796:BD839)</f>
        <v>0</v>
      </c>
      <c r="BE840" s="315">
        <f>SUM(BE796:BE839)</f>
        <v>0</v>
      </c>
    </row>
    <row r="841" spans="1:15" ht="12.75">
      <c r="A841" s="276" t="s">
        <v>97</v>
      </c>
      <c r="B841" s="277" t="s">
        <v>729</v>
      </c>
      <c r="C841" s="278" t="s">
        <v>730</v>
      </c>
      <c r="D841" s="279"/>
      <c r="E841" s="280"/>
      <c r="F841" s="280"/>
      <c r="G841" s="281"/>
      <c r="H841" s="282"/>
      <c r="I841" s="283"/>
      <c r="J841" s="284"/>
      <c r="K841" s="285"/>
      <c r="O841" s="286">
        <v>1</v>
      </c>
    </row>
    <row r="842" spans="1:80" ht="20.4">
      <c r="A842" s="287">
        <v>132</v>
      </c>
      <c r="B842" s="288" t="s">
        <v>732</v>
      </c>
      <c r="C842" s="289" t="s">
        <v>733</v>
      </c>
      <c r="D842" s="290" t="s">
        <v>122</v>
      </c>
      <c r="E842" s="291">
        <v>13.08</v>
      </c>
      <c r="F842" s="291">
        <v>0</v>
      </c>
      <c r="G842" s="292">
        <f>E842*F842</f>
        <v>0</v>
      </c>
      <c r="H842" s="293">
        <v>1674.24000000022</v>
      </c>
      <c r="I842" s="294">
        <f>E842*H842</f>
        <v>21899.059200002877</v>
      </c>
      <c r="J842" s="293">
        <v>0</v>
      </c>
      <c r="K842" s="294">
        <f>E842*J842</f>
        <v>0</v>
      </c>
      <c r="O842" s="286">
        <v>2</v>
      </c>
      <c r="AA842" s="257">
        <v>2</v>
      </c>
      <c r="AB842" s="257">
        <v>7</v>
      </c>
      <c r="AC842" s="257">
        <v>7</v>
      </c>
      <c r="AZ842" s="257">
        <v>2</v>
      </c>
      <c r="BA842" s="257">
        <f>IF(AZ842=1,G842,0)</f>
        <v>0</v>
      </c>
      <c r="BB842" s="257">
        <f>IF(AZ842=2,G842,0)</f>
        <v>0</v>
      </c>
      <c r="BC842" s="257">
        <f>IF(AZ842=3,G842,0)</f>
        <v>0</v>
      </c>
      <c r="BD842" s="257">
        <f>IF(AZ842=4,G842,0)</f>
        <v>0</v>
      </c>
      <c r="BE842" s="257">
        <f>IF(AZ842=5,G842,0)</f>
        <v>0</v>
      </c>
      <c r="CA842" s="286">
        <v>2</v>
      </c>
      <c r="CB842" s="286">
        <v>7</v>
      </c>
    </row>
    <row r="843" spans="1:15" ht="12.75">
      <c r="A843" s="295"/>
      <c r="B843" s="298"/>
      <c r="C843" s="299" t="s">
        <v>734</v>
      </c>
      <c r="D843" s="300"/>
      <c r="E843" s="301">
        <v>13.08</v>
      </c>
      <c r="F843" s="302"/>
      <c r="G843" s="303"/>
      <c r="H843" s="304"/>
      <c r="I843" s="296"/>
      <c r="J843" s="305"/>
      <c r="K843" s="296"/>
      <c r="M843" s="297" t="s">
        <v>734</v>
      </c>
      <c r="O843" s="286"/>
    </row>
    <row r="844" spans="1:80" ht="12.75">
      <c r="A844" s="287">
        <v>133</v>
      </c>
      <c r="B844" s="288" t="s">
        <v>735</v>
      </c>
      <c r="C844" s="289" t="s">
        <v>736</v>
      </c>
      <c r="D844" s="290" t="s">
        <v>122</v>
      </c>
      <c r="E844" s="291">
        <v>13.08</v>
      </c>
      <c r="F844" s="291">
        <v>0</v>
      </c>
      <c r="G844" s="292">
        <f>E844*F844</f>
        <v>0</v>
      </c>
      <c r="H844" s="293">
        <v>7442.52000000328</v>
      </c>
      <c r="I844" s="294">
        <f>E844*H844</f>
        <v>97348.1616000429</v>
      </c>
      <c r="J844" s="293">
        <v>0</v>
      </c>
      <c r="K844" s="294">
        <f>E844*J844</f>
        <v>0</v>
      </c>
      <c r="O844" s="286">
        <v>2</v>
      </c>
      <c r="AA844" s="257">
        <v>1</v>
      </c>
      <c r="AB844" s="257">
        <v>7</v>
      </c>
      <c r="AC844" s="257">
        <v>7</v>
      </c>
      <c r="AZ844" s="257">
        <v>2</v>
      </c>
      <c r="BA844" s="257">
        <f>IF(AZ844=1,G844,0)</f>
        <v>0</v>
      </c>
      <c r="BB844" s="257">
        <f>IF(AZ844=2,G844,0)</f>
        <v>0</v>
      </c>
      <c r="BC844" s="257">
        <f>IF(AZ844=3,G844,0)</f>
        <v>0</v>
      </c>
      <c r="BD844" s="257">
        <f>IF(AZ844=4,G844,0)</f>
        <v>0</v>
      </c>
      <c r="BE844" s="257">
        <f>IF(AZ844=5,G844,0)</f>
        <v>0</v>
      </c>
      <c r="CA844" s="286">
        <v>1</v>
      </c>
      <c r="CB844" s="286">
        <v>7</v>
      </c>
    </row>
    <row r="845" spans="1:80" ht="12.75">
      <c r="A845" s="287">
        <v>134</v>
      </c>
      <c r="B845" s="288" t="s">
        <v>737</v>
      </c>
      <c r="C845" s="289" t="s">
        <v>738</v>
      </c>
      <c r="D845" s="290" t="s">
        <v>122</v>
      </c>
      <c r="E845" s="291">
        <v>14.6756</v>
      </c>
      <c r="F845" s="291">
        <v>0</v>
      </c>
      <c r="G845" s="292">
        <f>E845*F845</f>
        <v>0</v>
      </c>
      <c r="H845" s="293">
        <v>5661.85000000149</v>
      </c>
      <c r="I845" s="294">
        <f>E845*H845</f>
        <v>83091.04586002187</v>
      </c>
      <c r="J845" s="293">
        <v>0</v>
      </c>
      <c r="K845" s="294">
        <f>E845*J845</f>
        <v>0</v>
      </c>
      <c r="O845" s="286">
        <v>2</v>
      </c>
      <c r="AA845" s="257">
        <v>1</v>
      </c>
      <c r="AB845" s="257">
        <v>7</v>
      </c>
      <c r="AC845" s="257">
        <v>7</v>
      </c>
      <c r="AZ845" s="257">
        <v>2</v>
      </c>
      <c r="BA845" s="257">
        <f>IF(AZ845=1,G845,0)</f>
        <v>0</v>
      </c>
      <c r="BB845" s="257">
        <f>IF(AZ845=2,G845,0)</f>
        <v>0</v>
      </c>
      <c r="BC845" s="257">
        <f>IF(AZ845=3,G845,0)</f>
        <v>0</v>
      </c>
      <c r="BD845" s="257">
        <f>IF(AZ845=4,G845,0)</f>
        <v>0</v>
      </c>
      <c r="BE845" s="257">
        <f>IF(AZ845=5,G845,0)</f>
        <v>0</v>
      </c>
      <c r="CA845" s="286">
        <v>1</v>
      </c>
      <c r="CB845" s="286">
        <v>7</v>
      </c>
    </row>
    <row r="846" spans="1:15" ht="12.75">
      <c r="A846" s="295"/>
      <c r="B846" s="298"/>
      <c r="C846" s="299" t="s">
        <v>739</v>
      </c>
      <c r="D846" s="300"/>
      <c r="E846" s="301">
        <v>14.6756</v>
      </c>
      <c r="F846" s="302"/>
      <c r="G846" s="303"/>
      <c r="H846" s="304"/>
      <c r="I846" s="296"/>
      <c r="J846" s="305"/>
      <c r="K846" s="296"/>
      <c r="M846" s="297" t="s">
        <v>739</v>
      </c>
      <c r="O846" s="286"/>
    </row>
    <row r="847" spans="1:80" ht="12.75">
      <c r="A847" s="287">
        <v>135</v>
      </c>
      <c r="B847" s="288" t="s">
        <v>740</v>
      </c>
      <c r="C847" s="289" t="s">
        <v>741</v>
      </c>
      <c r="D847" s="290" t="s">
        <v>122</v>
      </c>
      <c r="E847" s="291">
        <v>362.5672</v>
      </c>
      <c r="F847" s="291">
        <v>0</v>
      </c>
      <c r="G847" s="292">
        <f>E847*F847</f>
        <v>0</v>
      </c>
      <c r="H847" s="293">
        <v>18817.2400000095</v>
      </c>
      <c r="I847" s="294">
        <f>E847*H847</f>
        <v>6822514.0185314445</v>
      </c>
      <c r="J847" s="293">
        <v>0</v>
      </c>
      <c r="K847" s="294">
        <f>E847*J847</f>
        <v>0</v>
      </c>
      <c r="O847" s="286">
        <v>2</v>
      </c>
      <c r="AA847" s="257">
        <v>1</v>
      </c>
      <c r="AB847" s="257">
        <v>7</v>
      </c>
      <c r="AC847" s="257">
        <v>7</v>
      </c>
      <c r="AZ847" s="257">
        <v>2</v>
      </c>
      <c r="BA847" s="257">
        <f>IF(AZ847=1,G847,0)</f>
        <v>0</v>
      </c>
      <c r="BB847" s="257">
        <f>IF(AZ847=2,G847,0)</f>
        <v>0</v>
      </c>
      <c r="BC847" s="257">
        <f>IF(AZ847=3,G847,0)</f>
        <v>0</v>
      </c>
      <c r="BD847" s="257">
        <f>IF(AZ847=4,G847,0)</f>
        <v>0</v>
      </c>
      <c r="BE847" s="257">
        <f>IF(AZ847=5,G847,0)</f>
        <v>0</v>
      </c>
      <c r="CA847" s="286">
        <v>1</v>
      </c>
      <c r="CB847" s="286">
        <v>7</v>
      </c>
    </row>
    <row r="848" spans="1:15" ht="12.75">
      <c r="A848" s="295"/>
      <c r="B848" s="298"/>
      <c r="C848" s="299" t="s">
        <v>742</v>
      </c>
      <c r="D848" s="300"/>
      <c r="E848" s="301">
        <v>41.2608</v>
      </c>
      <c r="F848" s="302"/>
      <c r="G848" s="303"/>
      <c r="H848" s="304"/>
      <c r="I848" s="296"/>
      <c r="J848" s="305"/>
      <c r="K848" s="296"/>
      <c r="M848" s="297" t="s">
        <v>742</v>
      </c>
      <c r="O848" s="286"/>
    </row>
    <row r="849" spans="1:15" ht="12.75">
      <c r="A849" s="295"/>
      <c r="B849" s="298"/>
      <c r="C849" s="299" t="s">
        <v>743</v>
      </c>
      <c r="D849" s="300"/>
      <c r="E849" s="301">
        <v>67.5648</v>
      </c>
      <c r="F849" s="302"/>
      <c r="G849" s="303"/>
      <c r="H849" s="304"/>
      <c r="I849" s="296"/>
      <c r="J849" s="305"/>
      <c r="K849" s="296"/>
      <c r="M849" s="297" t="s">
        <v>743</v>
      </c>
      <c r="O849" s="286"/>
    </row>
    <row r="850" spans="1:15" ht="12.75">
      <c r="A850" s="295"/>
      <c r="B850" s="298"/>
      <c r="C850" s="299" t="s">
        <v>744</v>
      </c>
      <c r="D850" s="300"/>
      <c r="E850" s="301">
        <v>44.5816</v>
      </c>
      <c r="F850" s="302"/>
      <c r="G850" s="303"/>
      <c r="H850" s="304"/>
      <c r="I850" s="296"/>
      <c r="J850" s="305"/>
      <c r="K850" s="296"/>
      <c r="M850" s="297" t="s">
        <v>744</v>
      </c>
      <c r="O850" s="286"/>
    </row>
    <row r="851" spans="1:15" ht="12.75">
      <c r="A851" s="295"/>
      <c r="B851" s="298"/>
      <c r="C851" s="299" t="s">
        <v>745</v>
      </c>
      <c r="D851" s="300"/>
      <c r="E851" s="301">
        <v>26.976</v>
      </c>
      <c r="F851" s="302"/>
      <c r="G851" s="303"/>
      <c r="H851" s="304"/>
      <c r="I851" s="296"/>
      <c r="J851" s="305"/>
      <c r="K851" s="296"/>
      <c r="M851" s="297" t="s">
        <v>745</v>
      </c>
      <c r="O851" s="286"/>
    </row>
    <row r="852" spans="1:15" ht="12.75">
      <c r="A852" s="295"/>
      <c r="B852" s="298"/>
      <c r="C852" s="299" t="s">
        <v>746</v>
      </c>
      <c r="D852" s="300"/>
      <c r="E852" s="301">
        <v>13.9032</v>
      </c>
      <c r="F852" s="302"/>
      <c r="G852" s="303"/>
      <c r="H852" s="304"/>
      <c r="I852" s="296"/>
      <c r="J852" s="305"/>
      <c r="K852" s="296"/>
      <c r="M852" s="297" t="s">
        <v>746</v>
      </c>
      <c r="O852" s="286"/>
    </row>
    <row r="853" spans="1:15" ht="12.75">
      <c r="A853" s="295"/>
      <c r="B853" s="298"/>
      <c r="C853" s="299" t="s">
        <v>747</v>
      </c>
      <c r="D853" s="300"/>
      <c r="E853" s="301">
        <v>19.072</v>
      </c>
      <c r="F853" s="302"/>
      <c r="G853" s="303"/>
      <c r="H853" s="304"/>
      <c r="I853" s="296"/>
      <c r="J853" s="305"/>
      <c r="K853" s="296"/>
      <c r="M853" s="297" t="s">
        <v>747</v>
      </c>
      <c r="O853" s="286"/>
    </row>
    <row r="854" spans="1:15" ht="12.75">
      <c r="A854" s="295"/>
      <c r="B854" s="298"/>
      <c r="C854" s="299" t="s">
        <v>748</v>
      </c>
      <c r="D854" s="300"/>
      <c r="E854" s="301">
        <v>6.72</v>
      </c>
      <c r="F854" s="302"/>
      <c r="G854" s="303"/>
      <c r="H854" s="304"/>
      <c r="I854" s="296"/>
      <c r="J854" s="305"/>
      <c r="K854" s="296"/>
      <c r="M854" s="297" t="s">
        <v>748</v>
      </c>
      <c r="O854" s="286"/>
    </row>
    <row r="855" spans="1:15" ht="12.75">
      <c r="A855" s="295"/>
      <c r="B855" s="298"/>
      <c r="C855" s="299" t="s">
        <v>749</v>
      </c>
      <c r="D855" s="300"/>
      <c r="E855" s="301">
        <v>4.94</v>
      </c>
      <c r="F855" s="302"/>
      <c r="G855" s="303"/>
      <c r="H855" s="304"/>
      <c r="I855" s="296"/>
      <c r="J855" s="305"/>
      <c r="K855" s="296"/>
      <c r="M855" s="297" t="s">
        <v>749</v>
      </c>
      <c r="O855" s="286"/>
    </row>
    <row r="856" spans="1:15" ht="12.75">
      <c r="A856" s="295"/>
      <c r="B856" s="298"/>
      <c r="C856" s="299" t="s">
        <v>750</v>
      </c>
      <c r="D856" s="300"/>
      <c r="E856" s="301">
        <v>6.8408</v>
      </c>
      <c r="F856" s="302"/>
      <c r="G856" s="303"/>
      <c r="H856" s="304"/>
      <c r="I856" s="296"/>
      <c r="J856" s="305"/>
      <c r="K856" s="296"/>
      <c r="M856" s="297" t="s">
        <v>750</v>
      </c>
      <c r="O856" s="286"/>
    </row>
    <row r="857" spans="1:15" ht="12.75">
      <c r="A857" s="295"/>
      <c r="B857" s="298"/>
      <c r="C857" s="299" t="s">
        <v>751</v>
      </c>
      <c r="D857" s="300"/>
      <c r="E857" s="301">
        <v>3.136</v>
      </c>
      <c r="F857" s="302"/>
      <c r="G857" s="303"/>
      <c r="H857" s="304"/>
      <c r="I857" s="296"/>
      <c r="J857" s="305"/>
      <c r="K857" s="296"/>
      <c r="M857" s="297" t="s">
        <v>751</v>
      </c>
      <c r="O857" s="286"/>
    </row>
    <row r="858" spans="1:15" ht="12.75">
      <c r="A858" s="295"/>
      <c r="B858" s="298"/>
      <c r="C858" s="299" t="s">
        <v>752</v>
      </c>
      <c r="D858" s="300"/>
      <c r="E858" s="301">
        <v>2.66</v>
      </c>
      <c r="F858" s="302"/>
      <c r="G858" s="303"/>
      <c r="H858" s="304"/>
      <c r="I858" s="296"/>
      <c r="J858" s="305"/>
      <c r="K858" s="296"/>
      <c r="M858" s="297" t="s">
        <v>752</v>
      </c>
      <c r="O858" s="286"/>
    </row>
    <row r="859" spans="1:15" ht="12.75">
      <c r="A859" s="295"/>
      <c r="B859" s="298"/>
      <c r="C859" s="299" t="s">
        <v>753</v>
      </c>
      <c r="D859" s="300"/>
      <c r="E859" s="301">
        <v>6.384</v>
      </c>
      <c r="F859" s="302"/>
      <c r="G859" s="303"/>
      <c r="H859" s="304"/>
      <c r="I859" s="296"/>
      <c r="J859" s="305"/>
      <c r="K859" s="296"/>
      <c r="M859" s="297" t="s">
        <v>753</v>
      </c>
      <c r="O859" s="286"/>
    </row>
    <row r="860" spans="1:15" ht="12.75">
      <c r="A860" s="295"/>
      <c r="B860" s="298"/>
      <c r="C860" s="299" t="s">
        <v>754</v>
      </c>
      <c r="D860" s="300"/>
      <c r="E860" s="301">
        <v>10.528</v>
      </c>
      <c r="F860" s="302"/>
      <c r="G860" s="303"/>
      <c r="H860" s="304"/>
      <c r="I860" s="296"/>
      <c r="J860" s="305"/>
      <c r="K860" s="296"/>
      <c r="M860" s="297" t="s">
        <v>754</v>
      </c>
      <c r="O860" s="286"/>
    </row>
    <row r="861" spans="1:15" ht="12.75">
      <c r="A861" s="295"/>
      <c r="B861" s="298"/>
      <c r="C861" s="299" t="s">
        <v>461</v>
      </c>
      <c r="D861" s="300"/>
      <c r="E861" s="301">
        <v>0</v>
      </c>
      <c r="F861" s="302"/>
      <c r="G861" s="303"/>
      <c r="H861" s="304"/>
      <c r="I861" s="296"/>
      <c r="J861" s="305"/>
      <c r="K861" s="296"/>
      <c r="M861" s="297">
        <v>0</v>
      </c>
      <c r="O861" s="286"/>
    </row>
    <row r="862" spans="1:15" ht="12.75">
      <c r="A862" s="295"/>
      <c r="B862" s="298"/>
      <c r="C862" s="299" t="s">
        <v>755</v>
      </c>
      <c r="D862" s="300"/>
      <c r="E862" s="301">
        <v>80.352</v>
      </c>
      <c r="F862" s="302"/>
      <c r="G862" s="303"/>
      <c r="H862" s="304"/>
      <c r="I862" s="296"/>
      <c r="J862" s="305"/>
      <c r="K862" s="296"/>
      <c r="M862" s="297" t="s">
        <v>755</v>
      </c>
      <c r="O862" s="286"/>
    </row>
    <row r="863" spans="1:15" ht="12.75">
      <c r="A863" s="295"/>
      <c r="B863" s="298"/>
      <c r="C863" s="299" t="s">
        <v>756</v>
      </c>
      <c r="D863" s="300"/>
      <c r="E863" s="301">
        <v>27.648</v>
      </c>
      <c r="F863" s="302"/>
      <c r="G863" s="303"/>
      <c r="H863" s="304"/>
      <c r="I863" s="296"/>
      <c r="J863" s="305"/>
      <c r="K863" s="296"/>
      <c r="M863" s="297" t="s">
        <v>756</v>
      </c>
      <c r="O863" s="286"/>
    </row>
    <row r="864" spans="1:57" ht="12.75">
      <c r="A864" s="306"/>
      <c r="B864" s="307" t="s">
        <v>101</v>
      </c>
      <c r="C864" s="308" t="s">
        <v>731</v>
      </c>
      <c r="D864" s="309"/>
      <c r="E864" s="310"/>
      <c r="F864" s="311"/>
      <c r="G864" s="312">
        <f>SUM(G841:G863)</f>
        <v>0</v>
      </c>
      <c r="H864" s="313"/>
      <c r="I864" s="314">
        <f>SUM(I841:I863)</f>
        <v>7024852.285191512</v>
      </c>
      <c r="J864" s="313"/>
      <c r="K864" s="314">
        <f>SUM(K841:K863)</f>
        <v>0</v>
      </c>
      <c r="O864" s="286">
        <v>4</v>
      </c>
      <c r="BA864" s="315">
        <f>SUM(BA841:BA863)</f>
        <v>0</v>
      </c>
      <c r="BB864" s="315">
        <f>SUM(BB841:BB863)</f>
        <v>0</v>
      </c>
      <c r="BC864" s="315">
        <f>SUM(BC841:BC863)</f>
        <v>0</v>
      </c>
      <c r="BD864" s="315">
        <f>SUM(BD841:BD863)</f>
        <v>0</v>
      </c>
      <c r="BE864" s="315">
        <f>SUM(BE841:BE863)</f>
        <v>0</v>
      </c>
    </row>
    <row r="865" spans="1:15" ht="12.75">
      <c r="A865" s="276" t="s">
        <v>97</v>
      </c>
      <c r="B865" s="277" t="s">
        <v>757</v>
      </c>
      <c r="C865" s="278" t="s">
        <v>758</v>
      </c>
      <c r="D865" s="279"/>
      <c r="E865" s="280"/>
      <c r="F865" s="280"/>
      <c r="G865" s="281"/>
      <c r="H865" s="282"/>
      <c r="I865" s="283"/>
      <c r="J865" s="284"/>
      <c r="K865" s="285"/>
      <c r="O865" s="286">
        <v>1</v>
      </c>
    </row>
    <row r="866" spans="1:80" ht="12.75">
      <c r="A866" s="287">
        <v>136</v>
      </c>
      <c r="B866" s="288" t="s">
        <v>760</v>
      </c>
      <c r="C866" s="289" t="s">
        <v>761</v>
      </c>
      <c r="D866" s="290" t="s">
        <v>122</v>
      </c>
      <c r="E866" s="291">
        <v>752.9086</v>
      </c>
      <c r="F866" s="291">
        <v>0</v>
      </c>
      <c r="G866" s="292">
        <f>E866*F866</f>
        <v>0</v>
      </c>
      <c r="H866" s="293">
        <v>10390.1400000006</v>
      </c>
      <c r="I866" s="294">
        <f>E866*H866</f>
        <v>7822825.761204451</v>
      </c>
      <c r="J866" s="293">
        <v>0</v>
      </c>
      <c r="K866" s="294">
        <f>E866*J866</f>
        <v>0</v>
      </c>
      <c r="O866" s="286">
        <v>2</v>
      </c>
      <c r="AA866" s="257">
        <v>1</v>
      </c>
      <c r="AB866" s="257">
        <v>7</v>
      </c>
      <c r="AC866" s="257">
        <v>7</v>
      </c>
      <c r="AZ866" s="257">
        <v>2</v>
      </c>
      <c r="BA866" s="257">
        <f>IF(AZ866=1,G866,0)</f>
        <v>0</v>
      </c>
      <c r="BB866" s="257">
        <f>IF(AZ866=2,G866,0)</f>
        <v>0</v>
      </c>
      <c r="BC866" s="257">
        <f>IF(AZ866=3,G866,0)</f>
        <v>0</v>
      </c>
      <c r="BD866" s="257">
        <f>IF(AZ866=4,G866,0)</f>
        <v>0</v>
      </c>
      <c r="BE866" s="257">
        <f>IF(AZ866=5,G866,0)</f>
        <v>0</v>
      </c>
      <c r="CA866" s="286">
        <v>1</v>
      </c>
      <c r="CB866" s="286">
        <v>7</v>
      </c>
    </row>
    <row r="867" spans="1:15" ht="12.75">
      <c r="A867" s="295"/>
      <c r="B867" s="298"/>
      <c r="C867" s="299" t="s">
        <v>762</v>
      </c>
      <c r="D867" s="300"/>
      <c r="E867" s="301">
        <v>196.6515</v>
      </c>
      <c r="F867" s="302"/>
      <c r="G867" s="303"/>
      <c r="H867" s="304"/>
      <c r="I867" s="296"/>
      <c r="J867" s="305"/>
      <c r="K867" s="296"/>
      <c r="M867" s="297" t="s">
        <v>762</v>
      </c>
      <c r="O867" s="286"/>
    </row>
    <row r="868" spans="1:15" ht="12.75">
      <c r="A868" s="295"/>
      <c r="B868" s="298"/>
      <c r="C868" s="299" t="s">
        <v>763</v>
      </c>
      <c r="D868" s="300"/>
      <c r="E868" s="301">
        <v>223.1779</v>
      </c>
      <c r="F868" s="302"/>
      <c r="G868" s="303"/>
      <c r="H868" s="304"/>
      <c r="I868" s="296"/>
      <c r="J868" s="305"/>
      <c r="K868" s="296"/>
      <c r="M868" s="297" t="s">
        <v>763</v>
      </c>
      <c r="O868" s="286"/>
    </row>
    <row r="869" spans="1:15" ht="12.75">
      <c r="A869" s="295"/>
      <c r="B869" s="298"/>
      <c r="C869" s="299" t="s">
        <v>764</v>
      </c>
      <c r="D869" s="300"/>
      <c r="E869" s="301">
        <v>155.7</v>
      </c>
      <c r="F869" s="302"/>
      <c r="G869" s="303"/>
      <c r="H869" s="304"/>
      <c r="I869" s="296"/>
      <c r="J869" s="305"/>
      <c r="K869" s="296"/>
      <c r="M869" s="297" t="s">
        <v>764</v>
      </c>
      <c r="O869" s="286"/>
    </row>
    <row r="870" spans="1:15" ht="12.75">
      <c r="A870" s="295"/>
      <c r="B870" s="298"/>
      <c r="C870" s="299" t="s">
        <v>765</v>
      </c>
      <c r="D870" s="300"/>
      <c r="E870" s="301">
        <v>177.3792</v>
      </c>
      <c r="F870" s="302"/>
      <c r="G870" s="303"/>
      <c r="H870" s="304"/>
      <c r="I870" s="296"/>
      <c r="J870" s="305"/>
      <c r="K870" s="296"/>
      <c r="M870" s="297" t="s">
        <v>765</v>
      </c>
      <c r="O870" s="286"/>
    </row>
    <row r="871" spans="1:80" ht="12.75">
      <c r="A871" s="287">
        <v>137</v>
      </c>
      <c r="B871" s="288" t="s">
        <v>766</v>
      </c>
      <c r="C871" s="289" t="s">
        <v>767</v>
      </c>
      <c r="D871" s="290" t="s">
        <v>122</v>
      </c>
      <c r="E871" s="291">
        <v>530.115</v>
      </c>
      <c r="F871" s="291">
        <v>0</v>
      </c>
      <c r="G871" s="292">
        <f>E871*F871</f>
        <v>0</v>
      </c>
      <c r="H871" s="293">
        <v>7792.68999999762</v>
      </c>
      <c r="I871" s="294">
        <f>E871*H871</f>
        <v>4131021.8593487386</v>
      </c>
      <c r="J871" s="293">
        <v>0</v>
      </c>
      <c r="K871" s="294">
        <f>E871*J871</f>
        <v>0</v>
      </c>
      <c r="O871" s="286">
        <v>2</v>
      </c>
      <c r="AA871" s="257">
        <v>1</v>
      </c>
      <c r="AB871" s="257">
        <v>7</v>
      </c>
      <c r="AC871" s="257">
        <v>7</v>
      </c>
      <c r="AZ871" s="257">
        <v>2</v>
      </c>
      <c r="BA871" s="257">
        <f>IF(AZ871=1,G871,0)</f>
        <v>0</v>
      </c>
      <c r="BB871" s="257">
        <f>IF(AZ871=2,G871,0)</f>
        <v>0</v>
      </c>
      <c r="BC871" s="257">
        <f>IF(AZ871=3,G871,0)</f>
        <v>0</v>
      </c>
      <c r="BD871" s="257">
        <f>IF(AZ871=4,G871,0)</f>
        <v>0</v>
      </c>
      <c r="BE871" s="257">
        <f>IF(AZ871=5,G871,0)</f>
        <v>0</v>
      </c>
      <c r="CA871" s="286">
        <v>1</v>
      </c>
      <c r="CB871" s="286">
        <v>7</v>
      </c>
    </row>
    <row r="872" spans="1:15" ht="12.75">
      <c r="A872" s="295"/>
      <c r="B872" s="298"/>
      <c r="C872" s="299" t="s">
        <v>768</v>
      </c>
      <c r="D872" s="300"/>
      <c r="E872" s="301">
        <v>29.0407</v>
      </c>
      <c r="F872" s="302"/>
      <c r="G872" s="303"/>
      <c r="H872" s="304"/>
      <c r="I872" s="296"/>
      <c r="J872" s="305"/>
      <c r="K872" s="296"/>
      <c r="M872" s="297" t="s">
        <v>768</v>
      </c>
      <c r="O872" s="286"/>
    </row>
    <row r="873" spans="1:15" ht="12.75">
      <c r="A873" s="295"/>
      <c r="B873" s="298"/>
      <c r="C873" s="299" t="s">
        <v>769</v>
      </c>
      <c r="D873" s="300"/>
      <c r="E873" s="301">
        <v>22.0733</v>
      </c>
      <c r="F873" s="302"/>
      <c r="G873" s="303"/>
      <c r="H873" s="304"/>
      <c r="I873" s="296"/>
      <c r="J873" s="305"/>
      <c r="K873" s="296"/>
      <c r="M873" s="326">
        <v>220733</v>
      </c>
      <c r="O873" s="286"/>
    </row>
    <row r="874" spans="1:15" ht="12.75">
      <c r="A874" s="295"/>
      <c r="B874" s="298"/>
      <c r="C874" s="299" t="s">
        <v>123</v>
      </c>
      <c r="D874" s="300"/>
      <c r="E874" s="301">
        <v>39.2904</v>
      </c>
      <c r="F874" s="302"/>
      <c r="G874" s="303"/>
      <c r="H874" s="304"/>
      <c r="I874" s="296"/>
      <c r="J874" s="305"/>
      <c r="K874" s="296"/>
      <c r="M874" s="297" t="s">
        <v>123</v>
      </c>
      <c r="O874" s="286"/>
    </row>
    <row r="875" spans="1:15" ht="12.75">
      <c r="A875" s="295"/>
      <c r="B875" s="298"/>
      <c r="C875" s="299" t="s">
        <v>770</v>
      </c>
      <c r="D875" s="300"/>
      <c r="E875" s="301">
        <v>1.6308</v>
      </c>
      <c r="F875" s="302"/>
      <c r="G875" s="303"/>
      <c r="H875" s="304"/>
      <c r="I875" s="296"/>
      <c r="J875" s="305"/>
      <c r="K875" s="296"/>
      <c r="M875" s="297" t="s">
        <v>770</v>
      </c>
      <c r="O875" s="286"/>
    </row>
    <row r="876" spans="1:15" ht="12.75">
      <c r="A876" s="295"/>
      <c r="B876" s="298"/>
      <c r="C876" s="299" t="s">
        <v>771</v>
      </c>
      <c r="D876" s="300"/>
      <c r="E876" s="301">
        <v>0</v>
      </c>
      <c r="F876" s="302"/>
      <c r="G876" s="303"/>
      <c r="H876" s="304"/>
      <c r="I876" s="296"/>
      <c r="J876" s="305"/>
      <c r="K876" s="296"/>
      <c r="M876" s="297" t="s">
        <v>771</v>
      </c>
      <c r="O876" s="286"/>
    </row>
    <row r="877" spans="1:15" ht="12.75">
      <c r="A877" s="295"/>
      <c r="B877" s="298"/>
      <c r="C877" s="299" t="s">
        <v>232</v>
      </c>
      <c r="D877" s="300"/>
      <c r="E877" s="301">
        <v>82.008</v>
      </c>
      <c r="F877" s="302"/>
      <c r="G877" s="303"/>
      <c r="H877" s="304"/>
      <c r="I877" s="296"/>
      <c r="J877" s="305"/>
      <c r="K877" s="296"/>
      <c r="M877" s="297" t="s">
        <v>232</v>
      </c>
      <c r="O877" s="286"/>
    </row>
    <row r="878" spans="1:15" ht="12.75">
      <c r="A878" s="295"/>
      <c r="B878" s="298"/>
      <c r="C878" s="299" t="s">
        <v>233</v>
      </c>
      <c r="D878" s="300"/>
      <c r="E878" s="301">
        <v>78.696</v>
      </c>
      <c r="F878" s="302"/>
      <c r="G878" s="303"/>
      <c r="H878" s="304"/>
      <c r="I878" s="296"/>
      <c r="J878" s="305"/>
      <c r="K878" s="296"/>
      <c r="M878" s="297" t="s">
        <v>233</v>
      </c>
      <c r="O878" s="286"/>
    </row>
    <row r="879" spans="1:15" ht="12.75">
      <c r="A879" s="295"/>
      <c r="B879" s="298"/>
      <c r="C879" s="299" t="s">
        <v>234</v>
      </c>
      <c r="D879" s="300"/>
      <c r="E879" s="301">
        <v>27.1512</v>
      </c>
      <c r="F879" s="302"/>
      <c r="G879" s="303"/>
      <c r="H879" s="304"/>
      <c r="I879" s="296"/>
      <c r="J879" s="305"/>
      <c r="K879" s="296"/>
      <c r="M879" s="297" t="s">
        <v>234</v>
      </c>
      <c r="O879" s="286"/>
    </row>
    <row r="880" spans="1:15" ht="12.75">
      <c r="A880" s="295"/>
      <c r="B880" s="298"/>
      <c r="C880" s="299" t="s">
        <v>235</v>
      </c>
      <c r="D880" s="300"/>
      <c r="E880" s="301">
        <v>82.008</v>
      </c>
      <c r="F880" s="302"/>
      <c r="G880" s="303"/>
      <c r="H880" s="304"/>
      <c r="I880" s="296"/>
      <c r="J880" s="305"/>
      <c r="K880" s="296"/>
      <c r="M880" s="297" t="s">
        <v>235</v>
      </c>
      <c r="O880" s="286"/>
    </row>
    <row r="881" spans="1:15" ht="12.75">
      <c r="A881" s="295"/>
      <c r="B881" s="298"/>
      <c r="C881" s="299" t="s">
        <v>236</v>
      </c>
      <c r="D881" s="300"/>
      <c r="E881" s="301">
        <v>79.716</v>
      </c>
      <c r="F881" s="302"/>
      <c r="G881" s="303"/>
      <c r="H881" s="304"/>
      <c r="I881" s="296"/>
      <c r="J881" s="305"/>
      <c r="K881" s="296"/>
      <c r="M881" s="297" t="s">
        <v>236</v>
      </c>
      <c r="O881" s="286"/>
    </row>
    <row r="882" spans="1:15" ht="12.75">
      <c r="A882" s="295"/>
      <c r="B882" s="298"/>
      <c r="C882" s="299" t="s">
        <v>237</v>
      </c>
      <c r="D882" s="300"/>
      <c r="E882" s="301">
        <v>36.556</v>
      </c>
      <c r="F882" s="302"/>
      <c r="G882" s="303"/>
      <c r="H882" s="304"/>
      <c r="I882" s="296"/>
      <c r="J882" s="305"/>
      <c r="K882" s="296"/>
      <c r="M882" s="297" t="s">
        <v>237</v>
      </c>
      <c r="O882" s="286"/>
    </row>
    <row r="883" spans="1:15" ht="12.75">
      <c r="A883" s="295"/>
      <c r="B883" s="298"/>
      <c r="C883" s="299" t="s">
        <v>238</v>
      </c>
      <c r="D883" s="300"/>
      <c r="E883" s="301">
        <v>60.164</v>
      </c>
      <c r="F883" s="302"/>
      <c r="G883" s="303"/>
      <c r="H883" s="304"/>
      <c r="I883" s="296"/>
      <c r="J883" s="305"/>
      <c r="K883" s="296"/>
      <c r="M883" s="297" t="s">
        <v>238</v>
      </c>
      <c r="O883" s="286"/>
    </row>
    <row r="884" spans="1:15" ht="12.75">
      <c r="A884" s="295"/>
      <c r="B884" s="298"/>
      <c r="C884" s="299" t="s">
        <v>772</v>
      </c>
      <c r="D884" s="300"/>
      <c r="E884" s="301">
        <v>-13.3632</v>
      </c>
      <c r="F884" s="302"/>
      <c r="G884" s="303"/>
      <c r="H884" s="304"/>
      <c r="I884" s="296"/>
      <c r="J884" s="305"/>
      <c r="K884" s="296"/>
      <c r="M884" s="297" t="s">
        <v>772</v>
      </c>
      <c r="O884" s="286"/>
    </row>
    <row r="885" spans="1:15" ht="12.75">
      <c r="A885" s="295"/>
      <c r="B885" s="298"/>
      <c r="C885" s="299" t="s">
        <v>273</v>
      </c>
      <c r="D885" s="300"/>
      <c r="E885" s="301">
        <v>-13.824</v>
      </c>
      <c r="F885" s="302"/>
      <c r="G885" s="303"/>
      <c r="H885" s="304"/>
      <c r="I885" s="296"/>
      <c r="J885" s="305"/>
      <c r="K885" s="296"/>
      <c r="M885" s="297" t="s">
        <v>273</v>
      </c>
      <c r="O885" s="286"/>
    </row>
    <row r="886" spans="1:15" ht="12.75">
      <c r="A886" s="295"/>
      <c r="B886" s="298"/>
      <c r="C886" s="299" t="s">
        <v>274</v>
      </c>
      <c r="D886" s="300"/>
      <c r="E886" s="301">
        <v>-1.3248</v>
      </c>
      <c r="F886" s="302"/>
      <c r="G886" s="303"/>
      <c r="H886" s="304"/>
      <c r="I886" s="296"/>
      <c r="J886" s="305"/>
      <c r="K886" s="296"/>
      <c r="M886" s="297" t="s">
        <v>274</v>
      </c>
      <c r="O886" s="286"/>
    </row>
    <row r="887" spans="1:15" ht="12.75">
      <c r="A887" s="295"/>
      <c r="B887" s="298"/>
      <c r="C887" s="299" t="s">
        <v>242</v>
      </c>
      <c r="D887" s="300"/>
      <c r="E887" s="301">
        <v>20.2926</v>
      </c>
      <c r="F887" s="302"/>
      <c r="G887" s="303"/>
      <c r="H887" s="304"/>
      <c r="I887" s="296"/>
      <c r="J887" s="305"/>
      <c r="K887" s="296"/>
      <c r="M887" s="297" t="s">
        <v>242</v>
      </c>
      <c r="O887" s="286"/>
    </row>
    <row r="888" spans="1:80" ht="12.75">
      <c r="A888" s="287">
        <v>138</v>
      </c>
      <c r="B888" s="288" t="s">
        <v>773</v>
      </c>
      <c r="C888" s="289" t="s">
        <v>774</v>
      </c>
      <c r="D888" s="290" t="s">
        <v>122</v>
      </c>
      <c r="E888" s="291">
        <v>752.9086</v>
      </c>
      <c r="F888" s="291">
        <v>0</v>
      </c>
      <c r="G888" s="292">
        <f>E888*F888</f>
        <v>0</v>
      </c>
      <c r="H888" s="293">
        <v>38247.7599999905</v>
      </c>
      <c r="I888" s="294">
        <f>E888*H888</f>
        <v>28797067.434728846</v>
      </c>
      <c r="J888" s="293">
        <v>0</v>
      </c>
      <c r="K888" s="294">
        <f>E888*J888</f>
        <v>0</v>
      </c>
      <c r="O888" s="286">
        <v>2</v>
      </c>
      <c r="AA888" s="257">
        <v>1</v>
      </c>
      <c r="AB888" s="257">
        <v>7</v>
      </c>
      <c r="AC888" s="257">
        <v>7</v>
      </c>
      <c r="AZ888" s="257">
        <v>2</v>
      </c>
      <c r="BA888" s="257">
        <f>IF(AZ888=1,G888,0)</f>
        <v>0</v>
      </c>
      <c r="BB888" s="257">
        <f>IF(AZ888=2,G888,0)</f>
        <v>0</v>
      </c>
      <c r="BC888" s="257">
        <f>IF(AZ888=3,G888,0)</f>
        <v>0</v>
      </c>
      <c r="BD888" s="257">
        <f>IF(AZ888=4,G888,0)</f>
        <v>0</v>
      </c>
      <c r="BE888" s="257">
        <f>IF(AZ888=5,G888,0)</f>
        <v>0</v>
      </c>
      <c r="CA888" s="286">
        <v>1</v>
      </c>
      <c r="CB888" s="286">
        <v>7</v>
      </c>
    </row>
    <row r="889" spans="1:15" ht="12.75">
      <c r="A889" s="295"/>
      <c r="B889" s="298"/>
      <c r="C889" s="299" t="s">
        <v>762</v>
      </c>
      <c r="D889" s="300"/>
      <c r="E889" s="301">
        <v>196.6515</v>
      </c>
      <c r="F889" s="302"/>
      <c r="G889" s="303"/>
      <c r="H889" s="304"/>
      <c r="I889" s="296"/>
      <c r="J889" s="305"/>
      <c r="K889" s="296"/>
      <c r="M889" s="297" t="s">
        <v>762</v>
      </c>
      <c r="O889" s="286"/>
    </row>
    <row r="890" spans="1:15" ht="12.75">
      <c r="A890" s="295"/>
      <c r="B890" s="298"/>
      <c r="C890" s="299" t="s">
        <v>763</v>
      </c>
      <c r="D890" s="300"/>
      <c r="E890" s="301">
        <v>223.1779</v>
      </c>
      <c r="F890" s="302"/>
      <c r="G890" s="303"/>
      <c r="H890" s="304"/>
      <c r="I890" s="296"/>
      <c r="J890" s="305"/>
      <c r="K890" s="296"/>
      <c r="M890" s="297" t="s">
        <v>763</v>
      </c>
      <c r="O890" s="286"/>
    </row>
    <row r="891" spans="1:15" ht="12.75">
      <c r="A891" s="295"/>
      <c r="B891" s="298"/>
      <c r="C891" s="299" t="s">
        <v>764</v>
      </c>
      <c r="D891" s="300"/>
      <c r="E891" s="301">
        <v>155.7</v>
      </c>
      <c r="F891" s="302"/>
      <c r="G891" s="303"/>
      <c r="H891" s="304"/>
      <c r="I891" s="296"/>
      <c r="J891" s="305"/>
      <c r="K891" s="296"/>
      <c r="M891" s="297" t="s">
        <v>764</v>
      </c>
      <c r="O891" s="286"/>
    </row>
    <row r="892" spans="1:15" ht="12.75">
      <c r="A892" s="295"/>
      <c r="B892" s="298"/>
      <c r="C892" s="299" t="s">
        <v>765</v>
      </c>
      <c r="D892" s="300"/>
      <c r="E892" s="301">
        <v>177.3792</v>
      </c>
      <c r="F892" s="302"/>
      <c r="G892" s="303"/>
      <c r="H892" s="304"/>
      <c r="I892" s="296"/>
      <c r="J892" s="305"/>
      <c r="K892" s="296"/>
      <c r="M892" s="297" t="s">
        <v>765</v>
      </c>
      <c r="O892" s="286"/>
    </row>
    <row r="893" spans="1:80" ht="12.75">
      <c r="A893" s="287">
        <v>139</v>
      </c>
      <c r="B893" s="288" t="s">
        <v>775</v>
      </c>
      <c r="C893" s="289" t="s">
        <v>776</v>
      </c>
      <c r="D893" s="290" t="s">
        <v>122</v>
      </c>
      <c r="E893" s="291">
        <v>530.115</v>
      </c>
      <c r="F893" s="291">
        <v>0</v>
      </c>
      <c r="G893" s="292">
        <f>E893*F893</f>
        <v>0</v>
      </c>
      <c r="H893" s="293">
        <v>20621.4699999988</v>
      </c>
      <c r="I893" s="294">
        <f>E893*H893</f>
        <v>10931750.569049364</v>
      </c>
      <c r="J893" s="293">
        <v>0</v>
      </c>
      <c r="K893" s="294">
        <f>E893*J893</f>
        <v>0</v>
      </c>
      <c r="O893" s="286">
        <v>2</v>
      </c>
      <c r="AA893" s="257">
        <v>1</v>
      </c>
      <c r="AB893" s="257">
        <v>7</v>
      </c>
      <c r="AC893" s="257">
        <v>7</v>
      </c>
      <c r="AZ893" s="257">
        <v>2</v>
      </c>
      <c r="BA893" s="257">
        <f>IF(AZ893=1,G893,0)</f>
        <v>0</v>
      </c>
      <c r="BB893" s="257">
        <f>IF(AZ893=2,G893,0)</f>
        <v>0</v>
      </c>
      <c r="BC893" s="257">
        <f>IF(AZ893=3,G893,0)</f>
        <v>0</v>
      </c>
      <c r="BD893" s="257">
        <f>IF(AZ893=4,G893,0)</f>
        <v>0</v>
      </c>
      <c r="BE893" s="257">
        <f>IF(AZ893=5,G893,0)</f>
        <v>0</v>
      </c>
      <c r="CA893" s="286">
        <v>1</v>
      </c>
      <c r="CB893" s="286">
        <v>7</v>
      </c>
    </row>
    <row r="894" spans="1:15" ht="12.75">
      <c r="A894" s="295"/>
      <c r="B894" s="298"/>
      <c r="C894" s="299" t="s">
        <v>768</v>
      </c>
      <c r="D894" s="300"/>
      <c r="E894" s="301">
        <v>29.0407</v>
      </c>
      <c r="F894" s="302"/>
      <c r="G894" s="303"/>
      <c r="H894" s="304"/>
      <c r="I894" s="296"/>
      <c r="J894" s="305"/>
      <c r="K894" s="296"/>
      <c r="M894" s="297" t="s">
        <v>768</v>
      </c>
      <c r="O894" s="286"/>
    </row>
    <row r="895" spans="1:15" ht="12.75">
      <c r="A895" s="295"/>
      <c r="B895" s="298"/>
      <c r="C895" s="299" t="s">
        <v>769</v>
      </c>
      <c r="D895" s="300"/>
      <c r="E895" s="301">
        <v>22.0733</v>
      </c>
      <c r="F895" s="302"/>
      <c r="G895" s="303"/>
      <c r="H895" s="304"/>
      <c r="I895" s="296"/>
      <c r="J895" s="305"/>
      <c r="K895" s="296"/>
      <c r="M895" s="326">
        <v>220733</v>
      </c>
      <c r="O895" s="286"/>
    </row>
    <row r="896" spans="1:15" ht="12.75">
      <c r="A896" s="295"/>
      <c r="B896" s="298"/>
      <c r="C896" s="299" t="s">
        <v>123</v>
      </c>
      <c r="D896" s="300"/>
      <c r="E896" s="301">
        <v>39.2904</v>
      </c>
      <c r="F896" s="302"/>
      <c r="G896" s="303"/>
      <c r="H896" s="304"/>
      <c r="I896" s="296"/>
      <c r="J896" s="305"/>
      <c r="K896" s="296"/>
      <c r="M896" s="297" t="s">
        <v>123</v>
      </c>
      <c r="O896" s="286"/>
    </row>
    <row r="897" spans="1:15" ht="12.75">
      <c r="A897" s="295"/>
      <c r="B897" s="298"/>
      <c r="C897" s="299" t="s">
        <v>770</v>
      </c>
      <c r="D897" s="300"/>
      <c r="E897" s="301">
        <v>1.6308</v>
      </c>
      <c r="F897" s="302"/>
      <c r="G897" s="303"/>
      <c r="H897" s="304"/>
      <c r="I897" s="296"/>
      <c r="J897" s="305"/>
      <c r="K897" s="296"/>
      <c r="M897" s="297" t="s">
        <v>770</v>
      </c>
      <c r="O897" s="286"/>
    </row>
    <row r="898" spans="1:15" ht="12.75">
      <c r="A898" s="295"/>
      <c r="B898" s="298"/>
      <c r="C898" s="299" t="s">
        <v>771</v>
      </c>
      <c r="D898" s="300"/>
      <c r="E898" s="301">
        <v>0</v>
      </c>
      <c r="F898" s="302"/>
      <c r="G898" s="303"/>
      <c r="H898" s="304"/>
      <c r="I898" s="296"/>
      <c r="J898" s="305"/>
      <c r="K898" s="296"/>
      <c r="M898" s="297" t="s">
        <v>771</v>
      </c>
      <c r="O898" s="286"/>
    </row>
    <row r="899" spans="1:15" ht="12.75">
      <c r="A899" s="295"/>
      <c r="B899" s="298"/>
      <c r="C899" s="299" t="s">
        <v>232</v>
      </c>
      <c r="D899" s="300"/>
      <c r="E899" s="301">
        <v>82.008</v>
      </c>
      <c r="F899" s="302"/>
      <c r="G899" s="303"/>
      <c r="H899" s="304"/>
      <c r="I899" s="296"/>
      <c r="J899" s="305"/>
      <c r="K899" s="296"/>
      <c r="M899" s="297" t="s">
        <v>232</v>
      </c>
      <c r="O899" s="286"/>
    </row>
    <row r="900" spans="1:15" ht="12.75">
      <c r="A900" s="295"/>
      <c r="B900" s="298"/>
      <c r="C900" s="299" t="s">
        <v>233</v>
      </c>
      <c r="D900" s="300"/>
      <c r="E900" s="301">
        <v>78.696</v>
      </c>
      <c r="F900" s="302"/>
      <c r="G900" s="303"/>
      <c r="H900" s="304"/>
      <c r="I900" s="296"/>
      <c r="J900" s="305"/>
      <c r="K900" s="296"/>
      <c r="M900" s="297" t="s">
        <v>233</v>
      </c>
      <c r="O900" s="286"/>
    </row>
    <row r="901" spans="1:15" ht="12.75">
      <c r="A901" s="295"/>
      <c r="B901" s="298"/>
      <c r="C901" s="299" t="s">
        <v>234</v>
      </c>
      <c r="D901" s="300"/>
      <c r="E901" s="301">
        <v>27.1512</v>
      </c>
      <c r="F901" s="302"/>
      <c r="G901" s="303"/>
      <c r="H901" s="304"/>
      <c r="I901" s="296"/>
      <c r="J901" s="305"/>
      <c r="K901" s="296"/>
      <c r="M901" s="297" t="s">
        <v>234</v>
      </c>
      <c r="O901" s="286"/>
    </row>
    <row r="902" spans="1:15" ht="12.75">
      <c r="A902" s="295"/>
      <c r="B902" s="298"/>
      <c r="C902" s="299" t="s">
        <v>235</v>
      </c>
      <c r="D902" s="300"/>
      <c r="E902" s="301">
        <v>82.008</v>
      </c>
      <c r="F902" s="302"/>
      <c r="G902" s="303"/>
      <c r="H902" s="304"/>
      <c r="I902" s="296"/>
      <c r="J902" s="305"/>
      <c r="K902" s="296"/>
      <c r="M902" s="297" t="s">
        <v>235</v>
      </c>
      <c r="O902" s="286"/>
    </row>
    <row r="903" spans="1:15" ht="12.75">
      <c r="A903" s="295"/>
      <c r="B903" s="298"/>
      <c r="C903" s="299" t="s">
        <v>236</v>
      </c>
      <c r="D903" s="300"/>
      <c r="E903" s="301">
        <v>79.716</v>
      </c>
      <c r="F903" s="302"/>
      <c r="G903" s="303"/>
      <c r="H903" s="304"/>
      <c r="I903" s="296"/>
      <c r="J903" s="305"/>
      <c r="K903" s="296"/>
      <c r="M903" s="297" t="s">
        <v>236</v>
      </c>
      <c r="O903" s="286"/>
    </row>
    <row r="904" spans="1:15" ht="12.75">
      <c r="A904" s="295"/>
      <c r="B904" s="298"/>
      <c r="C904" s="299" t="s">
        <v>237</v>
      </c>
      <c r="D904" s="300"/>
      <c r="E904" s="301">
        <v>36.556</v>
      </c>
      <c r="F904" s="302"/>
      <c r="G904" s="303"/>
      <c r="H904" s="304"/>
      <c r="I904" s="296"/>
      <c r="J904" s="305"/>
      <c r="K904" s="296"/>
      <c r="M904" s="297" t="s">
        <v>237</v>
      </c>
      <c r="O904" s="286"/>
    </row>
    <row r="905" spans="1:15" ht="12.75">
      <c r="A905" s="295"/>
      <c r="B905" s="298"/>
      <c r="C905" s="299" t="s">
        <v>238</v>
      </c>
      <c r="D905" s="300"/>
      <c r="E905" s="301">
        <v>60.164</v>
      </c>
      <c r="F905" s="302"/>
      <c r="G905" s="303"/>
      <c r="H905" s="304"/>
      <c r="I905" s="296"/>
      <c r="J905" s="305"/>
      <c r="K905" s="296"/>
      <c r="M905" s="297" t="s">
        <v>238</v>
      </c>
      <c r="O905" s="286"/>
    </row>
    <row r="906" spans="1:15" ht="12.75">
      <c r="A906" s="295"/>
      <c r="B906" s="298"/>
      <c r="C906" s="299" t="s">
        <v>772</v>
      </c>
      <c r="D906" s="300"/>
      <c r="E906" s="301">
        <v>-13.3632</v>
      </c>
      <c r="F906" s="302"/>
      <c r="G906" s="303"/>
      <c r="H906" s="304"/>
      <c r="I906" s="296"/>
      <c r="J906" s="305"/>
      <c r="K906" s="296"/>
      <c r="M906" s="297" t="s">
        <v>772</v>
      </c>
      <c r="O906" s="286"/>
    </row>
    <row r="907" spans="1:15" ht="12.75">
      <c r="A907" s="295"/>
      <c r="B907" s="298"/>
      <c r="C907" s="299" t="s">
        <v>273</v>
      </c>
      <c r="D907" s="300"/>
      <c r="E907" s="301">
        <v>-13.824</v>
      </c>
      <c r="F907" s="302"/>
      <c r="G907" s="303"/>
      <c r="H907" s="304"/>
      <c r="I907" s="296"/>
      <c r="J907" s="305"/>
      <c r="K907" s="296"/>
      <c r="M907" s="297" t="s">
        <v>273</v>
      </c>
      <c r="O907" s="286"/>
    </row>
    <row r="908" spans="1:15" ht="12.75">
      <c r="A908" s="295"/>
      <c r="B908" s="298"/>
      <c r="C908" s="299" t="s">
        <v>274</v>
      </c>
      <c r="D908" s="300"/>
      <c r="E908" s="301">
        <v>-1.3248</v>
      </c>
      <c r="F908" s="302"/>
      <c r="G908" s="303"/>
      <c r="H908" s="304"/>
      <c r="I908" s="296"/>
      <c r="J908" s="305"/>
      <c r="K908" s="296"/>
      <c r="M908" s="297" t="s">
        <v>274</v>
      </c>
      <c r="O908" s="286"/>
    </row>
    <row r="909" spans="1:15" ht="12.75">
      <c r="A909" s="295"/>
      <c r="B909" s="298"/>
      <c r="C909" s="299" t="s">
        <v>242</v>
      </c>
      <c r="D909" s="300"/>
      <c r="E909" s="301">
        <v>20.2926</v>
      </c>
      <c r="F909" s="302"/>
      <c r="G909" s="303"/>
      <c r="H909" s="304"/>
      <c r="I909" s="296"/>
      <c r="J909" s="305"/>
      <c r="K909" s="296"/>
      <c r="M909" s="297" t="s">
        <v>242</v>
      </c>
      <c r="O909" s="286"/>
    </row>
    <row r="910" spans="1:57" ht="12.75">
      <c r="A910" s="306"/>
      <c r="B910" s="307" t="s">
        <v>101</v>
      </c>
      <c r="C910" s="308" t="s">
        <v>759</v>
      </c>
      <c r="D910" s="309"/>
      <c r="E910" s="310"/>
      <c r="F910" s="311"/>
      <c r="G910" s="312">
        <f>SUM(G865:G909)</f>
        <v>0</v>
      </c>
      <c r="H910" s="313"/>
      <c r="I910" s="314">
        <f>SUM(I865:I909)</f>
        <v>51682665.6243314</v>
      </c>
      <c r="J910" s="313"/>
      <c r="K910" s="314">
        <f>SUM(K865:K909)</f>
        <v>0</v>
      </c>
      <c r="O910" s="286">
        <v>4</v>
      </c>
      <c r="BA910" s="315">
        <f>SUM(BA865:BA909)</f>
        <v>0</v>
      </c>
      <c r="BB910" s="315">
        <f>SUM(BB865:BB909)</f>
        <v>0</v>
      </c>
      <c r="BC910" s="315">
        <f>SUM(BC865:BC909)</f>
        <v>0</v>
      </c>
      <c r="BD910" s="315">
        <f>SUM(BD865:BD909)</f>
        <v>0</v>
      </c>
      <c r="BE910" s="315">
        <f>SUM(BE865:BE909)</f>
        <v>0</v>
      </c>
    </row>
    <row r="911" spans="1:15" ht="12.75">
      <c r="A911" s="276" t="s">
        <v>97</v>
      </c>
      <c r="B911" s="277" t="s">
        <v>777</v>
      </c>
      <c r="C911" s="278" t="s">
        <v>778</v>
      </c>
      <c r="D911" s="279"/>
      <c r="E911" s="280"/>
      <c r="F911" s="280"/>
      <c r="G911" s="281"/>
      <c r="H911" s="282"/>
      <c r="I911" s="283"/>
      <c r="J911" s="284"/>
      <c r="K911" s="285"/>
      <c r="O911" s="286">
        <v>1</v>
      </c>
    </row>
    <row r="912" spans="1:80" ht="12.75">
      <c r="A912" s="287">
        <v>140</v>
      </c>
      <c r="B912" s="288" t="s">
        <v>780</v>
      </c>
      <c r="C912" s="289" t="s">
        <v>781</v>
      </c>
      <c r="D912" s="290" t="s">
        <v>184</v>
      </c>
      <c r="E912" s="291">
        <v>433.714</v>
      </c>
      <c r="F912" s="291">
        <v>0</v>
      </c>
      <c r="G912" s="292">
        <f>E912*F912</f>
        <v>0</v>
      </c>
      <c r="H912" s="293">
        <v>48662.7107999921</v>
      </c>
      <c r="I912" s="294">
        <f>E912*H912</f>
        <v>21105698.951907773</v>
      </c>
      <c r="J912" s="293">
        <v>0</v>
      </c>
      <c r="K912" s="294">
        <f>E912*J912</f>
        <v>0</v>
      </c>
      <c r="O912" s="286">
        <v>2</v>
      </c>
      <c r="AA912" s="257">
        <v>1</v>
      </c>
      <c r="AB912" s="257">
        <v>10</v>
      </c>
      <c r="AC912" s="257">
        <v>10</v>
      </c>
      <c r="AZ912" s="257">
        <v>1</v>
      </c>
      <c r="BA912" s="257">
        <f>IF(AZ912=1,G912,0)</f>
        <v>0</v>
      </c>
      <c r="BB912" s="257">
        <f>IF(AZ912=2,G912,0)</f>
        <v>0</v>
      </c>
      <c r="BC912" s="257">
        <f>IF(AZ912=3,G912,0)</f>
        <v>0</v>
      </c>
      <c r="BD912" s="257">
        <f>IF(AZ912=4,G912,0)</f>
        <v>0</v>
      </c>
      <c r="BE912" s="257">
        <f>IF(AZ912=5,G912,0)</f>
        <v>0</v>
      </c>
      <c r="CA912" s="286">
        <v>1</v>
      </c>
      <c r="CB912" s="286">
        <v>10</v>
      </c>
    </row>
    <row r="913" spans="1:80" ht="12.75">
      <c r="A913" s="287">
        <v>141</v>
      </c>
      <c r="B913" s="288" t="s">
        <v>782</v>
      </c>
      <c r="C913" s="289" t="s">
        <v>783</v>
      </c>
      <c r="D913" s="290" t="s">
        <v>184</v>
      </c>
      <c r="E913" s="291">
        <v>433.714</v>
      </c>
      <c r="F913" s="291">
        <v>0</v>
      </c>
      <c r="G913" s="292">
        <f>E913*F913</f>
        <v>0</v>
      </c>
      <c r="H913" s="293">
        <v>57250.2480000257</v>
      </c>
      <c r="I913" s="294">
        <f>E913*H913</f>
        <v>24830234.061083145</v>
      </c>
      <c r="J913" s="293">
        <v>0</v>
      </c>
      <c r="K913" s="294">
        <f>E913*J913</f>
        <v>0</v>
      </c>
      <c r="O913" s="286">
        <v>2</v>
      </c>
      <c r="AA913" s="257">
        <v>1</v>
      </c>
      <c r="AB913" s="257">
        <v>10</v>
      </c>
      <c r="AC913" s="257">
        <v>10</v>
      </c>
      <c r="AZ913" s="257">
        <v>1</v>
      </c>
      <c r="BA913" s="257">
        <f>IF(AZ913=1,G913,0)</f>
        <v>0</v>
      </c>
      <c r="BB913" s="257">
        <f>IF(AZ913=2,G913,0)</f>
        <v>0</v>
      </c>
      <c r="BC913" s="257">
        <f>IF(AZ913=3,G913,0)</f>
        <v>0</v>
      </c>
      <c r="BD913" s="257">
        <f>IF(AZ913=4,G913,0)</f>
        <v>0</v>
      </c>
      <c r="BE913" s="257">
        <f>IF(AZ913=5,G913,0)</f>
        <v>0</v>
      </c>
      <c r="CA913" s="286">
        <v>1</v>
      </c>
      <c r="CB913" s="286">
        <v>10</v>
      </c>
    </row>
    <row r="914" spans="1:80" ht="12.75">
      <c r="A914" s="287">
        <v>142</v>
      </c>
      <c r="B914" s="288" t="s">
        <v>784</v>
      </c>
      <c r="C914" s="289" t="s">
        <v>785</v>
      </c>
      <c r="D914" s="290" t="s">
        <v>184</v>
      </c>
      <c r="E914" s="291">
        <v>433.714</v>
      </c>
      <c r="F914" s="291">
        <v>0</v>
      </c>
      <c r="G914" s="292">
        <f>E914*F914</f>
        <v>0</v>
      </c>
      <c r="H914" s="293">
        <v>76810.7494000196</v>
      </c>
      <c r="I914" s="294">
        <f>E914*H914</f>
        <v>33313897.365280103</v>
      </c>
      <c r="J914" s="293">
        <v>0</v>
      </c>
      <c r="K914" s="294">
        <f>E914*J914</f>
        <v>0</v>
      </c>
      <c r="O914" s="286">
        <v>2</v>
      </c>
      <c r="AA914" s="257">
        <v>1</v>
      </c>
      <c r="AB914" s="257">
        <v>10</v>
      </c>
      <c r="AC914" s="257">
        <v>10</v>
      </c>
      <c r="AZ914" s="257">
        <v>1</v>
      </c>
      <c r="BA914" s="257">
        <f>IF(AZ914=1,G914,0)</f>
        <v>0</v>
      </c>
      <c r="BB914" s="257">
        <f>IF(AZ914=2,G914,0)</f>
        <v>0</v>
      </c>
      <c r="BC914" s="257">
        <f>IF(AZ914=3,G914,0)</f>
        <v>0</v>
      </c>
      <c r="BD914" s="257">
        <f>IF(AZ914=4,G914,0)</f>
        <v>0</v>
      </c>
      <c r="BE914" s="257">
        <f>IF(AZ914=5,G914,0)</f>
        <v>0</v>
      </c>
      <c r="CA914" s="286">
        <v>1</v>
      </c>
      <c r="CB914" s="286">
        <v>10</v>
      </c>
    </row>
    <row r="915" spans="1:80" ht="12.75">
      <c r="A915" s="287">
        <v>143</v>
      </c>
      <c r="B915" s="288" t="s">
        <v>786</v>
      </c>
      <c r="C915" s="289" t="s">
        <v>787</v>
      </c>
      <c r="D915" s="290" t="s">
        <v>184</v>
      </c>
      <c r="E915" s="291">
        <v>10842.85</v>
      </c>
      <c r="F915" s="291">
        <v>0</v>
      </c>
      <c r="G915" s="292">
        <f>E915*F915</f>
        <v>0</v>
      </c>
      <c r="H915" s="293">
        <v>164811.319999933</v>
      </c>
      <c r="I915" s="294">
        <f>E915*H915</f>
        <v>1787024421.0612738</v>
      </c>
      <c r="J915" s="293">
        <v>0</v>
      </c>
      <c r="K915" s="294">
        <f>E915*J915</f>
        <v>0</v>
      </c>
      <c r="O915" s="286">
        <v>2</v>
      </c>
      <c r="AA915" s="257">
        <v>1</v>
      </c>
      <c r="AB915" s="257">
        <v>10</v>
      </c>
      <c r="AC915" s="257">
        <v>10</v>
      </c>
      <c r="AZ915" s="257">
        <v>1</v>
      </c>
      <c r="BA915" s="257">
        <f>IF(AZ915=1,G915,0)</f>
        <v>0</v>
      </c>
      <c r="BB915" s="257">
        <f>IF(AZ915=2,G915,0)</f>
        <v>0</v>
      </c>
      <c r="BC915" s="257">
        <f>IF(AZ915=3,G915,0)</f>
        <v>0</v>
      </c>
      <c r="BD915" s="257">
        <f>IF(AZ915=4,G915,0)</f>
        <v>0</v>
      </c>
      <c r="BE915" s="257">
        <f>IF(AZ915=5,G915,0)</f>
        <v>0</v>
      </c>
      <c r="CA915" s="286">
        <v>1</v>
      </c>
      <c r="CB915" s="286">
        <v>10</v>
      </c>
    </row>
    <row r="916" spans="1:15" ht="12.75">
      <c r="A916" s="295"/>
      <c r="B916" s="298"/>
      <c r="C916" s="299" t="s">
        <v>788</v>
      </c>
      <c r="D916" s="300"/>
      <c r="E916" s="301">
        <v>10842.85</v>
      </c>
      <c r="F916" s="302"/>
      <c r="G916" s="303"/>
      <c r="H916" s="304"/>
      <c r="I916" s="296"/>
      <c r="J916" s="305"/>
      <c r="K916" s="296"/>
      <c r="M916" s="297" t="s">
        <v>788</v>
      </c>
      <c r="O916" s="286"/>
    </row>
    <row r="917" spans="1:80" ht="12.75">
      <c r="A917" s="287">
        <v>144</v>
      </c>
      <c r="B917" s="288" t="s">
        <v>789</v>
      </c>
      <c r="C917" s="289" t="s">
        <v>790</v>
      </c>
      <c r="D917" s="290" t="s">
        <v>184</v>
      </c>
      <c r="E917" s="291">
        <v>433.714</v>
      </c>
      <c r="F917" s="291">
        <v>0</v>
      </c>
      <c r="G917" s="292">
        <f>E917*F917</f>
        <v>0</v>
      </c>
      <c r="H917" s="293">
        <v>97932.6211999655</v>
      </c>
      <c r="I917" s="294">
        <f>E917*H917</f>
        <v>42474748.87112184</v>
      </c>
      <c r="J917" s="293">
        <v>0</v>
      </c>
      <c r="K917" s="294">
        <f>E917*J917</f>
        <v>0</v>
      </c>
      <c r="O917" s="286">
        <v>2</v>
      </c>
      <c r="AA917" s="257">
        <v>1</v>
      </c>
      <c r="AB917" s="257">
        <v>10</v>
      </c>
      <c r="AC917" s="257">
        <v>10</v>
      </c>
      <c r="AZ917" s="257">
        <v>1</v>
      </c>
      <c r="BA917" s="257">
        <f>IF(AZ917=1,G917,0)</f>
        <v>0</v>
      </c>
      <c r="BB917" s="257">
        <f>IF(AZ917=2,G917,0)</f>
        <v>0</v>
      </c>
      <c r="BC917" s="257">
        <f>IF(AZ917=3,G917,0)</f>
        <v>0</v>
      </c>
      <c r="BD917" s="257">
        <f>IF(AZ917=4,G917,0)</f>
        <v>0</v>
      </c>
      <c r="BE917" s="257">
        <f>IF(AZ917=5,G917,0)</f>
        <v>0</v>
      </c>
      <c r="CA917" s="286">
        <v>1</v>
      </c>
      <c r="CB917" s="286">
        <v>10</v>
      </c>
    </row>
    <row r="918" spans="1:80" ht="12.75">
      <c r="A918" s="287">
        <v>145</v>
      </c>
      <c r="B918" s="288" t="s">
        <v>791</v>
      </c>
      <c r="C918" s="289" t="s">
        <v>792</v>
      </c>
      <c r="D918" s="290" t="s">
        <v>184</v>
      </c>
      <c r="E918" s="291">
        <v>388</v>
      </c>
      <c r="F918" s="291">
        <v>0</v>
      </c>
      <c r="G918" s="292">
        <f>E918*F918</f>
        <v>0</v>
      </c>
      <c r="H918" s="293">
        <v>157566.799999952</v>
      </c>
      <c r="I918" s="294">
        <f>E918*H918</f>
        <v>61135918.39998137</v>
      </c>
      <c r="J918" s="293">
        <v>0</v>
      </c>
      <c r="K918" s="294">
        <f>E918*J918</f>
        <v>0</v>
      </c>
      <c r="O918" s="286">
        <v>2</v>
      </c>
      <c r="AA918" s="257">
        <v>1</v>
      </c>
      <c r="AB918" s="257">
        <v>10</v>
      </c>
      <c r="AC918" s="257">
        <v>10</v>
      </c>
      <c r="AZ918" s="257">
        <v>1</v>
      </c>
      <c r="BA918" s="257">
        <f>IF(AZ918=1,G918,0)</f>
        <v>0</v>
      </c>
      <c r="BB918" s="257">
        <f>IF(AZ918=2,G918,0)</f>
        <v>0</v>
      </c>
      <c r="BC918" s="257">
        <f>IF(AZ918=3,G918,0)</f>
        <v>0</v>
      </c>
      <c r="BD918" s="257">
        <f>IF(AZ918=4,G918,0)</f>
        <v>0</v>
      </c>
      <c r="BE918" s="257">
        <f>IF(AZ918=5,G918,0)</f>
        <v>0</v>
      </c>
      <c r="CA918" s="286">
        <v>1</v>
      </c>
      <c r="CB918" s="286">
        <v>10</v>
      </c>
    </row>
    <row r="919" spans="1:80" ht="12.75">
      <c r="A919" s="287">
        <v>146</v>
      </c>
      <c r="B919" s="288" t="s">
        <v>793</v>
      </c>
      <c r="C919" s="289" t="s">
        <v>794</v>
      </c>
      <c r="D919" s="290" t="s">
        <v>184</v>
      </c>
      <c r="E919" s="291">
        <v>18.17</v>
      </c>
      <c r="F919" s="291">
        <v>0</v>
      </c>
      <c r="G919" s="292">
        <f>E919*F919</f>
        <v>0</v>
      </c>
      <c r="H919" s="293">
        <v>9085</v>
      </c>
      <c r="I919" s="294">
        <f>E919*H919</f>
        <v>165074.45</v>
      </c>
      <c r="J919" s="293">
        <v>0</v>
      </c>
      <c r="K919" s="294">
        <f>E919*J919</f>
        <v>0</v>
      </c>
      <c r="O919" s="286">
        <v>2</v>
      </c>
      <c r="AA919" s="257">
        <v>1</v>
      </c>
      <c r="AB919" s="257">
        <v>10</v>
      </c>
      <c r="AC919" s="257">
        <v>10</v>
      </c>
      <c r="AZ919" s="257">
        <v>1</v>
      </c>
      <c r="BA919" s="257">
        <f>IF(AZ919=1,G919,0)</f>
        <v>0</v>
      </c>
      <c r="BB919" s="257">
        <f>IF(AZ919=2,G919,0)</f>
        <v>0</v>
      </c>
      <c r="BC919" s="257">
        <f>IF(AZ919=3,G919,0)</f>
        <v>0</v>
      </c>
      <c r="BD919" s="257">
        <f>IF(AZ919=4,G919,0)</f>
        <v>0</v>
      </c>
      <c r="BE919" s="257">
        <f>IF(AZ919=5,G919,0)</f>
        <v>0</v>
      </c>
      <c r="CA919" s="286">
        <v>1</v>
      </c>
      <c r="CB919" s="286">
        <v>10</v>
      </c>
    </row>
    <row r="920" spans="1:80" ht="12.75">
      <c r="A920" s="287">
        <v>147</v>
      </c>
      <c r="B920" s="288" t="s">
        <v>795</v>
      </c>
      <c r="C920" s="289" t="s">
        <v>796</v>
      </c>
      <c r="D920" s="290" t="s">
        <v>184</v>
      </c>
      <c r="E920" s="291">
        <v>27.32</v>
      </c>
      <c r="F920" s="291">
        <v>0</v>
      </c>
      <c r="G920" s="292">
        <f>E920*F920</f>
        <v>0</v>
      </c>
      <c r="H920" s="293">
        <v>3688.19999999925</v>
      </c>
      <c r="I920" s="294">
        <f>E920*H920</f>
        <v>100761.6239999795</v>
      </c>
      <c r="J920" s="293">
        <v>0</v>
      </c>
      <c r="K920" s="294">
        <f>E920*J920</f>
        <v>0</v>
      </c>
      <c r="O920" s="286">
        <v>2</v>
      </c>
      <c r="AA920" s="257">
        <v>1</v>
      </c>
      <c r="AB920" s="257">
        <v>10</v>
      </c>
      <c r="AC920" s="257">
        <v>10</v>
      </c>
      <c r="AZ920" s="257">
        <v>1</v>
      </c>
      <c r="BA920" s="257">
        <f>IF(AZ920=1,G920,0)</f>
        <v>0</v>
      </c>
      <c r="BB920" s="257">
        <f>IF(AZ920=2,G920,0)</f>
        <v>0</v>
      </c>
      <c r="BC920" s="257">
        <f>IF(AZ920=3,G920,0)</f>
        <v>0</v>
      </c>
      <c r="BD920" s="257">
        <f>IF(AZ920=4,G920,0)</f>
        <v>0</v>
      </c>
      <c r="BE920" s="257">
        <f>IF(AZ920=5,G920,0)</f>
        <v>0</v>
      </c>
      <c r="CA920" s="286">
        <v>1</v>
      </c>
      <c r="CB920" s="286">
        <v>10</v>
      </c>
    </row>
    <row r="921" spans="1:80" ht="12.75">
      <c r="A921" s="287">
        <v>148</v>
      </c>
      <c r="B921" s="288" t="s">
        <v>797</v>
      </c>
      <c r="C921" s="289" t="s">
        <v>798</v>
      </c>
      <c r="D921" s="290" t="s">
        <v>184</v>
      </c>
      <c r="E921" s="291">
        <v>0.224</v>
      </c>
      <c r="F921" s="291">
        <v>0</v>
      </c>
      <c r="G921" s="292">
        <f>E921*F921</f>
        <v>0</v>
      </c>
      <c r="H921" s="293">
        <v>268.799999999814</v>
      </c>
      <c r="I921" s="294">
        <f>E921*H921</f>
        <v>60.21119999995834</v>
      </c>
      <c r="J921" s="293">
        <v>0</v>
      </c>
      <c r="K921" s="294">
        <f>E921*J921</f>
        <v>0</v>
      </c>
      <c r="O921" s="286">
        <v>2</v>
      </c>
      <c r="AA921" s="257">
        <v>1</v>
      </c>
      <c r="AB921" s="257">
        <v>10</v>
      </c>
      <c r="AC921" s="257">
        <v>10</v>
      </c>
      <c r="AZ921" s="257">
        <v>1</v>
      </c>
      <c r="BA921" s="257">
        <f>IF(AZ921=1,G921,0)</f>
        <v>0</v>
      </c>
      <c r="BB921" s="257">
        <f>IF(AZ921=2,G921,0)</f>
        <v>0</v>
      </c>
      <c r="BC921" s="257">
        <f>IF(AZ921=3,G921,0)</f>
        <v>0</v>
      </c>
      <c r="BD921" s="257">
        <f>IF(AZ921=4,G921,0)</f>
        <v>0</v>
      </c>
      <c r="BE921" s="257">
        <f>IF(AZ921=5,G921,0)</f>
        <v>0</v>
      </c>
      <c r="CA921" s="286">
        <v>1</v>
      </c>
      <c r="CB921" s="286">
        <v>10</v>
      </c>
    </row>
    <row r="922" spans="1:57" ht="12.75">
      <c r="A922" s="306"/>
      <c r="B922" s="307" t="s">
        <v>101</v>
      </c>
      <c r="C922" s="308" t="s">
        <v>779</v>
      </c>
      <c r="D922" s="309"/>
      <c r="E922" s="310"/>
      <c r="F922" s="311"/>
      <c r="G922" s="312">
        <f>SUM(G911:G921)</f>
        <v>0</v>
      </c>
      <c r="H922" s="313"/>
      <c r="I922" s="314">
        <f>SUM(I911:I921)</f>
        <v>1970150814.9958482</v>
      </c>
      <c r="J922" s="313"/>
      <c r="K922" s="314">
        <f>SUM(K911:K921)</f>
        <v>0</v>
      </c>
      <c r="O922" s="286">
        <v>4</v>
      </c>
      <c r="BA922" s="315">
        <f>SUM(BA911:BA921)</f>
        <v>0</v>
      </c>
      <c r="BB922" s="315">
        <f>SUM(BB911:BB921)</f>
        <v>0</v>
      </c>
      <c r="BC922" s="315">
        <f>SUM(BC911:BC921)</f>
        <v>0</v>
      </c>
      <c r="BD922" s="315">
        <f>SUM(BD911:BD921)</f>
        <v>0</v>
      </c>
      <c r="BE922" s="315">
        <f>SUM(BE911:BE921)</f>
        <v>0</v>
      </c>
    </row>
    <row r="923" spans="1:15" ht="12.75">
      <c r="A923" s="276" t="s">
        <v>97</v>
      </c>
      <c r="B923" s="277" t="s">
        <v>799</v>
      </c>
      <c r="C923" s="278" t="s">
        <v>800</v>
      </c>
      <c r="D923" s="279"/>
      <c r="E923" s="280"/>
      <c r="F923" s="280"/>
      <c r="G923" s="281"/>
      <c r="H923" s="282"/>
      <c r="I923" s="283"/>
      <c r="J923" s="284"/>
      <c r="K923" s="285"/>
      <c r="O923" s="286">
        <v>1</v>
      </c>
    </row>
    <row r="924" spans="1:80" ht="12.75">
      <c r="A924" s="287">
        <v>149</v>
      </c>
      <c r="B924" s="288" t="s">
        <v>802</v>
      </c>
      <c r="C924" s="289" t="s">
        <v>803</v>
      </c>
      <c r="D924" s="290" t="s">
        <v>804</v>
      </c>
      <c r="E924" s="291">
        <v>1</v>
      </c>
      <c r="F924" s="291">
        <v>0</v>
      </c>
      <c r="G924" s="292">
        <f>E924*F924</f>
        <v>0</v>
      </c>
      <c r="H924" s="293">
        <v>150000</v>
      </c>
      <c r="I924" s="294">
        <f>E924*H924</f>
        <v>150000</v>
      </c>
      <c r="J924" s="293"/>
      <c r="K924" s="294">
        <f>E924*J924</f>
        <v>0</v>
      </c>
      <c r="O924" s="286">
        <v>2</v>
      </c>
      <c r="AA924" s="257">
        <v>3</v>
      </c>
      <c r="AB924" s="257">
        <v>0</v>
      </c>
      <c r="AC924" s="257" t="s">
        <v>802</v>
      </c>
      <c r="AZ924" s="257">
        <v>1</v>
      </c>
      <c r="BA924" s="257">
        <f>IF(AZ924=1,G924,0)</f>
        <v>0</v>
      </c>
      <c r="BB924" s="257">
        <f>IF(AZ924=2,G924,0)</f>
        <v>0</v>
      </c>
      <c r="BC924" s="257">
        <f>IF(AZ924=3,G924,0)</f>
        <v>0</v>
      </c>
      <c r="BD924" s="257">
        <f>IF(AZ924=4,G924,0)</f>
        <v>0</v>
      </c>
      <c r="BE924" s="257">
        <f>IF(AZ924=5,G924,0)</f>
        <v>0</v>
      </c>
      <c r="CA924" s="286">
        <v>3</v>
      </c>
      <c r="CB924" s="286">
        <v>0</v>
      </c>
    </row>
    <row r="925" spans="1:80" ht="12.75">
      <c r="A925" s="287">
        <v>150</v>
      </c>
      <c r="B925" s="288" t="s">
        <v>805</v>
      </c>
      <c r="C925" s="289" t="s">
        <v>806</v>
      </c>
      <c r="D925" s="290" t="s">
        <v>807</v>
      </c>
      <c r="E925" s="291">
        <v>1</v>
      </c>
      <c r="F925" s="291">
        <v>0</v>
      </c>
      <c r="G925" s="292">
        <f>E925*F925</f>
        <v>0</v>
      </c>
      <c r="H925" s="293">
        <v>12000</v>
      </c>
      <c r="I925" s="294">
        <f>E925*H925</f>
        <v>12000</v>
      </c>
      <c r="J925" s="293"/>
      <c r="K925" s="294">
        <f>E925*J925</f>
        <v>0</v>
      </c>
      <c r="O925" s="286">
        <v>2</v>
      </c>
      <c r="AA925" s="257">
        <v>12</v>
      </c>
      <c r="AB925" s="257">
        <v>0</v>
      </c>
      <c r="AC925" s="257">
        <v>150</v>
      </c>
      <c r="AZ925" s="257">
        <v>1</v>
      </c>
      <c r="BA925" s="257">
        <f>IF(AZ925=1,G925,0)</f>
        <v>0</v>
      </c>
      <c r="BB925" s="257">
        <f>IF(AZ925=2,G925,0)</f>
        <v>0</v>
      </c>
      <c r="BC925" s="257">
        <f>IF(AZ925=3,G925,0)</f>
        <v>0</v>
      </c>
      <c r="BD925" s="257">
        <f>IF(AZ925=4,G925,0)</f>
        <v>0</v>
      </c>
      <c r="BE925" s="257">
        <f>IF(AZ925=5,G925,0)</f>
        <v>0</v>
      </c>
      <c r="CA925" s="286">
        <v>12</v>
      </c>
      <c r="CB925" s="286">
        <v>0</v>
      </c>
    </row>
    <row r="926" spans="1:80" ht="12.75">
      <c r="A926" s="287">
        <v>151</v>
      </c>
      <c r="B926" s="288" t="s">
        <v>808</v>
      </c>
      <c r="C926" s="289" t="s">
        <v>809</v>
      </c>
      <c r="D926" s="290" t="s">
        <v>807</v>
      </c>
      <c r="E926" s="291">
        <v>1</v>
      </c>
      <c r="F926" s="291">
        <v>0</v>
      </c>
      <c r="G926" s="292">
        <f>E926*F926</f>
        <v>0</v>
      </c>
      <c r="H926" s="293">
        <v>8000</v>
      </c>
      <c r="I926" s="294">
        <f>E926*H926</f>
        <v>8000</v>
      </c>
      <c r="J926" s="293"/>
      <c r="K926" s="294">
        <f>E926*J926</f>
        <v>0</v>
      </c>
      <c r="O926" s="286">
        <v>2</v>
      </c>
      <c r="AA926" s="257">
        <v>12</v>
      </c>
      <c r="AB926" s="257">
        <v>0</v>
      </c>
      <c r="AC926" s="257">
        <v>151</v>
      </c>
      <c r="AZ926" s="257">
        <v>1</v>
      </c>
      <c r="BA926" s="257">
        <f>IF(AZ926=1,G926,0)</f>
        <v>0</v>
      </c>
      <c r="BB926" s="257">
        <f>IF(AZ926=2,G926,0)</f>
        <v>0</v>
      </c>
      <c r="BC926" s="257">
        <f>IF(AZ926=3,G926,0)</f>
        <v>0</v>
      </c>
      <c r="BD926" s="257">
        <f>IF(AZ926=4,G926,0)</f>
        <v>0</v>
      </c>
      <c r="BE926" s="257">
        <f>IF(AZ926=5,G926,0)</f>
        <v>0</v>
      </c>
      <c r="CA926" s="286">
        <v>12</v>
      </c>
      <c r="CB926" s="286">
        <v>0</v>
      </c>
    </row>
    <row r="927" spans="1:80" ht="12.75">
      <c r="A927" s="287">
        <v>152</v>
      </c>
      <c r="B927" s="288" t="s">
        <v>810</v>
      </c>
      <c r="C927" s="289" t="s">
        <v>811</v>
      </c>
      <c r="D927" s="290" t="s">
        <v>807</v>
      </c>
      <c r="E927" s="291">
        <v>1</v>
      </c>
      <c r="F927" s="291">
        <v>0</v>
      </c>
      <c r="G927" s="292">
        <f>E927*F927</f>
        <v>0</v>
      </c>
      <c r="H927" s="293">
        <v>15000</v>
      </c>
      <c r="I927" s="294">
        <f>E927*H927</f>
        <v>15000</v>
      </c>
      <c r="J927" s="293"/>
      <c r="K927" s="294">
        <f>E927*J927</f>
        <v>0</v>
      </c>
      <c r="O927" s="286">
        <v>2</v>
      </c>
      <c r="AA927" s="257">
        <v>12</v>
      </c>
      <c r="AB927" s="257">
        <v>0</v>
      </c>
      <c r="AC927" s="257">
        <v>152</v>
      </c>
      <c r="AZ927" s="257">
        <v>1</v>
      </c>
      <c r="BA927" s="257">
        <f>IF(AZ927=1,G927,0)</f>
        <v>0</v>
      </c>
      <c r="BB927" s="257">
        <f>IF(AZ927=2,G927,0)</f>
        <v>0</v>
      </c>
      <c r="BC927" s="257">
        <f>IF(AZ927=3,G927,0)</f>
        <v>0</v>
      </c>
      <c r="BD927" s="257">
        <f>IF(AZ927=4,G927,0)</f>
        <v>0</v>
      </c>
      <c r="BE927" s="257">
        <f>IF(AZ927=5,G927,0)</f>
        <v>0</v>
      </c>
      <c r="CA927" s="286">
        <v>12</v>
      </c>
      <c r="CB927" s="286">
        <v>0</v>
      </c>
    </row>
    <row r="928" spans="1:80" ht="12.75">
      <c r="A928" s="287">
        <v>153</v>
      </c>
      <c r="B928" s="288" t="s">
        <v>812</v>
      </c>
      <c r="C928" s="289" t="s">
        <v>813</v>
      </c>
      <c r="D928" s="290" t="s">
        <v>807</v>
      </c>
      <c r="E928" s="291">
        <v>1</v>
      </c>
      <c r="F928" s="291">
        <v>0</v>
      </c>
      <c r="G928" s="292">
        <f>E928*F928</f>
        <v>0</v>
      </c>
      <c r="H928" s="293">
        <v>50000</v>
      </c>
      <c r="I928" s="294">
        <f>E928*H928</f>
        <v>50000</v>
      </c>
      <c r="J928" s="293"/>
      <c r="K928" s="294">
        <f>E928*J928</f>
        <v>0</v>
      </c>
      <c r="O928" s="286">
        <v>2</v>
      </c>
      <c r="AA928" s="257">
        <v>12</v>
      </c>
      <c r="AB928" s="257">
        <v>0</v>
      </c>
      <c r="AC928" s="257">
        <v>153</v>
      </c>
      <c r="AZ928" s="257">
        <v>1</v>
      </c>
      <c r="BA928" s="257">
        <f>IF(AZ928=1,G928,0)</f>
        <v>0</v>
      </c>
      <c r="BB928" s="257">
        <f>IF(AZ928=2,G928,0)</f>
        <v>0</v>
      </c>
      <c r="BC928" s="257">
        <f>IF(AZ928=3,G928,0)</f>
        <v>0</v>
      </c>
      <c r="BD928" s="257">
        <f>IF(AZ928=4,G928,0)</f>
        <v>0</v>
      </c>
      <c r="BE928" s="257">
        <f>IF(AZ928=5,G928,0)</f>
        <v>0</v>
      </c>
      <c r="CA928" s="286">
        <v>12</v>
      </c>
      <c r="CB928" s="286">
        <v>0</v>
      </c>
    </row>
    <row r="929" spans="1:57" ht="12.75">
      <c r="A929" s="306"/>
      <c r="B929" s="307" t="s">
        <v>101</v>
      </c>
      <c r="C929" s="308" t="s">
        <v>801</v>
      </c>
      <c r="D929" s="309"/>
      <c r="E929" s="310"/>
      <c r="F929" s="311"/>
      <c r="G929" s="312">
        <f>SUM(G923:G928)</f>
        <v>0</v>
      </c>
      <c r="H929" s="313"/>
      <c r="I929" s="314">
        <f>SUM(I923:I928)</f>
        <v>235000</v>
      </c>
      <c r="J929" s="313"/>
      <c r="K929" s="314">
        <f>SUM(K923:K928)</f>
        <v>0</v>
      </c>
      <c r="O929" s="286">
        <v>4</v>
      </c>
      <c r="BA929" s="315">
        <f>SUM(BA923:BA928)</f>
        <v>0</v>
      </c>
      <c r="BB929" s="315">
        <f>SUM(BB923:BB928)</f>
        <v>0</v>
      </c>
      <c r="BC929" s="315">
        <f>SUM(BC923:BC928)</f>
        <v>0</v>
      </c>
      <c r="BD929" s="315">
        <f>SUM(BD923:BD928)</f>
        <v>0</v>
      </c>
      <c r="BE929" s="315">
        <f>SUM(BE923:BE928)</f>
        <v>0</v>
      </c>
    </row>
    <row r="930" ht="12.75">
      <c r="E930" s="257"/>
    </row>
    <row r="931" ht="12.75">
      <c r="E931" s="257"/>
    </row>
    <row r="932" ht="12.75">
      <c r="E932" s="257"/>
    </row>
    <row r="933" ht="12.75">
      <c r="E933" s="257"/>
    </row>
    <row r="934" ht="12.75">
      <c r="E934" s="257"/>
    </row>
    <row r="935" ht="12.75">
      <c r="E935" s="257"/>
    </row>
    <row r="936" ht="12.75">
      <c r="E936" s="257"/>
    </row>
    <row r="937" ht="12.75">
      <c r="E937" s="257"/>
    </row>
    <row r="938" ht="12.75">
      <c r="E938" s="257"/>
    </row>
    <row r="939" ht="12.75">
      <c r="E939" s="257"/>
    </row>
    <row r="940" ht="12.75">
      <c r="E940" s="257"/>
    </row>
    <row r="941" ht="12.75">
      <c r="E941" s="257"/>
    </row>
    <row r="942" ht="12.75">
      <c r="E942" s="257"/>
    </row>
    <row r="943" ht="12.75">
      <c r="E943" s="257"/>
    </row>
    <row r="944" ht="12.75">
      <c r="E944" s="257"/>
    </row>
    <row r="945" ht="12.75">
      <c r="E945" s="257"/>
    </row>
    <row r="946" ht="12.75">
      <c r="E946" s="257"/>
    </row>
    <row r="947" ht="12.75">
      <c r="E947" s="257"/>
    </row>
    <row r="948" ht="12.75">
      <c r="E948" s="257"/>
    </row>
    <row r="949" ht="12.75">
      <c r="E949" s="257"/>
    </row>
    <row r="950" ht="12.75">
      <c r="E950" s="257"/>
    </row>
    <row r="951" ht="12.75">
      <c r="E951" s="257"/>
    </row>
    <row r="952" ht="12.75">
      <c r="E952" s="257"/>
    </row>
    <row r="953" spans="1:7" ht="12.75">
      <c r="A953" s="305"/>
      <c r="B953" s="305"/>
      <c r="C953" s="305"/>
      <c r="D953" s="305"/>
      <c r="E953" s="305"/>
      <c r="F953" s="305"/>
      <c r="G953" s="305"/>
    </row>
    <row r="954" spans="1:7" ht="12.75">
      <c r="A954" s="305"/>
      <c r="B954" s="305"/>
      <c r="C954" s="305"/>
      <c r="D954" s="305"/>
      <c r="E954" s="305"/>
      <c r="F954" s="305"/>
      <c r="G954" s="305"/>
    </row>
    <row r="955" spans="1:7" ht="12.75">
      <c r="A955" s="305"/>
      <c r="B955" s="305"/>
      <c r="C955" s="305"/>
      <c r="D955" s="305"/>
      <c r="E955" s="305"/>
      <c r="F955" s="305"/>
      <c r="G955" s="305"/>
    </row>
    <row r="956" spans="1:7" ht="12.75">
      <c r="A956" s="305"/>
      <c r="B956" s="305"/>
      <c r="C956" s="305"/>
      <c r="D956" s="305"/>
      <c r="E956" s="305"/>
      <c r="F956" s="305"/>
      <c r="G956" s="305"/>
    </row>
    <row r="957" ht="12.75">
      <c r="E957" s="257"/>
    </row>
    <row r="958" ht="12.75">
      <c r="E958" s="257"/>
    </row>
    <row r="959" ht="12.75">
      <c r="E959" s="257"/>
    </row>
    <row r="960" ht="12.75">
      <c r="E960" s="257"/>
    </row>
    <row r="961" ht="12.75">
      <c r="E961" s="257"/>
    </row>
    <row r="962" ht="12.75">
      <c r="E962" s="257"/>
    </row>
    <row r="963" ht="12.75">
      <c r="E963" s="257"/>
    </row>
    <row r="964" ht="12.75">
      <c r="E964" s="257"/>
    </row>
    <row r="965" ht="12.75">
      <c r="E965" s="257"/>
    </row>
    <row r="966" ht="12.75">
      <c r="E966" s="257"/>
    </row>
    <row r="967" ht="12.75">
      <c r="E967" s="257"/>
    </row>
    <row r="968" ht="12.75">
      <c r="E968" s="257"/>
    </row>
    <row r="969" ht="12.75">
      <c r="E969" s="257"/>
    </row>
    <row r="970" ht="12.75">
      <c r="E970" s="257"/>
    </row>
    <row r="971" ht="12.75">
      <c r="E971" s="257"/>
    </row>
    <row r="972" ht="12.75">
      <c r="E972" s="257"/>
    </row>
    <row r="973" ht="12.75">
      <c r="E973" s="257"/>
    </row>
    <row r="974" ht="12.75">
      <c r="E974" s="257"/>
    </row>
    <row r="975" ht="12.75">
      <c r="E975" s="257"/>
    </row>
    <row r="976" ht="12.75">
      <c r="E976" s="257"/>
    </row>
    <row r="977" ht="12.75">
      <c r="E977" s="257"/>
    </row>
    <row r="978" ht="12.75">
      <c r="E978" s="257"/>
    </row>
    <row r="979" ht="12.75">
      <c r="E979" s="257"/>
    </row>
    <row r="980" ht="12.75">
      <c r="E980" s="257"/>
    </row>
    <row r="981" ht="12.75">
      <c r="E981" s="257"/>
    </row>
    <row r="982" ht="12.75">
      <c r="E982" s="257"/>
    </row>
    <row r="983" ht="12.75">
      <c r="E983" s="257"/>
    </row>
    <row r="984" ht="12.75">
      <c r="E984" s="257"/>
    </row>
    <row r="985" ht="12.75">
      <c r="E985" s="257"/>
    </row>
    <row r="986" ht="12.75">
      <c r="E986" s="257"/>
    </row>
    <row r="987" ht="12.75">
      <c r="E987" s="257"/>
    </row>
    <row r="988" spans="1:2" ht="12.75">
      <c r="A988" s="316"/>
      <c r="B988" s="316"/>
    </row>
    <row r="989" spans="1:7" ht="12.75">
      <c r="A989" s="305"/>
      <c r="B989" s="305"/>
      <c r="C989" s="317"/>
      <c r="D989" s="317"/>
      <c r="E989" s="318"/>
      <c r="F989" s="317"/>
      <c r="G989" s="319"/>
    </row>
    <row r="990" spans="1:7" ht="12.75">
      <c r="A990" s="320"/>
      <c r="B990" s="320"/>
      <c r="C990" s="305"/>
      <c r="D990" s="305"/>
      <c r="E990" s="321"/>
      <c r="F990" s="305"/>
      <c r="G990" s="305"/>
    </row>
    <row r="991" spans="1:7" ht="12.75">
      <c r="A991" s="305"/>
      <c r="B991" s="305"/>
      <c r="C991" s="305"/>
      <c r="D991" s="305"/>
      <c r="E991" s="321"/>
      <c r="F991" s="305"/>
      <c r="G991" s="305"/>
    </row>
    <row r="992" spans="1:7" ht="12.75">
      <c r="A992" s="305"/>
      <c r="B992" s="305"/>
      <c r="C992" s="305"/>
      <c r="D992" s="305"/>
      <c r="E992" s="321"/>
      <c r="F992" s="305"/>
      <c r="G992" s="305"/>
    </row>
    <row r="993" spans="1:7" ht="12.75">
      <c r="A993" s="305"/>
      <c r="B993" s="305"/>
      <c r="C993" s="305"/>
      <c r="D993" s="305"/>
      <c r="E993" s="321"/>
      <c r="F993" s="305"/>
      <c r="G993" s="305"/>
    </row>
    <row r="994" spans="1:7" ht="12.75">
      <c r="A994" s="305"/>
      <c r="B994" s="305"/>
      <c r="C994" s="305"/>
      <c r="D994" s="305"/>
      <c r="E994" s="321"/>
      <c r="F994" s="305"/>
      <c r="G994" s="305"/>
    </row>
    <row r="995" spans="1:7" ht="12.75">
      <c r="A995" s="305"/>
      <c r="B995" s="305"/>
      <c r="C995" s="305"/>
      <c r="D995" s="305"/>
      <c r="E995" s="321"/>
      <c r="F995" s="305"/>
      <c r="G995" s="305"/>
    </row>
    <row r="996" spans="1:7" ht="12.75">
      <c r="A996" s="305"/>
      <c r="B996" s="305"/>
      <c r="C996" s="305"/>
      <c r="D996" s="305"/>
      <c r="E996" s="321"/>
      <c r="F996" s="305"/>
      <c r="G996" s="305"/>
    </row>
    <row r="997" spans="1:7" ht="12.75">
      <c r="A997" s="305"/>
      <c r="B997" s="305"/>
      <c r="C997" s="305"/>
      <c r="D997" s="305"/>
      <c r="E997" s="321"/>
      <c r="F997" s="305"/>
      <c r="G997" s="305"/>
    </row>
    <row r="998" spans="1:7" ht="12.75">
      <c r="A998" s="305"/>
      <c r="B998" s="305"/>
      <c r="C998" s="305"/>
      <c r="D998" s="305"/>
      <c r="E998" s="321"/>
      <c r="F998" s="305"/>
      <c r="G998" s="305"/>
    </row>
    <row r="999" spans="1:7" ht="12.75">
      <c r="A999" s="305"/>
      <c r="B999" s="305"/>
      <c r="C999" s="305"/>
      <c r="D999" s="305"/>
      <c r="E999" s="321"/>
      <c r="F999" s="305"/>
      <c r="G999" s="305"/>
    </row>
    <row r="1000" spans="1:7" ht="12.75">
      <c r="A1000" s="305"/>
      <c r="B1000" s="305"/>
      <c r="C1000" s="305"/>
      <c r="D1000" s="305"/>
      <c r="E1000" s="321"/>
      <c r="F1000" s="305"/>
      <c r="G1000" s="305"/>
    </row>
    <row r="1001" spans="1:7" ht="12.75">
      <c r="A1001" s="305"/>
      <c r="B1001" s="305"/>
      <c r="C1001" s="305"/>
      <c r="D1001" s="305"/>
      <c r="E1001" s="321"/>
      <c r="F1001" s="305"/>
      <c r="G1001" s="305"/>
    </row>
    <row r="1002" spans="1:7" ht="12.75">
      <c r="A1002" s="305"/>
      <c r="B1002" s="305"/>
      <c r="C1002" s="305"/>
      <c r="D1002" s="305"/>
      <c r="E1002" s="321"/>
      <c r="F1002" s="305"/>
      <c r="G1002" s="305"/>
    </row>
  </sheetData>
  <mergeCells count="720">
    <mergeCell ref="C907:D907"/>
    <mergeCell ref="C908:D908"/>
    <mergeCell ref="C909:D909"/>
    <mergeCell ref="C916:D916"/>
    <mergeCell ref="C901:D901"/>
    <mergeCell ref="C902:D902"/>
    <mergeCell ref="C903:D903"/>
    <mergeCell ref="C904:D904"/>
    <mergeCell ref="C905:D905"/>
    <mergeCell ref="C906:D906"/>
    <mergeCell ref="C895:D895"/>
    <mergeCell ref="C896:D896"/>
    <mergeCell ref="C897:D897"/>
    <mergeCell ref="C898:D898"/>
    <mergeCell ref="C899:D899"/>
    <mergeCell ref="C900:D900"/>
    <mergeCell ref="C887:D887"/>
    <mergeCell ref="C889:D889"/>
    <mergeCell ref="C890:D890"/>
    <mergeCell ref="C891:D891"/>
    <mergeCell ref="C892:D892"/>
    <mergeCell ref="C894:D894"/>
    <mergeCell ref="C881:D881"/>
    <mergeCell ref="C882:D882"/>
    <mergeCell ref="C883:D883"/>
    <mergeCell ref="C884:D884"/>
    <mergeCell ref="C885:D885"/>
    <mergeCell ref="C886:D886"/>
    <mergeCell ref="C875:D875"/>
    <mergeCell ref="C876:D876"/>
    <mergeCell ref="C877:D877"/>
    <mergeCell ref="C878:D878"/>
    <mergeCell ref="C879:D879"/>
    <mergeCell ref="C880:D880"/>
    <mergeCell ref="C863:D863"/>
    <mergeCell ref="C867:D867"/>
    <mergeCell ref="C868:D868"/>
    <mergeCell ref="C869:D869"/>
    <mergeCell ref="C870:D870"/>
    <mergeCell ref="C872:D872"/>
    <mergeCell ref="C873:D873"/>
    <mergeCell ref="C874:D874"/>
    <mergeCell ref="C857:D857"/>
    <mergeCell ref="C858:D858"/>
    <mergeCell ref="C859:D859"/>
    <mergeCell ref="C860:D860"/>
    <mergeCell ref="C861:D861"/>
    <mergeCell ref="C862:D862"/>
    <mergeCell ref="C851:D851"/>
    <mergeCell ref="C852:D852"/>
    <mergeCell ref="C853:D853"/>
    <mergeCell ref="C854:D854"/>
    <mergeCell ref="C855:D855"/>
    <mergeCell ref="C856:D856"/>
    <mergeCell ref="C836:D836"/>
    <mergeCell ref="C837:D837"/>
    <mergeCell ref="C838:D838"/>
    <mergeCell ref="C843:D843"/>
    <mergeCell ref="C846:D846"/>
    <mergeCell ref="C848:D848"/>
    <mergeCell ref="C849:D849"/>
    <mergeCell ref="C850:D850"/>
    <mergeCell ref="C829:D829"/>
    <mergeCell ref="C830:D830"/>
    <mergeCell ref="C831:D831"/>
    <mergeCell ref="C832:D832"/>
    <mergeCell ref="C833:D833"/>
    <mergeCell ref="C834:D834"/>
    <mergeCell ref="C823:D823"/>
    <mergeCell ref="C824:D824"/>
    <mergeCell ref="C825:D825"/>
    <mergeCell ref="C826:D826"/>
    <mergeCell ref="C827:D827"/>
    <mergeCell ref="C828:D828"/>
    <mergeCell ref="C817:D817"/>
    <mergeCell ref="C818:D818"/>
    <mergeCell ref="C819:D819"/>
    <mergeCell ref="C820:D820"/>
    <mergeCell ref="C821:D821"/>
    <mergeCell ref="C822:D822"/>
    <mergeCell ref="C810:D810"/>
    <mergeCell ref="C811:D811"/>
    <mergeCell ref="C812:D812"/>
    <mergeCell ref="C813:D813"/>
    <mergeCell ref="C814:D814"/>
    <mergeCell ref="C815:D815"/>
    <mergeCell ref="C804:D804"/>
    <mergeCell ref="C805:D805"/>
    <mergeCell ref="C806:D806"/>
    <mergeCell ref="C807:D807"/>
    <mergeCell ref="C808:D808"/>
    <mergeCell ref="C809:D809"/>
    <mergeCell ref="C793:D793"/>
    <mergeCell ref="C794:D794"/>
    <mergeCell ref="C798:D798"/>
    <mergeCell ref="C799:D799"/>
    <mergeCell ref="C800:D800"/>
    <mergeCell ref="C801:D801"/>
    <mergeCell ref="C802:D802"/>
    <mergeCell ref="C803:D803"/>
    <mergeCell ref="C787:D787"/>
    <mergeCell ref="C788:D788"/>
    <mergeCell ref="C789:D789"/>
    <mergeCell ref="C790:D790"/>
    <mergeCell ref="C791:D791"/>
    <mergeCell ref="C792:D792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65:D765"/>
    <mergeCell ref="C766:D766"/>
    <mergeCell ref="C767:D767"/>
    <mergeCell ref="C768:D768"/>
    <mergeCell ref="C769:D769"/>
    <mergeCell ref="C783:D783"/>
    <mergeCell ref="C784:D784"/>
    <mergeCell ref="C785:D785"/>
    <mergeCell ref="C786:D786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C734:D734"/>
    <mergeCell ref="C735:D735"/>
    <mergeCell ref="C736:D736"/>
    <mergeCell ref="C737:D737"/>
    <mergeCell ref="C738:D738"/>
    <mergeCell ref="C740:D740"/>
    <mergeCell ref="C728:D728"/>
    <mergeCell ref="C729:D729"/>
    <mergeCell ref="C730:D730"/>
    <mergeCell ref="C731:D731"/>
    <mergeCell ref="C732:D732"/>
    <mergeCell ref="C733:D733"/>
    <mergeCell ref="C722:D722"/>
    <mergeCell ref="C723:D723"/>
    <mergeCell ref="C724:D724"/>
    <mergeCell ref="C725:D725"/>
    <mergeCell ref="C726:D726"/>
    <mergeCell ref="C727:D727"/>
    <mergeCell ref="C715:D715"/>
    <mergeCell ref="C716:D716"/>
    <mergeCell ref="C717:D717"/>
    <mergeCell ref="C719:D719"/>
    <mergeCell ref="C720:D720"/>
    <mergeCell ref="C721:D721"/>
    <mergeCell ref="C709:D709"/>
    <mergeCell ref="C710:D710"/>
    <mergeCell ref="C711:D711"/>
    <mergeCell ref="C712:D712"/>
    <mergeCell ref="C713:D713"/>
    <mergeCell ref="C714:D714"/>
    <mergeCell ref="C703:D703"/>
    <mergeCell ref="C704:D704"/>
    <mergeCell ref="C705:D705"/>
    <mergeCell ref="C706:D706"/>
    <mergeCell ref="C707:D707"/>
    <mergeCell ref="C708:D708"/>
    <mergeCell ref="C697:D697"/>
    <mergeCell ref="C698:D698"/>
    <mergeCell ref="C699:D699"/>
    <mergeCell ref="C700:D700"/>
    <mergeCell ref="C701:D701"/>
    <mergeCell ref="C702:D702"/>
    <mergeCell ref="C686:D686"/>
    <mergeCell ref="C690:D690"/>
    <mergeCell ref="C691:D691"/>
    <mergeCell ref="C692:D692"/>
    <mergeCell ref="C693:D693"/>
    <mergeCell ref="C694:D694"/>
    <mergeCell ref="C695:D695"/>
    <mergeCell ref="C696:D696"/>
    <mergeCell ref="C682:D682"/>
    <mergeCell ref="C683:D683"/>
    <mergeCell ref="C684:D684"/>
    <mergeCell ref="C685:D685"/>
    <mergeCell ref="C661:D661"/>
    <mergeCell ref="C662:D662"/>
    <mergeCell ref="C664:D664"/>
    <mergeCell ref="C665:D665"/>
    <mergeCell ref="C666:D666"/>
    <mergeCell ref="C639:D639"/>
    <mergeCell ref="C641:D641"/>
    <mergeCell ref="C642:D642"/>
    <mergeCell ref="C643:D643"/>
    <mergeCell ref="C644:D644"/>
    <mergeCell ref="C646:D646"/>
    <mergeCell ref="C648:D648"/>
    <mergeCell ref="C650:D650"/>
    <mergeCell ref="C652:D652"/>
    <mergeCell ref="C630:D630"/>
    <mergeCell ref="C631:D631"/>
    <mergeCell ref="C632:D632"/>
    <mergeCell ref="C633:D633"/>
    <mergeCell ref="C634:D634"/>
    <mergeCell ref="C653:D653"/>
    <mergeCell ref="C654:D654"/>
    <mergeCell ref="C656:D656"/>
    <mergeCell ref="C623:D623"/>
    <mergeCell ref="C624:D624"/>
    <mergeCell ref="C625:D625"/>
    <mergeCell ref="C627:D627"/>
    <mergeCell ref="C628:D628"/>
    <mergeCell ref="C629:D629"/>
    <mergeCell ref="C615:D615"/>
    <mergeCell ref="C616:D616"/>
    <mergeCell ref="C617:D617"/>
    <mergeCell ref="C619:D619"/>
    <mergeCell ref="C620:D620"/>
    <mergeCell ref="C621:D621"/>
    <mergeCell ref="C609:D609"/>
    <mergeCell ref="C610:D610"/>
    <mergeCell ref="C611:D611"/>
    <mergeCell ref="C612:D612"/>
    <mergeCell ref="C613:D613"/>
    <mergeCell ref="C614:D614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2:D572"/>
    <mergeCell ref="C573:D573"/>
    <mergeCell ref="C574:D574"/>
    <mergeCell ref="C576:D576"/>
    <mergeCell ref="C577:D577"/>
    <mergeCell ref="C578:D578"/>
    <mergeCell ref="C566:D566"/>
    <mergeCell ref="C567:D567"/>
    <mergeCell ref="C568:D568"/>
    <mergeCell ref="C569:D569"/>
    <mergeCell ref="C570:D570"/>
    <mergeCell ref="C571:D571"/>
    <mergeCell ref="C560:D560"/>
    <mergeCell ref="C561:D561"/>
    <mergeCell ref="C562:D562"/>
    <mergeCell ref="C563:D563"/>
    <mergeCell ref="C564:D564"/>
    <mergeCell ref="C565:D565"/>
    <mergeCell ref="C554:D554"/>
    <mergeCell ref="C555:D555"/>
    <mergeCell ref="C556:D556"/>
    <mergeCell ref="C557:D557"/>
    <mergeCell ref="C558:D558"/>
    <mergeCell ref="C559:D559"/>
    <mergeCell ref="C548:D548"/>
    <mergeCell ref="C549:D549"/>
    <mergeCell ref="C550:D550"/>
    <mergeCell ref="C551:D551"/>
    <mergeCell ref="C552:D552"/>
    <mergeCell ref="C553:D553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28:D528"/>
    <mergeCell ref="C530:D530"/>
    <mergeCell ref="C531:D531"/>
    <mergeCell ref="C533:D533"/>
    <mergeCell ref="C534:D534"/>
    <mergeCell ref="C535:D535"/>
    <mergeCell ref="C518:D518"/>
    <mergeCell ref="C519:D519"/>
    <mergeCell ref="C521:D521"/>
    <mergeCell ref="C522:D522"/>
    <mergeCell ref="C524:D524"/>
    <mergeCell ref="C526:D526"/>
    <mergeCell ref="C512:D512"/>
    <mergeCell ref="C513:D513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C498:D498"/>
    <mergeCell ref="C499:D499"/>
    <mergeCell ref="C501:D501"/>
    <mergeCell ref="C502:D502"/>
    <mergeCell ref="C504:D504"/>
    <mergeCell ref="C505:D505"/>
    <mergeCell ref="C490:D490"/>
    <mergeCell ref="C491:D491"/>
    <mergeCell ref="C492:D492"/>
    <mergeCell ref="C494:D494"/>
    <mergeCell ref="C495:D495"/>
    <mergeCell ref="C496:D496"/>
    <mergeCell ref="C483:D483"/>
    <mergeCell ref="C484:D484"/>
    <mergeCell ref="C485:D485"/>
    <mergeCell ref="C486:D486"/>
    <mergeCell ref="C488:D488"/>
    <mergeCell ref="C489:D489"/>
    <mergeCell ref="C477:D477"/>
    <mergeCell ref="C478:D478"/>
    <mergeCell ref="C479:D479"/>
    <mergeCell ref="C480:D480"/>
    <mergeCell ref="C481:D481"/>
    <mergeCell ref="C482:D482"/>
    <mergeCell ref="C461:D461"/>
    <mergeCell ref="C462:D462"/>
    <mergeCell ref="C467:D467"/>
    <mergeCell ref="C469:D469"/>
    <mergeCell ref="C472:D472"/>
    <mergeCell ref="C474:D474"/>
    <mergeCell ref="C475:D475"/>
    <mergeCell ref="C476:D47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8:D418"/>
    <mergeCell ref="C420:D420"/>
    <mergeCell ref="C421:D421"/>
    <mergeCell ref="C422:D422"/>
    <mergeCell ref="C423:D423"/>
    <mergeCell ref="C424:D424"/>
    <mergeCell ref="C410:D410"/>
    <mergeCell ref="C411:D411"/>
    <mergeCell ref="C413:D413"/>
    <mergeCell ref="C414:D414"/>
    <mergeCell ref="C415:D415"/>
    <mergeCell ref="C416:D416"/>
    <mergeCell ref="C403:D403"/>
    <mergeCell ref="C404:D404"/>
    <mergeCell ref="C405:D405"/>
    <mergeCell ref="C406:D406"/>
    <mergeCell ref="C408:D408"/>
    <mergeCell ref="C409:D409"/>
    <mergeCell ref="C394:D394"/>
    <mergeCell ref="C395:D395"/>
    <mergeCell ref="C396:D396"/>
    <mergeCell ref="C398:D398"/>
    <mergeCell ref="C400:D400"/>
    <mergeCell ref="C401:D401"/>
    <mergeCell ref="C387:D387"/>
    <mergeCell ref="C388:D388"/>
    <mergeCell ref="C389:D389"/>
    <mergeCell ref="C390:D390"/>
    <mergeCell ref="C391:D391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3:D343"/>
    <mergeCell ref="C344:D344"/>
    <mergeCell ref="C346:D346"/>
    <mergeCell ref="C347:D347"/>
    <mergeCell ref="C348:D348"/>
    <mergeCell ref="C350:D350"/>
    <mergeCell ref="C330:D330"/>
    <mergeCell ref="C331:D331"/>
    <mergeCell ref="C332:D332"/>
    <mergeCell ref="C333:D333"/>
    <mergeCell ref="C338:D338"/>
    <mergeCell ref="C339:D339"/>
    <mergeCell ref="C340:D340"/>
    <mergeCell ref="C342:D342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79:D279"/>
    <mergeCell ref="C286:D286"/>
    <mergeCell ref="C288:D288"/>
    <mergeCell ref="C289:D289"/>
    <mergeCell ref="C291:D291"/>
    <mergeCell ref="C292:D292"/>
    <mergeCell ref="C273:D273"/>
    <mergeCell ref="C274:D274"/>
    <mergeCell ref="C275:D275"/>
    <mergeCell ref="C276:D276"/>
    <mergeCell ref="C277:D277"/>
    <mergeCell ref="C278:D278"/>
    <mergeCell ref="C265:D265"/>
    <mergeCell ref="C266:D266"/>
    <mergeCell ref="C267:D267"/>
    <mergeCell ref="C268:D268"/>
    <mergeCell ref="C269:D269"/>
    <mergeCell ref="C272:D272"/>
    <mergeCell ref="C251:D251"/>
    <mergeCell ref="C258:D258"/>
    <mergeCell ref="C259:D259"/>
    <mergeCell ref="C260:D260"/>
    <mergeCell ref="C261:D261"/>
    <mergeCell ref="C262:D262"/>
    <mergeCell ref="C263:D263"/>
    <mergeCell ref="C264:D264"/>
    <mergeCell ref="C244:D244"/>
    <mergeCell ref="C245:D245"/>
    <mergeCell ref="C246:D246"/>
    <mergeCell ref="C247:D247"/>
    <mergeCell ref="C248:D248"/>
    <mergeCell ref="C249:D249"/>
    <mergeCell ref="C236:D236"/>
    <mergeCell ref="C237:D237"/>
    <mergeCell ref="C238:D238"/>
    <mergeCell ref="C240:D240"/>
    <mergeCell ref="C242:D242"/>
    <mergeCell ref="C243:D243"/>
    <mergeCell ref="C229:D229"/>
    <mergeCell ref="C231:D231"/>
    <mergeCell ref="C232:D232"/>
    <mergeCell ref="C233:D233"/>
    <mergeCell ref="C234:D234"/>
    <mergeCell ref="C235:D235"/>
    <mergeCell ref="C217:D217"/>
    <mergeCell ref="C223:D223"/>
    <mergeCell ref="C224:D224"/>
    <mergeCell ref="C225:D225"/>
    <mergeCell ref="C227:D227"/>
    <mergeCell ref="C228:D228"/>
    <mergeCell ref="C205:D205"/>
    <mergeCell ref="C206:D206"/>
    <mergeCell ref="C208:D208"/>
    <mergeCell ref="C210:D210"/>
    <mergeCell ref="C211:D211"/>
    <mergeCell ref="C196:D196"/>
    <mergeCell ref="C197:D197"/>
    <mergeCell ref="C198:D198"/>
    <mergeCell ref="C199:D199"/>
    <mergeCell ref="C201:D201"/>
    <mergeCell ref="C183:D183"/>
    <mergeCell ref="C184:D184"/>
    <mergeCell ref="C188:D188"/>
    <mergeCell ref="C190:D190"/>
    <mergeCell ref="C192:D192"/>
    <mergeCell ref="C193:D193"/>
    <mergeCell ref="C194:D194"/>
    <mergeCell ref="C195:D195"/>
    <mergeCell ref="C176:D176"/>
    <mergeCell ref="C177:D177"/>
    <mergeCell ref="C178:D178"/>
    <mergeCell ref="C179:D179"/>
    <mergeCell ref="C180:D180"/>
    <mergeCell ref="C181:D181"/>
    <mergeCell ref="C168:D168"/>
    <mergeCell ref="C169:D169"/>
    <mergeCell ref="C170:D170"/>
    <mergeCell ref="C171:D171"/>
    <mergeCell ref="C173:D173"/>
    <mergeCell ref="C174:D174"/>
    <mergeCell ref="C161:D161"/>
    <mergeCell ref="C162:D162"/>
    <mergeCell ref="C163:D163"/>
    <mergeCell ref="C164:D164"/>
    <mergeCell ref="C165:D165"/>
    <mergeCell ref="C166:D166"/>
    <mergeCell ref="C148:D148"/>
    <mergeCell ref="C149:D149"/>
    <mergeCell ref="C150:D150"/>
    <mergeCell ref="C154:D154"/>
    <mergeCell ref="C155:D155"/>
    <mergeCell ref="C156:D156"/>
    <mergeCell ref="C157:D157"/>
    <mergeCell ref="C159:D159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22:D122"/>
    <mergeCell ref="C123:D123"/>
    <mergeCell ref="C124:D124"/>
    <mergeCell ref="C129:D129"/>
    <mergeCell ref="C131:D131"/>
    <mergeCell ref="C132:D132"/>
    <mergeCell ref="C133:D133"/>
    <mergeCell ref="C134:D134"/>
    <mergeCell ref="C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96:D96"/>
    <mergeCell ref="C97:D97"/>
    <mergeCell ref="C98:D98"/>
    <mergeCell ref="C101:D101"/>
    <mergeCell ref="C105:D105"/>
    <mergeCell ref="C106:D106"/>
    <mergeCell ref="C107:D107"/>
    <mergeCell ref="C108:D108"/>
    <mergeCell ref="C88:D88"/>
    <mergeCell ref="C89:D89"/>
    <mergeCell ref="C91:D91"/>
    <mergeCell ref="C92:D92"/>
    <mergeCell ref="C93:D93"/>
    <mergeCell ref="C94:D94"/>
    <mergeCell ref="C77:D77"/>
    <mergeCell ref="C80:D80"/>
    <mergeCell ref="C82:D82"/>
    <mergeCell ref="C83:D83"/>
    <mergeCell ref="C85:D85"/>
    <mergeCell ref="C86:D86"/>
    <mergeCell ref="C61:D61"/>
    <mergeCell ref="C62:D62"/>
    <mergeCell ref="C64:D64"/>
    <mergeCell ref="C65:D65"/>
    <mergeCell ref="C69:D69"/>
    <mergeCell ref="C71:D71"/>
    <mergeCell ref="C73:D73"/>
    <mergeCell ref="C75:D75"/>
    <mergeCell ref="C55:D55"/>
    <mergeCell ref="C56:D56"/>
    <mergeCell ref="C57:D57"/>
    <mergeCell ref="C58:D58"/>
    <mergeCell ref="C59:D59"/>
    <mergeCell ref="C60:D60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5:D35"/>
    <mergeCell ref="C36:D36"/>
    <mergeCell ref="C37:D37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15:D15"/>
    <mergeCell ref="C16:D16"/>
    <mergeCell ref="C18:D18"/>
    <mergeCell ref="C20:D20"/>
    <mergeCell ref="C22:D22"/>
    <mergeCell ref="C24:D24"/>
    <mergeCell ref="C26:D26"/>
    <mergeCell ref="C27:D27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>
      <selection activeCell="C31" sqref="C3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8" t="s">
        <v>102</v>
      </c>
      <c r="B1" s="99"/>
      <c r="C1" s="99"/>
      <c r="D1" s="99"/>
      <c r="E1" s="99"/>
      <c r="F1" s="99"/>
      <c r="G1" s="99"/>
    </row>
    <row r="2" spans="1:7" ht="12.75" customHeight="1">
      <c r="A2" s="100" t="s">
        <v>32</v>
      </c>
      <c r="B2" s="101"/>
      <c r="C2" s="102">
        <v>1</v>
      </c>
      <c r="D2" s="102" t="s">
        <v>815</v>
      </c>
      <c r="E2" s="101"/>
      <c r="F2" s="103" t="s">
        <v>33</v>
      </c>
      <c r="G2" s="104"/>
    </row>
    <row r="3" spans="1:7" ht="3" customHeight="1" hidden="1">
      <c r="A3" s="105"/>
      <c r="B3" s="106"/>
      <c r="C3" s="107"/>
      <c r="D3" s="107"/>
      <c r="E3" s="106"/>
      <c r="F3" s="108"/>
      <c r="G3" s="109"/>
    </row>
    <row r="4" spans="1:7" ht="12" customHeight="1">
      <c r="A4" s="110" t="s">
        <v>34</v>
      </c>
      <c r="B4" s="106"/>
      <c r="C4" s="107"/>
      <c r="D4" s="107"/>
      <c r="E4" s="106"/>
      <c r="F4" s="108" t="s">
        <v>35</v>
      </c>
      <c r="G4" s="111"/>
    </row>
    <row r="5" spans="1:7" ht="12.9" customHeight="1">
      <c r="A5" s="112" t="s">
        <v>814</v>
      </c>
      <c r="B5" s="113"/>
      <c r="C5" s="114" t="s">
        <v>815</v>
      </c>
      <c r="D5" s="115"/>
      <c r="E5" s="116"/>
      <c r="F5" s="108" t="s">
        <v>36</v>
      </c>
      <c r="G5" s="109"/>
    </row>
    <row r="6" spans="1:15" ht="12.9" customHeight="1">
      <c r="A6" s="110" t="s">
        <v>37</v>
      </c>
      <c r="B6" s="106"/>
      <c r="C6" s="107"/>
      <c r="D6" s="107"/>
      <c r="E6" s="106"/>
      <c r="F6" s="117" t="s">
        <v>38</v>
      </c>
      <c r="G6" s="118"/>
      <c r="O6" s="119"/>
    </row>
    <row r="7" spans="1:7" ht="12.9" customHeight="1">
      <c r="A7" s="120" t="s">
        <v>104</v>
      </c>
      <c r="B7" s="121"/>
      <c r="C7" s="122" t="s">
        <v>105</v>
      </c>
      <c r="D7" s="123"/>
      <c r="E7" s="123"/>
      <c r="F7" s="124" t="s">
        <v>39</v>
      </c>
      <c r="G7" s="118">
        <f>IF(G6=0,,ROUND((F30+F32)/G6,1))</f>
        <v>0</v>
      </c>
    </row>
    <row r="8" spans="1:9" ht="12.75">
      <c r="A8" s="125" t="s">
        <v>40</v>
      </c>
      <c r="B8" s="108"/>
      <c r="C8" s="126"/>
      <c r="D8" s="126"/>
      <c r="E8" s="127"/>
      <c r="F8" s="128" t="s">
        <v>41</v>
      </c>
      <c r="G8" s="129"/>
      <c r="H8" s="130"/>
      <c r="I8" s="131"/>
    </row>
    <row r="9" spans="1:8" ht="12.75">
      <c r="A9" s="125" t="s">
        <v>42</v>
      </c>
      <c r="B9" s="108"/>
      <c r="C9" s="126"/>
      <c r="D9" s="126"/>
      <c r="E9" s="127"/>
      <c r="F9" s="108"/>
      <c r="G9" s="132"/>
      <c r="H9" s="133"/>
    </row>
    <row r="10" spans="1:8" ht="12.75">
      <c r="A10" s="125" t="s">
        <v>43</v>
      </c>
      <c r="B10" s="108"/>
      <c r="C10" s="126"/>
      <c r="D10" s="126"/>
      <c r="E10" s="126"/>
      <c r="F10" s="134"/>
      <c r="G10" s="135"/>
      <c r="H10" s="136"/>
    </row>
    <row r="11" spans="1:57" ht="13.5" customHeight="1">
      <c r="A11" s="125" t="s">
        <v>44</v>
      </c>
      <c r="B11" s="108"/>
      <c r="C11" s="126"/>
      <c r="D11" s="126"/>
      <c r="E11" s="126"/>
      <c r="F11" s="137" t="s">
        <v>45</v>
      </c>
      <c r="G11" s="138"/>
      <c r="H11" s="133"/>
      <c r="BA11" s="139"/>
      <c r="BB11" s="139"/>
      <c r="BC11" s="139"/>
      <c r="BD11" s="139"/>
      <c r="BE11" s="139"/>
    </row>
    <row r="12" spans="1:8" ht="12.75" customHeight="1">
      <c r="A12" s="140" t="s">
        <v>46</v>
      </c>
      <c r="B12" s="106"/>
      <c r="C12" s="141"/>
      <c r="D12" s="141"/>
      <c r="E12" s="141"/>
      <c r="F12" s="142" t="s">
        <v>47</v>
      </c>
      <c r="G12" s="143"/>
      <c r="H12" s="133"/>
    </row>
    <row r="13" spans="1:8" ht="28.5" customHeight="1" thickBot="1">
      <c r="A13" s="144" t="s">
        <v>48</v>
      </c>
      <c r="B13" s="145"/>
      <c r="C13" s="145"/>
      <c r="D13" s="145"/>
      <c r="E13" s="146"/>
      <c r="F13" s="146"/>
      <c r="G13" s="147"/>
      <c r="H13" s="133"/>
    </row>
    <row r="14" spans="1:7" ht="17.25" customHeight="1" thickBot="1">
      <c r="A14" s="148" t="s">
        <v>49</v>
      </c>
      <c r="B14" s="149"/>
      <c r="C14" s="150"/>
      <c r="D14" s="151" t="s">
        <v>50</v>
      </c>
      <c r="E14" s="152"/>
      <c r="F14" s="152"/>
      <c r="G14" s="150"/>
    </row>
    <row r="15" spans="1:7" ht="15.9" customHeight="1">
      <c r="A15" s="153"/>
      <c r="B15" s="154" t="s">
        <v>51</v>
      </c>
      <c r="C15" s="155">
        <f>'02 01 Rek'!E12</f>
        <v>0</v>
      </c>
      <c r="D15" s="156">
        <f>'02 01 Rek'!A20</f>
        <v>0</v>
      </c>
      <c r="E15" s="157"/>
      <c r="F15" s="158"/>
      <c r="G15" s="155">
        <f>'02 01 Rek'!I20</f>
        <v>0</v>
      </c>
    </row>
    <row r="16" spans="1:7" ht="15.9" customHeight="1">
      <c r="A16" s="153" t="s">
        <v>52</v>
      </c>
      <c r="B16" s="154" t="s">
        <v>53</v>
      </c>
      <c r="C16" s="155">
        <f>'02 01 Rek'!F12</f>
        <v>0</v>
      </c>
      <c r="D16" s="105"/>
      <c r="E16" s="159"/>
      <c r="F16" s="160"/>
      <c r="G16" s="155"/>
    </row>
    <row r="17" spans="1:7" ht="15.9" customHeight="1">
      <c r="A17" s="153" t="s">
        <v>54</v>
      </c>
      <c r="B17" s="154" t="s">
        <v>55</v>
      </c>
      <c r="C17" s="155">
        <f>'02 01 Rek'!H12</f>
        <v>0</v>
      </c>
      <c r="D17" s="105"/>
      <c r="E17" s="159"/>
      <c r="F17" s="160"/>
      <c r="G17" s="155"/>
    </row>
    <row r="18" spans="1:7" ht="15.9" customHeight="1">
      <c r="A18" s="161" t="s">
        <v>56</v>
      </c>
      <c r="B18" s="162" t="s">
        <v>57</v>
      </c>
      <c r="C18" s="155">
        <f>'02 01 Rek'!G12</f>
        <v>0</v>
      </c>
      <c r="D18" s="105"/>
      <c r="E18" s="159"/>
      <c r="F18" s="160"/>
      <c r="G18" s="155"/>
    </row>
    <row r="19" spans="1:7" ht="15.9" customHeight="1">
      <c r="A19" s="163" t="s">
        <v>58</v>
      </c>
      <c r="B19" s="154"/>
      <c r="C19" s="155">
        <f>SUM(C15:C18)</f>
        <v>0</v>
      </c>
      <c r="D19" s="105"/>
      <c r="E19" s="159"/>
      <c r="F19" s="160"/>
      <c r="G19" s="155"/>
    </row>
    <row r="20" spans="1:7" ht="15.9" customHeight="1">
      <c r="A20" s="163"/>
      <c r="B20" s="154"/>
      <c r="C20" s="155"/>
      <c r="D20" s="105"/>
      <c r="E20" s="159"/>
      <c r="F20" s="160"/>
      <c r="G20" s="155"/>
    </row>
    <row r="21" spans="1:7" ht="15.9" customHeight="1">
      <c r="A21" s="163" t="s">
        <v>29</v>
      </c>
      <c r="B21" s="154"/>
      <c r="C21" s="155">
        <f>'02 01 Rek'!I12</f>
        <v>0</v>
      </c>
      <c r="D21" s="105"/>
      <c r="E21" s="159"/>
      <c r="F21" s="160"/>
      <c r="G21" s="155"/>
    </row>
    <row r="22" spans="1:7" ht="15.9" customHeight="1">
      <c r="A22" s="164" t="s">
        <v>59</v>
      </c>
      <c r="B22" s="133"/>
      <c r="C22" s="155">
        <f>C19+C21</f>
        <v>0</v>
      </c>
      <c r="D22" s="105" t="s">
        <v>60</v>
      </c>
      <c r="E22" s="159"/>
      <c r="F22" s="160"/>
      <c r="G22" s="155">
        <f>G23-SUM(G15:G21)</f>
        <v>0</v>
      </c>
    </row>
    <row r="23" spans="1:7" ht="15.9" customHeight="1" thickBot="1">
      <c r="A23" s="165" t="s">
        <v>61</v>
      </c>
      <c r="B23" s="166"/>
      <c r="C23" s="167">
        <f>C22+G23</f>
        <v>0</v>
      </c>
      <c r="D23" s="168" t="s">
        <v>62</v>
      </c>
      <c r="E23" s="169"/>
      <c r="F23" s="170"/>
      <c r="G23" s="155">
        <f>'02 01 Rek'!H18</f>
        <v>0</v>
      </c>
    </row>
    <row r="24" spans="1:7" ht="12.75">
      <c r="A24" s="171" t="s">
        <v>63</v>
      </c>
      <c r="B24" s="172"/>
      <c r="C24" s="173"/>
      <c r="D24" s="172" t="s">
        <v>64</v>
      </c>
      <c r="E24" s="172"/>
      <c r="F24" s="174" t="s">
        <v>65</v>
      </c>
      <c r="G24" s="175"/>
    </row>
    <row r="25" spans="1:7" ht="12.75">
      <c r="A25" s="164" t="s">
        <v>66</v>
      </c>
      <c r="B25" s="133"/>
      <c r="C25" s="176"/>
      <c r="D25" s="133" t="s">
        <v>66</v>
      </c>
      <c r="F25" s="177" t="s">
        <v>66</v>
      </c>
      <c r="G25" s="178"/>
    </row>
    <row r="26" spans="1:7" ht="37.5" customHeight="1">
      <c r="A26" s="164" t="s">
        <v>67</v>
      </c>
      <c r="B26" s="179"/>
      <c r="C26" s="176"/>
      <c r="D26" s="133" t="s">
        <v>67</v>
      </c>
      <c r="F26" s="177" t="s">
        <v>67</v>
      </c>
      <c r="G26" s="178"/>
    </row>
    <row r="27" spans="1:7" ht="12.75">
      <c r="A27" s="164"/>
      <c r="B27" s="180"/>
      <c r="C27" s="176"/>
      <c r="D27" s="133"/>
      <c r="F27" s="177"/>
      <c r="G27" s="178"/>
    </row>
    <row r="28" spans="1:7" ht="12.75">
      <c r="A28" s="164" t="s">
        <v>68</v>
      </c>
      <c r="B28" s="133"/>
      <c r="C28" s="176"/>
      <c r="D28" s="177" t="s">
        <v>69</v>
      </c>
      <c r="E28" s="176"/>
      <c r="F28" s="181" t="s">
        <v>69</v>
      </c>
      <c r="G28" s="178"/>
    </row>
    <row r="29" spans="1:7" ht="69" customHeight="1">
      <c r="A29" s="164"/>
      <c r="B29" s="133"/>
      <c r="C29" s="182"/>
      <c r="D29" s="183"/>
      <c r="E29" s="182"/>
      <c r="F29" s="133"/>
      <c r="G29" s="178"/>
    </row>
    <row r="30" spans="1:7" ht="12.75">
      <c r="A30" s="184" t="s">
        <v>11</v>
      </c>
      <c r="B30" s="185"/>
      <c r="C30" s="186">
        <v>15</v>
      </c>
      <c r="D30" s="185" t="s">
        <v>70</v>
      </c>
      <c r="E30" s="187"/>
      <c r="F30" s="188">
        <f>ROUND(C23-F32,0)</f>
        <v>0</v>
      </c>
      <c r="G30" s="189"/>
    </row>
    <row r="31" spans="1:7" ht="12.75">
      <c r="A31" s="184" t="s">
        <v>71</v>
      </c>
      <c r="B31" s="185"/>
      <c r="C31" s="186">
        <f>C30</f>
        <v>15</v>
      </c>
      <c r="D31" s="185" t="s">
        <v>72</v>
      </c>
      <c r="E31" s="187"/>
      <c r="F31" s="188">
        <f>ROUND(PRODUCT(F30,C31/100),1)</f>
        <v>0</v>
      </c>
      <c r="G31" s="189"/>
    </row>
    <row r="32" spans="1:7" ht="12.75">
      <c r="A32" s="184" t="s">
        <v>11</v>
      </c>
      <c r="B32" s="185"/>
      <c r="C32" s="186">
        <v>0</v>
      </c>
      <c r="D32" s="185" t="s">
        <v>72</v>
      </c>
      <c r="E32" s="187"/>
      <c r="F32" s="188">
        <v>0</v>
      </c>
      <c r="G32" s="189"/>
    </row>
    <row r="33" spans="1:7" ht="12.75">
      <c r="A33" s="184" t="s">
        <v>71</v>
      </c>
      <c r="B33" s="190"/>
      <c r="C33" s="191">
        <f>C32</f>
        <v>0</v>
      </c>
      <c r="D33" s="185" t="s">
        <v>72</v>
      </c>
      <c r="E33" s="160"/>
      <c r="F33" s="188">
        <f>ROUND(PRODUCT(F32,C33/100),1)</f>
        <v>0</v>
      </c>
      <c r="G33" s="189"/>
    </row>
    <row r="34" spans="1:7" s="197" customFormat="1" ht="19.5" customHeight="1" thickBot="1">
      <c r="A34" s="192" t="s">
        <v>73</v>
      </c>
      <c r="B34" s="193"/>
      <c r="C34" s="193"/>
      <c r="D34" s="193"/>
      <c r="E34" s="194"/>
      <c r="F34" s="195">
        <f>CEILING(SUM(F30:F33),IF(SUM(F30:F33)&gt;=0,1,-1))</f>
        <v>0</v>
      </c>
      <c r="G34" s="19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8"/>
      <c r="C37" s="198"/>
      <c r="D37" s="198"/>
      <c r="E37" s="198"/>
      <c r="F37" s="198"/>
      <c r="G37" s="198"/>
      <c r="H37" s="1" t="s">
        <v>1</v>
      </c>
    </row>
    <row r="38" spans="1:8" ht="12.75" customHeight="1">
      <c r="A38" s="199"/>
      <c r="B38" s="198"/>
      <c r="C38" s="198"/>
      <c r="D38" s="198"/>
      <c r="E38" s="198"/>
      <c r="F38" s="198"/>
      <c r="G38" s="198"/>
      <c r="H38" s="1" t="s">
        <v>1</v>
      </c>
    </row>
    <row r="39" spans="1:8" ht="12.75">
      <c r="A39" s="199"/>
      <c r="B39" s="198"/>
      <c r="C39" s="198"/>
      <c r="D39" s="198"/>
      <c r="E39" s="198"/>
      <c r="F39" s="198"/>
      <c r="G39" s="198"/>
      <c r="H39" s="1" t="s">
        <v>1</v>
      </c>
    </row>
    <row r="40" spans="1:8" ht="12.75">
      <c r="A40" s="199"/>
      <c r="B40" s="198"/>
      <c r="C40" s="198"/>
      <c r="D40" s="198"/>
      <c r="E40" s="198"/>
      <c r="F40" s="198"/>
      <c r="G40" s="198"/>
      <c r="H40" s="1" t="s">
        <v>1</v>
      </c>
    </row>
    <row r="41" spans="1:8" ht="12.75">
      <c r="A41" s="199"/>
      <c r="B41" s="198"/>
      <c r="C41" s="198"/>
      <c r="D41" s="198"/>
      <c r="E41" s="198"/>
      <c r="F41" s="198"/>
      <c r="G41" s="198"/>
      <c r="H41" s="1" t="s">
        <v>1</v>
      </c>
    </row>
    <row r="42" spans="1:8" ht="12.75">
      <c r="A42" s="199"/>
      <c r="B42" s="198"/>
      <c r="C42" s="198"/>
      <c r="D42" s="198"/>
      <c r="E42" s="198"/>
      <c r="F42" s="198"/>
      <c r="G42" s="198"/>
      <c r="H42" s="1" t="s">
        <v>1</v>
      </c>
    </row>
    <row r="43" spans="1:8" ht="12.75">
      <c r="A43" s="199"/>
      <c r="B43" s="198"/>
      <c r="C43" s="198"/>
      <c r="D43" s="198"/>
      <c r="E43" s="198"/>
      <c r="F43" s="198"/>
      <c r="G43" s="198"/>
      <c r="H43" s="1" t="s">
        <v>1</v>
      </c>
    </row>
    <row r="44" spans="1:8" ht="12.75">
      <c r="A44" s="199"/>
      <c r="B44" s="198"/>
      <c r="C44" s="198"/>
      <c r="D44" s="198"/>
      <c r="E44" s="198"/>
      <c r="F44" s="198"/>
      <c r="G44" s="198"/>
      <c r="H44" s="1" t="s">
        <v>1</v>
      </c>
    </row>
    <row r="45" spans="1:8" ht="0.75" customHeight="1">
      <c r="A45" s="199"/>
      <c r="B45" s="198"/>
      <c r="C45" s="198"/>
      <c r="D45" s="198"/>
      <c r="E45" s="198"/>
      <c r="F45" s="198"/>
      <c r="G45" s="198"/>
      <c r="H45" s="1" t="s">
        <v>1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1" t="s">
        <v>2</v>
      </c>
      <c r="B1" s="202"/>
      <c r="C1" s="203" t="s">
        <v>106</v>
      </c>
      <c r="D1" s="204"/>
      <c r="E1" s="205"/>
      <c r="F1" s="204"/>
      <c r="G1" s="206" t="s">
        <v>75</v>
      </c>
      <c r="H1" s="207">
        <v>1</v>
      </c>
      <c r="I1" s="208"/>
    </row>
    <row r="2" spans="1:9" ht="13.8" thickBot="1">
      <c r="A2" s="209" t="s">
        <v>76</v>
      </c>
      <c r="B2" s="210"/>
      <c r="C2" s="211" t="s">
        <v>816</v>
      </c>
      <c r="D2" s="212"/>
      <c r="E2" s="213"/>
      <c r="F2" s="212"/>
      <c r="G2" s="214" t="s">
        <v>815</v>
      </c>
      <c r="H2" s="215"/>
      <c r="I2" s="216"/>
    </row>
    <row r="3" ht="13.8" thickTop="1">
      <c r="F3" s="133"/>
    </row>
    <row r="4" spans="1:9" ht="19.5" customHeight="1">
      <c r="A4" s="217" t="s">
        <v>77</v>
      </c>
      <c r="B4" s="218"/>
      <c r="C4" s="218"/>
      <c r="D4" s="218"/>
      <c r="E4" s="219"/>
      <c r="F4" s="218"/>
      <c r="G4" s="218"/>
      <c r="H4" s="218"/>
      <c r="I4" s="218"/>
    </row>
    <row r="5" ht="13.8" thickBot="1"/>
    <row r="6" spans="1:9" s="133" customFormat="1" ht="13.8" thickBot="1">
      <c r="A6" s="220"/>
      <c r="B6" s="221" t="s">
        <v>78</v>
      </c>
      <c r="C6" s="221"/>
      <c r="D6" s="222"/>
      <c r="E6" s="223" t="s">
        <v>25</v>
      </c>
      <c r="F6" s="224" t="s">
        <v>26</v>
      </c>
      <c r="G6" s="224" t="s">
        <v>27</v>
      </c>
      <c r="H6" s="224" t="s">
        <v>28</v>
      </c>
      <c r="I6" s="225" t="s">
        <v>29</v>
      </c>
    </row>
    <row r="7" spans="1:9" s="133" customFormat="1" ht="12.75">
      <c r="A7" s="322" t="str">
        <f>'02 01 Pol'!B7</f>
        <v>1</v>
      </c>
      <c r="B7" s="70" t="str">
        <f>'02 01 Pol'!C7</f>
        <v>Zemní práce</v>
      </c>
      <c r="D7" s="226"/>
      <c r="E7" s="323">
        <f>'02 01 Pol'!BA9</f>
        <v>0</v>
      </c>
      <c r="F7" s="324">
        <f>'02 01 Pol'!BB9</f>
        <v>0</v>
      </c>
      <c r="G7" s="324">
        <f>'02 01 Pol'!BC9</f>
        <v>0</v>
      </c>
      <c r="H7" s="324">
        <f>'02 01 Pol'!BD9</f>
        <v>0</v>
      </c>
      <c r="I7" s="325">
        <f>'02 01 Pol'!BE9</f>
        <v>0</v>
      </c>
    </row>
    <row r="8" spans="1:9" s="133" customFormat="1" ht="12.75">
      <c r="A8" s="322" t="str">
        <f>'02 01 Pol'!B10</f>
        <v>721</v>
      </c>
      <c r="B8" s="70" t="str">
        <f>'02 01 Pol'!C10</f>
        <v>Zdravotechnika - vnitřní kanalizace</v>
      </c>
      <c r="D8" s="226"/>
      <c r="E8" s="323">
        <f>'02 01 Pol'!BA30</f>
        <v>0</v>
      </c>
      <c r="F8" s="324">
        <f>'02 01 Pol'!BB30</f>
        <v>0</v>
      </c>
      <c r="G8" s="324">
        <f>'02 01 Pol'!BC30</f>
        <v>0</v>
      </c>
      <c r="H8" s="324">
        <f>'02 01 Pol'!BD30</f>
        <v>0</v>
      </c>
      <c r="I8" s="325">
        <f>'02 01 Pol'!BE30</f>
        <v>0</v>
      </c>
    </row>
    <row r="9" spans="1:9" s="133" customFormat="1" ht="12.75">
      <c r="A9" s="322" t="str">
        <f>'02 01 Pol'!B31</f>
        <v>722</v>
      </c>
      <c r="B9" s="70" t="str">
        <f>'02 01 Pol'!C31</f>
        <v>Zdravotechnika - vnitřní vodovod</v>
      </c>
      <c r="D9" s="226"/>
      <c r="E9" s="323">
        <f>'02 01 Pol'!BA64</f>
        <v>0</v>
      </c>
      <c r="F9" s="324">
        <f>'02 01 Pol'!BB64</f>
        <v>0</v>
      </c>
      <c r="G9" s="324">
        <f>'02 01 Pol'!BC64</f>
        <v>0</v>
      </c>
      <c r="H9" s="324">
        <f>'02 01 Pol'!BD64</f>
        <v>0</v>
      </c>
      <c r="I9" s="325">
        <f>'02 01 Pol'!BE64</f>
        <v>0</v>
      </c>
    </row>
    <row r="10" spans="1:9" s="133" customFormat="1" ht="12.75">
      <c r="A10" s="322" t="str">
        <f>'02 01 Pol'!B65</f>
        <v>725</v>
      </c>
      <c r="B10" s="70" t="str">
        <f>'02 01 Pol'!C65</f>
        <v>Zdravotechnika - zařizovací předměty</v>
      </c>
      <c r="D10" s="226"/>
      <c r="E10" s="323">
        <f>'02 01 Pol'!BA86</f>
        <v>0</v>
      </c>
      <c r="F10" s="324">
        <f>'02 01 Pol'!BB86</f>
        <v>0</v>
      </c>
      <c r="G10" s="324">
        <f>'02 01 Pol'!BC86</f>
        <v>0</v>
      </c>
      <c r="H10" s="324">
        <f>'02 01 Pol'!BD86</f>
        <v>0</v>
      </c>
      <c r="I10" s="325">
        <f>'02 01 Pol'!BE86</f>
        <v>0</v>
      </c>
    </row>
    <row r="11" spans="1:9" s="133" customFormat="1" ht="13.8" thickBot="1">
      <c r="A11" s="322" t="str">
        <f>'02 01 Pol'!B87</f>
        <v>O01</v>
      </c>
      <c r="B11" s="70" t="str">
        <f>'02 01 Pol'!C87</f>
        <v>Ostatní</v>
      </c>
      <c r="D11" s="226"/>
      <c r="E11" s="323">
        <f>'02 01 Pol'!BA95</f>
        <v>0</v>
      </c>
      <c r="F11" s="324">
        <f>'02 01 Pol'!BB95</f>
        <v>0</v>
      </c>
      <c r="G11" s="324">
        <f>'02 01 Pol'!BC95</f>
        <v>0</v>
      </c>
      <c r="H11" s="324">
        <f>'02 01 Pol'!BD95</f>
        <v>0</v>
      </c>
      <c r="I11" s="325">
        <f>'02 01 Pol'!BE95</f>
        <v>0</v>
      </c>
    </row>
    <row r="12" spans="1:9" s="14" customFormat="1" ht="13.8" thickBot="1">
      <c r="A12" s="227"/>
      <c r="B12" s="228" t="s">
        <v>79</v>
      </c>
      <c r="C12" s="228"/>
      <c r="D12" s="229"/>
      <c r="E12" s="230">
        <f>SUM(E7:E11)</f>
        <v>0</v>
      </c>
      <c r="F12" s="231">
        <f>SUM(F7:F11)</f>
        <v>0</v>
      </c>
      <c r="G12" s="231">
        <f>SUM(G7:G11)</f>
        <v>0</v>
      </c>
      <c r="H12" s="231">
        <f>SUM(H7:H11)</f>
        <v>0</v>
      </c>
      <c r="I12" s="232">
        <f>SUM(I7:I11)</f>
        <v>0</v>
      </c>
    </row>
    <row r="13" spans="1:9" ht="12.75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57" ht="19.5" customHeight="1">
      <c r="A14" s="218" t="s">
        <v>80</v>
      </c>
      <c r="B14" s="218"/>
      <c r="C14" s="218"/>
      <c r="D14" s="218"/>
      <c r="E14" s="218"/>
      <c r="F14" s="218"/>
      <c r="G14" s="233"/>
      <c r="H14" s="218"/>
      <c r="I14" s="218"/>
      <c r="BA14" s="139"/>
      <c r="BB14" s="139"/>
      <c r="BC14" s="139"/>
      <c r="BD14" s="139"/>
      <c r="BE14" s="139"/>
    </row>
    <row r="15" ht="13.8" thickBot="1"/>
    <row r="16" spans="1:9" ht="12.75">
      <c r="A16" s="171" t="s">
        <v>81</v>
      </c>
      <c r="B16" s="172"/>
      <c r="C16" s="172"/>
      <c r="D16" s="234"/>
      <c r="E16" s="235" t="s">
        <v>82</v>
      </c>
      <c r="F16" s="236" t="s">
        <v>12</v>
      </c>
      <c r="G16" s="237" t="s">
        <v>83</v>
      </c>
      <c r="H16" s="238"/>
      <c r="I16" s="239" t="s">
        <v>82</v>
      </c>
    </row>
    <row r="17" spans="1:53" ht="12.75">
      <c r="A17" s="163"/>
      <c r="B17" s="154"/>
      <c r="C17" s="154"/>
      <c r="D17" s="240"/>
      <c r="E17" s="241"/>
      <c r="F17" s="242"/>
      <c r="G17" s="243">
        <f>CHOOSE(BA17+1,E12+F12,E12+F12+H12,E12+F12+G12+H12,E12,F12,H12,G12,H12+G12,0)</f>
        <v>0</v>
      </c>
      <c r="H17" s="244"/>
      <c r="I17" s="245">
        <f>E17+F17*G17/100</f>
        <v>0</v>
      </c>
      <c r="BA17" s="1">
        <v>8</v>
      </c>
    </row>
    <row r="18" spans="1:9" ht="13.8" thickBot="1">
      <c r="A18" s="246"/>
      <c r="B18" s="247" t="s">
        <v>84</v>
      </c>
      <c r="C18" s="248"/>
      <c r="D18" s="249"/>
      <c r="E18" s="250"/>
      <c r="F18" s="251"/>
      <c r="G18" s="251"/>
      <c r="H18" s="252">
        <f>SUM(I17:I17)</f>
        <v>0</v>
      </c>
      <c r="I18" s="253"/>
    </row>
    <row r="20" spans="2:9" ht="12.75">
      <c r="B20" s="14"/>
      <c r="F20" s="254"/>
      <c r="G20" s="255"/>
      <c r="H20" s="255"/>
      <c r="I20" s="54"/>
    </row>
    <row r="21" spans="6:9" ht="12.75">
      <c r="F21" s="254"/>
      <c r="G21" s="255"/>
      <c r="H21" s="255"/>
      <c r="I21" s="54"/>
    </row>
    <row r="22" spans="6:9" ht="12.75">
      <c r="F22" s="254"/>
      <c r="G22" s="255"/>
      <c r="H22" s="255"/>
      <c r="I22" s="54"/>
    </row>
    <row r="23" spans="6:9" ht="12.75">
      <c r="F23" s="254"/>
      <c r="G23" s="255"/>
      <c r="H23" s="255"/>
      <c r="I23" s="54"/>
    </row>
    <row r="24" spans="6:9" ht="12.75">
      <c r="F24" s="254"/>
      <c r="G24" s="255"/>
      <c r="H24" s="255"/>
      <c r="I24" s="54"/>
    </row>
    <row r="25" spans="6:9" ht="12.75">
      <c r="F25" s="254"/>
      <c r="G25" s="255"/>
      <c r="H25" s="255"/>
      <c r="I25" s="54"/>
    </row>
    <row r="26" spans="6:9" ht="12.75">
      <c r="F26" s="254"/>
      <c r="G26" s="255"/>
      <c r="H26" s="255"/>
      <c r="I26" s="54"/>
    </row>
    <row r="27" spans="6:9" ht="12.75">
      <c r="F27" s="254"/>
      <c r="G27" s="255"/>
      <c r="H27" s="255"/>
      <c r="I27" s="54"/>
    </row>
    <row r="28" spans="6:9" ht="12.75">
      <c r="F28" s="254"/>
      <c r="G28" s="255"/>
      <c r="H28" s="255"/>
      <c r="I28" s="54"/>
    </row>
    <row r="29" spans="6:9" ht="12.75">
      <c r="F29" s="254"/>
      <c r="G29" s="255"/>
      <c r="H29" s="255"/>
      <c r="I29" s="54"/>
    </row>
    <row r="30" spans="6:9" ht="12.75">
      <c r="F30" s="254"/>
      <c r="G30" s="255"/>
      <c r="H30" s="255"/>
      <c r="I30" s="54"/>
    </row>
    <row r="31" spans="6:9" ht="12.75">
      <c r="F31" s="254"/>
      <c r="G31" s="255"/>
      <c r="H31" s="255"/>
      <c r="I31" s="54"/>
    </row>
    <row r="32" spans="6:9" ht="12.75">
      <c r="F32" s="254"/>
      <c r="G32" s="255"/>
      <c r="H32" s="255"/>
      <c r="I32" s="54"/>
    </row>
    <row r="33" spans="6:9" ht="12.75">
      <c r="F33" s="254"/>
      <c r="G33" s="255"/>
      <c r="H33" s="255"/>
      <c r="I33" s="54"/>
    </row>
    <row r="34" spans="6:9" ht="12.75">
      <c r="F34" s="254"/>
      <c r="G34" s="255"/>
      <c r="H34" s="255"/>
      <c r="I34" s="54"/>
    </row>
    <row r="35" spans="6:9" ht="12.75">
      <c r="F35" s="254"/>
      <c r="G35" s="255"/>
      <c r="H35" s="255"/>
      <c r="I35" s="54"/>
    </row>
    <row r="36" spans="6:9" ht="12.75">
      <c r="F36" s="254"/>
      <c r="G36" s="255"/>
      <c r="H36" s="255"/>
      <c r="I36" s="54"/>
    </row>
    <row r="37" spans="6:9" ht="12.75">
      <c r="F37" s="254"/>
      <c r="G37" s="255"/>
      <c r="H37" s="255"/>
      <c r="I37" s="54"/>
    </row>
    <row r="38" spans="6:9" ht="12.75">
      <c r="F38" s="254"/>
      <c r="G38" s="255"/>
      <c r="H38" s="255"/>
      <c r="I38" s="54"/>
    </row>
    <row r="39" spans="6:9" ht="12.75">
      <c r="F39" s="254"/>
      <c r="G39" s="255"/>
      <c r="H39" s="255"/>
      <c r="I39" s="54"/>
    </row>
    <row r="40" spans="6:9" ht="12.75">
      <c r="F40" s="254"/>
      <c r="G40" s="255"/>
      <c r="H40" s="255"/>
      <c r="I40" s="54"/>
    </row>
    <row r="41" spans="6:9" ht="12.75">
      <c r="F41" s="254"/>
      <c r="G41" s="255"/>
      <c r="H41" s="255"/>
      <c r="I41" s="54"/>
    </row>
    <row r="42" spans="6:9" ht="12.75">
      <c r="F42" s="254"/>
      <c r="G42" s="255"/>
      <c r="H42" s="255"/>
      <c r="I42" s="54"/>
    </row>
    <row r="43" spans="6:9" ht="12.75">
      <c r="F43" s="254"/>
      <c r="G43" s="255"/>
      <c r="H43" s="255"/>
      <c r="I43" s="54"/>
    </row>
    <row r="44" spans="6:9" ht="12.75">
      <c r="F44" s="254"/>
      <c r="G44" s="255"/>
      <c r="H44" s="255"/>
      <c r="I44" s="54"/>
    </row>
    <row r="45" spans="6:9" ht="12.75">
      <c r="F45" s="254"/>
      <c r="G45" s="255"/>
      <c r="H45" s="255"/>
      <c r="I45" s="54"/>
    </row>
    <row r="46" spans="6:9" ht="12.75">
      <c r="F46" s="254"/>
      <c r="G46" s="255"/>
      <c r="H46" s="255"/>
      <c r="I46" s="54"/>
    </row>
    <row r="47" spans="6:9" ht="12.75">
      <c r="F47" s="254"/>
      <c r="G47" s="255"/>
      <c r="H47" s="255"/>
      <c r="I47" s="54"/>
    </row>
    <row r="48" spans="6:9" ht="12.75">
      <c r="F48" s="254"/>
      <c r="G48" s="255"/>
      <c r="H48" s="255"/>
      <c r="I48" s="54"/>
    </row>
    <row r="49" spans="6:9" ht="12.75">
      <c r="F49" s="254"/>
      <c r="G49" s="255"/>
      <c r="H49" s="255"/>
      <c r="I49" s="54"/>
    </row>
    <row r="50" spans="6:9" ht="12.75">
      <c r="F50" s="254"/>
      <c r="G50" s="255"/>
      <c r="H50" s="255"/>
      <c r="I50" s="54"/>
    </row>
    <row r="51" spans="6:9" ht="12.75">
      <c r="F51" s="254"/>
      <c r="G51" s="255"/>
      <c r="H51" s="255"/>
      <c r="I51" s="54"/>
    </row>
    <row r="52" spans="6:9" ht="12.75">
      <c r="F52" s="254"/>
      <c r="G52" s="255"/>
      <c r="H52" s="255"/>
      <c r="I52" s="54"/>
    </row>
    <row r="53" spans="6:9" ht="12.75">
      <c r="F53" s="254"/>
      <c r="G53" s="255"/>
      <c r="H53" s="255"/>
      <c r="I53" s="54"/>
    </row>
    <row r="54" spans="6:9" ht="12.75">
      <c r="F54" s="254"/>
      <c r="G54" s="255"/>
      <c r="H54" s="255"/>
      <c r="I54" s="54"/>
    </row>
    <row r="55" spans="6:9" ht="12.75">
      <c r="F55" s="254"/>
      <c r="G55" s="255"/>
      <c r="H55" s="255"/>
      <c r="I55" s="54"/>
    </row>
    <row r="56" spans="6:9" ht="12.75">
      <c r="F56" s="254"/>
      <c r="G56" s="255"/>
      <c r="H56" s="255"/>
      <c r="I56" s="54"/>
    </row>
    <row r="57" spans="6:9" ht="12.75">
      <c r="F57" s="254"/>
      <c r="G57" s="255"/>
      <c r="H57" s="255"/>
      <c r="I57" s="54"/>
    </row>
    <row r="58" spans="6:9" ht="12.75">
      <c r="F58" s="254"/>
      <c r="G58" s="255"/>
      <c r="H58" s="255"/>
      <c r="I58" s="54"/>
    </row>
    <row r="59" spans="6:9" ht="12.75">
      <c r="F59" s="254"/>
      <c r="G59" s="255"/>
      <c r="H59" s="255"/>
      <c r="I59" s="54"/>
    </row>
    <row r="60" spans="6:9" ht="12.75">
      <c r="F60" s="254"/>
      <c r="G60" s="255"/>
      <c r="H60" s="255"/>
      <c r="I60" s="54"/>
    </row>
    <row r="61" spans="6:9" ht="12.75">
      <c r="F61" s="254"/>
      <c r="G61" s="255"/>
      <c r="H61" s="255"/>
      <c r="I61" s="54"/>
    </row>
    <row r="62" spans="6:9" ht="12.75">
      <c r="F62" s="254"/>
      <c r="G62" s="255"/>
      <c r="H62" s="255"/>
      <c r="I62" s="54"/>
    </row>
    <row r="63" spans="6:9" ht="12.75">
      <c r="F63" s="254"/>
      <c r="G63" s="255"/>
      <c r="H63" s="255"/>
      <c r="I63" s="54"/>
    </row>
    <row r="64" spans="6:9" ht="12.75">
      <c r="F64" s="254"/>
      <c r="G64" s="255"/>
      <c r="H64" s="255"/>
      <c r="I64" s="54"/>
    </row>
    <row r="65" spans="6:9" ht="12.75">
      <c r="F65" s="254"/>
      <c r="G65" s="255"/>
      <c r="H65" s="255"/>
      <c r="I65" s="54"/>
    </row>
    <row r="66" spans="6:9" ht="12.75">
      <c r="F66" s="254"/>
      <c r="G66" s="255"/>
      <c r="H66" s="255"/>
      <c r="I66" s="54"/>
    </row>
    <row r="67" spans="6:9" ht="12.75">
      <c r="F67" s="254"/>
      <c r="G67" s="255"/>
      <c r="H67" s="255"/>
      <c r="I67" s="54"/>
    </row>
    <row r="68" spans="6:9" ht="12.75">
      <c r="F68" s="254"/>
      <c r="G68" s="255"/>
      <c r="H68" s="255"/>
      <c r="I68" s="54"/>
    </row>
    <row r="69" spans="6:9" ht="12.75">
      <c r="F69" s="254"/>
      <c r="G69" s="255"/>
      <c r="H69" s="255"/>
      <c r="I69" s="54"/>
    </row>
  </sheetData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68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57" customWidth="1"/>
    <col min="2" max="2" width="11.50390625" style="257" customWidth="1"/>
    <col min="3" max="3" width="40.50390625" style="257" customWidth="1"/>
    <col min="4" max="4" width="5.50390625" style="257" customWidth="1"/>
    <col min="5" max="5" width="8.50390625" style="269" customWidth="1"/>
    <col min="6" max="6" width="9.875" style="257" customWidth="1"/>
    <col min="7" max="7" width="13.875" style="257" customWidth="1"/>
    <col min="8" max="8" width="11.625" style="257" hidden="1" customWidth="1"/>
    <col min="9" max="9" width="11.50390625" style="257" hidden="1" customWidth="1"/>
    <col min="10" max="10" width="11.00390625" style="257" hidden="1" customWidth="1"/>
    <col min="11" max="11" width="10.50390625" style="257" hidden="1" customWidth="1"/>
    <col min="12" max="12" width="75.25390625" style="257" customWidth="1"/>
    <col min="13" max="13" width="45.25390625" style="257" customWidth="1"/>
    <col min="14" max="16384" width="9.125" style="257" customWidth="1"/>
  </cols>
  <sheetData>
    <row r="1" spans="1:7" ht="15.6">
      <c r="A1" s="256" t="s">
        <v>103</v>
      </c>
      <c r="B1" s="256"/>
      <c r="C1" s="256"/>
      <c r="D1" s="256"/>
      <c r="E1" s="256"/>
      <c r="F1" s="256"/>
      <c r="G1" s="256"/>
    </row>
    <row r="2" spans="2:7" ht="14.25" customHeight="1" thickBot="1">
      <c r="B2" s="258"/>
      <c r="C2" s="259"/>
      <c r="D2" s="259"/>
      <c r="E2" s="260"/>
      <c r="F2" s="259"/>
      <c r="G2" s="259"/>
    </row>
    <row r="3" spans="1:7" ht="13.8" thickTop="1">
      <c r="A3" s="201" t="s">
        <v>2</v>
      </c>
      <c r="B3" s="202"/>
      <c r="C3" s="203" t="s">
        <v>106</v>
      </c>
      <c r="D3" s="204"/>
      <c r="E3" s="261" t="s">
        <v>85</v>
      </c>
      <c r="F3" s="262">
        <f>'02 01 Rek'!H1</f>
        <v>1</v>
      </c>
      <c r="G3" s="263"/>
    </row>
    <row r="4" spans="1:7" ht="13.8" thickBot="1">
      <c r="A4" s="264" t="s">
        <v>76</v>
      </c>
      <c r="B4" s="210"/>
      <c r="C4" s="211" t="s">
        <v>816</v>
      </c>
      <c r="D4" s="212"/>
      <c r="E4" s="265" t="str">
        <f>'02 01 Rek'!G2</f>
        <v>ZTI</v>
      </c>
      <c r="F4" s="266"/>
      <c r="G4" s="267"/>
    </row>
    <row r="5" spans="1:7" ht="13.8" thickTop="1">
      <c r="A5" s="268"/>
      <c r="G5" s="270"/>
    </row>
    <row r="6" spans="1:11" ht="27" customHeight="1">
      <c r="A6" s="271" t="s">
        <v>86</v>
      </c>
      <c r="B6" s="272" t="s">
        <v>87</v>
      </c>
      <c r="C6" s="272" t="s">
        <v>88</v>
      </c>
      <c r="D6" s="272" t="s">
        <v>89</v>
      </c>
      <c r="E6" s="273" t="s">
        <v>90</v>
      </c>
      <c r="F6" s="272" t="s">
        <v>91</v>
      </c>
      <c r="G6" s="274" t="s">
        <v>92</v>
      </c>
      <c r="H6" s="275" t="s">
        <v>93</v>
      </c>
      <c r="I6" s="275" t="s">
        <v>94</v>
      </c>
      <c r="J6" s="275" t="s">
        <v>95</v>
      </c>
      <c r="K6" s="275" t="s">
        <v>96</v>
      </c>
    </row>
    <row r="7" spans="1:15" ht="12.75">
      <c r="A7" s="276" t="s">
        <v>97</v>
      </c>
      <c r="B7" s="277" t="s">
        <v>98</v>
      </c>
      <c r="C7" s="278" t="s">
        <v>99</v>
      </c>
      <c r="D7" s="279"/>
      <c r="E7" s="280"/>
      <c r="F7" s="280"/>
      <c r="G7" s="281"/>
      <c r="H7" s="282"/>
      <c r="I7" s="283"/>
      <c r="J7" s="284"/>
      <c r="K7" s="285"/>
      <c r="O7" s="286">
        <v>1</v>
      </c>
    </row>
    <row r="8" spans="1:80" ht="20.4">
      <c r="A8" s="287">
        <v>1</v>
      </c>
      <c r="B8" s="288" t="s">
        <v>817</v>
      </c>
      <c r="C8" s="289" t="s">
        <v>818</v>
      </c>
      <c r="D8" s="290" t="s">
        <v>807</v>
      </c>
      <c r="E8" s="291">
        <v>0</v>
      </c>
      <c r="F8" s="291">
        <v>0</v>
      </c>
      <c r="G8" s="292">
        <f>E8*F8</f>
        <v>0</v>
      </c>
      <c r="H8" s="293">
        <v>0</v>
      </c>
      <c r="I8" s="294">
        <f>E8*H8</f>
        <v>0</v>
      </c>
      <c r="J8" s="293">
        <v>0</v>
      </c>
      <c r="K8" s="294">
        <f>E8*J8</f>
        <v>0</v>
      </c>
      <c r="O8" s="286">
        <v>2</v>
      </c>
      <c r="AA8" s="257">
        <v>1</v>
      </c>
      <c r="AB8" s="257">
        <v>1</v>
      </c>
      <c r="AC8" s="257">
        <v>1</v>
      </c>
      <c r="AZ8" s="257">
        <v>1</v>
      </c>
      <c r="BA8" s="257">
        <f>IF(AZ8=1,G8,0)</f>
        <v>0</v>
      </c>
      <c r="BB8" s="257">
        <f>IF(AZ8=2,G8,0)</f>
        <v>0</v>
      </c>
      <c r="BC8" s="257">
        <f>IF(AZ8=3,G8,0)</f>
        <v>0</v>
      </c>
      <c r="BD8" s="257">
        <f>IF(AZ8=4,G8,0)</f>
        <v>0</v>
      </c>
      <c r="BE8" s="257">
        <f>IF(AZ8=5,G8,0)</f>
        <v>0</v>
      </c>
      <c r="CA8" s="286">
        <v>1</v>
      </c>
      <c r="CB8" s="286">
        <v>1</v>
      </c>
    </row>
    <row r="9" spans="1:57" ht="12.75">
      <c r="A9" s="306"/>
      <c r="B9" s="307" t="s">
        <v>101</v>
      </c>
      <c r="C9" s="308" t="s">
        <v>110</v>
      </c>
      <c r="D9" s="309"/>
      <c r="E9" s="310"/>
      <c r="F9" s="311"/>
      <c r="G9" s="312">
        <f>SUM(G7:G8)</f>
        <v>0</v>
      </c>
      <c r="H9" s="313"/>
      <c r="I9" s="314">
        <f>SUM(I7:I8)</f>
        <v>0</v>
      </c>
      <c r="J9" s="313"/>
      <c r="K9" s="314">
        <f>SUM(K7:K8)</f>
        <v>0</v>
      </c>
      <c r="O9" s="286">
        <v>4</v>
      </c>
      <c r="BA9" s="315">
        <f>SUM(BA7:BA8)</f>
        <v>0</v>
      </c>
      <c r="BB9" s="315">
        <f>SUM(BB7:BB8)</f>
        <v>0</v>
      </c>
      <c r="BC9" s="315">
        <f>SUM(BC7:BC8)</f>
        <v>0</v>
      </c>
      <c r="BD9" s="315">
        <f>SUM(BD7:BD8)</f>
        <v>0</v>
      </c>
      <c r="BE9" s="315">
        <f>SUM(BE7:BE8)</f>
        <v>0</v>
      </c>
    </row>
    <row r="10" spans="1:15" ht="12.75">
      <c r="A10" s="276" t="s">
        <v>97</v>
      </c>
      <c r="B10" s="277" t="s">
        <v>819</v>
      </c>
      <c r="C10" s="278" t="s">
        <v>820</v>
      </c>
      <c r="D10" s="279"/>
      <c r="E10" s="280"/>
      <c r="F10" s="280"/>
      <c r="G10" s="281"/>
      <c r="H10" s="282"/>
      <c r="I10" s="283"/>
      <c r="J10" s="284"/>
      <c r="K10" s="285"/>
      <c r="O10" s="286">
        <v>1</v>
      </c>
    </row>
    <row r="11" spans="1:80" ht="12.75">
      <c r="A11" s="287">
        <v>2</v>
      </c>
      <c r="B11" s="288" t="s">
        <v>822</v>
      </c>
      <c r="C11" s="289" t="s">
        <v>823</v>
      </c>
      <c r="D11" s="290" t="s">
        <v>345</v>
      </c>
      <c r="E11" s="291">
        <v>24</v>
      </c>
      <c r="F11" s="291">
        <v>0</v>
      </c>
      <c r="G11" s="292">
        <f>E11*F11</f>
        <v>0</v>
      </c>
      <c r="H11" s="293">
        <v>0</v>
      </c>
      <c r="I11" s="294">
        <f>E11*H11</f>
        <v>0</v>
      </c>
      <c r="J11" s="293"/>
      <c r="K11" s="294">
        <f>E11*J11</f>
        <v>0</v>
      </c>
      <c r="O11" s="286">
        <v>2</v>
      </c>
      <c r="AA11" s="257">
        <v>12</v>
      </c>
      <c r="AB11" s="257">
        <v>0</v>
      </c>
      <c r="AC11" s="257">
        <v>2</v>
      </c>
      <c r="AZ11" s="257">
        <v>2</v>
      </c>
      <c r="BA11" s="257">
        <f>IF(AZ11=1,G11,0)</f>
        <v>0</v>
      </c>
      <c r="BB11" s="257">
        <f>IF(AZ11=2,G11,0)</f>
        <v>0</v>
      </c>
      <c r="BC11" s="257">
        <f>IF(AZ11=3,G11,0)</f>
        <v>0</v>
      </c>
      <c r="BD11" s="257">
        <f>IF(AZ11=4,G11,0)</f>
        <v>0</v>
      </c>
      <c r="BE11" s="257">
        <f>IF(AZ11=5,G11,0)</f>
        <v>0</v>
      </c>
      <c r="CA11" s="286">
        <v>12</v>
      </c>
      <c r="CB11" s="286">
        <v>0</v>
      </c>
    </row>
    <row r="12" spans="1:80" ht="12.75">
      <c r="A12" s="287">
        <v>3</v>
      </c>
      <c r="B12" s="288" t="s">
        <v>824</v>
      </c>
      <c r="C12" s="289" t="s">
        <v>825</v>
      </c>
      <c r="D12" s="290" t="s">
        <v>345</v>
      </c>
      <c r="E12" s="291">
        <v>8</v>
      </c>
      <c r="F12" s="291">
        <v>0</v>
      </c>
      <c r="G12" s="292">
        <f>E12*F12</f>
        <v>0</v>
      </c>
      <c r="H12" s="293">
        <v>0</v>
      </c>
      <c r="I12" s="294">
        <f>E12*H12</f>
        <v>0</v>
      </c>
      <c r="J12" s="293"/>
      <c r="K12" s="294">
        <f>E12*J12</f>
        <v>0</v>
      </c>
      <c r="O12" s="286">
        <v>2</v>
      </c>
      <c r="AA12" s="257">
        <v>3</v>
      </c>
      <c r="AB12" s="257">
        <v>0</v>
      </c>
      <c r="AC12" s="257">
        <v>72586009</v>
      </c>
      <c r="AZ12" s="257">
        <v>2</v>
      </c>
      <c r="BA12" s="257">
        <f>IF(AZ12=1,G12,0)</f>
        <v>0</v>
      </c>
      <c r="BB12" s="257">
        <f>IF(AZ12=2,G12,0)</f>
        <v>0</v>
      </c>
      <c r="BC12" s="257">
        <f>IF(AZ12=3,G12,0)</f>
        <v>0</v>
      </c>
      <c r="BD12" s="257">
        <f>IF(AZ12=4,G12,0)</f>
        <v>0</v>
      </c>
      <c r="BE12" s="257">
        <f>IF(AZ12=5,G12,0)</f>
        <v>0</v>
      </c>
      <c r="CA12" s="286">
        <v>3</v>
      </c>
      <c r="CB12" s="286">
        <v>0</v>
      </c>
    </row>
    <row r="13" spans="1:80" ht="12.75">
      <c r="A13" s="287">
        <v>4</v>
      </c>
      <c r="B13" s="288" t="s">
        <v>826</v>
      </c>
      <c r="C13" s="289" t="s">
        <v>827</v>
      </c>
      <c r="D13" s="290" t="s">
        <v>345</v>
      </c>
      <c r="E13" s="291">
        <v>8</v>
      </c>
      <c r="F13" s="291">
        <v>0</v>
      </c>
      <c r="G13" s="292">
        <f>E13*F13</f>
        <v>0</v>
      </c>
      <c r="H13" s="293">
        <v>0</v>
      </c>
      <c r="I13" s="294">
        <f>E13*H13</f>
        <v>0</v>
      </c>
      <c r="J13" s="293"/>
      <c r="K13" s="294">
        <f>E13*J13</f>
        <v>0</v>
      </c>
      <c r="O13" s="286">
        <v>2</v>
      </c>
      <c r="AA13" s="257">
        <v>3</v>
      </c>
      <c r="AB13" s="257">
        <v>0</v>
      </c>
      <c r="AC13" s="257">
        <v>72586016</v>
      </c>
      <c r="AZ13" s="257">
        <v>2</v>
      </c>
      <c r="BA13" s="257">
        <f>IF(AZ13=1,G13,0)</f>
        <v>0</v>
      </c>
      <c r="BB13" s="257">
        <f>IF(AZ13=2,G13,0)</f>
        <v>0</v>
      </c>
      <c r="BC13" s="257">
        <f>IF(AZ13=3,G13,0)</f>
        <v>0</v>
      </c>
      <c r="BD13" s="257">
        <f>IF(AZ13=4,G13,0)</f>
        <v>0</v>
      </c>
      <c r="BE13" s="257">
        <f>IF(AZ13=5,G13,0)</f>
        <v>0</v>
      </c>
      <c r="CA13" s="286">
        <v>3</v>
      </c>
      <c r="CB13" s="286">
        <v>0</v>
      </c>
    </row>
    <row r="14" spans="1:80" ht="12.75">
      <c r="A14" s="287">
        <v>5</v>
      </c>
      <c r="B14" s="288" t="s">
        <v>828</v>
      </c>
      <c r="C14" s="289" t="s">
        <v>829</v>
      </c>
      <c r="D14" s="290" t="s">
        <v>345</v>
      </c>
      <c r="E14" s="291">
        <v>8</v>
      </c>
      <c r="F14" s="291">
        <v>0</v>
      </c>
      <c r="G14" s="292">
        <f>E14*F14</f>
        <v>0</v>
      </c>
      <c r="H14" s="293">
        <v>0</v>
      </c>
      <c r="I14" s="294">
        <f>E14*H14</f>
        <v>0</v>
      </c>
      <c r="J14" s="293"/>
      <c r="K14" s="294">
        <f>E14*J14</f>
        <v>0</v>
      </c>
      <c r="O14" s="286">
        <v>2</v>
      </c>
      <c r="AA14" s="257">
        <v>3</v>
      </c>
      <c r="AB14" s="257">
        <v>0</v>
      </c>
      <c r="AC14" s="257">
        <v>72586017</v>
      </c>
      <c r="AZ14" s="257">
        <v>2</v>
      </c>
      <c r="BA14" s="257">
        <f>IF(AZ14=1,G14,0)</f>
        <v>0</v>
      </c>
      <c r="BB14" s="257">
        <f>IF(AZ14=2,G14,0)</f>
        <v>0</v>
      </c>
      <c r="BC14" s="257">
        <f>IF(AZ14=3,G14,0)</f>
        <v>0</v>
      </c>
      <c r="BD14" s="257">
        <f>IF(AZ14=4,G14,0)</f>
        <v>0</v>
      </c>
      <c r="BE14" s="257">
        <f>IF(AZ14=5,G14,0)</f>
        <v>0</v>
      </c>
      <c r="CA14" s="286">
        <v>3</v>
      </c>
      <c r="CB14" s="286">
        <v>0</v>
      </c>
    </row>
    <row r="15" spans="1:80" ht="20.4">
      <c r="A15" s="287">
        <v>6</v>
      </c>
      <c r="B15" s="288" t="s">
        <v>830</v>
      </c>
      <c r="C15" s="289" t="s">
        <v>831</v>
      </c>
      <c r="D15" s="290" t="s">
        <v>130</v>
      </c>
      <c r="E15" s="291">
        <v>8</v>
      </c>
      <c r="F15" s="291">
        <v>0</v>
      </c>
      <c r="G15" s="292">
        <f>E15*F15</f>
        <v>0</v>
      </c>
      <c r="H15" s="293">
        <v>0</v>
      </c>
      <c r="I15" s="294">
        <f>E15*H15</f>
        <v>0</v>
      </c>
      <c r="J15" s="293">
        <v>0</v>
      </c>
      <c r="K15" s="294">
        <f>E15*J15</f>
        <v>0</v>
      </c>
      <c r="O15" s="286">
        <v>2</v>
      </c>
      <c r="AA15" s="257">
        <v>1</v>
      </c>
      <c r="AB15" s="257">
        <v>7</v>
      </c>
      <c r="AC15" s="257">
        <v>7</v>
      </c>
      <c r="AZ15" s="257">
        <v>2</v>
      </c>
      <c r="BA15" s="257">
        <f>IF(AZ15=1,G15,0)</f>
        <v>0</v>
      </c>
      <c r="BB15" s="257">
        <f>IF(AZ15=2,G15,0)</f>
        <v>0</v>
      </c>
      <c r="BC15" s="257">
        <f>IF(AZ15=3,G15,0)</f>
        <v>0</v>
      </c>
      <c r="BD15" s="257">
        <f>IF(AZ15=4,G15,0)</f>
        <v>0</v>
      </c>
      <c r="BE15" s="257">
        <f>IF(AZ15=5,G15,0)</f>
        <v>0</v>
      </c>
      <c r="CA15" s="286">
        <v>1</v>
      </c>
      <c r="CB15" s="286">
        <v>7</v>
      </c>
    </row>
    <row r="16" spans="1:80" ht="20.4">
      <c r="A16" s="287">
        <v>7</v>
      </c>
      <c r="B16" s="288" t="s">
        <v>832</v>
      </c>
      <c r="C16" s="289" t="s">
        <v>833</v>
      </c>
      <c r="D16" s="290" t="s">
        <v>130</v>
      </c>
      <c r="E16" s="291">
        <v>12</v>
      </c>
      <c r="F16" s="291">
        <v>0</v>
      </c>
      <c r="G16" s="292">
        <f>E16*F16</f>
        <v>0</v>
      </c>
      <c r="H16" s="293">
        <v>0</v>
      </c>
      <c r="I16" s="294">
        <f>E16*H16</f>
        <v>0</v>
      </c>
      <c r="J16" s="293">
        <v>0</v>
      </c>
      <c r="K16" s="294">
        <f>E16*J16</f>
        <v>0</v>
      </c>
      <c r="O16" s="286">
        <v>2</v>
      </c>
      <c r="AA16" s="257">
        <v>1</v>
      </c>
      <c r="AB16" s="257">
        <v>7</v>
      </c>
      <c r="AC16" s="257">
        <v>7</v>
      </c>
      <c r="AZ16" s="257">
        <v>2</v>
      </c>
      <c r="BA16" s="257">
        <f>IF(AZ16=1,G16,0)</f>
        <v>0</v>
      </c>
      <c r="BB16" s="257">
        <f>IF(AZ16=2,G16,0)</f>
        <v>0</v>
      </c>
      <c r="BC16" s="257">
        <f>IF(AZ16=3,G16,0)</f>
        <v>0</v>
      </c>
      <c r="BD16" s="257">
        <f>IF(AZ16=4,G16,0)</f>
        <v>0</v>
      </c>
      <c r="BE16" s="257">
        <f>IF(AZ16=5,G16,0)</f>
        <v>0</v>
      </c>
      <c r="CA16" s="286">
        <v>1</v>
      </c>
      <c r="CB16" s="286">
        <v>7</v>
      </c>
    </row>
    <row r="17" spans="1:80" ht="12.75">
      <c r="A17" s="287">
        <v>8</v>
      </c>
      <c r="B17" s="288" t="s">
        <v>834</v>
      </c>
      <c r="C17" s="289" t="s">
        <v>835</v>
      </c>
      <c r="D17" s="290" t="s">
        <v>130</v>
      </c>
      <c r="E17" s="291">
        <v>7</v>
      </c>
      <c r="F17" s="291">
        <v>0</v>
      </c>
      <c r="G17" s="292">
        <f>E17*F17</f>
        <v>0</v>
      </c>
      <c r="H17" s="293">
        <v>0</v>
      </c>
      <c r="I17" s="294">
        <f>E17*H17</f>
        <v>0</v>
      </c>
      <c r="J17" s="293">
        <v>0</v>
      </c>
      <c r="K17" s="294">
        <f>E17*J17</f>
        <v>0</v>
      </c>
      <c r="O17" s="286">
        <v>2</v>
      </c>
      <c r="AA17" s="257">
        <v>1</v>
      </c>
      <c r="AB17" s="257">
        <v>7</v>
      </c>
      <c r="AC17" s="257">
        <v>7</v>
      </c>
      <c r="AZ17" s="257">
        <v>2</v>
      </c>
      <c r="BA17" s="257">
        <f>IF(AZ17=1,G17,0)</f>
        <v>0</v>
      </c>
      <c r="BB17" s="257">
        <f>IF(AZ17=2,G17,0)</f>
        <v>0</v>
      </c>
      <c r="BC17" s="257">
        <f>IF(AZ17=3,G17,0)</f>
        <v>0</v>
      </c>
      <c r="BD17" s="257">
        <f>IF(AZ17=4,G17,0)</f>
        <v>0</v>
      </c>
      <c r="BE17" s="257">
        <f>IF(AZ17=5,G17,0)</f>
        <v>0</v>
      </c>
      <c r="CA17" s="286">
        <v>1</v>
      </c>
      <c r="CB17" s="286">
        <v>7</v>
      </c>
    </row>
    <row r="18" spans="1:80" ht="12.75">
      <c r="A18" s="287">
        <v>9</v>
      </c>
      <c r="B18" s="288" t="s">
        <v>836</v>
      </c>
      <c r="C18" s="289" t="s">
        <v>837</v>
      </c>
      <c r="D18" s="290" t="s">
        <v>130</v>
      </c>
      <c r="E18" s="291">
        <v>78</v>
      </c>
      <c r="F18" s="291">
        <v>0</v>
      </c>
      <c r="G18" s="292">
        <f>E18*F18</f>
        <v>0</v>
      </c>
      <c r="H18" s="293">
        <v>0</v>
      </c>
      <c r="I18" s="294">
        <f>E18*H18</f>
        <v>0</v>
      </c>
      <c r="J18" s="293">
        <v>0</v>
      </c>
      <c r="K18" s="294">
        <f>E18*J18</f>
        <v>0</v>
      </c>
      <c r="O18" s="286">
        <v>2</v>
      </c>
      <c r="AA18" s="257">
        <v>1</v>
      </c>
      <c r="AB18" s="257">
        <v>7</v>
      </c>
      <c r="AC18" s="257">
        <v>7</v>
      </c>
      <c r="AZ18" s="257">
        <v>2</v>
      </c>
      <c r="BA18" s="257">
        <f>IF(AZ18=1,G18,0)</f>
        <v>0</v>
      </c>
      <c r="BB18" s="257">
        <f>IF(AZ18=2,G18,0)</f>
        <v>0</v>
      </c>
      <c r="BC18" s="257">
        <f>IF(AZ18=3,G18,0)</f>
        <v>0</v>
      </c>
      <c r="BD18" s="257">
        <f>IF(AZ18=4,G18,0)</f>
        <v>0</v>
      </c>
      <c r="BE18" s="257">
        <f>IF(AZ18=5,G18,0)</f>
        <v>0</v>
      </c>
      <c r="CA18" s="286">
        <v>1</v>
      </c>
      <c r="CB18" s="286">
        <v>7</v>
      </c>
    </row>
    <row r="19" spans="1:80" ht="12.75">
      <c r="A19" s="287">
        <v>10</v>
      </c>
      <c r="B19" s="288" t="s">
        <v>838</v>
      </c>
      <c r="C19" s="289" t="s">
        <v>839</v>
      </c>
      <c r="D19" s="290" t="s">
        <v>130</v>
      </c>
      <c r="E19" s="291">
        <v>74</v>
      </c>
      <c r="F19" s="291">
        <v>0</v>
      </c>
      <c r="G19" s="292">
        <f>E19*F19</f>
        <v>0</v>
      </c>
      <c r="H19" s="293">
        <v>0</v>
      </c>
      <c r="I19" s="294">
        <f>E19*H19</f>
        <v>0</v>
      </c>
      <c r="J19" s="293">
        <v>0</v>
      </c>
      <c r="K19" s="294">
        <f>E19*J19</f>
        <v>0</v>
      </c>
      <c r="O19" s="286">
        <v>2</v>
      </c>
      <c r="AA19" s="257">
        <v>1</v>
      </c>
      <c r="AB19" s="257">
        <v>7</v>
      </c>
      <c r="AC19" s="257">
        <v>7</v>
      </c>
      <c r="AZ19" s="257">
        <v>2</v>
      </c>
      <c r="BA19" s="257">
        <f>IF(AZ19=1,G19,0)</f>
        <v>0</v>
      </c>
      <c r="BB19" s="257">
        <f>IF(AZ19=2,G19,0)</f>
        <v>0</v>
      </c>
      <c r="BC19" s="257">
        <f>IF(AZ19=3,G19,0)</f>
        <v>0</v>
      </c>
      <c r="BD19" s="257">
        <f>IF(AZ19=4,G19,0)</f>
        <v>0</v>
      </c>
      <c r="BE19" s="257">
        <f>IF(AZ19=5,G19,0)</f>
        <v>0</v>
      </c>
      <c r="CA19" s="286">
        <v>1</v>
      </c>
      <c r="CB19" s="286">
        <v>7</v>
      </c>
    </row>
    <row r="20" spans="1:80" ht="12.75">
      <c r="A20" s="287">
        <v>11</v>
      </c>
      <c r="B20" s="288" t="s">
        <v>840</v>
      </c>
      <c r="C20" s="289" t="s">
        <v>841</v>
      </c>
      <c r="D20" s="290" t="s">
        <v>345</v>
      </c>
      <c r="E20" s="291">
        <v>6</v>
      </c>
      <c r="F20" s="291">
        <v>0</v>
      </c>
      <c r="G20" s="292">
        <f>E20*F20</f>
        <v>0</v>
      </c>
      <c r="H20" s="293">
        <v>0</v>
      </c>
      <c r="I20" s="294">
        <f>E20*H20</f>
        <v>0</v>
      </c>
      <c r="J20" s="293"/>
      <c r="K20" s="294">
        <f>E20*J20</f>
        <v>0</v>
      </c>
      <c r="O20" s="286">
        <v>2</v>
      </c>
      <c r="AA20" s="257">
        <v>3</v>
      </c>
      <c r="AB20" s="257">
        <v>0</v>
      </c>
      <c r="AC20" s="257">
        <v>72119401</v>
      </c>
      <c r="AZ20" s="257">
        <v>2</v>
      </c>
      <c r="BA20" s="257">
        <f>IF(AZ20=1,G20,0)</f>
        <v>0</v>
      </c>
      <c r="BB20" s="257">
        <f>IF(AZ20=2,G20,0)</f>
        <v>0</v>
      </c>
      <c r="BC20" s="257">
        <f>IF(AZ20=3,G20,0)</f>
        <v>0</v>
      </c>
      <c r="BD20" s="257">
        <f>IF(AZ20=4,G20,0)</f>
        <v>0</v>
      </c>
      <c r="BE20" s="257">
        <f>IF(AZ20=5,G20,0)</f>
        <v>0</v>
      </c>
      <c r="CA20" s="286">
        <v>3</v>
      </c>
      <c r="CB20" s="286">
        <v>0</v>
      </c>
    </row>
    <row r="21" spans="1:80" ht="12.75">
      <c r="A21" s="287">
        <v>12</v>
      </c>
      <c r="B21" s="288" t="s">
        <v>842</v>
      </c>
      <c r="C21" s="289" t="s">
        <v>843</v>
      </c>
      <c r="D21" s="290" t="s">
        <v>345</v>
      </c>
      <c r="E21" s="291">
        <v>4</v>
      </c>
      <c r="F21" s="291">
        <v>0</v>
      </c>
      <c r="G21" s="292">
        <f>E21*F21</f>
        <v>0</v>
      </c>
      <c r="H21" s="293">
        <v>0</v>
      </c>
      <c r="I21" s="294">
        <f>E21*H21</f>
        <v>0</v>
      </c>
      <c r="J21" s="293"/>
      <c r="K21" s="294">
        <f>E21*J21</f>
        <v>0</v>
      </c>
      <c r="O21" s="286">
        <v>2</v>
      </c>
      <c r="AA21" s="257">
        <v>12</v>
      </c>
      <c r="AB21" s="257">
        <v>0</v>
      </c>
      <c r="AC21" s="257">
        <v>12</v>
      </c>
      <c r="AZ21" s="257">
        <v>2</v>
      </c>
      <c r="BA21" s="257">
        <f>IF(AZ21=1,G21,0)</f>
        <v>0</v>
      </c>
      <c r="BB21" s="257">
        <f>IF(AZ21=2,G21,0)</f>
        <v>0</v>
      </c>
      <c r="BC21" s="257">
        <f>IF(AZ21=3,G21,0)</f>
        <v>0</v>
      </c>
      <c r="BD21" s="257">
        <f>IF(AZ21=4,G21,0)</f>
        <v>0</v>
      </c>
      <c r="BE21" s="257">
        <f>IF(AZ21=5,G21,0)</f>
        <v>0</v>
      </c>
      <c r="CA21" s="286">
        <v>12</v>
      </c>
      <c r="CB21" s="286">
        <v>0</v>
      </c>
    </row>
    <row r="22" spans="1:80" ht="12.75">
      <c r="A22" s="287">
        <v>13</v>
      </c>
      <c r="B22" s="288" t="s">
        <v>844</v>
      </c>
      <c r="C22" s="289" t="s">
        <v>845</v>
      </c>
      <c r="D22" s="290" t="s">
        <v>345</v>
      </c>
      <c r="E22" s="291">
        <v>2</v>
      </c>
      <c r="F22" s="291">
        <v>0</v>
      </c>
      <c r="G22" s="292">
        <f>E22*F22</f>
        <v>0</v>
      </c>
      <c r="H22" s="293">
        <v>0</v>
      </c>
      <c r="I22" s="294">
        <f>E22*H22</f>
        <v>0</v>
      </c>
      <c r="J22" s="293"/>
      <c r="K22" s="294">
        <f>E22*J22</f>
        <v>0</v>
      </c>
      <c r="O22" s="286">
        <v>2</v>
      </c>
      <c r="AA22" s="257">
        <v>12</v>
      </c>
      <c r="AB22" s="257">
        <v>0</v>
      </c>
      <c r="AC22" s="257">
        <v>13</v>
      </c>
      <c r="AZ22" s="257">
        <v>2</v>
      </c>
      <c r="BA22" s="257">
        <f>IF(AZ22=1,G22,0)</f>
        <v>0</v>
      </c>
      <c r="BB22" s="257">
        <f>IF(AZ22=2,G22,0)</f>
        <v>0</v>
      </c>
      <c r="BC22" s="257">
        <f>IF(AZ22=3,G22,0)</f>
        <v>0</v>
      </c>
      <c r="BD22" s="257">
        <f>IF(AZ22=4,G22,0)</f>
        <v>0</v>
      </c>
      <c r="BE22" s="257">
        <f>IF(AZ22=5,G22,0)</f>
        <v>0</v>
      </c>
      <c r="CA22" s="286">
        <v>12</v>
      </c>
      <c r="CB22" s="286">
        <v>0</v>
      </c>
    </row>
    <row r="23" spans="1:80" ht="12.75">
      <c r="A23" s="287">
        <v>14</v>
      </c>
      <c r="B23" s="288" t="s">
        <v>846</v>
      </c>
      <c r="C23" s="289" t="s">
        <v>847</v>
      </c>
      <c r="D23" s="290" t="s">
        <v>345</v>
      </c>
      <c r="E23" s="291">
        <v>8</v>
      </c>
      <c r="F23" s="291">
        <v>0</v>
      </c>
      <c r="G23" s="292">
        <f>E23*F23</f>
        <v>0</v>
      </c>
      <c r="H23" s="293">
        <v>0</v>
      </c>
      <c r="I23" s="294">
        <f>E23*H23</f>
        <v>0</v>
      </c>
      <c r="J23" s="293">
        <v>0</v>
      </c>
      <c r="K23" s="294">
        <f>E23*J23</f>
        <v>0</v>
      </c>
      <c r="O23" s="286">
        <v>2</v>
      </c>
      <c r="AA23" s="257">
        <v>1</v>
      </c>
      <c r="AB23" s="257">
        <v>7</v>
      </c>
      <c r="AC23" s="257">
        <v>7</v>
      </c>
      <c r="AZ23" s="257">
        <v>2</v>
      </c>
      <c r="BA23" s="257">
        <f>IF(AZ23=1,G23,0)</f>
        <v>0</v>
      </c>
      <c r="BB23" s="257">
        <f>IF(AZ23=2,G23,0)</f>
        <v>0</v>
      </c>
      <c r="BC23" s="257">
        <f>IF(AZ23=3,G23,0)</f>
        <v>0</v>
      </c>
      <c r="BD23" s="257">
        <f>IF(AZ23=4,G23,0)</f>
        <v>0</v>
      </c>
      <c r="BE23" s="257">
        <f>IF(AZ23=5,G23,0)</f>
        <v>0</v>
      </c>
      <c r="CA23" s="286">
        <v>1</v>
      </c>
      <c r="CB23" s="286">
        <v>7</v>
      </c>
    </row>
    <row r="24" spans="1:80" ht="12.75">
      <c r="A24" s="287">
        <v>15</v>
      </c>
      <c r="B24" s="288" t="s">
        <v>848</v>
      </c>
      <c r="C24" s="289" t="s">
        <v>849</v>
      </c>
      <c r="D24" s="290" t="s">
        <v>345</v>
      </c>
      <c r="E24" s="291">
        <v>24</v>
      </c>
      <c r="F24" s="291">
        <v>0</v>
      </c>
      <c r="G24" s="292">
        <f>E24*F24</f>
        <v>0</v>
      </c>
      <c r="H24" s="293">
        <v>0</v>
      </c>
      <c r="I24" s="294">
        <f>E24*H24</f>
        <v>0</v>
      </c>
      <c r="J24" s="293">
        <v>0</v>
      </c>
      <c r="K24" s="294">
        <f>E24*J24</f>
        <v>0</v>
      </c>
      <c r="O24" s="286">
        <v>2</v>
      </c>
      <c r="AA24" s="257">
        <v>1</v>
      </c>
      <c r="AB24" s="257">
        <v>7</v>
      </c>
      <c r="AC24" s="257">
        <v>7</v>
      </c>
      <c r="AZ24" s="257">
        <v>2</v>
      </c>
      <c r="BA24" s="257">
        <f>IF(AZ24=1,G24,0)</f>
        <v>0</v>
      </c>
      <c r="BB24" s="257">
        <f>IF(AZ24=2,G24,0)</f>
        <v>0</v>
      </c>
      <c r="BC24" s="257">
        <f>IF(AZ24=3,G24,0)</f>
        <v>0</v>
      </c>
      <c r="BD24" s="257">
        <f>IF(AZ24=4,G24,0)</f>
        <v>0</v>
      </c>
      <c r="BE24" s="257">
        <f>IF(AZ24=5,G24,0)</f>
        <v>0</v>
      </c>
      <c r="CA24" s="286">
        <v>1</v>
      </c>
      <c r="CB24" s="286">
        <v>7</v>
      </c>
    </row>
    <row r="25" spans="1:80" ht="12.75">
      <c r="A25" s="287">
        <v>16</v>
      </c>
      <c r="B25" s="288" t="s">
        <v>850</v>
      </c>
      <c r="C25" s="289" t="s">
        <v>851</v>
      </c>
      <c r="D25" s="290" t="s">
        <v>345</v>
      </c>
      <c r="E25" s="291">
        <v>8</v>
      </c>
      <c r="F25" s="291">
        <v>0</v>
      </c>
      <c r="G25" s="292">
        <f>E25*F25</f>
        <v>0</v>
      </c>
      <c r="H25" s="293">
        <v>0</v>
      </c>
      <c r="I25" s="294">
        <f>E25*H25</f>
        <v>0</v>
      </c>
      <c r="J25" s="293">
        <v>0</v>
      </c>
      <c r="K25" s="294">
        <f>E25*J25</f>
        <v>0</v>
      </c>
      <c r="O25" s="286">
        <v>2</v>
      </c>
      <c r="AA25" s="257">
        <v>1</v>
      </c>
      <c r="AB25" s="257">
        <v>7</v>
      </c>
      <c r="AC25" s="257">
        <v>7</v>
      </c>
      <c r="AZ25" s="257">
        <v>2</v>
      </c>
      <c r="BA25" s="257">
        <f>IF(AZ25=1,G25,0)</f>
        <v>0</v>
      </c>
      <c r="BB25" s="257">
        <f>IF(AZ25=2,G25,0)</f>
        <v>0</v>
      </c>
      <c r="BC25" s="257">
        <f>IF(AZ25=3,G25,0)</f>
        <v>0</v>
      </c>
      <c r="BD25" s="257">
        <f>IF(AZ25=4,G25,0)</f>
        <v>0</v>
      </c>
      <c r="BE25" s="257">
        <f>IF(AZ25=5,G25,0)</f>
        <v>0</v>
      </c>
      <c r="CA25" s="286">
        <v>1</v>
      </c>
      <c r="CB25" s="286">
        <v>7</v>
      </c>
    </row>
    <row r="26" spans="1:80" ht="20.4">
      <c r="A26" s="287">
        <v>17</v>
      </c>
      <c r="B26" s="288" t="s">
        <v>852</v>
      </c>
      <c r="C26" s="289" t="s">
        <v>853</v>
      </c>
      <c r="D26" s="290" t="s">
        <v>345</v>
      </c>
      <c r="E26" s="291">
        <v>1</v>
      </c>
      <c r="F26" s="291">
        <v>0</v>
      </c>
      <c r="G26" s="292">
        <f>E26*F26</f>
        <v>0</v>
      </c>
      <c r="H26" s="293">
        <v>0</v>
      </c>
      <c r="I26" s="294">
        <f>E26*H26</f>
        <v>0</v>
      </c>
      <c r="J26" s="293">
        <v>0</v>
      </c>
      <c r="K26" s="294">
        <f>E26*J26</f>
        <v>0</v>
      </c>
      <c r="O26" s="286">
        <v>2</v>
      </c>
      <c r="AA26" s="257">
        <v>1</v>
      </c>
      <c r="AB26" s="257">
        <v>7</v>
      </c>
      <c r="AC26" s="257">
        <v>7</v>
      </c>
      <c r="AZ26" s="257">
        <v>2</v>
      </c>
      <c r="BA26" s="257">
        <f>IF(AZ26=1,G26,0)</f>
        <v>0</v>
      </c>
      <c r="BB26" s="257">
        <f>IF(AZ26=2,G26,0)</f>
        <v>0</v>
      </c>
      <c r="BC26" s="257">
        <f>IF(AZ26=3,G26,0)</f>
        <v>0</v>
      </c>
      <c r="BD26" s="257">
        <f>IF(AZ26=4,G26,0)</f>
        <v>0</v>
      </c>
      <c r="BE26" s="257">
        <f>IF(AZ26=5,G26,0)</f>
        <v>0</v>
      </c>
      <c r="CA26" s="286">
        <v>1</v>
      </c>
      <c r="CB26" s="286">
        <v>7</v>
      </c>
    </row>
    <row r="27" spans="1:80" ht="12.75">
      <c r="A27" s="287">
        <v>18</v>
      </c>
      <c r="B27" s="288" t="s">
        <v>854</v>
      </c>
      <c r="C27" s="289" t="s">
        <v>855</v>
      </c>
      <c r="D27" s="290" t="s">
        <v>130</v>
      </c>
      <c r="E27" s="291">
        <v>179</v>
      </c>
      <c r="F27" s="291">
        <v>0</v>
      </c>
      <c r="G27" s="292">
        <f>E27*F27</f>
        <v>0</v>
      </c>
      <c r="H27" s="293">
        <v>0</v>
      </c>
      <c r="I27" s="294">
        <f>E27*H27</f>
        <v>0</v>
      </c>
      <c r="J27" s="293">
        <v>0</v>
      </c>
      <c r="K27" s="294">
        <f>E27*J27</f>
        <v>0</v>
      </c>
      <c r="O27" s="286">
        <v>2</v>
      </c>
      <c r="AA27" s="257">
        <v>1</v>
      </c>
      <c r="AB27" s="257">
        <v>7</v>
      </c>
      <c r="AC27" s="257">
        <v>7</v>
      </c>
      <c r="AZ27" s="257">
        <v>2</v>
      </c>
      <c r="BA27" s="257">
        <f>IF(AZ27=1,G27,0)</f>
        <v>0</v>
      </c>
      <c r="BB27" s="257">
        <f>IF(AZ27=2,G27,0)</f>
        <v>0</v>
      </c>
      <c r="BC27" s="257">
        <f>IF(AZ27=3,G27,0)</f>
        <v>0</v>
      </c>
      <c r="BD27" s="257">
        <f>IF(AZ27=4,G27,0)</f>
        <v>0</v>
      </c>
      <c r="BE27" s="257">
        <f>IF(AZ27=5,G27,0)</f>
        <v>0</v>
      </c>
      <c r="CA27" s="286">
        <v>1</v>
      </c>
      <c r="CB27" s="286">
        <v>7</v>
      </c>
    </row>
    <row r="28" spans="1:80" ht="12.75">
      <c r="A28" s="287">
        <v>19</v>
      </c>
      <c r="B28" s="288" t="s">
        <v>856</v>
      </c>
      <c r="C28" s="289" t="s">
        <v>857</v>
      </c>
      <c r="D28" s="290" t="s">
        <v>345</v>
      </c>
      <c r="E28" s="291">
        <v>1</v>
      </c>
      <c r="F28" s="291">
        <v>0</v>
      </c>
      <c r="G28" s="292">
        <f>E28*F28</f>
        <v>0</v>
      </c>
      <c r="H28" s="293">
        <v>0</v>
      </c>
      <c r="I28" s="294">
        <f>E28*H28</f>
        <v>0</v>
      </c>
      <c r="J28" s="293"/>
      <c r="K28" s="294">
        <f>E28*J28</f>
        <v>0</v>
      </c>
      <c r="O28" s="286">
        <v>2</v>
      </c>
      <c r="AA28" s="257">
        <v>12</v>
      </c>
      <c r="AB28" s="257">
        <v>0</v>
      </c>
      <c r="AC28" s="257">
        <v>19</v>
      </c>
      <c r="AZ28" s="257">
        <v>2</v>
      </c>
      <c r="BA28" s="257">
        <f>IF(AZ28=1,G28,0)</f>
        <v>0</v>
      </c>
      <c r="BB28" s="257">
        <f>IF(AZ28=2,G28,0)</f>
        <v>0</v>
      </c>
      <c r="BC28" s="257">
        <f>IF(AZ28=3,G28,0)</f>
        <v>0</v>
      </c>
      <c r="BD28" s="257">
        <f>IF(AZ28=4,G28,0)</f>
        <v>0</v>
      </c>
      <c r="BE28" s="257">
        <f>IF(AZ28=5,G28,0)</f>
        <v>0</v>
      </c>
      <c r="CA28" s="286">
        <v>12</v>
      </c>
      <c r="CB28" s="286">
        <v>0</v>
      </c>
    </row>
    <row r="29" spans="1:80" ht="12.75">
      <c r="A29" s="287">
        <v>20</v>
      </c>
      <c r="B29" s="288" t="s">
        <v>858</v>
      </c>
      <c r="C29" s="289" t="s">
        <v>859</v>
      </c>
      <c r="D29" s="290" t="s">
        <v>12</v>
      </c>
      <c r="E29" s="291">
        <v>957.61</v>
      </c>
      <c r="F29" s="291">
        <v>0</v>
      </c>
      <c r="G29" s="292">
        <f>E29*F29</f>
        <v>0</v>
      </c>
      <c r="H29" s="293">
        <v>0</v>
      </c>
      <c r="I29" s="294">
        <f>E29*H29</f>
        <v>0</v>
      </c>
      <c r="J29" s="293">
        <v>0</v>
      </c>
      <c r="K29" s="294">
        <f>E29*J29</f>
        <v>0</v>
      </c>
      <c r="O29" s="286">
        <v>2</v>
      </c>
      <c r="AA29" s="257">
        <v>1</v>
      </c>
      <c r="AB29" s="257">
        <v>7</v>
      </c>
      <c r="AC29" s="257">
        <v>7</v>
      </c>
      <c r="AZ29" s="257">
        <v>2</v>
      </c>
      <c r="BA29" s="257">
        <f>IF(AZ29=1,G29,0)</f>
        <v>0</v>
      </c>
      <c r="BB29" s="257">
        <f>IF(AZ29=2,G29,0)</f>
        <v>0</v>
      </c>
      <c r="BC29" s="257">
        <f>IF(AZ29=3,G29,0)</f>
        <v>0</v>
      </c>
      <c r="BD29" s="257">
        <f>IF(AZ29=4,G29,0)</f>
        <v>0</v>
      </c>
      <c r="BE29" s="257">
        <f>IF(AZ29=5,G29,0)</f>
        <v>0</v>
      </c>
      <c r="CA29" s="286">
        <v>1</v>
      </c>
      <c r="CB29" s="286">
        <v>7</v>
      </c>
    </row>
    <row r="30" spans="1:57" ht="12.75">
      <c r="A30" s="306"/>
      <c r="B30" s="307" t="s">
        <v>101</v>
      </c>
      <c r="C30" s="308" t="s">
        <v>821</v>
      </c>
      <c r="D30" s="309"/>
      <c r="E30" s="310"/>
      <c r="F30" s="311"/>
      <c r="G30" s="312">
        <f>SUM(G10:G29)</f>
        <v>0</v>
      </c>
      <c r="H30" s="313"/>
      <c r="I30" s="314">
        <f>SUM(I10:I29)</f>
        <v>0</v>
      </c>
      <c r="J30" s="313"/>
      <c r="K30" s="314">
        <f>SUM(K10:K29)</f>
        <v>0</v>
      </c>
      <c r="O30" s="286">
        <v>4</v>
      </c>
      <c r="BA30" s="315">
        <f>SUM(BA10:BA29)</f>
        <v>0</v>
      </c>
      <c r="BB30" s="315">
        <f>SUM(BB10:BB29)</f>
        <v>0</v>
      </c>
      <c r="BC30" s="315">
        <f>SUM(BC10:BC29)</f>
        <v>0</v>
      </c>
      <c r="BD30" s="315">
        <f>SUM(BD10:BD29)</f>
        <v>0</v>
      </c>
      <c r="BE30" s="315">
        <f>SUM(BE10:BE29)</f>
        <v>0</v>
      </c>
    </row>
    <row r="31" spans="1:15" ht="12.75">
      <c r="A31" s="276" t="s">
        <v>97</v>
      </c>
      <c r="B31" s="277" t="s">
        <v>860</v>
      </c>
      <c r="C31" s="278" t="s">
        <v>861</v>
      </c>
      <c r="D31" s="279"/>
      <c r="E31" s="280"/>
      <c r="F31" s="280"/>
      <c r="G31" s="281"/>
      <c r="H31" s="282"/>
      <c r="I31" s="283"/>
      <c r="J31" s="284"/>
      <c r="K31" s="285"/>
      <c r="O31" s="286">
        <v>1</v>
      </c>
    </row>
    <row r="32" spans="1:80" ht="12.75">
      <c r="A32" s="287">
        <v>21</v>
      </c>
      <c r="B32" s="288" t="s">
        <v>863</v>
      </c>
      <c r="C32" s="289" t="s">
        <v>864</v>
      </c>
      <c r="D32" s="290" t="s">
        <v>345</v>
      </c>
      <c r="E32" s="291">
        <v>1</v>
      </c>
      <c r="F32" s="291">
        <v>0</v>
      </c>
      <c r="G32" s="292">
        <f>E32*F32</f>
        <v>0</v>
      </c>
      <c r="H32" s="293">
        <v>0</v>
      </c>
      <c r="I32" s="294">
        <f>E32*H32</f>
        <v>0</v>
      </c>
      <c r="J32" s="293"/>
      <c r="K32" s="294">
        <f>E32*J32</f>
        <v>0</v>
      </c>
      <c r="O32" s="286">
        <v>2</v>
      </c>
      <c r="AA32" s="257">
        <v>12</v>
      </c>
      <c r="AB32" s="257">
        <v>0</v>
      </c>
      <c r="AC32" s="257">
        <v>21</v>
      </c>
      <c r="AZ32" s="257">
        <v>2</v>
      </c>
      <c r="BA32" s="257">
        <f>IF(AZ32=1,G32,0)</f>
        <v>0</v>
      </c>
      <c r="BB32" s="257">
        <f>IF(AZ32=2,G32,0)</f>
        <v>0</v>
      </c>
      <c r="BC32" s="257">
        <f>IF(AZ32=3,G32,0)</f>
        <v>0</v>
      </c>
      <c r="BD32" s="257">
        <f>IF(AZ32=4,G32,0)</f>
        <v>0</v>
      </c>
      <c r="BE32" s="257">
        <f>IF(AZ32=5,G32,0)</f>
        <v>0</v>
      </c>
      <c r="CA32" s="286">
        <v>12</v>
      </c>
      <c r="CB32" s="286">
        <v>0</v>
      </c>
    </row>
    <row r="33" spans="1:80" ht="20.4">
      <c r="A33" s="287">
        <v>22</v>
      </c>
      <c r="B33" s="288" t="s">
        <v>865</v>
      </c>
      <c r="C33" s="289" t="s">
        <v>866</v>
      </c>
      <c r="D33" s="290" t="s">
        <v>130</v>
      </c>
      <c r="E33" s="291">
        <v>116</v>
      </c>
      <c r="F33" s="291">
        <v>0</v>
      </c>
      <c r="G33" s="292">
        <f>E33*F33</f>
        <v>0</v>
      </c>
      <c r="H33" s="293">
        <v>0</v>
      </c>
      <c r="I33" s="294">
        <f>E33*H33</f>
        <v>0</v>
      </c>
      <c r="J33" s="293">
        <v>0</v>
      </c>
      <c r="K33" s="294">
        <f>E33*J33</f>
        <v>0</v>
      </c>
      <c r="O33" s="286">
        <v>2</v>
      </c>
      <c r="AA33" s="257">
        <v>1</v>
      </c>
      <c r="AB33" s="257">
        <v>7</v>
      </c>
      <c r="AC33" s="257">
        <v>7</v>
      </c>
      <c r="AZ33" s="257">
        <v>2</v>
      </c>
      <c r="BA33" s="257">
        <f>IF(AZ33=1,G33,0)</f>
        <v>0</v>
      </c>
      <c r="BB33" s="257">
        <f>IF(AZ33=2,G33,0)</f>
        <v>0</v>
      </c>
      <c r="BC33" s="257">
        <f>IF(AZ33=3,G33,0)</f>
        <v>0</v>
      </c>
      <c r="BD33" s="257">
        <f>IF(AZ33=4,G33,0)</f>
        <v>0</v>
      </c>
      <c r="BE33" s="257">
        <f>IF(AZ33=5,G33,0)</f>
        <v>0</v>
      </c>
      <c r="CA33" s="286">
        <v>1</v>
      </c>
      <c r="CB33" s="286">
        <v>7</v>
      </c>
    </row>
    <row r="34" spans="1:80" ht="20.4">
      <c r="A34" s="287">
        <v>23</v>
      </c>
      <c r="B34" s="288" t="s">
        <v>867</v>
      </c>
      <c r="C34" s="289" t="s">
        <v>868</v>
      </c>
      <c r="D34" s="290" t="s">
        <v>130</v>
      </c>
      <c r="E34" s="291">
        <v>94</v>
      </c>
      <c r="F34" s="291">
        <v>0</v>
      </c>
      <c r="G34" s="292">
        <f>E34*F34</f>
        <v>0</v>
      </c>
      <c r="H34" s="293">
        <v>0</v>
      </c>
      <c r="I34" s="294">
        <f>E34*H34</f>
        <v>0</v>
      </c>
      <c r="J34" s="293">
        <v>0</v>
      </c>
      <c r="K34" s="294">
        <f>E34*J34</f>
        <v>0</v>
      </c>
      <c r="O34" s="286">
        <v>2</v>
      </c>
      <c r="AA34" s="257">
        <v>1</v>
      </c>
      <c r="AB34" s="257">
        <v>7</v>
      </c>
      <c r="AC34" s="257">
        <v>7</v>
      </c>
      <c r="AZ34" s="257">
        <v>2</v>
      </c>
      <c r="BA34" s="257">
        <f>IF(AZ34=1,G34,0)</f>
        <v>0</v>
      </c>
      <c r="BB34" s="257">
        <f>IF(AZ34=2,G34,0)</f>
        <v>0</v>
      </c>
      <c r="BC34" s="257">
        <f>IF(AZ34=3,G34,0)</f>
        <v>0</v>
      </c>
      <c r="BD34" s="257">
        <f>IF(AZ34=4,G34,0)</f>
        <v>0</v>
      </c>
      <c r="BE34" s="257">
        <f>IF(AZ34=5,G34,0)</f>
        <v>0</v>
      </c>
      <c r="CA34" s="286">
        <v>1</v>
      </c>
      <c r="CB34" s="286">
        <v>7</v>
      </c>
    </row>
    <row r="35" spans="1:80" ht="20.4">
      <c r="A35" s="287">
        <v>24</v>
      </c>
      <c r="B35" s="288" t="s">
        <v>869</v>
      </c>
      <c r="C35" s="289" t="s">
        <v>870</v>
      </c>
      <c r="D35" s="290" t="s">
        <v>130</v>
      </c>
      <c r="E35" s="291">
        <v>26</v>
      </c>
      <c r="F35" s="291">
        <v>0</v>
      </c>
      <c r="G35" s="292">
        <f>E35*F35</f>
        <v>0</v>
      </c>
      <c r="H35" s="293">
        <v>0</v>
      </c>
      <c r="I35" s="294">
        <f>E35*H35</f>
        <v>0</v>
      </c>
      <c r="J35" s="293">
        <v>0</v>
      </c>
      <c r="K35" s="294">
        <f>E35*J35</f>
        <v>0</v>
      </c>
      <c r="O35" s="286">
        <v>2</v>
      </c>
      <c r="AA35" s="257">
        <v>1</v>
      </c>
      <c r="AB35" s="257">
        <v>7</v>
      </c>
      <c r="AC35" s="257">
        <v>7</v>
      </c>
      <c r="AZ35" s="257">
        <v>2</v>
      </c>
      <c r="BA35" s="257">
        <f>IF(AZ35=1,G35,0)</f>
        <v>0</v>
      </c>
      <c r="BB35" s="257">
        <f>IF(AZ35=2,G35,0)</f>
        <v>0</v>
      </c>
      <c r="BC35" s="257">
        <f>IF(AZ35=3,G35,0)</f>
        <v>0</v>
      </c>
      <c r="BD35" s="257">
        <f>IF(AZ35=4,G35,0)</f>
        <v>0</v>
      </c>
      <c r="BE35" s="257">
        <f>IF(AZ35=5,G35,0)</f>
        <v>0</v>
      </c>
      <c r="CA35" s="286">
        <v>1</v>
      </c>
      <c r="CB35" s="286">
        <v>7</v>
      </c>
    </row>
    <row r="36" spans="1:80" ht="20.4">
      <c r="A36" s="287">
        <v>25</v>
      </c>
      <c r="B36" s="288" t="s">
        <v>871</v>
      </c>
      <c r="C36" s="289" t="s">
        <v>872</v>
      </c>
      <c r="D36" s="290" t="s">
        <v>130</v>
      </c>
      <c r="E36" s="291">
        <v>24</v>
      </c>
      <c r="F36" s="291">
        <v>0</v>
      </c>
      <c r="G36" s="292">
        <f>E36*F36</f>
        <v>0</v>
      </c>
      <c r="H36" s="293">
        <v>0</v>
      </c>
      <c r="I36" s="294">
        <f>E36*H36</f>
        <v>0</v>
      </c>
      <c r="J36" s="293">
        <v>0</v>
      </c>
      <c r="K36" s="294">
        <f>E36*J36</f>
        <v>0</v>
      </c>
      <c r="O36" s="286">
        <v>2</v>
      </c>
      <c r="AA36" s="257">
        <v>1</v>
      </c>
      <c r="AB36" s="257">
        <v>7</v>
      </c>
      <c r="AC36" s="257">
        <v>7</v>
      </c>
      <c r="AZ36" s="257">
        <v>2</v>
      </c>
      <c r="BA36" s="257">
        <f>IF(AZ36=1,G36,0)</f>
        <v>0</v>
      </c>
      <c r="BB36" s="257">
        <f>IF(AZ36=2,G36,0)</f>
        <v>0</v>
      </c>
      <c r="BC36" s="257">
        <f>IF(AZ36=3,G36,0)</f>
        <v>0</v>
      </c>
      <c r="BD36" s="257">
        <f>IF(AZ36=4,G36,0)</f>
        <v>0</v>
      </c>
      <c r="BE36" s="257">
        <f>IF(AZ36=5,G36,0)</f>
        <v>0</v>
      </c>
      <c r="CA36" s="286">
        <v>1</v>
      </c>
      <c r="CB36" s="286">
        <v>7</v>
      </c>
    </row>
    <row r="37" spans="1:80" ht="20.4">
      <c r="A37" s="287">
        <v>26</v>
      </c>
      <c r="B37" s="288" t="s">
        <v>873</v>
      </c>
      <c r="C37" s="289" t="s">
        <v>874</v>
      </c>
      <c r="D37" s="290" t="s">
        <v>130</v>
      </c>
      <c r="E37" s="291">
        <v>116</v>
      </c>
      <c r="F37" s="291">
        <v>0</v>
      </c>
      <c r="G37" s="292">
        <f>E37*F37</f>
        <v>0</v>
      </c>
      <c r="H37" s="293">
        <v>0</v>
      </c>
      <c r="I37" s="294">
        <f>E37*H37</f>
        <v>0</v>
      </c>
      <c r="J37" s="293">
        <v>0</v>
      </c>
      <c r="K37" s="294">
        <f>E37*J37</f>
        <v>0</v>
      </c>
      <c r="O37" s="286">
        <v>2</v>
      </c>
      <c r="AA37" s="257">
        <v>1</v>
      </c>
      <c r="AB37" s="257">
        <v>7</v>
      </c>
      <c r="AC37" s="257">
        <v>7</v>
      </c>
      <c r="AZ37" s="257">
        <v>2</v>
      </c>
      <c r="BA37" s="257">
        <f>IF(AZ37=1,G37,0)</f>
        <v>0</v>
      </c>
      <c r="BB37" s="257">
        <f>IF(AZ37=2,G37,0)</f>
        <v>0</v>
      </c>
      <c r="BC37" s="257">
        <f>IF(AZ37=3,G37,0)</f>
        <v>0</v>
      </c>
      <c r="BD37" s="257">
        <f>IF(AZ37=4,G37,0)</f>
        <v>0</v>
      </c>
      <c r="BE37" s="257">
        <f>IF(AZ37=5,G37,0)</f>
        <v>0</v>
      </c>
      <c r="CA37" s="286">
        <v>1</v>
      </c>
      <c r="CB37" s="286">
        <v>7</v>
      </c>
    </row>
    <row r="38" spans="1:80" ht="20.4">
      <c r="A38" s="287">
        <v>27</v>
      </c>
      <c r="B38" s="288" t="s">
        <v>875</v>
      </c>
      <c r="C38" s="289" t="s">
        <v>876</v>
      </c>
      <c r="D38" s="290" t="s">
        <v>130</v>
      </c>
      <c r="E38" s="291">
        <v>144</v>
      </c>
      <c r="F38" s="291">
        <v>0</v>
      </c>
      <c r="G38" s="292">
        <f>E38*F38</f>
        <v>0</v>
      </c>
      <c r="H38" s="293">
        <v>0</v>
      </c>
      <c r="I38" s="294">
        <f>E38*H38</f>
        <v>0</v>
      </c>
      <c r="J38" s="293">
        <v>0</v>
      </c>
      <c r="K38" s="294">
        <f>E38*J38</f>
        <v>0</v>
      </c>
      <c r="O38" s="286">
        <v>2</v>
      </c>
      <c r="AA38" s="257">
        <v>1</v>
      </c>
      <c r="AB38" s="257">
        <v>7</v>
      </c>
      <c r="AC38" s="257">
        <v>7</v>
      </c>
      <c r="AZ38" s="257">
        <v>2</v>
      </c>
      <c r="BA38" s="257">
        <f>IF(AZ38=1,G38,0)</f>
        <v>0</v>
      </c>
      <c r="BB38" s="257">
        <f>IF(AZ38=2,G38,0)</f>
        <v>0</v>
      </c>
      <c r="BC38" s="257">
        <f>IF(AZ38=3,G38,0)</f>
        <v>0</v>
      </c>
      <c r="BD38" s="257">
        <f>IF(AZ38=4,G38,0)</f>
        <v>0</v>
      </c>
      <c r="BE38" s="257">
        <f>IF(AZ38=5,G38,0)</f>
        <v>0</v>
      </c>
      <c r="CA38" s="286">
        <v>1</v>
      </c>
      <c r="CB38" s="286">
        <v>7</v>
      </c>
    </row>
    <row r="39" spans="1:80" ht="12.75">
      <c r="A39" s="287">
        <v>28</v>
      </c>
      <c r="B39" s="288" t="s">
        <v>877</v>
      </c>
      <c r="C39" s="289" t="s">
        <v>878</v>
      </c>
      <c r="D39" s="290" t="s">
        <v>879</v>
      </c>
      <c r="E39" s="291">
        <v>9</v>
      </c>
      <c r="F39" s="291">
        <v>0</v>
      </c>
      <c r="G39" s="292">
        <f>E39*F39</f>
        <v>0</v>
      </c>
      <c r="H39" s="293">
        <v>0</v>
      </c>
      <c r="I39" s="294">
        <f>E39*H39</f>
        <v>0</v>
      </c>
      <c r="J39" s="293">
        <v>0</v>
      </c>
      <c r="K39" s="294">
        <f>E39*J39</f>
        <v>0</v>
      </c>
      <c r="O39" s="286">
        <v>2</v>
      </c>
      <c r="AA39" s="257">
        <v>1</v>
      </c>
      <c r="AB39" s="257">
        <v>7</v>
      </c>
      <c r="AC39" s="257">
        <v>7</v>
      </c>
      <c r="AZ39" s="257">
        <v>2</v>
      </c>
      <c r="BA39" s="257">
        <f>IF(AZ39=1,G39,0)</f>
        <v>0</v>
      </c>
      <c r="BB39" s="257">
        <f>IF(AZ39=2,G39,0)</f>
        <v>0</v>
      </c>
      <c r="BC39" s="257">
        <f>IF(AZ39=3,G39,0)</f>
        <v>0</v>
      </c>
      <c r="BD39" s="257">
        <f>IF(AZ39=4,G39,0)</f>
        <v>0</v>
      </c>
      <c r="BE39" s="257">
        <f>IF(AZ39=5,G39,0)</f>
        <v>0</v>
      </c>
      <c r="CA39" s="286">
        <v>1</v>
      </c>
      <c r="CB39" s="286">
        <v>7</v>
      </c>
    </row>
    <row r="40" spans="1:80" ht="12.75">
      <c r="A40" s="287">
        <v>29</v>
      </c>
      <c r="B40" s="288" t="s">
        <v>880</v>
      </c>
      <c r="C40" s="289" t="s">
        <v>881</v>
      </c>
      <c r="D40" s="290" t="s">
        <v>345</v>
      </c>
      <c r="E40" s="291">
        <v>2</v>
      </c>
      <c r="F40" s="291">
        <v>0</v>
      </c>
      <c r="G40" s="292">
        <f>E40*F40</f>
        <v>0</v>
      </c>
      <c r="H40" s="293">
        <v>0</v>
      </c>
      <c r="I40" s="294">
        <f>E40*H40</f>
        <v>0</v>
      </c>
      <c r="J40" s="293">
        <v>0</v>
      </c>
      <c r="K40" s="294">
        <f>E40*J40</f>
        <v>0</v>
      </c>
      <c r="O40" s="286">
        <v>2</v>
      </c>
      <c r="AA40" s="257">
        <v>1</v>
      </c>
      <c r="AB40" s="257">
        <v>7</v>
      </c>
      <c r="AC40" s="257">
        <v>7</v>
      </c>
      <c r="AZ40" s="257">
        <v>2</v>
      </c>
      <c r="BA40" s="257">
        <f>IF(AZ40=1,G40,0)</f>
        <v>0</v>
      </c>
      <c r="BB40" s="257">
        <f>IF(AZ40=2,G40,0)</f>
        <v>0</v>
      </c>
      <c r="BC40" s="257">
        <f>IF(AZ40=3,G40,0)</f>
        <v>0</v>
      </c>
      <c r="BD40" s="257">
        <f>IF(AZ40=4,G40,0)</f>
        <v>0</v>
      </c>
      <c r="BE40" s="257">
        <f>IF(AZ40=5,G40,0)</f>
        <v>0</v>
      </c>
      <c r="CA40" s="286">
        <v>1</v>
      </c>
      <c r="CB40" s="286">
        <v>7</v>
      </c>
    </row>
    <row r="41" spans="1:80" ht="12.75">
      <c r="A41" s="287">
        <v>30</v>
      </c>
      <c r="B41" s="288" t="s">
        <v>882</v>
      </c>
      <c r="C41" s="289" t="s">
        <v>883</v>
      </c>
      <c r="D41" s="290" t="s">
        <v>345</v>
      </c>
      <c r="E41" s="291">
        <v>1</v>
      </c>
      <c r="F41" s="291">
        <v>0</v>
      </c>
      <c r="G41" s="292">
        <f>E41*F41</f>
        <v>0</v>
      </c>
      <c r="H41" s="293">
        <v>0</v>
      </c>
      <c r="I41" s="294">
        <f>E41*H41</f>
        <v>0</v>
      </c>
      <c r="J41" s="293">
        <v>0</v>
      </c>
      <c r="K41" s="294">
        <f>E41*J41</f>
        <v>0</v>
      </c>
      <c r="O41" s="286">
        <v>2</v>
      </c>
      <c r="AA41" s="257">
        <v>1</v>
      </c>
      <c r="AB41" s="257">
        <v>7</v>
      </c>
      <c r="AC41" s="257">
        <v>7</v>
      </c>
      <c r="AZ41" s="257">
        <v>2</v>
      </c>
      <c r="BA41" s="257">
        <f>IF(AZ41=1,G41,0)</f>
        <v>0</v>
      </c>
      <c r="BB41" s="257">
        <f>IF(AZ41=2,G41,0)</f>
        <v>0</v>
      </c>
      <c r="BC41" s="257">
        <f>IF(AZ41=3,G41,0)</f>
        <v>0</v>
      </c>
      <c r="BD41" s="257">
        <f>IF(AZ41=4,G41,0)</f>
        <v>0</v>
      </c>
      <c r="BE41" s="257">
        <f>IF(AZ41=5,G41,0)</f>
        <v>0</v>
      </c>
      <c r="CA41" s="286">
        <v>1</v>
      </c>
      <c r="CB41" s="286">
        <v>7</v>
      </c>
    </row>
    <row r="42" spans="1:80" ht="12.75">
      <c r="A42" s="287">
        <v>31</v>
      </c>
      <c r="B42" s="288" t="s">
        <v>884</v>
      </c>
      <c r="C42" s="289" t="s">
        <v>885</v>
      </c>
      <c r="D42" s="290" t="s">
        <v>345</v>
      </c>
      <c r="E42" s="291">
        <v>1</v>
      </c>
      <c r="F42" s="291">
        <v>0</v>
      </c>
      <c r="G42" s="292">
        <f>E42*F42</f>
        <v>0</v>
      </c>
      <c r="H42" s="293">
        <v>0</v>
      </c>
      <c r="I42" s="294">
        <f>E42*H42</f>
        <v>0</v>
      </c>
      <c r="J42" s="293">
        <v>0</v>
      </c>
      <c r="K42" s="294">
        <f>E42*J42</f>
        <v>0</v>
      </c>
      <c r="O42" s="286">
        <v>2</v>
      </c>
      <c r="AA42" s="257">
        <v>1</v>
      </c>
      <c r="AB42" s="257">
        <v>7</v>
      </c>
      <c r="AC42" s="257">
        <v>7</v>
      </c>
      <c r="AZ42" s="257">
        <v>2</v>
      </c>
      <c r="BA42" s="257">
        <f>IF(AZ42=1,G42,0)</f>
        <v>0</v>
      </c>
      <c r="BB42" s="257">
        <f>IF(AZ42=2,G42,0)</f>
        <v>0</v>
      </c>
      <c r="BC42" s="257">
        <f>IF(AZ42=3,G42,0)</f>
        <v>0</v>
      </c>
      <c r="BD42" s="257">
        <f>IF(AZ42=4,G42,0)</f>
        <v>0</v>
      </c>
      <c r="BE42" s="257">
        <f>IF(AZ42=5,G42,0)</f>
        <v>0</v>
      </c>
      <c r="CA42" s="286">
        <v>1</v>
      </c>
      <c r="CB42" s="286">
        <v>7</v>
      </c>
    </row>
    <row r="43" spans="1:80" ht="20.4">
      <c r="A43" s="287">
        <v>32</v>
      </c>
      <c r="B43" s="288" t="s">
        <v>886</v>
      </c>
      <c r="C43" s="289" t="s">
        <v>887</v>
      </c>
      <c r="D43" s="290" t="s">
        <v>345</v>
      </c>
      <c r="E43" s="291">
        <v>1</v>
      </c>
      <c r="F43" s="291">
        <v>0</v>
      </c>
      <c r="G43" s="292">
        <f>E43*F43</f>
        <v>0</v>
      </c>
      <c r="H43" s="293">
        <v>0</v>
      </c>
      <c r="I43" s="294">
        <f>E43*H43</f>
        <v>0</v>
      </c>
      <c r="J43" s="293">
        <v>0</v>
      </c>
      <c r="K43" s="294">
        <f>E43*J43</f>
        <v>0</v>
      </c>
      <c r="O43" s="286">
        <v>2</v>
      </c>
      <c r="AA43" s="257">
        <v>1</v>
      </c>
      <c r="AB43" s="257">
        <v>7</v>
      </c>
      <c r="AC43" s="257">
        <v>7</v>
      </c>
      <c r="AZ43" s="257">
        <v>2</v>
      </c>
      <c r="BA43" s="257">
        <f>IF(AZ43=1,G43,0)</f>
        <v>0</v>
      </c>
      <c r="BB43" s="257">
        <f>IF(AZ43=2,G43,0)</f>
        <v>0</v>
      </c>
      <c r="BC43" s="257">
        <f>IF(AZ43=3,G43,0)</f>
        <v>0</v>
      </c>
      <c r="BD43" s="257">
        <f>IF(AZ43=4,G43,0)</f>
        <v>0</v>
      </c>
      <c r="BE43" s="257">
        <f>IF(AZ43=5,G43,0)</f>
        <v>0</v>
      </c>
      <c r="CA43" s="286">
        <v>1</v>
      </c>
      <c r="CB43" s="286">
        <v>7</v>
      </c>
    </row>
    <row r="44" spans="1:80" ht="12.75">
      <c r="A44" s="287">
        <v>33</v>
      </c>
      <c r="B44" s="288" t="s">
        <v>888</v>
      </c>
      <c r="C44" s="289" t="s">
        <v>889</v>
      </c>
      <c r="D44" s="290" t="s">
        <v>345</v>
      </c>
      <c r="E44" s="291">
        <v>2</v>
      </c>
      <c r="F44" s="291">
        <v>0</v>
      </c>
      <c r="G44" s="292">
        <f>E44*F44</f>
        <v>0</v>
      </c>
      <c r="H44" s="293">
        <v>0</v>
      </c>
      <c r="I44" s="294">
        <f>E44*H44</f>
        <v>0</v>
      </c>
      <c r="J44" s="293">
        <v>0</v>
      </c>
      <c r="K44" s="294">
        <f>E44*J44</f>
        <v>0</v>
      </c>
      <c r="O44" s="286">
        <v>2</v>
      </c>
      <c r="AA44" s="257">
        <v>1</v>
      </c>
      <c r="AB44" s="257">
        <v>7</v>
      </c>
      <c r="AC44" s="257">
        <v>7</v>
      </c>
      <c r="AZ44" s="257">
        <v>2</v>
      </c>
      <c r="BA44" s="257">
        <f>IF(AZ44=1,G44,0)</f>
        <v>0</v>
      </c>
      <c r="BB44" s="257">
        <f>IF(AZ44=2,G44,0)</f>
        <v>0</v>
      </c>
      <c r="BC44" s="257">
        <f>IF(AZ44=3,G44,0)</f>
        <v>0</v>
      </c>
      <c r="BD44" s="257">
        <f>IF(AZ44=4,G44,0)</f>
        <v>0</v>
      </c>
      <c r="BE44" s="257">
        <f>IF(AZ44=5,G44,0)</f>
        <v>0</v>
      </c>
      <c r="CA44" s="286">
        <v>1</v>
      </c>
      <c r="CB44" s="286">
        <v>7</v>
      </c>
    </row>
    <row r="45" spans="1:80" ht="12.75">
      <c r="A45" s="287">
        <v>34</v>
      </c>
      <c r="B45" s="288" t="s">
        <v>890</v>
      </c>
      <c r="C45" s="289" t="s">
        <v>891</v>
      </c>
      <c r="D45" s="290" t="s">
        <v>345</v>
      </c>
      <c r="E45" s="291">
        <v>2</v>
      </c>
      <c r="F45" s="291">
        <v>0</v>
      </c>
      <c r="G45" s="292">
        <f>E45*F45</f>
        <v>0</v>
      </c>
      <c r="H45" s="293">
        <v>0</v>
      </c>
      <c r="I45" s="294">
        <f>E45*H45</f>
        <v>0</v>
      </c>
      <c r="J45" s="293">
        <v>0</v>
      </c>
      <c r="K45" s="294">
        <f>E45*J45</f>
        <v>0</v>
      </c>
      <c r="O45" s="286">
        <v>2</v>
      </c>
      <c r="AA45" s="257">
        <v>1</v>
      </c>
      <c r="AB45" s="257">
        <v>7</v>
      </c>
      <c r="AC45" s="257">
        <v>7</v>
      </c>
      <c r="AZ45" s="257">
        <v>2</v>
      </c>
      <c r="BA45" s="257">
        <f>IF(AZ45=1,G45,0)</f>
        <v>0</v>
      </c>
      <c r="BB45" s="257">
        <f>IF(AZ45=2,G45,0)</f>
        <v>0</v>
      </c>
      <c r="BC45" s="257">
        <f>IF(AZ45=3,G45,0)</f>
        <v>0</v>
      </c>
      <c r="BD45" s="257">
        <f>IF(AZ45=4,G45,0)</f>
        <v>0</v>
      </c>
      <c r="BE45" s="257">
        <f>IF(AZ45=5,G45,0)</f>
        <v>0</v>
      </c>
      <c r="CA45" s="286">
        <v>1</v>
      </c>
      <c r="CB45" s="286">
        <v>7</v>
      </c>
    </row>
    <row r="46" spans="1:80" ht="12.75">
      <c r="A46" s="287">
        <v>35</v>
      </c>
      <c r="B46" s="288" t="s">
        <v>892</v>
      </c>
      <c r="C46" s="289" t="s">
        <v>893</v>
      </c>
      <c r="D46" s="290" t="s">
        <v>345</v>
      </c>
      <c r="E46" s="291">
        <v>2</v>
      </c>
      <c r="F46" s="291">
        <v>0</v>
      </c>
      <c r="G46" s="292">
        <f>E46*F46</f>
        <v>0</v>
      </c>
      <c r="H46" s="293">
        <v>0</v>
      </c>
      <c r="I46" s="294">
        <f>E46*H46</f>
        <v>0</v>
      </c>
      <c r="J46" s="293">
        <v>0</v>
      </c>
      <c r="K46" s="294">
        <f>E46*J46</f>
        <v>0</v>
      </c>
      <c r="O46" s="286">
        <v>2</v>
      </c>
      <c r="AA46" s="257">
        <v>1</v>
      </c>
      <c r="AB46" s="257">
        <v>7</v>
      </c>
      <c r="AC46" s="257">
        <v>7</v>
      </c>
      <c r="AZ46" s="257">
        <v>2</v>
      </c>
      <c r="BA46" s="257">
        <f>IF(AZ46=1,G46,0)</f>
        <v>0</v>
      </c>
      <c r="BB46" s="257">
        <f>IF(AZ46=2,G46,0)</f>
        <v>0</v>
      </c>
      <c r="BC46" s="257">
        <f>IF(AZ46=3,G46,0)</f>
        <v>0</v>
      </c>
      <c r="BD46" s="257">
        <f>IF(AZ46=4,G46,0)</f>
        <v>0</v>
      </c>
      <c r="BE46" s="257">
        <f>IF(AZ46=5,G46,0)</f>
        <v>0</v>
      </c>
      <c r="CA46" s="286">
        <v>1</v>
      </c>
      <c r="CB46" s="286">
        <v>7</v>
      </c>
    </row>
    <row r="47" spans="1:80" ht="12.75">
      <c r="A47" s="287">
        <v>36</v>
      </c>
      <c r="B47" s="288" t="s">
        <v>894</v>
      </c>
      <c r="C47" s="289" t="s">
        <v>895</v>
      </c>
      <c r="D47" s="290" t="s">
        <v>345</v>
      </c>
      <c r="E47" s="291">
        <v>1</v>
      </c>
      <c r="F47" s="291">
        <v>0</v>
      </c>
      <c r="G47" s="292">
        <f>E47*F47</f>
        <v>0</v>
      </c>
      <c r="H47" s="293">
        <v>0</v>
      </c>
      <c r="I47" s="294">
        <f>E47*H47</f>
        <v>0</v>
      </c>
      <c r="J47" s="293">
        <v>0</v>
      </c>
      <c r="K47" s="294">
        <f>E47*J47</f>
        <v>0</v>
      </c>
      <c r="O47" s="286">
        <v>2</v>
      </c>
      <c r="AA47" s="257">
        <v>1</v>
      </c>
      <c r="AB47" s="257">
        <v>7</v>
      </c>
      <c r="AC47" s="257">
        <v>7</v>
      </c>
      <c r="AZ47" s="257">
        <v>2</v>
      </c>
      <c r="BA47" s="257">
        <f>IF(AZ47=1,G47,0)</f>
        <v>0</v>
      </c>
      <c r="BB47" s="257">
        <f>IF(AZ47=2,G47,0)</f>
        <v>0</v>
      </c>
      <c r="BC47" s="257">
        <f>IF(AZ47=3,G47,0)</f>
        <v>0</v>
      </c>
      <c r="BD47" s="257">
        <f>IF(AZ47=4,G47,0)</f>
        <v>0</v>
      </c>
      <c r="BE47" s="257">
        <f>IF(AZ47=5,G47,0)</f>
        <v>0</v>
      </c>
      <c r="CA47" s="286">
        <v>1</v>
      </c>
      <c r="CB47" s="286">
        <v>7</v>
      </c>
    </row>
    <row r="48" spans="1:80" ht="20.4">
      <c r="A48" s="287">
        <v>37</v>
      </c>
      <c r="B48" s="288" t="s">
        <v>896</v>
      </c>
      <c r="C48" s="289" t="s">
        <v>897</v>
      </c>
      <c r="D48" s="290" t="s">
        <v>345</v>
      </c>
      <c r="E48" s="291">
        <v>32</v>
      </c>
      <c r="F48" s="291">
        <v>0</v>
      </c>
      <c r="G48" s="292">
        <f>E48*F48</f>
        <v>0</v>
      </c>
      <c r="H48" s="293">
        <v>0</v>
      </c>
      <c r="I48" s="294">
        <f>E48*H48</f>
        <v>0</v>
      </c>
      <c r="J48" s="293"/>
      <c r="K48" s="294">
        <f>E48*J48</f>
        <v>0</v>
      </c>
      <c r="O48" s="286">
        <v>2</v>
      </c>
      <c r="AA48" s="257">
        <v>12</v>
      </c>
      <c r="AB48" s="257">
        <v>0</v>
      </c>
      <c r="AC48" s="257">
        <v>37</v>
      </c>
      <c r="AZ48" s="257">
        <v>2</v>
      </c>
      <c r="BA48" s="257">
        <f>IF(AZ48=1,G48,0)</f>
        <v>0</v>
      </c>
      <c r="BB48" s="257">
        <f>IF(AZ48=2,G48,0)</f>
        <v>0</v>
      </c>
      <c r="BC48" s="257">
        <f>IF(AZ48=3,G48,0)</f>
        <v>0</v>
      </c>
      <c r="BD48" s="257">
        <f>IF(AZ48=4,G48,0)</f>
        <v>0</v>
      </c>
      <c r="BE48" s="257">
        <f>IF(AZ48=5,G48,0)</f>
        <v>0</v>
      </c>
      <c r="CA48" s="286">
        <v>12</v>
      </c>
      <c r="CB48" s="286">
        <v>0</v>
      </c>
    </row>
    <row r="49" spans="1:80" ht="20.4">
      <c r="A49" s="287">
        <v>38</v>
      </c>
      <c r="B49" s="288" t="s">
        <v>898</v>
      </c>
      <c r="C49" s="289" t="s">
        <v>899</v>
      </c>
      <c r="D49" s="290" t="s">
        <v>345</v>
      </c>
      <c r="E49" s="291">
        <v>1</v>
      </c>
      <c r="F49" s="291">
        <v>0</v>
      </c>
      <c r="G49" s="292">
        <f>E49*F49</f>
        <v>0</v>
      </c>
      <c r="H49" s="293">
        <v>0</v>
      </c>
      <c r="I49" s="294">
        <f>E49*H49</f>
        <v>0</v>
      </c>
      <c r="J49" s="293">
        <v>0</v>
      </c>
      <c r="K49" s="294">
        <f>E49*J49</f>
        <v>0</v>
      </c>
      <c r="O49" s="286">
        <v>2</v>
      </c>
      <c r="AA49" s="257">
        <v>1</v>
      </c>
      <c r="AB49" s="257">
        <v>7</v>
      </c>
      <c r="AC49" s="257">
        <v>7</v>
      </c>
      <c r="AZ49" s="257">
        <v>2</v>
      </c>
      <c r="BA49" s="257">
        <f>IF(AZ49=1,G49,0)</f>
        <v>0</v>
      </c>
      <c r="BB49" s="257">
        <f>IF(AZ49=2,G49,0)</f>
        <v>0</v>
      </c>
      <c r="BC49" s="257">
        <f>IF(AZ49=3,G49,0)</f>
        <v>0</v>
      </c>
      <c r="BD49" s="257">
        <f>IF(AZ49=4,G49,0)</f>
        <v>0</v>
      </c>
      <c r="BE49" s="257">
        <f>IF(AZ49=5,G49,0)</f>
        <v>0</v>
      </c>
      <c r="CA49" s="286">
        <v>1</v>
      </c>
      <c r="CB49" s="286">
        <v>7</v>
      </c>
    </row>
    <row r="50" spans="1:80" ht="12.75">
      <c r="A50" s="287">
        <v>39</v>
      </c>
      <c r="B50" s="288" t="s">
        <v>900</v>
      </c>
      <c r="C50" s="289" t="s">
        <v>901</v>
      </c>
      <c r="D50" s="290" t="s">
        <v>345</v>
      </c>
      <c r="E50" s="291">
        <v>1</v>
      </c>
      <c r="F50" s="291">
        <v>0</v>
      </c>
      <c r="G50" s="292">
        <f>E50*F50</f>
        <v>0</v>
      </c>
      <c r="H50" s="293">
        <v>0</v>
      </c>
      <c r="I50" s="294">
        <f>E50*H50</f>
        <v>0</v>
      </c>
      <c r="J50" s="293">
        <v>0</v>
      </c>
      <c r="K50" s="294">
        <f>E50*J50</f>
        <v>0</v>
      </c>
      <c r="O50" s="286">
        <v>2</v>
      </c>
      <c r="AA50" s="257">
        <v>1</v>
      </c>
      <c r="AB50" s="257">
        <v>7</v>
      </c>
      <c r="AC50" s="257">
        <v>7</v>
      </c>
      <c r="AZ50" s="257">
        <v>2</v>
      </c>
      <c r="BA50" s="257">
        <f>IF(AZ50=1,G50,0)</f>
        <v>0</v>
      </c>
      <c r="BB50" s="257">
        <f>IF(AZ50=2,G50,0)</f>
        <v>0</v>
      </c>
      <c r="BC50" s="257">
        <f>IF(AZ50=3,G50,0)</f>
        <v>0</v>
      </c>
      <c r="BD50" s="257">
        <f>IF(AZ50=4,G50,0)</f>
        <v>0</v>
      </c>
      <c r="BE50" s="257">
        <f>IF(AZ50=5,G50,0)</f>
        <v>0</v>
      </c>
      <c r="CA50" s="286">
        <v>1</v>
      </c>
      <c r="CB50" s="286">
        <v>7</v>
      </c>
    </row>
    <row r="51" spans="1:80" ht="12.75">
      <c r="A51" s="287">
        <v>40</v>
      </c>
      <c r="B51" s="288" t="s">
        <v>902</v>
      </c>
      <c r="C51" s="289" t="s">
        <v>903</v>
      </c>
      <c r="D51" s="290" t="s">
        <v>345</v>
      </c>
      <c r="E51" s="291">
        <v>1</v>
      </c>
      <c r="F51" s="291">
        <v>0</v>
      </c>
      <c r="G51" s="292">
        <f>E51*F51</f>
        <v>0</v>
      </c>
      <c r="H51" s="293">
        <v>0</v>
      </c>
      <c r="I51" s="294">
        <f>E51*H51</f>
        <v>0</v>
      </c>
      <c r="J51" s="293"/>
      <c r="K51" s="294">
        <f>E51*J51</f>
        <v>0</v>
      </c>
      <c r="O51" s="286">
        <v>2</v>
      </c>
      <c r="AA51" s="257">
        <v>12</v>
      </c>
      <c r="AB51" s="257">
        <v>0</v>
      </c>
      <c r="AC51" s="257">
        <v>40</v>
      </c>
      <c r="AZ51" s="257">
        <v>2</v>
      </c>
      <c r="BA51" s="257">
        <f>IF(AZ51=1,G51,0)</f>
        <v>0</v>
      </c>
      <c r="BB51" s="257">
        <f>IF(AZ51=2,G51,0)</f>
        <v>0</v>
      </c>
      <c r="BC51" s="257">
        <f>IF(AZ51=3,G51,0)</f>
        <v>0</v>
      </c>
      <c r="BD51" s="257">
        <f>IF(AZ51=4,G51,0)</f>
        <v>0</v>
      </c>
      <c r="BE51" s="257">
        <f>IF(AZ51=5,G51,0)</f>
        <v>0</v>
      </c>
      <c r="CA51" s="286">
        <v>12</v>
      </c>
      <c r="CB51" s="286">
        <v>0</v>
      </c>
    </row>
    <row r="52" spans="1:80" ht="12.75">
      <c r="A52" s="287">
        <v>41</v>
      </c>
      <c r="B52" s="288" t="s">
        <v>904</v>
      </c>
      <c r="C52" s="289" t="s">
        <v>905</v>
      </c>
      <c r="D52" s="290" t="s">
        <v>345</v>
      </c>
      <c r="E52" s="291">
        <v>1</v>
      </c>
      <c r="F52" s="291">
        <v>0</v>
      </c>
      <c r="G52" s="292">
        <f>E52*F52</f>
        <v>0</v>
      </c>
      <c r="H52" s="293">
        <v>0</v>
      </c>
      <c r="I52" s="294">
        <f>E52*H52</f>
        <v>0</v>
      </c>
      <c r="J52" s="293">
        <v>0</v>
      </c>
      <c r="K52" s="294">
        <f>E52*J52</f>
        <v>0</v>
      </c>
      <c r="O52" s="286">
        <v>2</v>
      </c>
      <c r="AA52" s="257">
        <v>1</v>
      </c>
      <c r="AB52" s="257">
        <v>7</v>
      </c>
      <c r="AC52" s="257">
        <v>7</v>
      </c>
      <c r="AZ52" s="257">
        <v>2</v>
      </c>
      <c r="BA52" s="257">
        <f>IF(AZ52=1,G52,0)</f>
        <v>0</v>
      </c>
      <c r="BB52" s="257">
        <f>IF(AZ52=2,G52,0)</f>
        <v>0</v>
      </c>
      <c r="BC52" s="257">
        <f>IF(AZ52=3,G52,0)</f>
        <v>0</v>
      </c>
      <c r="BD52" s="257">
        <f>IF(AZ52=4,G52,0)</f>
        <v>0</v>
      </c>
      <c r="BE52" s="257">
        <f>IF(AZ52=5,G52,0)</f>
        <v>0</v>
      </c>
      <c r="CA52" s="286">
        <v>1</v>
      </c>
      <c r="CB52" s="286">
        <v>7</v>
      </c>
    </row>
    <row r="53" spans="1:80" ht="20.4">
      <c r="A53" s="287">
        <v>42</v>
      </c>
      <c r="B53" s="288" t="s">
        <v>906</v>
      </c>
      <c r="C53" s="289" t="s">
        <v>907</v>
      </c>
      <c r="D53" s="290" t="s">
        <v>345</v>
      </c>
      <c r="E53" s="291">
        <v>16</v>
      </c>
      <c r="F53" s="291">
        <v>0</v>
      </c>
      <c r="G53" s="292">
        <f>E53*F53</f>
        <v>0</v>
      </c>
      <c r="H53" s="293">
        <v>0</v>
      </c>
      <c r="I53" s="294">
        <f>E53*H53</f>
        <v>0</v>
      </c>
      <c r="J53" s="293">
        <v>0</v>
      </c>
      <c r="K53" s="294">
        <f>E53*J53</f>
        <v>0</v>
      </c>
      <c r="O53" s="286">
        <v>2</v>
      </c>
      <c r="AA53" s="257">
        <v>1</v>
      </c>
      <c r="AB53" s="257">
        <v>7</v>
      </c>
      <c r="AC53" s="257">
        <v>7</v>
      </c>
      <c r="AZ53" s="257">
        <v>2</v>
      </c>
      <c r="BA53" s="257">
        <f>IF(AZ53=1,G53,0)</f>
        <v>0</v>
      </c>
      <c r="BB53" s="257">
        <f>IF(AZ53=2,G53,0)</f>
        <v>0</v>
      </c>
      <c r="BC53" s="257">
        <f>IF(AZ53=3,G53,0)</f>
        <v>0</v>
      </c>
      <c r="BD53" s="257">
        <f>IF(AZ53=4,G53,0)</f>
        <v>0</v>
      </c>
      <c r="BE53" s="257">
        <f>IF(AZ53=5,G53,0)</f>
        <v>0</v>
      </c>
      <c r="CA53" s="286">
        <v>1</v>
      </c>
      <c r="CB53" s="286">
        <v>7</v>
      </c>
    </row>
    <row r="54" spans="1:80" ht="12.75">
      <c r="A54" s="287">
        <v>43</v>
      </c>
      <c r="B54" s="288" t="s">
        <v>908</v>
      </c>
      <c r="C54" s="289" t="s">
        <v>909</v>
      </c>
      <c r="D54" s="290" t="s">
        <v>130</v>
      </c>
      <c r="E54" s="291">
        <v>24</v>
      </c>
      <c r="F54" s="291">
        <v>0</v>
      </c>
      <c r="G54" s="292">
        <f>E54*F54</f>
        <v>0</v>
      </c>
      <c r="H54" s="293">
        <v>0</v>
      </c>
      <c r="I54" s="294">
        <f>E54*H54</f>
        <v>0</v>
      </c>
      <c r="J54" s="293"/>
      <c r="K54" s="294">
        <f>E54*J54</f>
        <v>0</v>
      </c>
      <c r="O54" s="286">
        <v>2</v>
      </c>
      <c r="AA54" s="257">
        <v>12</v>
      </c>
      <c r="AB54" s="257">
        <v>0</v>
      </c>
      <c r="AC54" s="257">
        <v>43</v>
      </c>
      <c r="AZ54" s="257">
        <v>2</v>
      </c>
      <c r="BA54" s="257">
        <f>IF(AZ54=1,G54,0)</f>
        <v>0</v>
      </c>
      <c r="BB54" s="257">
        <f>IF(AZ54=2,G54,0)</f>
        <v>0</v>
      </c>
      <c r="BC54" s="257">
        <f>IF(AZ54=3,G54,0)</f>
        <v>0</v>
      </c>
      <c r="BD54" s="257">
        <f>IF(AZ54=4,G54,0)</f>
        <v>0</v>
      </c>
      <c r="BE54" s="257">
        <f>IF(AZ54=5,G54,0)</f>
        <v>0</v>
      </c>
      <c r="CA54" s="286">
        <v>12</v>
      </c>
      <c r="CB54" s="286">
        <v>0</v>
      </c>
    </row>
    <row r="55" spans="1:80" ht="12.75">
      <c r="A55" s="287">
        <v>44</v>
      </c>
      <c r="B55" s="288" t="s">
        <v>910</v>
      </c>
      <c r="C55" s="289" t="s">
        <v>911</v>
      </c>
      <c r="D55" s="290" t="s">
        <v>130</v>
      </c>
      <c r="E55" s="291">
        <v>24</v>
      </c>
      <c r="F55" s="291">
        <v>0</v>
      </c>
      <c r="G55" s="292">
        <f>E55*F55</f>
        <v>0</v>
      </c>
      <c r="H55" s="293">
        <v>0</v>
      </c>
      <c r="I55" s="294">
        <f>E55*H55</f>
        <v>0</v>
      </c>
      <c r="J55" s="293"/>
      <c r="K55" s="294">
        <f>E55*J55</f>
        <v>0</v>
      </c>
      <c r="O55" s="286">
        <v>2</v>
      </c>
      <c r="AA55" s="257">
        <v>12</v>
      </c>
      <c r="AB55" s="257">
        <v>0</v>
      </c>
      <c r="AC55" s="257">
        <v>44</v>
      </c>
      <c r="AZ55" s="257">
        <v>2</v>
      </c>
      <c r="BA55" s="257">
        <f>IF(AZ55=1,G55,0)</f>
        <v>0</v>
      </c>
      <c r="BB55" s="257">
        <f>IF(AZ55=2,G55,0)</f>
        <v>0</v>
      </c>
      <c r="BC55" s="257">
        <f>IF(AZ55=3,G55,0)</f>
        <v>0</v>
      </c>
      <c r="BD55" s="257">
        <f>IF(AZ55=4,G55,0)</f>
        <v>0</v>
      </c>
      <c r="BE55" s="257">
        <f>IF(AZ55=5,G55,0)</f>
        <v>0</v>
      </c>
      <c r="CA55" s="286">
        <v>12</v>
      </c>
      <c r="CB55" s="286">
        <v>0</v>
      </c>
    </row>
    <row r="56" spans="1:80" ht="12.75">
      <c r="A56" s="287">
        <v>45</v>
      </c>
      <c r="B56" s="288" t="s">
        <v>912</v>
      </c>
      <c r="C56" s="289" t="s">
        <v>913</v>
      </c>
      <c r="D56" s="290" t="s">
        <v>345</v>
      </c>
      <c r="E56" s="291">
        <v>2</v>
      </c>
      <c r="F56" s="291">
        <v>0</v>
      </c>
      <c r="G56" s="292">
        <f>E56*F56</f>
        <v>0</v>
      </c>
      <c r="H56" s="293">
        <v>0</v>
      </c>
      <c r="I56" s="294">
        <f>E56*H56</f>
        <v>0</v>
      </c>
      <c r="J56" s="293">
        <v>0</v>
      </c>
      <c r="K56" s="294">
        <f>E56*J56</f>
        <v>0</v>
      </c>
      <c r="O56" s="286">
        <v>2</v>
      </c>
      <c r="AA56" s="257">
        <v>1</v>
      </c>
      <c r="AB56" s="257">
        <v>7</v>
      </c>
      <c r="AC56" s="257">
        <v>7</v>
      </c>
      <c r="AZ56" s="257">
        <v>2</v>
      </c>
      <c r="BA56" s="257">
        <f>IF(AZ56=1,G56,0)</f>
        <v>0</v>
      </c>
      <c r="BB56" s="257">
        <f>IF(AZ56=2,G56,0)</f>
        <v>0</v>
      </c>
      <c r="BC56" s="257">
        <f>IF(AZ56=3,G56,0)</f>
        <v>0</v>
      </c>
      <c r="BD56" s="257">
        <f>IF(AZ56=4,G56,0)</f>
        <v>0</v>
      </c>
      <c r="BE56" s="257">
        <f>IF(AZ56=5,G56,0)</f>
        <v>0</v>
      </c>
      <c r="CA56" s="286">
        <v>1</v>
      </c>
      <c r="CB56" s="286">
        <v>7</v>
      </c>
    </row>
    <row r="57" spans="1:80" ht="12.75">
      <c r="A57" s="287">
        <v>46</v>
      </c>
      <c r="B57" s="288" t="s">
        <v>914</v>
      </c>
      <c r="C57" s="289" t="s">
        <v>915</v>
      </c>
      <c r="D57" s="290" t="s">
        <v>130</v>
      </c>
      <c r="E57" s="291">
        <v>28</v>
      </c>
      <c r="F57" s="291">
        <v>0</v>
      </c>
      <c r="G57" s="292">
        <f>E57*F57</f>
        <v>0</v>
      </c>
      <c r="H57" s="293">
        <v>0</v>
      </c>
      <c r="I57" s="294">
        <f>E57*H57</f>
        <v>0</v>
      </c>
      <c r="J57" s="293"/>
      <c r="K57" s="294">
        <f>E57*J57</f>
        <v>0</v>
      </c>
      <c r="O57" s="286">
        <v>2</v>
      </c>
      <c r="AA57" s="257">
        <v>12</v>
      </c>
      <c r="AB57" s="257">
        <v>0</v>
      </c>
      <c r="AC57" s="257">
        <v>46</v>
      </c>
      <c r="AZ57" s="257">
        <v>2</v>
      </c>
      <c r="BA57" s="257">
        <f>IF(AZ57=1,G57,0)</f>
        <v>0</v>
      </c>
      <c r="BB57" s="257">
        <f>IF(AZ57=2,G57,0)</f>
        <v>0</v>
      </c>
      <c r="BC57" s="257">
        <f>IF(AZ57=3,G57,0)</f>
        <v>0</v>
      </c>
      <c r="BD57" s="257">
        <f>IF(AZ57=4,G57,0)</f>
        <v>0</v>
      </c>
      <c r="BE57" s="257">
        <f>IF(AZ57=5,G57,0)</f>
        <v>0</v>
      </c>
      <c r="CA57" s="286">
        <v>12</v>
      </c>
      <c r="CB57" s="286">
        <v>0</v>
      </c>
    </row>
    <row r="58" spans="1:80" ht="20.4">
      <c r="A58" s="287">
        <v>47</v>
      </c>
      <c r="B58" s="288" t="s">
        <v>916</v>
      </c>
      <c r="C58" s="289" t="s">
        <v>917</v>
      </c>
      <c r="D58" s="290" t="s">
        <v>345</v>
      </c>
      <c r="E58" s="291">
        <v>1</v>
      </c>
      <c r="F58" s="291">
        <v>0</v>
      </c>
      <c r="G58" s="292">
        <f>E58*F58</f>
        <v>0</v>
      </c>
      <c r="H58" s="293">
        <v>0</v>
      </c>
      <c r="I58" s="294">
        <f>E58*H58</f>
        <v>0</v>
      </c>
      <c r="J58" s="293">
        <v>0</v>
      </c>
      <c r="K58" s="294">
        <f>E58*J58</f>
        <v>0</v>
      </c>
      <c r="O58" s="286">
        <v>2</v>
      </c>
      <c r="AA58" s="257">
        <v>1</v>
      </c>
      <c r="AB58" s="257">
        <v>7</v>
      </c>
      <c r="AC58" s="257">
        <v>7</v>
      </c>
      <c r="AZ58" s="257">
        <v>2</v>
      </c>
      <c r="BA58" s="257">
        <f>IF(AZ58=1,G58,0)</f>
        <v>0</v>
      </c>
      <c r="BB58" s="257">
        <f>IF(AZ58=2,G58,0)</f>
        <v>0</v>
      </c>
      <c r="BC58" s="257">
        <f>IF(AZ58=3,G58,0)</f>
        <v>0</v>
      </c>
      <c r="BD58" s="257">
        <f>IF(AZ58=4,G58,0)</f>
        <v>0</v>
      </c>
      <c r="BE58" s="257">
        <f>IF(AZ58=5,G58,0)</f>
        <v>0</v>
      </c>
      <c r="CA58" s="286">
        <v>1</v>
      </c>
      <c r="CB58" s="286">
        <v>7</v>
      </c>
    </row>
    <row r="59" spans="1:80" ht="12.75">
      <c r="A59" s="287">
        <v>48</v>
      </c>
      <c r="B59" s="288" t="s">
        <v>918</v>
      </c>
      <c r="C59" s="289" t="s">
        <v>919</v>
      </c>
      <c r="D59" s="290" t="s">
        <v>130</v>
      </c>
      <c r="E59" s="291">
        <v>284</v>
      </c>
      <c r="F59" s="291">
        <v>0</v>
      </c>
      <c r="G59" s="292">
        <f>E59*F59</f>
        <v>0</v>
      </c>
      <c r="H59" s="293">
        <v>0</v>
      </c>
      <c r="I59" s="294">
        <f>E59*H59</f>
        <v>0</v>
      </c>
      <c r="J59" s="293">
        <v>0</v>
      </c>
      <c r="K59" s="294">
        <f>E59*J59</f>
        <v>0</v>
      </c>
      <c r="O59" s="286">
        <v>2</v>
      </c>
      <c r="AA59" s="257">
        <v>1</v>
      </c>
      <c r="AB59" s="257">
        <v>7</v>
      </c>
      <c r="AC59" s="257">
        <v>7</v>
      </c>
      <c r="AZ59" s="257">
        <v>2</v>
      </c>
      <c r="BA59" s="257">
        <f>IF(AZ59=1,G59,0)</f>
        <v>0</v>
      </c>
      <c r="BB59" s="257">
        <f>IF(AZ59=2,G59,0)</f>
        <v>0</v>
      </c>
      <c r="BC59" s="257">
        <f>IF(AZ59=3,G59,0)</f>
        <v>0</v>
      </c>
      <c r="BD59" s="257">
        <f>IF(AZ59=4,G59,0)</f>
        <v>0</v>
      </c>
      <c r="BE59" s="257">
        <f>IF(AZ59=5,G59,0)</f>
        <v>0</v>
      </c>
      <c r="CA59" s="286">
        <v>1</v>
      </c>
      <c r="CB59" s="286">
        <v>7</v>
      </c>
    </row>
    <row r="60" spans="1:80" ht="12.75">
      <c r="A60" s="287">
        <v>49</v>
      </c>
      <c r="B60" s="288" t="s">
        <v>920</v>
      </c>
      <c r="C60" s="289" t="s">
        <v>921</v>
      </c>
      <c r="D60" s="290" t="s">
        <v>130</v>
      </c>
      <c r="E60" s="291">
        <v>284</v>
      </c>
      <c r="F60" s="291">
        <v>0</v>
      </c>
      <c r="G60" s="292">
        <f>E60*F60</f>
        <v>0</v>
      </c>
      <c r="H60" s="293">
        <v>0</v>
      </c>
      <c r="I60" s="294">
        <f>E60*H60</f>
        <v>0</v>
      </c>
      <c r="J60" s="293">
        <v>0</v>
      </c>
      <c r="K60" s="294">
        <f>E60*J60</f>
        <v>0</v>
      </c>
      <c r="O60" s="286">
        <v>2</v>
      </c>
      <c r="AA60" s="257">
        <v>1</v>
      </c>
      <c r="AB60" s="257">
        <v>7</v>
      </c>
      <c r="AC60" s="257">
        <v>7</v>
      </c>
      <c r="AZ60" s="257">
        <v>2</v>
      </c>
      <c r="BA60" s="257">
        <f>IF(AZ60=1,G60,0)</f>
        <v>0</v>
      </c>
      <c r="BB60" s="257">
        <f>IF(AZ60=2,G60,0)</f>
        <v>0</v>
      </c>
      <c r="BC60" s="257">
        <f>IF(AZ60=3,G60,0)</f>
        <v>0</v>
      </c>
      <c r="BD60" s="257">
        <f>IF(AZ60=4,G60,0)</f>
        <v>0</v>
      </c>
      <c r="BE60" s="257">
        <f>IF(AZ60=5,G60,0)</f>
        <v>0</v>
      </c>
      <c r="CA60" s="286">
        <v>1</v>
      </c>
      <c r="CB60" s="286">
        <v>7</v>
      </c>
    </row>
    <row r="61" spans="1:80" ht="20.4">
      <c r="A61" s="287">
        <v>50</v>
      </c>
      <c r="B61" s="288" t="s">
        <v>922</v>
      </c>
      <c r="C61" s="289" t="s">
        <v>923</v>
      </c>
      <c r="D61" s="290" t="s">
        <v>879</v>
      </c>
      <c r="E61" s="291">
        <v>1</v>
      </c>
      <c r="F61" s="291">
        <v>0</v>
      </c>
      <c r="G61" s="292">
        <f>E61*F61</f>
        <v>0</v>
      </c>
      <c r="H61" s="293">
        <v>0</v>
      </c>
      <c r="I61" s="294">
        <f>E61*H61</f>
        <v>0</v>
      </c>
      <c r="J61" s="293">
        <v>0</v>
      </c>
      <c r="K61" s="294">
        <f>E61*J61</f>
        <v>0</v>
      </c>
      <c r="O61" s="286">
        <v>2</v>
      </c>
      <c r="AA61" s="257">
        <v>1</v>
      </c>
      <c r="AB61" s="257">
        <v>7</v>
      </c>
      <c r="AC61" s="257">
        <v>7</v>
      </c>
      <c r="AZ61" s="257">
        <v>2</v>
      </c>
      <c r="BA61" s="257">
        <f>IF(AZ61=1,G61,0)</f>
        <v>0</v>
      </c>
      <c r="BB61" s="257">
        <f>IF(AZ61=2,G61,0)</f>
        <v>0</v>
      </c>
      <c r="BC61" s="257">
        <f>IF(AZ61=3,G61,0)</f>
        <v>0</v>
      </c>
      <c r="BD61" s="257">
        <f>IF(AZ61=4,G61,0)</f>
        <v>0</v>
      </c>
      <c r="BE61" s="257">
        <f>IF(AZ61=5,G61,0)</f>
        <v>0</v>
      </c>
      <c r="CA61" s="286">
        <v>1</v>
      </c>
      <c r="CB61" s="286">
        <v>7</v>
      </c>
    </row>
    <row r="62" spans="1:80" ht="20.4">
      <c r="A62" s="287">
        <v>51</v>
      </c>
      <c r="B62" s="288" t="s">
        <v>924</v>
      </c>
      <c r="C62" s="289" t="s">
        <v>925</v>
      </c>
      <c r="D62" s="290" t="s">
        <v>345</v>
      </c>
      <c r="E62" s="291">
        <v>1</v>
      </c>
      <c r="F62" s="291">
        <v>0</v>
      </c>
      <c r="G62" s="292">
        <f>E62*F62</f>
        <v>0</v>
      </c>
      <c r="H62" s="293">
        <v>0</v>
      </c>
      <c r="I62" s="294">
        <f>E62*H62</f>
        <v>0</v>
      </c>
      <c r="J62" s="293">
        <v>0</v>
      </c>
      <c r="K62" s="294">
        <f>E62*J62</f>
        <v>0</v>
      </c>
      <c r="O62" s="286">
        <v>2</v>
      </c>
      <c r="AA62" s="257">
        <v>1</v>
      </c>
      <c r="AB62" s="257">
        <v>7</v>
      </c>
      <c r="AC62" s="257">
        <v>7</v>
      </c>
      <c r="AZ62" s="257">
        <v>2</v>
      </c>
      <c r="BA62" s="257">
        <f>IF(AZ62=1,G62,0)</f>
        <v>0</v>
      </c>
      <c r="BB62" s="257">
        <f>IF(AZ62=2,G62,0)</f>
        <v>0</v>
      </c>
      <c r="BC62" s="257">
        <f>IF(AZ62=3,G62,0)</f>
        <v>0</v>
      </c>
      <c r="BD62" s="257">
        <f>IF(AZ62=4,G62,0)</f>
        <v>0</v>
      </c>
      <c r="BE62" s="257">
        <f>IF(AZ62=5,G62,0)</f>
        <v>0</v>
      </c>
      <c r="CA62" s="286">
        <v>1</v>
      </c>
      <c r="CB62" s="286">
        <v>7</v>
      </c>
    </row>
    <row r="63" spans="1:80" ht="12.75">
      <c r="A63" s="287">
        <v>52</v>
      </c>
      <c r="B63" s="288" t="s">
        <v>926</v>
      </c>
      <c r="C63" s="289" t="s">
        <v>927</v>
      </c>
      <c r="D63" s="290" t="s">
        <v>12</v>
      </c>
      <c r="E63" s="291">
        <v>1548.952</v>
      </c>
      <c r="F63" s="291">
        <v>0</v>
      </c>
      <c r="G63" s="292">
        <f>E63*F63</f>
        <v>0</v>
      </c>
      <c r="H63" s="293">
        <v>0</v>
      </c>
      <c r="I63" s="294">
        <f>E63*H63</f>
        <v>0</v>
      </c>
      <c r="J63" s="293">
        <v>0</v>
      </c>
      <c r="K63" s="294">
        <f>E63*J63</f>
        <v>0</v>
      </c>
      <c r="O63" s="286">
        <v>2</v>
      </c>
      <c r="AA63" s="257">
        <v>1</v>
      </c>
      <c r="AB63" s="257">
        <v>7</v>
      </c>
      <c r="AC63" s="257">
        <v>7</v>
      </c>
      <c r="AZ63" s="257">
        <v>2</v>
      </c>
      <c r="BA63" s="257">
        <f>IF(AZ63=1,G63,0)</f>
        <v>0</v>
      </c>
      <c r="BB63" s="257">
        <f>IF(AZ63=2,G63,0)</f>
        <v>0</v>
      </c>
      <c r="BC63" s="257">
        <f>IF(AZ63=3,G63,0)</f>
        <v>0</v>
      </c>
      <c r="BD63" s="257">
        <f>IF(AZ63=4,G63,0)</f>
        <v>0</v>
      </c>
      <c r="BE63" s="257">
        <f>IF(AZ63=5,G63,0)</f>
        <v>0</v>
      </c>
      <c r="CA63" s="286">
        <v>1</v>
      </c>
      <c r="CB63" s="286">
        <v>7</v>
      </c>
    </row>
    <row r="64" spans="1:57" ht="12.75">
      <c r="A64" s="306"/>
      <c r="B64" s="307" t="s">
        <v>101</v>
      </c>
      <c r="C64" s="308" t="s">
        <v>862</v>
      </c>
      <c r="D64" s="309"/>
      <c r="E64" s="310"/>
      <c r="F64" s="311"/>
      <c r="G64" s="312">
        <f>SUM(G31:G63)</f>
        <v>0</v>
      </c>
      <c r="H64" s="313"/>
      <c r="I64" s="314">
        <f>SUM(I31:I63)</f>
        <v>0</v>
      </c>
      <c r="J64" s="313"/>
      <c r="K64" s="314">
        <f>SUM(K31:K63)</f>
        <v>0</v>
      </c>
      <c r="O64" s="286">
        <v>4</v>
      </c>
      <c r="BA64" s="315">
        <f>SUM(BA31:BA63)</f>
        <v>0</v>
      </c>
      <c r="BB64" s="315">
        <f>SUM(BB31:BB63)</f>
        <v>0</v>
      </c>
      <c r="BC64" s="315">
        <f>SUM(BC31:BC63)</f>
        <v>0</v>
      </c>
      <c r="BD64" s="315">
        <f>SUM(BD31:BD63)</f>
        <v>0</v>
      </c>
      <c r="BE64" s="315">
        <f>SUM(BE31:BE63)</f>
        <v>0</v>
      </c>
    </row>
    <row r="65" spans="1:15" ht="12.75">
      <c r="A65" s="276" t="s">
        <v>97</v>
      </c>
      <c r="B65" s="277" t="s">
        <v>928</v>
      </c>
      <c r="C65" s="278" t="s">
        <v>929</v>
      </c>
      <c r="D65" s="279"/>
      <c r="E65" s="280"/>
      <c r="F65" s="280"/>
      <c r="G65" s="281"/>
      <c r="H65" s="282"/>
      <c r="I65" s="283"/>
      <c r="J65" s="284"/>
      <c r="K65" s="285"/>
      <c r="O65" s="286">
        <v>1</v>
      </c>
    </row>
    <row r="66" spans="1:80" ht="12.75">
      <c r="A66" s="287">
        <v>53</v>
      </c>
      <c r="B66" s="288" t="s">
        <v>931</v>
      </c>
      <c r="C66" s="289" t="s">
        <v>932</v>
      </c>
      <c r="D66" s="290" t="s">
        <v>345</v>
      </c>
      <c r="E66" s="291">
        <v>8</v>
      </c>
      <c r="F66" s="291">
        <v>0</v>
      </c>
      <c r="G66" s="292">
        <f>E66*F66</f>
        <v>0</v>
      </c>
      <c r="H66" s="293">
        <v>0</v>
      </c>
      <c r="I66" s="294">
        <f>E66*H66</f>
        <v>0</v>
      </c>
      <c r="J66" s="293"/>
      <c r="K66" s="294">
        <f>E66*J66</f>
        <v>0</v>
      </c>
      <c r="O66" s="286">
        <v>2</v>
      </c>
      <c r="AA66" s="257">
        <v>12</v>
      </c>
      <c r="AB66" s="257">
        <v>0</v>
      </c>
      <c r="AC66" s="257">
        <v>53</v>
      </c>
      <c r="AZ66" s="257">
        <v>2</v>
      </c>
      <c r="BA66" s="257">
        <f>IF(AZ66=1,G66,0)</f>
        <v>0</v>
      </c>
      <c r="BB66" s="257">
        <f>IF(AZ66=2,G66,0)</f>
        <v>0</v>
      </c>
      <c r="BC66" s="257">
        <f>IF(AZ66=3,G66,0)</f>
        <v>0</v>
      </c>
      <c r="BD66" s="257">
        <f>IF(AZ66=4,G66,0)</f>
        <v>0</v>
      </c>
      <c r="BE66" s="257">
        <f>IF(AZ66=5,G66,0)</f>
        <v>0</v>
      </c>
      <c r="CA66" s="286">
        <v>12</v>
      </c>
      <c r="CB66" s="286">
        <v>0</v>
      </c>
    </row>
    <row r="67" spans="1:80" ht="12.75">
      <c r="A67" s="287">
        <v>54</v>
      </c>
      <c r="B67" s="288" t="s">
        <v>933</v>
      </c>
      <c r="C67" s="289" t="s">
        <v>934</v>
      </c>
      <c r="D67" s="290" t="s">
        <v>935</v>
      </c>
      <c r="E67" s="291">
        <v>8</v>
      </c>
      <c r="F67" s="291">
        <v>0</v>
      </c>
      <c r="G67" s="292">
        <f>E67*F67</f>
        <v>0</v>
      </c>
      <c r="H67" s="293">
        <v>0</v>
      </c>
      <c r="I67" s="294">
        <f>E67*H67</f>
        <v>0</v>
      </c>
      <c r="J67" s="293"/>
      <c r="K67" s="294">
        <f>E67*J67</f>
        <v>0</v>
      </c>
      <c r="O67" s="286">
        <v>2</v>
      </c>
      <c r="AA67" s="257">
        <v>12</v>
      </c>
      <c r="AB67" s="257">
        <v>0</v>
      </c>
      <c r="AC67" s="257">
        <v>54</v>
      </c>
      <c r="AZ67" s="257">
        <v>2</v>
      </c>
      <c r="BA67" s="257">
        <f>IF(AZ67=1,G67,0)</f>
        <v>0</v>
      </c>
      <c r="BB67" s="257">
        <f>IF(AZ67=2,G67,0)</f>
        <v>0</v>
      </c>
      <c r="BC67" s="257">
        <f>IF(AZ67=3,G67,0)</f>
        <v>0</v>
      </c>
      <c r="BD67" s="257">
        <f>IF(AZ67=4,G67,0)</f>
        <v>0</v>
      </c>
      <c r="BE67" s="257">
        <f>IF(AZ67=5,G67,0)</f>
        <v>0</v>
      </c>
      <c r="CA67" s="286">
        <v>12</v>
      </c>
      <c r="CB67" s="286">
        <v>0</v>
      </c>
    </row>
    <row r="68" spans="1:80" ht="12.75">
      <c r="A68" s="287">
        <v>55</v>
      </c>
      <c r="B68" s="288" t="s">
        <v>936</v>
      </c>
      <c r="C68" s="289" t="s">
        <v>937</v>
      </c>
      <c r="D68" s="290" t="s">
        <v>345</v>
      </c>
      <c r="E68" s="291">
        <v>8</v>
      </c>
      <c r="F68" s="291">
        <v>0</v>
      </c>
      <c r="G68" s="292">
        <f>E68*F68</f>
        <v>0</v>
      </c>
      <c r="H68" s="293">
        <v>0</v>
      </c>
      <c r="I68" s="294">
        <f>E68*H68</f>
        <v>0</v>
      </c>
      <c r="J68" s="293">
        <v>0</v>
      </c>
      <c r="K68" s="294">
        <f>E68*J68</f>
        <v>0</v>
      </c>
      <c r="O68" s="286">
        <v>2</v>
      </c>
      <c r="AA68" s="257">
        <v>1</v>
      </c>
      <c r="AB68" s="257">
        <v>7</v>
      </c>
      <c r="AC68" s="257">
        <v>7</v>
      </c>
      <c r="AZ68" s="257">
        <v>2</v>
      </c>
      <c r="BA68" s="257">
        <f>IF(AZ68=1,G68,0)</f>
        <v>0</v>
      </c>
      <c r="BB68" s="257">
        <f>IF(AZ68=2,G68,0)</f>
        <v>0</v>
      </c>
      <c r="BC68" s="257">
        <f>IF(AZ68=3,G68,0)</f>
        <v>0</v>
      </c>
      <c r="BD68" s="257">
        <f>IF(AZ68=4,G68,0)</f>
        <v>0</v>
      </c>
      <c r="BE68" s="257">
        <f>IF(AZ68=5,G68,0)</f>
        <v>0</v>
      </c>
      <c r="CA68" s="286">
        <v>1</v>
      </c>
      <c r="CB68" s="286">
        <v>7</v>
      </c>
    </row>
    <row r="69" spans="1:80" ht="12.75">
      <c r="A69" s="287">
        <v>56</v>
      </c>
      <c r="B69" s="288" t="s">
        <v>938</v>
      </c>
      <c r="C69" s="289" t="s">
        <v>939</v>
      </c>
      <c r="D69" s="290" t="s">
        <v>345</v>
      </c>
      <c r="E69" s="291">
        <v>8</v>
      </c>
      <c r="F69" s="291">
        <v>0</v>
      </c>
      <c r="G69" s="292">
        <f>E69*F69</f>
        <v>0</v>
      </c>
      <c r="H69" s="293">
        <v>0</v>
      </c>
      <c r="I69" s="294">
        <f>E69*H69</f>
        <v>0</v>
      </c>
      <c r="J69" s="293"/>
      <c r="K69" s="294">
        <f>E69*J69</f>
        <v>0</v>
      </c>
      <c r="O69" s="286">
        <v>2</v>
      </c>
      <c r="AA69" s="257">
        <v>12</v>
      </c>
      <c r="AB69" s="257">
        <v>0</v>
      </c>
      <c r="AC69" s="257">
        <v>56</v>
      </c>
      <c r="AZ69" s="257">
        <v>2</v>
      </c>
      <c r="BA69" s="257">
        <f>IF(AZ69=1,G69,0)</f>
        <v>0</v>
      </c>
      <c r="BB69" s="257">
        <f>IF(AZ69=2,G69,0)</f>
        <v>0</v>
      </c>
      <c r="BC69" s="257">
        <f>IF(AZ69=3,G69,0)</f>
        <v>0</v>
      </c>
      <c r="BD69" s="257">
        <f>IF(AZ69=4,G69,0)</f>
        <v>0</v>
      </c>
      <c r="BE69" s="257">
        <f>IF(AZ69=5,G69,0)</f>
        <v>0</v>
      </c>
      <c r="CA69" s="286">
        <v>12</v>
      </c>
      <c r="CB69" s="286">
        <v>0</v>
      </c>
    </row>
    <row r="70" spans="1:80" ht="12.75">
      <c r="A70" s="287">
        <v>57</v>
      </c>
      <c r="B70" s="288" t="s">
        <v>940</v>
      </c>
      <c r="C70" s="289" t="s">
        <v>941</v>
      </c>
      <c r="D70" s="290" t="s">
        <v>879</v>
      </c>
      <c r="E70" s="291">
        <v>8</v>
      </c>
      <c r="F70" s="291">
        <v>0</v>
      </c>
      <c r="G70" s="292">
        <f>E70*F70</f>
        <v>0</v>
      </c>
      <c r="H70" s="293">
        <v>0</v>
      </c>
      <c r="I70" s="294">
        <f>E70*H70</f>
        <v>0</v>
      </c>
      <c r="J70" s="293">
        <v>0</v>
      </c>
      <c r="K70" s="294">
        <f>E70*J70</f>
        <v>0</v>
      </c>
      <c r="O70" s="286">
        <v>2</v>
      </c>
      <c r="AA70" s="257">
        <v>1</v>
      </c>
      <c r="AB70" s="257">
        <v>7</v>
      </c>
      <c r="AC70" s="257">
        <v>7</v>
      </c>
      <c r="AZ70" s="257">
        <v>2</v>
      </c>
      <c r="BA70" s="257">
        <f>IF(AZ70=1,G70,0)</f>
        <v>0</v>
      </c>
      <c r="BB70" s="257">
        <f>IF(AZ70=2,G70,0)</f>
        <v>0</v>
      </c>
      <c r="BC70" s="257">
        <f>IF(AZ70=3,G70,0)</f>
        <v>0</v>
      </c>
      <c r="BD70" s="257">
        <f>IF(AZ70=4,G70,0)</f>
        <v>0</v>
      </c>
      <c r="BE70" s="257">
        <f>IF(AZ70=5,G70,0)</f>
        <v>0</v>
      </c>
      <c r="CA70" s="286">
        <v>1</v>
      </c>
      <c r="CB70" s="286">
        <v>7</v>
      </c>
    </row>
    <row r="71" spans="1:80" ht="12.75">
      <c r="A71" s="287">
        <v>58</v>
      </c>
      <c r="B71" s="288" t="s">
        <v>942</v>
      </c>
      <c r="C71" s="289" t="s">
        <v>943</v>
      </c>
      <c r="D71" s="290" t="s">
        <v>935</v>
      </c>
      <c r="E71" s="291">
        <v>8</v>
      </c>
      <c r="F71" s="291">
        <v>0</v>
      </c>
      <c r="G71" s="292">
        <f>E71*F71</f>
        <v>0</v>
      </c>
      <c r="H71" s="293">
        <v>0</v>
      </c>
      <c r="I71" s="294">
        <f>E71*H71</f>
        <v>0</v>
      </c>
      <c r="J71" s="293"/>
      <c r="K71" s="294">
        <f>E71*J71</f>
        <v>0</v>
      </c>
      <c r="O71" s="286">
        <v>2</v>
      </c>
      <c r="AA71" s="257">
        <v>12</v>
      </c>
      <c r="AB71" s="257">
        <v>0</v>
      </c>
      <c r="AC71" s="257">
        <v>58</v>
      </c>
      <c r="AZ71" s="257">
        <v>2</v>
      </c>
      <c r="BA71" s="257">
        <f>IF(AZ71=1,G71,0)</f>
        <v>0</v>
      </c>
      <c r="BB71" s="257">
        <f>IF(AZ71=2,G71,0)</f>
        <v>0</v>
      </c>
      <c r="BC71" s="257">
        <f>IF(AZ71=3,G71,0)</f>
        <v>0</v>
      </c>
      <c r="BD71" s="257">
        <f>IF(AZ71=4,G71,0)</f>
        <v>0</v>
      </c>
      <c r="BE71" s="257">
        <f>IF(AZ71=5,G71,0)</f>
        <v>0</v>
      </c>
      <c r="CA71" s="286">
        <v>12</v>
      </c>
      <c r="CB71" s="286">
        <v>0</v>
      </c>
    </row>
    <row r="72" spans="1:80" ht="12.75">
      <c r="A72" s="287">
        <v>59</v>
      </c>
      <c r="B72" s="288" t="s">
        <v>944</v>
      </c>
      <c r="C72" s="289" t="s">
        <v>945</v>
      </c>
      <c r="D72" s="290" t="s">
        <v>879</v>
      </c>
      <c r="E72" s="291">
        <v>8</v>
      </c>
      <c r="F72" s="291">
        <v>0</v>
      </c>
      <c r="G72" s="292">
        <f>E72*F72</f>
        <v>0</v>
      </c>
      <c r="H72" s="293">
        <v>0</v>
      </c>
      <c r="I72" s="294">
        <f>E72*H72</f>
        <v>0</v>
      </c>
      <c r="J72" s="293">
        <v>0</v>
      </c>
      <c r="K72" s="294">
        <f>E72*J72</f>
        <v>0</v>
      </c>
      <c r="O72" s="286">
        <v>2</v>
      </c>
      <c r="AA72" s="257">
        <v>1</v>
      </c>
      <c r="AB72" s="257">
        <v>7</v>
      </c>
      <c r="AC72" s="257">
        <v>7</v>
      </c>
      <c r="AZ72" s="257">
        <v>2</v>
      </c>
      <c r="BA72" s="257">
        <f>IF(AZ72=1,G72,0)</f>
        <v>0</v>
      </c>
      <c r="BB72" s="257">
        <f>IF(AZ72=2,G72,0)</f>
        <v>0</v>
      </c>
      <c r="BC72" s="257">
        <f>IF(AZ72=3,G72,0)</f>
        <v>0</v>
      </c>
      <c r="BD72" s="257">
        <f>IF(AZ72=4,G72,0)</f>
        <v>0</v>
      </c>
      <c r="BE72" s="257">
        <f>IF(AZ72=5,G72,0)</f>
        <v>0</v>
      </c>
      <c r="CA72" s="286">
        <v>1</v>
      </c>
      <c r="CB72" s="286">
        <v>7</v>
      </c>
    </row>
    <row r="73" spans="1:80" ht="20.4">
      <c r="A73" s="287">
        <v>60</v>
      </c>
      <c r="B73" s="288" t="s">
        <v>946</v>
      </c>
      <c r="C73" s="289" t="s">
        <v>947</v>
      </c>
      <c r="D73" s="290" t="s">
        <v>879</v>
      </c>
      <c r="E73" s="291">
        <v>8</v>
      </c>
      <c r="F73" s="291">
        <v>0</v>
      </c>
      <c r="G73" s="292">
        <f>E73*F73</f>
        <v>0</v>
      </c>
      <c r="H73" s="293">
        <v>0</v>
      </c>
      <c r="I73" s="294">
        <f>E73*H73</f>
        <v>0</v>
      </c>
      <c r="J73" s="293">
        <v>0</v>
      </c>
      <c r="K73" s="294">
        <f>E73*J73</f>
        <v>0</v>
      </c>
      <c r="O73" s="286">
        <v>2</v>
      </c>
      <c r="AA73" s="257">
        <v>1</v>
      </c>
      <c r="AB73" s="257">
        <v>7</v>
      </c>
      <c r="AC73" s="257">
        <v>7</v>
      </c>
      <c r="AZ73" s="257">
        <v>2</v>
      </c>
      <c r="BA73" s="257">
        <f>IF(AZ73=1,G73,0)</f>
        <v>0</v>
      </c>
      <c r="BB73" s="257">
        <f>IF(AZ73=2,G73,0)</f>
        <v>0</v>
      </c>
      <c r="BC73" s="257">
        <f>IF(AZ73=3,G73,0)</f>
        <v>0</v>
      </c>
      <c r="BD73" s="257">
        <f>IF(AZ73=4,G73,0)</f>
        <v>0</v>
      </c>
      <c r="BE73" s="257">
        <f>IF(AZ73=5,G73,0)</f>
        <v>0</v>
      </c>
      <c r="CA73" s="286">
        <v>1</v>
      </c>
      <c r="CB73" s="286">
        <v>7</v>
      </c>
    </row>
    <row r="74" spans="1:80" ht="20.4">
      <c r="A74" s="287">
        <v>61</v>
      </c>
      <c r="B74" s="288" t="s">
        <v>948</v>
      </c>
      <c r="C74" s="289" t="s">
        <v>949</v>
      </c>
      <c r="D74" s="290" t="s">
        <v>879</v>
      </c>
      <c r="E74" s="291">
        <v>1</v>
      </c>
      <c r="F74" s="291">
        <v>0</v>
      </c>
      <c r="G74" s="292">
        <f>E74*F74</f>
        <v>0</v>
      </c>
      <c r="H74" s="293">
        <v>0</v>
      </c>
      <c r="I74" s="294">
        <f>E74*H74</f>
        <v>0</v>
      </c>
      <c r="J74" s="293">
        <v>0</v>
      </c>
      <c r="K74" s="294">
        <f>E74*J74</f>
        <v>0</v>
      </c>
      <c r="O74" s="286">
        <v>2</v>
      </c>
      <c r="AA74" s="257">
        <v>1</v>
      </c>
      <c r="AB74" s="257">
        <v>7</v>
      </c>
      <c r="AC74" s="257">
        <v>7</v>
      </c>
      <c r="AZ74" s="257">
        <v>2</v>
      </c>
      <c r="BA74" s="257">
        <f>IF(AZ74=1,G74,0)</f>
        <v>0</v>
      </c>
      <c r="BB74" s="257">
        <f>IF(AZ74=2,G74,0)</f>
        <v>0</v>
      </c>
      <c r="BC74" s="257">
        <f>IF(AZ74=3,G74,0)</f>
        <v>0</v>
      </c>
      <c r="BD74" s="257">
        <f>IF(AZ74=4,G74,0)</f>
        <v>0</v>
      </c>
      <c r="BE74" s="257">
        <f>IF(AZ74=5,G74,0)</f>
        <v>0</v>
      </c>
      <c r="CA74" s="286">
        <v>1</v>
      </c>
      <c r="CB74" s="286">
        <v>7</v>
      </c>
    </row>
    <row r="75" spans="1:80" ht="12.75">
      <c r="A75" s="287">
        <v>62</v>
      </c>
      <c r="B75" s="288" t="s">
        <v>950</v>
      </c>
      <c r="C75" s="289" t="s">
        <v>951</v>
      </c>
      <c r="D75" s="290" t="s">
        <v>879</v>
      </c>
      <c r="E75" s="291">
        <v>32</v>
      </c>
      <c r="F75" s="291">
        <v>0</v>
      </c>
      <c r="G75" s="292">
        <f>E75*F75</f>
        <v>0</v>
      </c>
      <c r="H75" s="293">
        <v>0</v>
      </c>
      <c r="I75" s="294">
        <f>E75*H75</f>
        <v>0</v>
      </c>
      <c r="J75" s="293">
        <v>0</v>
      </c>
      <c r="K75" s="294">
        <f>E75*J75</f>
        <v>0</v>
      </c>
      <c r="O75" s="286">
        <v>2</v>
      </c>
      <c r="AA75" s="257">
        <v>1</v>
      </c>
      <c r="AB75" s="257">
        <v>7</v>
      </c>
      <c r="AC75" s="257">
        <v>7</v>
      </c>
      <c r="AZ75" s="257">
        <v>2</v>
      </c>
      <c r="BA75" s="257">
        <f>IF(AZ75=1,G75,0)</f>
        <v>0</v>
      </c>
      <c r="BB75" s="257">
        <f>IF(AZ75=2,G75,0)</f>
        <v>0</v>
      </c>
      <c r="BC75" s="257">
        <f>IF(AZ75=3,G75,0)</f>
        <v>0</v>
      </c>
      <c r="BD75" s="257">
        <f>IF(AZ75=4,G75,0)</f>
        <v>0</v>
      </c>
      <c r="BE75" s="257">
        <f>IF(AZ75=5,G75,0)</f>
        <v>0</v>
      </c>
      <c r="CA75" s="286">
        <v>1</v>
      </c>
      <c r="CB75" s="286">
        <v>7</v>
      </c>
    </row>
    <row r="76" spans="1:80" ht="12.75">
      <c r="A76" s="287">
        <v>63</v>
      </c>
      <c r="B76" s="288" t="s">
        <v>952</v>
      </c>
      <c r="C76" s="289" t="s">
        <v>953</v>
      </c>
      <c r="D76" s="290" t="s">
        <v>345</v>
      </c>
      <c r="E76" s="291">
        <v>32</v>
      </c>
      <c r="F76" s="291">
        <v>0</v>
      </c>
      <c r="G76" s="292">
        <f>E76*F76</f>
        <v>0</v>
      </c>
      <c r="H76" s="293">
        <v>0</v>
      </c>
      <c r="I76" s="294">
        <f>E76*H76</f>
        <v>0</v>
      </c>
      <c r="J76" s="293"/>
      <c r="K76" s="294">
        <f>E76*J76</f>
        <v>0</v>
      </c>
      <c r="O76" s="286">
        <v>2</v>
      </c>
      <c r="AA76" s="257">
        <v>12</v>
      </c>
      <c r="AB76" s="257">
        <v>0</v>
      </c>
      <c r="AC76" s="257">
        <v>63</v>
      </c>
      <c r="AZ76" s="257">
        <v>2</v>
      </c>
      <c r="BA76" s="257">
        <f>IF(AZ76=1,G76,0)</f>
        <v>0</v>
      </c>
      <c r="BB76" s="257">
        <f>IF(AZ76=2,G76,0)</f>
        <v>0</v>
      </c>
      <c r="BC76" s="257">
        <f>IF(AZ76=3,G76,0)</f>
        <v>0</v>
      </c>
      <c r="BD76" s="257">
        <f>IF(AZ76=4,G76,0)</f>
        <v>0</v>
      </c>
      <c r="BE76" s="257">
        <f>IF(AZ76=5,G76,0)</f>
        <v>0</v>
      </c>
      <c r="CA76" s="286">
        <v>12</v>
      </c>
      <c r="CB76" s="286">
        <v>0</v>
      </c>
    </row>
    <row r="77" spans="1:80" ht="12.75">
      <c r="A77" s="287">
        <v>64</v>
      </c>
      <c r="B77" s="288" t="s">
        <v>954</v>
      </c>
      <c r="C77" s="289" t="s">
        <v>955</v>
      </c>
      <c r="D77" s="290" t="s">
        <v>345</v>
      </c>
      <c r="E77" s="291">
        <v>8</v>
      </c>
      <c r="F77" s="291">
        <v>0</v>
      </c>
      <c r="G77" s="292">
        <f>E77*F77</f>
        <v>0</v>
      </c>
      <c r="H77" s="293">
        <v>0</v>
      </c>
      <c r="I77" s="294">
        <f>E77*H77</f>
        <v>0</v>
      </c>
      <c r="J77" s="293">
        <v>0</v>
      </c>
      <c r="K77" s="294">
        <f>E77*J77</f>
        <v>0</v>
      </c>
      <c r="O77" s="286">
        <v>2</v>
      </c>
      <c r="AA77" s="257">
        <v>1</v>
      </c>
      <c r="AB77" s="257">
        <v>7</v>
      </c>
      <c r="AC77" s="257">
        <v>7</v>
      </c>
      <c r="AZ77" s="257">
        <v>2</v>
      </c>
      <c r="BA77" s="257">
        <f>IF(AZ77=1,G77,0)</f>
        <v>0</v>
      </c>
      <c r="BB77" s="257">
        <f>IF(AZ77=2,G77,0)</f>
        <v>0</v>
      </c>
      <c r="BC77" s="257">
        <f>IF(AZ77=3,G77,0)</f>
        <v>0</v>
      </c>
      <c r="BD77" s="257">
        <f>IF(AZ77=4,G77,0)</f>
        <v>0</v>
      </c>
      <c r="BE77" s="257">
        <f>IF(AZ77=5,G77,0)</f>
        <v>0</v>
      </c>
      <c r="CA77" s="286">
        <v>1</v>
      </c>
      <c r="CB77" s="286">
        <v>7</v>
      </c>
    </row>
    <row r="78" spans="1:80" ht="12.75">
      <c r="A78" s="287">
        <v>65</v>
      </c>
      <c r="B78" s="288" t="s">
        <v>956</v>
      </c>
      <c r="C78" s="289" t="s">
        <v>957</v>
      </c>
      <c r="D78" s="290" t="s">
        <v>345</v>
      </c>
      <c r="E78" s="291">
        <v>8</v>
      </c>
      <c r="F78" s="291">
        <v>0</v>
      </c>
      <c r="G78" s="292">
        <f>E78*F78</f>
        <v>0</v>
      </c>
      <c r="H78" s="293">
        <v>0</v>
      </c>
      <c r="I78" s="294">
        <f>E78*H78</f>
        <v>0</v>
      </c>
      <c r="J78" s="293"/>
      <c r="K78" s="294">
        <f>E78*J78</f>
        <v>0</v>
      </c>
      <c r="O78" s="286">
        <v>2</v>
      </c>
      <c r="AA78" s="257">
        <v>12</v>
      </c>
      <c r="AB78" s="257">
        <v>0</v>
      </c>
      <c r="AC78" s="257">
        <v>65</v>
      </c>
      <c r="AZ78" s="257">
        <v>2</v>
      </c>
      <c r="BA78" s="257">
        <f>IF(AZ78=1,G78,0)</f>
        <v>0</v>
      </c>
      <c r="BB78" s="257">
        <f>IF(AZ78=2,G78,0)</f>
        <v>0</v>
      </c>
      <c r="BC78" s="257">
        <f>IF(AZ78=3,G78,0)</f>
        <v>0</v>
      </c>
      <c r="BD78" s="257">
        <f>IF(AZ78=4,G78,0)</f>
        <v>0</v>
      </c>
      <c r="BE78" s="257">
        <f>IF(AZ78=5,G78,0)</f>
        <v>0</v>
      </c>
      <c r="CA78" s="286">
        <v>12</v>
      </c>
      <c r="CB78" s="286">
        <v>0</v>
      </c>
    </row>
    <row r="79" spans="1:80" ht="12.75">
      <c r="A79" s="287">
        <v>66</v>
      </c>
      <c r="B79" s="288" t="s">
        <v>958</v>
      </c>
      <c r="C79" s="289" t="s">
        <v>959</v>
      </c>
      <c r="D79" s="290" t="s">
        <v>879</v>
      </c>
      <c r="E79" s="291">
        <v>1</v>
      </c>
      <c r="F79" s="291">
        <v>0</v>
      </c>
      <c r="G79" s="292">
        <f>E79*F79</f>
        <v>0</v>
      </c>
      <c r="H79" s="293">
        <v>0</v>
      </c>
      <c r="I79" s="294">
        <f>E79*H79</f>
        <v>0</v>
      </c>
      <c r="J79" s="293">
        <v>0</v>
      </c>
      <c r="K79" s="294">
        <f>E79*J79</f>
        <v>0</v>
      </c>
      <c r="O79" s="286">
        <v>2</v>
      </c>
      <c r="AA79" s="257">
        <v>1</v>
      </c>
      <c r="AB79" s="257">
        <v>7</v>
      </c>
      <c r="AC79" s="257">
        <v>7</v>
      </c>
      <c r="AZ79" s="257">
        <v>2</v>
      </c>
      <c r="BA79" s="257">
        <f>IF(AZ79=1,G79,0)</f>
        <v>0</v>
      </c>
      <c r="BB79" s="257">
        <f>IF(AZ79=2,G79,0)</f>
        <v>0</v>
      </c>
      <c r="BC79" s="257">
        <f>IF(AZ79=3,G79,0)</f>
        <v>0</v>
      </c>
      <c r="BD79" s="257">
        <f>IF(AZ79=4,G79,0)</f>
        <v>0</v>
      </c>
      <c r="BE79" s="257">
        <f>IF(AZ79=5,G79,0)</f>
        <v>0</v>
      </c>
      <c r="CA79" s="286">
        <v>1</v>
      </c>
      <c r="CB79" s="286">
        <v>7</v>
      </c>
    </row>
    <row r="80" spans="1:80" ht="12.75">
      <c r="A80" s="287">
        <v>67</v>
      </c>
      <c r="B80" s="288" t="s">
        <v>960</v>
      </c>
      <c r="C80" s="289" t="s">
        <v>961</v>
      </c>
      <c r="D80" s="290" t="s">
        <v>345</v>
      </c>
      <c r="E80" s="291">
        <v>1</v>
      </c>
      <c r="F80" s="291">
        <v>0</v>
      </c>
      <c r="G80" s="292">
        <f>E80*F80</f>
        <v>0</v>
      </c>
      <c r="H80" s="293">
        <v>0</v>
      </c>
      <c r="I80" s="294">
        <f>E80*H80</f>
        <v>0</v>
      </c>
      <c r="J80" s="293"/>
      <c r="K80" s="294">
        <f>E80*J80</f>
        <v>0</v>
      </c>
      <c r="O80" s="286">
        <v>2</v>
      </c>
      <c r="AA80" s="257">
        <v>12</v>
      </c>
      <c r="AB80" s="257">
        <v>0</v>
      </c>
      <c r="AC80" s="257">
        <v>67</v>
      </c>
      <c r="AZ80" s="257">
        <v>2</v>
      </c>
      <c r="BA80" s="257">
        <f>IF(AZ80=1,G80,0)</f>
        <v>0</v>
      </c>
      <c r="BB80" s="257">
        <f>IF(AZ80=2,G80,0)</f>
        <v>0</v>
      </c>
      <c r="BC80" s="257">
        <f>IF(AZ80=3,G80,0)</f>
        <v>0</v>
      </c>
      <c r="BD80" s="257">
        <f>IF(AZ80=4,G80,0)</f>
        <v>0</v>
      </c>
      <c r="BE80" s="257">
        <f>IF(AZ80=5,G80,0)</f>
        <v>0</v>
      </c>
      <c r="CA80" s="286">
        <v>12</v>
      </c>
      <c r="CB80" s="286">
        <v>0</v>
      </c>
    </row>
    <row r="81" spans="1:80" ht="12.75">
      <c r="A81" s="287">
        <v>68</v>
      </c>
      <c r="B81" s="288" t="s">
        <v>962</v>
      </c>
      <c r="C81" s="289" t="s">
        <v>963</v>
      </c>
      <c r="D81" s="290" t="s">
        <v>345</v>
      </c>
      <c r="E81" s="291">
        <v>8</v>
      </c>
      <c r="F81" s="291">
        <v>0</v>
      </c>
      <c r="G81" s="292">
        <f>E81*F81</f>
        <v>0</v>
      </c>
      <c r="H81" s="293">
        <v>0</v>
      </c>
      <c r="I81" s="294">
        <f>E81*H81</f>
        <v>0</v>
      </c>
      <c r="J81" s="293">
        <v>0</v>
      </c>
      <c r="K81" s="294">
        <f>E81*J81</f>
        <v>0</v>
      </c>
      <c r="O81" s="286">
        <v>2</v>
      </c>
      <c r="AA81" s="257">
        <v>1</v>
      </c>
      <c r="AB81" s="257">
        <v>7</v>
      </c>
      <c r="AC81" s="257">
        <v>7</v>
      </c>
      <c r="AZ81" s="257">
        <v>2</v>
      </c>
      <c r="BA81" s="257">
        <f>IF(AZ81=1,G81,0)</f>
        <v>0</v>
      </c>
      <c r="BB81" s="257">
        <f>IF(AZ81=2,G81,0)</f>
        <v>0</v>
      </c>
      <c r="BC81" s="257">
        <f>IF(AZ81=3,G81,0)</f>
        <v>0</v>
      </c>
      <c r="BD81" s="257">
        <f>IF(AZ81=4,G81,0)</f>
        <v>0</v>
      </c>
      <c r="BE81" s="257">
        <f>IF(AZ81=5,G81,0)</f>
        <v>0</v>
      </c>
      <c r="CA81" s="286">
        <v>1</v>
      </c>
      <c r="CB81" s="286">
        <v>7</v>
      </c>
    </row>
    <row r="82" spans="1:80" ht="12.75">
      <c r="A82" s="287">
        <v>69</v>
      </c>
      <c r="B82" s="288" t="s">
        <v>964</v>
      </c>
      <c r="C82" s="289" t="s">
        <v>965</v>
      </c>
      <c r="D82" s="290" t="s">
        <v>345</v>
      </c>
      <c r="E82" s="291">
        <v>8</v>
      </c>
      <c r="F82" s="291">
        <v>0</v>
      </c>
      <c r="G82" s="292">
        <f>E82*F82</f>
        <v>0</v>
      </c>
      <c r="H82" s="293">
        <v>0</v>
      </c>
      <c r="I82" s="294">
        <f>E82*H82</f>
        <v>0</v>
      </c>
      <c r="J82" s="293"/>
      <c r="K82" s="294">
        <f>E82*J82</f>
        <v>0</v>
      </c>
      <c r="O82" s="286">
        <v>2</v>
      </c>
      <c r="AA82" s="257">
        <v>12</v>
      </c>
      <c r="AB82" s="257">
        <v>0</v>
      </c>
      <c r="AC82" s="257">
        <v>69</v>
      </c>
      <c r="AZ82" s="257">
        <v>2</v>
      </c>
      <c r="BA82" s="257">
        <f>IF(AZ82=1,G82,0)</f>
        <v>0</v>
      </c>
      <c r="BB82" s="257">
        <f>IF(AZ82=2,G82,0)</f>
        <v>0</v>
      </c>
      <c r="BC82" s="257">
        <f>IF(AZ82=3,G82,0)</f>
        <v>0</v>
      </c>
      <c r="BD82" s="257">
        <f>IF(AZ82=4,G82,0)</f>
        <v>0</v>
      </c>
      <c r="BE82" s="257">
        <f>IF(AZ82=5,G82,0)</f>
        <v>0</v>
      </c>
      <c r="CA82" s="286">
        <v>12</v>
      </c>
      <c r="CB82" s="286">
        <v>0</v>
      </c>
    </row>
    <row r="83" spans="1:80" ht="12.75">
      <c r="A83" s="287">
        <v>70</v>
      </c>
      <c r="B83" s="288" t="s">
        <v>966</v>
      </c>
      <c r="C83" s="289" t="s">
        <v>967</v>
      </c>
      <c r="D83" s="290" t="s">
        <v>345</v>
      </c>
      <c r="E83" s="291">
        <v>8</v>
      </c>
      <c r="F83" s="291">
        <v>0</v>
      </c>
      <c r="G83" s="292">
        <f>E83*F83</f>
        <v>0</v>
      </c>
      <c r="H83" s="293">
        <v>0</v>
      </c>
      <c r="I83" s="294">
        <f>E83*H83</f>
        <v>0</v>
      </c>
      <c r="J83" s="293"/>
      <c r="K83" s="294">
        <f>E83*J83</f>
        <v>0</v>
      </c>
      <c r="O83" s="286">
        <v>2</v>
      </c>
      <c r="AA83" s="257">
        <v>3</v>
      </c>
      <c r="AB83" s="257">
        <v>0</v>
      </c>
      <c r="AC83" s="257">
        <v>72510055</v>
      </c>
      <c r="AZ83" s="257">
        <v>2</v>
      </c>
      <c r="BA83" s="257">
        <f>IF(AZ83=1,G83,0)</f>
        <v>0</v>
      </c>
      <c r="BB83" s="257">
        <f>IF(AZ83=2,G83,0)</f>
        <v>0</v>
      </c>
      <c r="BC83" s="257">
        <f>IF(AZ83=3,G83,0)</f>
        <v>0</v>
      </c>
      <c r="BD83" s="257">
        <f>IF(AZ83=4,G83,0)</f>
        <v>0</v>
      </c>
      <c r="BE83" s="257">
        <f>IF(AZ83=5,G83,0)</f>
        <v>0</v>
      </c>
      <c r="CA83" s="286">
        <v>3</v>
      </c>
      <c r="CB83" s="286">
        <v>0</v>
      </c>
    </row>
    <row r="84" spans="1:80" ht="12.75">
      <c r="A84" s="287">
        <v>71</v>
      </c>
      <c r="B84" s="288" t="s">
        <v>968</v>
      </c>
      <c r="C84" s="289" t="s">
        <v>969</v>
      </c>
      <c r="D84" s="290" t="s">
        <v>345</v>
      </c>
      <c r="E84" s="291">
        <v>8</v>
      </c>
      <c r="F84" s="291">
        <v>0</v>
      </c>
      <c r="G84" s="292">
        <f>E84*F84</f>
        <v>0</v>
      </c>
      <c r="H84" s="293">
        <v>0</v>
      </c>
      <c r="I84" s="294">
        <f>E84*H84</f>
        <v>0</v>
      </c>
      <c r="J84" s="293"/>
      <c r="K84" s="294">
        <f>E84*J84</f>
        <v>0</v>
      </c>
      <c r="O84" s="286">
        <v>2</v>
      </c>
      <c r="AA84" s="257">
        <v>12</v>
      </c>
      <c r="AB84" s="257">
        <v>0</v>
      </c>
      <c r="AC84" s="257">
        <v>71</v>
      </c>
      <c r="AZ84" s="257">
        <v>2</v>
      </c>
      <c r="BA84" s="257">
        <f>IF(AZ84=1,G84,0)</f>
        <v>0</v>
      </c>
      <c r="BB84" s="257">
        <f>IF(AZ84=2,G84,0)</f>
        <v>0</v>
      </c>
      <c r="BC84" s="257">
        <f>IF(AZ84=3,G84,0)</f>
        <v>0</v>
      </c>
      <c r="BD84" s="257">
        <f>IF(AZ84=4,G84,0)</f>
        <v>0</v>
      </c>
      <c r="BE84" s="257">
        <f>IF(AZ84=5,G84,0)</f>
        <v>0</v>
      </c>
      <c r="CA84" s="286">
        <v>12</v>
      </c>
      <c r="CB84" s="286">
        <v>0</v>
      </c>
    </row>
    <row r="85" spans="1:80" ht="12.75">
      <c r="A85" s="287">
        <v>72</v>
      </c>
      <c r="B85" s="288" t="s">
        <v>970</v>
      </c>
      <c r="C85" s="289" t="s">
        <v>971</v>
      </c>
      <c r="D85" s="290" t="s">
        <v>12</v>
      </c>
      <c r="E85" s="291">
        <v>2762.64</v>
      </c>
      <c r="F85" s="291">
        <v>0</v>
      </c>
      <c r="G85" s="292">
        <f>E85*F85</f>
        <v>0</v>
      </c>
      <c r="H85" s="293">
        <v>0</v>
      </c>
      <c r="I85" s="294">
        <f>E85*H85</f>
        <v>0</v>
      </c>
      <c r="J85" s="293">
        <v>0</v>
      </c>
      <c r="K85" s="294">
        <f>E85*J85</f>
        <v>0</v>
      </c>
      <c r="O85" s="286">
        <v>2</v>
      </c>
      <c r="AA85" s="257">
        <v>1</v>
      </c>
      <c r="AB85" s="257">
        <v>7</v>
      </c>
      <c r="AC85" s="257">
        <v>7</v>
      </c>
      <c r="AZ85" s="257">
        <v>2</v>
      </c>
      <c r="BA85" s="257">
        <f>IF(AZ85=1,G85,0)</f>
        <v>0</v>
      </c>
      <c r="BB85" s="257">
        <f>IF(AZ85=2,G85,0)</f>
        <v>0</v>
      </c>
      <c r="BC85" s="257">
        <f>IF(AZ85=3,G85,0)</f>
        <v>0</v>
      </c>
      <c r="BD85" s="257">
        <f>IF(AZ85=4,G85,0)</f>
        <v>0</v>
      </c>
      <c r="BE85" s="257">
        <f>IF(AZ85=5,G85,0)</f>
        <v>0</v>
      </c>
      <c r="CA85" s="286">
        <v>1</v>
      </c>
      <c r="CB85" s="286">
        <v>7</v>
      </c>
    </row>
    <row r="86" spans="1:57" ht="12.75">
      <c r="A86" s="306"/>
      <c r="B86" s="307" t="s">
        <v>101</v>
      </c>
      <c r="C86" s="308" t="s">
        <v>930</v>
      </c>
      <c r="D86" s="309"/>
      <c r="E86" s="310"/>
      <c r="F86" s="311"/>
      <c r="G86" s="312">
        <f>SUM(G65:G85)</f>
        <v>0</v>
      </c>
      <c r="H86" s="313"/>
      <c r="I86" s="314">
        <f>SUM(I65:I85)</f>
        <v>0</v>
      </c>
      <c r="J86" s="313"/>
      <c r="K86" s="314">
        <f>SUM(K65:K85)</f>
        <v>0</v>
      </c>
      <c r="O86" s="286">
        <v>4</v>
      </c>
      <c r="BA86" s="315">
        <f>SUM(BA65:BA85)</f>
        <v>0</v>
      </c>
      <c r="BB86" s="315">
        <f>SUM(BB65:BB85)</f>
        <v>0</v>
      </c>
      <c r="BC86" s="315">
        <f>SUM(BC65:BC85)</f>
        <v>0</v>
      </c>
      <c r="BD86" s="315">
        <f>SUM(BD65:BD85)</f>
        <v>0</v>
      </c>
      <c r="BE86" s="315">
        <f>SUM(BE65:BE85)</f>
        <v>0</v>
      </c>
    </row>
    <row r="87" spans="1:15" ht="12.75">
      <c r="A87" s="276" t="s">
        <v>97</v>
      </c>
      <c r="B87" s="277" t="s">
        <v>972</v>
      </c>
      <c r="C87" s="278" t="s">
        <v>973</v>
      </c>
      <c r="D87" s="279"/>
      <c r="E87" s="280"/>
      <c r="F87" s="280"/>
      <c r="G87" s="281"/>
      <c r="H87" s="282"/>
      <c r="I87" s="283"/>
      <c r="J87" s="284"/>
      <c r="K87" s="285"/>
      <c r="O87" s="286">
        <v>1</v>
      </c>
    </row>
    <row r="88" spans="1:80" ht="12.75">
      <c r="A88" s="287">
        <v>73</v>
      </c>
      <c r="B88" s="288" t="s">
        <v>975</v>
      </c>
      <c r="C88" s="289" t="s">
        <v>976</v>
      </c>
      <c r="D88" s="290" t="s">
        <v>977</v>
      </c>
      <c r="E88" s="291">
        <v>32</v>
      </c>
      <c r="F88" s="291">
        <v>0</v>
      </c>
      <c r="G88" s="292">
        <f>E88*F88</f>
        <v>0</v>
      </c>
      <c r="H88" s="293">
        <v>0</v>
      </c>
      <c r="I88" s="294">
        <f>E88*H88</f>
        <v>0</v>
      </c>
      <c r="J88" s="293"/>
      <c r="K88" s="294">
        <f>E88*J88</f>
        <v>0</v>
      </c>
      <c r="O88" s="286">
        <v>2</v>
      </c>
      <c r="AA88" s="257">
        <v>12</v>
      </c>
      <c r="AB88" s="257">
        <v>0</v>
      </c>
      <c r="AC88" s="257">
        <v>73</v>
      </c>
      <c r="AZ88" s="257">
        <v>1</v>
      </c>
      <c r="BA88" s="257">
        <f>IF(AZ88=1,G88,0)</f>
        <v>0</v>
      </c>
      <c r="BB88" s="257">
        <f>IF(AZ88=2,G88,0)</f>
        <v>0</v>
      </c>
      <c r="BC88" s="257">
        <f>IF(AZ88=3,G88,0)</f>
        <v>0</v>
      </c>
      <c r="BD88" s="257">
        <f>IF(AZ88=4,G88,0)</f>
        <v>0</v>
      </c>
      <c r="BE88" s="257">
        <f>IF(AZ88=5,G88,0)</f>
        <v>0</v>
      </c>
      <c r="CA88" s="286">
        <v>12</v>
      </c>
      <c r="CB88" s="286">
        <v>0</v>
      </c>
    </row>
    <row r="89" spans="1:80" ht="12.75">
      <c r="A89" s="287">
        <v>74</v>
      </c>
      <c r="B89" s="288" t="s">
        <v>978</v>
      </c>
      <c r="C89" s="289" t="s">
        <v>979</v>
      </c>
      <c r="D89" s="290" t="s">
        <v>977</v>
      </c>
      <c r="E89" s="291">
        <v>24</v>
      </c>
      <c r="F89" s="291">
        <v>0</v>
      </c>
      <c r="G89" s="292">
        <f>E89*F89</f>
        <v>0</v>
      </c>
      <c r="H89" s="293">
        <v>0</v>
      </c>
      <c r="I89" s="294">
        <f>E89*H89</f>
        <v>0</v>
      </c>
      <c r="J89" s="293"/>
      <c r="K89" s="294">
        <f>E89*J89</f>
        <v>0</v>
      </c>
      <c r="O89" s="286">
        <v>2</v>
      </c>
      <c r="AA89" s="257">
        <v>12</v>
      </c>
      <c r="AB89" s="257">
        <v>0</v>
      </c>
      <c r="AC89" s="257">
        <v>74</v>
      </c>
      <c r="AZ89" s="257">
        <v>1</v>
      </c>
      <c r="BA89" s="257">
        <f>IF(AZ89=1,G89,0)</f>
        <v>0</v>
      </c>
      <c r="BB89" s="257">
        <f>IF(AZ89=2,G89,0)</f>
        <v>0</v>
      </c>
      <c r="BC89" s="257">
        <f>IF(AZ89=3,G89,0)</f>
        <v>0</v>
      </c>
      <c r="BD89" s="257">
        <f>IF(AZ89=4,G89,0)</f>
        <v>0</v>
      </c>
      <c r="BE89" s="257">
        <f>IF(AZ89=5,G89,0)</f>
        <v>0</v>
      </c>
      <c r="CA89" s="286">
        <v>12</v>
      </c>
      <c r="CB89" s="286">
        <v>0</v>
      </c>
    </row>
    <row r="90" spans="1:80" ht="12.75">
      <c r="A90" s="287">
        <v>75</v>
      </c>
      <c r="B90" s="288" t="s">
        <v>980</v>
      </c>
      <c r="C90" s="289" t="s">
        <v>981</v>
      </c>
      <c r="D90" s="290" t="s">
        <v>807</v>
      </c>
      <c r="E90" s="291">
        <v>1</v>
      </c>
      <c r="F90" s="291">
        <v>0</v>
      </c>
      <c r="G90" s="292">
        <f>E90*F90</f>
        <v>0</v>
      </c>
      <c r="H90" s="293">
        <v>0</v>
      </c>
      <c r="I90" s="294">
        <f>E90*H90</f>
        <v>0</v>
      </c>
      <c r="J90" s="293"/>
      <c r="K90" s="294">
        <f>E90*J90</f>
        <v>0</v>
      </c>
      <c r="O90" s="286">
        <v>2</v>
      </c>
      <c r="AA90" s="257">
        <v>12</v>
      </c>
      <c r="AB90" s="257">
        <v>0</v>
      </c>
      <c r="AC90" s="257">
        <v>75</v>
      </c>
      <c r="AZ90" s="257">
        <v>1</v>
      </c>
      <c r="BA90" s="257">
        <f>IF(AZ90=1,G90,0)</f>
        <v>0</v>
      </c>
      <c r="BB90" s="257">
        <f>IF(AZ90=2,G90,0)</f>
        <v>0</v>
      </c>
      <c r="BC90" s="257">
        <f>IF(AZ90=3,G90,0)</f>
        <v>0</v>
      </c>
      <c r="BD90" s="257">
        <f>IF(AZ90=4,G90,0)</f>
        <v>0</v>
      </c>
      <c r="BE90" s="257">
        <f>IF(AZ90=5,G90,0)</f>
        <v>0</v>
      </c>
      <c r="CA90" s="286">
        <v>12</v>
      </c>
      <c r="CB90" s="286">
        <v>0</v>
      </c>
    </row>
    <row r="91" spans="1:80" ht="12.75">
      <c r="A91" s="287">
        <v>76</v>
      </c>
      <c r="B91" s="288" t="s">
        <v>982</v>
      </c>
      <c r="C91" s="289" t="s">
        <v>983</v>
      </c>
      <c r="D91" s="290" t="s">
        <v>807</v>
      </c>
      <c r="E91" s="291">
        <v>1</v>
      </c>
      <c r="F91" s="291">
        <v>0</v>
      </c>
      <c r="G91" s="292">
        <f>E91*F91</f>
        <v>0</v>
      </c>
      <c r="H91" s="293">
        <v>0</v>
      </c>
      <c r="I91" s="294">
        <f>E91*H91</f>
        <v>0</v>
      </c>
      <c r="J91" s="293"/>
      <c r="K91" s="294">
        <f>E91*J91</f>
        <v>0</v>
      </c>
      <c r="O91" s="286">
        <v>2</v>
      </c>
      <c r="AA91" s="257">
        <v>12</v>
      </c>
      <c r="AB91" s="257">
        <v>0</v>
      </c>
      <c r="AC91" s="257">
        <v>76</v>
      </c>
      <c r="AZ91" s="257">
        <v>1</v>
      </c>
      <c r="BA91" s="257">
        <f>IF(AZ91=1,G91,0)</f>
        <v>0</v>
      </c>
      <c r="BB91" s="257">
        <f>IF(AZ91=2,G91,0)</f>
        <v>0</v>
      </c>
      <c r="BC91" s="257">
        <f>IF(AZ91=3,G91,0)</f>
        <v>0</v>
      </c>
      <c r="BD91" s="257">
        <f>IF(AZ91=4,G91,0)</f>
        <v>0</v>
      </c>
      <c r="BE91" s="257">
        <f>IF(AZ91=5,G91,0)</f>
        <v>0</v>
      </c>
      <c r="CA91" s="286">
        <v>12</v>
      </c>
      <c r="CB91" s="286">
        <v>0</v>
      </c>
    </row>
    <row r="92" spans="1:80" ht="12.75">
      <c r="A92" s="287">
        <v>77</v>
      </c>
      <c r="B92" s="288" t="s">
        <v>984</v>
      </c>
      <c r="C92" s="289" t="s">
        <v>985</v>
      </c>
      <c r="D92" s="290" t="s">
        <v>977</v>
      </c>
      <c r="E92" s="291">
        <v>26</v>
      </c>
      <c r="F92" s="291">
        <v>0</v>
      </c>
      <c r="G92" s="292">
        <f>E92*F92</f>
        <v>0</v>
      </c>
      <c r="H92" s="293">
        <v>0</v>
      </c>
      <c r="I92" s="294">
        <f>E92*H92</f>
        <v>0</v>
      </c>
      <c r="J92" s="293"/>
      <c r="K92" s="294">
        <f>E92*J92</f>
        <v>0</v>
      </c>
      <c r="O92" s="286">
        <v>2</v>
      </c>
      <c r="AA92" s="257">
        <v>12</v>
      </c>
      <c r="AB92" s="257">
        <v>0</v>
      </c>
      <c r="AC92" s="257">
        <v>77</v>
      </c>
      <c r="AZ92" s="257">
        <v>1</v>
      </c>
      <c r="BA92" s="257">
        <f>IF(AZ92=1,G92,0)</f>
        <v>0</v>
      </c>
      <c r="BB92" s="257">
        <f>IF(AZ92=2,G92,0)</f>
        <v>0</v>
      </c>
      <c r="BC92" s="257">
        <f>IF(AZ92=3,G92,0)</f>
        <v>0</v>
      </c>
      <c r="BD92" s="257">
        <f>IF(AZ92=4,G92,0)</f>
        <v>0</v>
      </c>
      <c r="BE92" s="257">
        <f>IF(AZ92=5,G92,0)</f>
        <v>0</v>
      </c>
      <c r="CA92" s="286">
        <v>12</v>
      </c>
      <c r="CB92" s="286">
        <v>0</v>
      </c>
    </row>
    <row r="93" spans="1:80" ht="12.75">
      <c r="A93" s="287">
        <v>78</v>
      </c>
      <c r="B93" s="288" t="s">
        <v>986</v>
      </c>
      <c r="C93" s="289" t="s">
        <v>987</v>
      </c>
      <c r="D93" s="290" t="s">
        <v>807</v>
      </c>
      <c r="E93" s="291">
        <v>1</v>
      </c>
      <c r="F93" s="291">
        <v>0</v>
      </c>
      <c r="G93" s="292">
        <f>E93*F93</f>
        <v>0</v>
      </c>
      <c r="H93" s="293">
        <v>0</v>
      </c>
      <c r="I93" s="294">
        <f>E93*H93</f>
        <v>0</v>
      </c>
      <c r="J93" s="293"/>
      <c r="K93" s="294">
        <f>E93*J93</f>
        <v>0</v>
      </c>
      <c r="O93" s="286">
        <v>2</v>
      </c>
      <c r="AA93" s="257">
        <v>12</v>
      </c>
      <c r="AB93" s="257">
        <v>0</v>
      </c>
      <c r="AC93" s="257">
        <v>78</v>
      </c>
      <c r="AZ93" s="257">
        <v>1</v>
      </c>
      <c r="BA93" s="257">
        <f>IF(AZ93=1,G93,0)</f>
        <v>0</v>
      </c>
      <c r="BB93" s="257">
        <f>IF(AZ93=2,G93,0)</f>
        <v>0</v>
      </c>
      <c r="BC93" s="257">
        <f>IF(AZ93=3,G93,0)</f>
        <v>0</v>
      </c>
      <c r="BD93" s="257">
        <f>IF(AZ93=4,G93,0)</f>
        <v>0</v>
      </c>
      <c r="BE93" s="257">
        <f>IF(AZ93=5,G93,0)</f>
        <v>0</v>
      </c>
      <c r="CA93" s="286">
        <v>12</v>
      </c>
      <c r="CB93" s="286">
        <v>0</v>
      </c>
    </row>
    <row r="94" spans="1:80" ht="12.75">
      <c r="A94" s="287">
        <v>79</v>
      </c>
      <c r="B94" s="288" t="s">
        <v>988</v>
      </c>
      <c r="C94" s="289" t="s">
        <v>989</v>
      </c>
      <c r="D94" s="290" t="s">
        <v>807</v>
      </c>
      <c r="E94" s="291">
        <v>8</v>
      </c>
      <c r="F94" s="291">
        <v>0</v>
      </c>
      <c r="G94" s="292">
        <f>E94*F94</f>
        <v>0</v>
      </c>
      <c r="H94" s="293">
        <v>0</v>
      </c>
      <c r="I94" s="294">
        <f>E94*H94</f>
        <v>0</v>
      </c>
      <c r="J94" s="293"/>
      <c r="K94" s="294">
        <f>E94*J94</f>
        <v>0</v>
      </c>
      <c r="O94" s="286">
        <v>2</v>
      </c>
      <c r="AA94" s="257">
        <v>12</v>
      </c>
      <c r="AB94" s="257">
        <v>0</v>
      </c>
      <c r="AC94" s="257">
        <v>79</v>
      </c>
      <c r="AZ94" s="257">
        <v>1</v>
      </c>
      <c r="BA94" s="257">
        <f>IF(AZ94=1,G94,0)</f>
        <v>0</v>
      </c>
      <c r="BB94" s="257">
        <f>IF(AZ94=2,G94,0)</f>
        <v>0</v>
      </c>
      <c r="BC94" s="257">
        <f>IF(AZ94=3,G94,0)</f>
        <v>0</v>
      </c>
      <c r="BD94" s="257">
        <f>IF(AZ94=4,G94,0)</f>
        <v>0</v>
      </c>
      <c r="BE94" s="257">
        <f>IF(AZ94=5,G94,0)</f>
        <v>0</v>
      </c>
      <c r="CA94" s="286">
        <v>12</v>
      </c>
      <c r="CB94" s="286">
        <v>0</v>
      </c>
    </row>
    <row r="95" spans="1:57" ht="12.75">
      <c r="A95" s="306"/>
      <c r="B95" s="307" t="s">
        <v>101</v>
      </c>
      <c r="C95" s="308" t="s">
        <v>974</v>
      </c>
      <c r="D95" s="309"/>
      <c r="E95" s="310"/>
      <c r="F95" s="311"/>
      <c r="G95" s="312">
        <f>SUM(G87:G94)</f>
        <v>0</v>
      </c>
      <c r="H95" s="313"/>
      <c r="I95" s="314">
        <f>SUM(I87:I94)</f>
        <v>0</v>
      </c>
      <c r="J95" s="313"/>
      <c r="K95" s="314">
        <f>SUM(K87:K94)</f>
        <v>0</v>
      </c>
      <c r="O95" s="286">
        <v>4</v>
      </c>
      <c r="BA95" s="315">
        <f>SUM(BA87:BA94)</f>
        <v>0</v>
      </c>
      <c r="BB95" s="315">
        <f>SUM(BB87:BB94)</f>
        <v>0</v>
      </c>
      <c r="BC95" s="315">
        <f>SUM(BC87:BC94)</f>
        <v>0</v>
      </c>
      <c r="BD95" s="315">
        <f>SUM(BD87:BD94)</f>
        <v>0</v>
      </c>
      <c r="BE95" s="315">
        <f>SUM(BE87:BE94)</f>
        <v>0</v>
      </c>
    </row>
    <row r="96" ht="12.75">
      <c r="E96" s="257"/>
    </row>
    <row r="97" ht="12.75">
      <c r="E97" s="257"/>
    </row>
    <row r="98" ht="12.75">
      <c r="E98" s="257"/>
    </row>
    <row r="99" ht="12.75">
      <c r="E99" s="257"/>
    </row>
    <row r="100" ht="12.75">
      <c r="E100" s="257"/>
    </row>
    <row r="101" ht="12.75">
      <c r="E101" s="257"/>
    </row>
    <row r="102" ht="12.75">
      <c r="E102" s="257"/>
    </row>
    <row r="103" ht="12.75">
      <c r="E103" s="257"/>
    </row>
    <row r="104" ht="12.75">
      <c r="E104" s="257"/>
    </row>
    <row r="105" ht="12.75">
      <c r="E105" s="257"/>
    </row>
    <row r="106" ht="12.75">
      <c r="E106" s="257"/>
    </row>
    <row r="107" ht="12.75">
      <c r="E107" s="257"/>
    </row>
    <row r="108" ht="12.75">
      <c r="E108" s="257"/>
    </row>
    <row r="109" ht="12.75">
      <c r="E109" s="257"/>
    </row>
    <row r="110" ht="12.75">
      <c r="E110" s="257"/>
    </row>
    <row r="111" ht="12.75">
      <c r="E111" s="257"/>
    </row>
    <row r="112" ht="12.75">
      <c r="E112" s="257"/>
    </row>
    <row r="113" ht="12.75">
      <c r="E113" s="257"/>
    </row>
    <row r="114" ht="12.75">
      <c r="E114" s="257"/>
    </row>
    <row r="115" ht="12.75">
      <c r="E115" s="257"/>
    </row>
    <row r="116" ht="12.75">
      <c r="E116" s="257"/>
    </row>
    <row r="117" ht="12.75">
      <c r="E117" s="257"/>
    </row>
    <row r="118" ht="12.75">
      <c r="E118" s="257"/>
    </row>
    <row r="119" spans="1:7" ht="12.75">
      <c r="A119" s="305"/>
      <c r="B119" s="305"/>
      <c r="C119" s="305"/>
      <c r="D119" s="305"/>
      <c r="E119" s="305"/>
      <c r="F119" s="305"/>
      <c r="G119" s="305"/>
    </row>
    <row r="120" spans="1:7" ht="12.75">
      <c r="A120" s="305"/>
      <c r="B120" s="305"/>
      <c r="C120" s="305"/>
      <c r="D120" s="305"/>
      <c r="E120" s="305"/>
      <c r="F120" s="305"/>
      <c r="G120" s="305"/>
    </row>
    <row r="121" spans="1:7" ht="12.75">
      <c r="A121" s="305"/>
      <c r="B121" s="305"/>
      <c r="C121" s="305"/>
      <c r="D121" s="305"/>
      <c r="E121" s="305"/>
      <c r="F121" s="305"/>
      <c r="G121" s="305"/>
    </row>
    <row r="122" spans="1:7" ht="12.75">
      <c r="A122" s="305"/>
      <c r="B122" s="305"/>
      <c r="C122" s="305"/>
      <c r="D122" s="305"/>
      <c r="E122" s="305"/>
      <c r="F122" s="305"/>
      <c r="G122" s="305"/>
    </row>
    <row r="123" ht="12.75">
      <c r="E123" s="257"/>
    </row>
    <row r="124" ht="12.75">
      <c r="E124" s="257"/>
    </row>
    <row r="125" ht="12.75">
      <c r="E125" s="257"/>
    </row>
    <row r="126" ht="12.75">
      <c r="E126" s="257"/>
    </row>
    <row r="127" ht="12.75">
      <c r="E127" s="257"/>
    </row>
    <row r="128" ht="12.75">
      <c r="E128" s="257"/>
    </row>
    <row r="129" ht="12.75">
      <c r="E129" s="257"/>
    </row>
    <row r="130" ht="12.75">
      <c r="E130" s="257"/>
    </row>
    <row r="131" ht="12.75">
      <c r="E131" s="257"/>
    </row>
    <row r="132" ht="12.75">
      <c r="E132" s="257"/>
    </row>
    <row r="133" ht="12.75">
      <c r="E133" s="257"/>
    </row>
    <row r="134" ht="12.75">
      <c r="E134" s="257"/>
    </row>
    <row r="135" ht="12.75">
      <c r="E135" s="257"/>
    </row>
    <row r="136" ht="12.75">
      <c r="E136" s="257"/>
    </row>
    <row r="137" ht="12.75">
      <c r="E137" s="257"/>
    </row>
    <row r="138" ht="12.75">
      <c r="E138" s="257"/>
    </row>
    <row r="139" ht="12.75">
      <c r="E139" s="257"/>
    </row>
    <row r="140" ht="12.75">
      <c r="E140" s="257"/>
    </row>
    <row r="141" ht="12.75">
      <c r="E141" s="257"/>
    </row>
    <row r="142" ht="12.75">
      <c r="E142" s="257"/>
    </row>
    <row r="143" ht="12.75">
      <c r="E143" s="257"/>
    </row>
    <row r="144" ht="12.75">
      <c r="E144" s="257"/>
    </row>
    <row r="145" ht="12.75">
      <c r="E145" s="257"/>
    </row>
    <row r="146" ht="12.75">
      <c r="E146" s="257"/>
    </row>
    <row r="147" ht="12.75">
      <c r="E147" s="257"/>
    </row>
    <row r="148" ht="12.75">
      <c r="E148" s="257"/>
    </row>
    <row r="149" ht="12.75">
      <c r="E149" s="257"/>
    </row>
    <row r="150" ht="12.75">
      <c r="E150" s="257"/>
    </row>
    <row r="151" ht="12.75">
      <c r="E151" s="257"/>
    </row>
    <row r="152" ht="12.75">
      <c r="E152" s="257"/>
    </row>
    <row r="153" ht="12.75">
      <c r="E153" s="257"/>
    </row>
    <row r="154" spans="1:2" ht="12.75">
      <c r="A154" s="316"/>
      <c r="B154" s="316"/>
    </row>
    <row r="155" spans="1:7" ht="12.75">
      <c r="A155" s="305"/>
      <c r="B155" s="305"/>
      <c r="C155" s="317"/>
      <c r="D155" s="317"/>
      <c r="E155" s="318"/>
      <c r="F155" s="317"/>
      <c r="G155" s="319"/>
    </row>
    <row r="156" spans="1:7" ht="12.75">
      <c r="A156" s="320"/>
      <c r="B156" s="320"/>
      <c r="C156" s="305"/>
      <c r="D156" s="305"/>
      <c r="E156" s="321"/>
      <c r="F156" s="305"/>
      <c r="G156" s="305"/>
    </row>
    <row r="157" spans="1:7" ht="12.75">
      <c r="A157" s="305"/>
      <c r="B157" s="305"/>
      <c r="C157" s="305"/>
      <c r="D157" s="305"/>
      <c r="E157" s="321"/>
      <c r="F157" s="305"/>
      <c r="G157" s="305"/>
    </row>
    <row r="158" spans="1:7" ht="12.75">
      <c r="A158" s="305"/>
      <c r="B158" s="305"/>
      <c r="C158" s="305"/>
      <c r="D158" s="305"/>
      <c r="E158" s="321"/>
      <c r="F158" s="305"/>
      <c r="G158" s="305"/>
    </row>
    <row r="159" spans="1:7" ht="12.75">
      <c r="A159" s="305"/>
      <c r="B159" s="305"/>
      <c r="C159" s="305"/>
      <c r="D159" s="305"/>
      <c r="E159" s="321"/>
      <c r="F159" s="305"/>
      <c r="G159" s="305"/>
    </row>
    <row r="160" spans="1:7" ht="12.75">
      <c r="A160" s="305"/>
      <c r="B160" s="305"/>
      <c r="C160" s="305"/>
      <c r="D160" s="305"/>
      <c r="E160" s="321"/>
      <c r="F160" s="305"/>
      <c r="G160" s="305"/>
    </row>
    <row r="161" spans="1:7" ht="12.75">
      <c r="A161" s="305"/>
      <c r="B161" s="305"/>
      <c r="C161" s="305"/>
      <c r="D161" s="305"/>
      <c r="E161" s="321"/>
      <c r="F161" s="305"/>
      <c r="G161" s="305"/>
    </row>
    <row r="162" spans="1:7" ht="12.75">
      <c r="A162" s="305"/>
      <c r="B162" s="305"/>
      <c r="C162" s="305"/>
      <c r="D162" s="305"/>
      <c r="E162" s="321"/>
      <c r="F162" s="305"/>
      <c r="G162" s="305"/>
    </row>
    <row r="163" spans="1:7" ht="12.75">
      <c r="A163" s="305"/>
      <c r="B163" s="305"/>
      <c r="C163" s="305"/>
      <c r="D163" s="305"/>
      <c r="E163" s="321"/>
      <c r="F163" s="305"/>
      <c r="G163" s="305"/>
    </row>
    <row r="164" spans="1:7" ht="12.75">
      <c r="A164" s="305"/>
      <c r="B164" s="305"/>
      <c r="C164" s="305"/>
      <c r="D164" s="305"/>
      <c r="E164" s="321"/>
      <c r="F164" s="305"/>
      <c r="G164" s="305"/>
    </row>
    <row r="165" spans="1:7" ht="12.75">
      <c r="A165" s="305"/>
      <c r="B165" s="305"/>
      <c r="C165" s="305"/>
      <c r="D165" s="305"/>
      <c r="E165" s="321"/>
      <c r="F165" s="305"/>
      <c r="G165" s="305"/>
    </row>
    <row r="166" spans="1:7" ht="12.75">
      <c r="A166" s="305"/>
      <c r="B166" s="305"/>
      <c r="C166" s="305"/>
      <c r="D166" s="305"/>
      <c r="E166" s="321"/>
      <c r="F166" s="305"/>
      <c r="G166" s="305"/>
    </row>
    <row r="167" spans="1:7" ht="12.75">
      <c r="A167" s="305"/>
      <c r="B167" s="305"/>
      <c r="C167" s="305"/>
      <c r="D167" s="305"/>
      <c r="E167" s="321"/>
      <c r="F167" s="305"/>
      <c r="G167" s="305"/>
    </row>
    <row r="168" spans="1:7" ht="12.75">
      <c r="A168" s="305"/>
      <c r="B168" s="305"/>
      <c r="C168" s="305"/>
      <c r="D168" s="305"/>
      <c r="E168" s="321"/>
      <c r="F168" s="305"/>
      <c r="G168" s="30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0">
      <selection activeCell="C31" sqref="C3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8" t="s">
        <v>102</v>
      </c>
      <c r="B1" s="99"/>
      <c r="C1" s="99"/>
      <c r="D1" s="99"/>
      <c r="E1" s="99"/>
      <c r="F1" s="99"/>
      <c r="G1" s="99"/>
    </row>
    <row r="2" spans="1:7" ht="12.75" customHeight="1">
      <c r="A2" s="100" t="s">
        <v>32</v>
      </c>
      <c r="B2" s="101"/>
      <c r="C2" s="102">
        <v>1</v>
      </c>
      <c r="D2" s="102" t="s">
        <v>992</v>
      </c>
      <c r="E2" s="101"/>
      <c r="F2" s="103" t="s">
        <v>33</v>
      </c>
      <c r="G2" s="104"/>
    </row>
    <row r="3" spans="1:7" ht="3" customHeight="1" hidden="1">
      <c r="A3" s="105"/>
      <c r="B3" s="106"/>
      <c r="C3" s="107"/>
      <c r="D3" s="107"/>
      <c r="E3" s="106"/>
      <c r="F3" s="108"/>
      <c r="G3" s="109"/>
    </row>
    <row r="4" spans="1:7" ht="12" customHeight="1">
      <c r="A4" s="110" t="s">
        <v>34</v>
      </c>
      <c r="B4" s="106"/>
      <c r="C4" s="107"/>
      <c r="D4" s="107"/>
      <c r="E4" s="106"/>
      <c r="F4" s="108" t="s">
        <v>35</v>
      </c>
      <c r="G4" s="111"/>
    </row>
    <row r="5" spans="1:7" ht="12.9" customHeight="1">
      <c r="A5" s="112" t="s">
        <v>991</v>
      </c>
      <c r="B5" s="113"/>
      <c r="C5" s="114" t="s">
        <v>992</v>
      </c>
      <c r="D5" s="115"/>
      <c r="E5" s="116"/>
      <c r="F5" s="108" t="s">
        <v>36</v>
      </c>
      <c r="G5" s="109"/>
    </row>
    <row r="6" spans="1:15" ht="12.9" customHeight="1">
      <c r="A6" s="110" t="s">
        <v>37</v>
      </c>
      <c r="B6" s="106"/>
      <c r="C6" s="107"/>
      <c r="D6" s="107"/>
      <c r="E6" s="106"/>
      <c r="F6" s="117" t="s">
        <v>38</v>
      </c>
      <c r="G6" s="118"/>
      <c r="O6" s="119"/>
    </row>
    <row r="7" spans="1:7" ht="12.9" customHeight="1">
      <c r="A7" s="120" t="s">
        <v>104</v>
      </c>
      <c r="B7" s="121"/>
      <c r="C7" s="122" t="s">
        <v>105</v>
      </c>
      <c r="D7" s="123"/>
      <c r="E7" s="123"/>
      <c r="F7" s="124" t="s">
        <v>39</v>
      </c>
      <c r="G7" s="118">
        <f>IF(G6=0,,ROUND((F30+F32)/G6,1))</f>
        <v>0</v>
      </c>
    </row>
    <row r="8" spans="1:9" ht="12.75">
      <c r="A8" s="125" t="s">
        <v>40</v>
      </c>
      <c r="B8" s="108"/>
      <c r="C8" s="126"/>
      <c r="D8" s="126"/>
      <c r="E8" s="127"/>
      <c r="F8" s="128" t="s">
        <v>41</v>
      </c>
      <c r="G8" s="129"/>
      <c r="H8" s="130"/>
      <c r="I8" s="131"/>
    </row>
    <row r="9" spans="1:8" ht="12.75">
      <c r="A9" s="125" t="s">
        <v>42</v>
      </c>
      <c r="B9" s="108"/>
      <c r="C9" s="126"/>
      <c r="D9" s="126"/>
      <c r="E9" s="127"/>
      <c r="F9" s="108"/>
      <c r="G9" s="132"/>
      <c r="H9" s="133"/>
    </row>
    <row r="10" spans="1:8" ht="12.75">
      <c r="A10" s="125" t="s">
        <v>43</v>
      </c>
      <c r="B10" s="108"/>
      <c r="C10" s="126"/>
      <c r="D10" s="126"/>
      <c r="E10" s="126"/>
      <c r="F10" s="134"/>
      <c r="G10" s="135"/>
      <c r="H10" s="136"/>
    </row>
    <row r="11" spans="1:57" ht="13.5" customHeight="1">
      <c r="A11" s="125" t="s">
        <v>44</v>
      </c>
      <c r="B11" s="108"/>
      <c r="C11" s="126"/>
      <c r="D11" s="126"/>
      <c r="E11" s="126"/>
      <c r="F11" s="137" t="s">
        <v>45</v>
      </c>
      <c r="G11" s="138"/>
      <c r="H11" s="133"/>
      <c r="BA11" s="139"/>
      <c r="BB11" s="139"/>
      <c r="BC11" s="139"/>
      <c r="BD11" s="139"/>
      <c r="BE11" s="139"/>
    </row>
    <row r="12" spans="1:8" ht="12.75" customHeight="1">
      <c r="A12" s="140" t="s">
        <v>46</v>
      </c>
      <c r="B12" s="106"/>
      <c r="C12" s="141"/>
      <c r="D12" s="141"/>
      <c r="E12" s="141"/>
      <c r="F12" s="142" t="s">
        <v>47</v>
      </c>
      <c r="G12" s="143"/>
      <c r="H12" s="133"/>
    </row>
    <row r="13" spans="1:8" ht="28.5" customHeight="1" thickBot="1">
      <c r="A13" s="144" t="s">
        <v>48</v>
      </c>
      <c r="B13" s="145"/>
      <c r="C13" s="145"/>
      <c r="D13" s="145"/>
      <c r="E13" s="146"/>
      <c r="F13" s="146"/>
      <c r="G13" s="147"/>
      <c r="H13" s="133"/>
    </row>
    <row r="14" spans="1:7" ht="17.25" customHeight="1" thickBot="1">
      <c r="A14" s="148" t="s">
        <v>49</v>
      </c>
      <c r="B14" s="149"/>
      <c r="C14" s="150"/>
      <c r="D14" s="151" t="s">
        <v>50</v>
      </c>
      <c r="E14" s="152"/>
      <c r="F14" s="152"/>
      <c r="G14" s="150"/>
    </row>
    <row r="15" spans="1:7" ht="15.9" customHeight="1">
      <c r="A15" s="153"/>
      <c r="B15" s="154" t="s">
        <v>51</v>
      </c>
      <c r="C15" s="155">
        <f>'03 01 Rek'!E14</f>
        <v>0</v>
      </c>
      <c r="D15" s="156">
        <f>'03 01 Rek'!A22</f>
        <v>0</v>
      </c>
      <c r="E15" s="157"/>
      <c r="F15" s="158"/>
      <c r="G15" s="155">
        <f>'03 01 Rek'!I22</f>
        <v>0</v>
      </c>
    </row>
    <row r="16" spans="1:7" ht="15.9" customHeight="1">
      <c r="A16" s="153" t="s">
        <v>52</v>
      </c>
      <c r="B16" s="154" t="s">
        <v>53</v>
      </c>
      <c r="C16" s="155">
        <f>'03 01 Rek'!F14</f>
        <v>0</v>
      </c>
      <c r="D16" s="105"/>
      <c r="E16" s="159"/>
      <c r="F16" s="160"/>
      <c r="G16" s="155"/>
    </row>
    <row r="17" spans="1:7" ht="15.9" customHeight="1">
      <c r="A17" s="153" t="s">
        <v>54</v>
      </c>
      <c r="B17" s="154" t="s">
        <v>55</v>
      </c>
      <c r="C17" s="155">
        <f>'03 01 Rek'!H14</f>
        <v>0</v>
      </c>
      <c r="D17" s="105"/>
      <c r="E17" s="159"/>
      <c r="F17" s="160"/>
      <c r="G17" s="155"/>
    </row>
    <row r="18" spans="1:7" ht="15.9" customHeight="1">
      <c r="A18" s="161" t="s">
        <v>56</v>
      </c>
      <c r="B18" s="162" t="s">
        <v>57</v>
      </c>
      <c r="C18" s="155">
        <f>'03 01 Rek'!G14</f>
        <v>0</v>
      </c>
      <c r="D18" s="105"/>
      <c r="E18" s="159"/>
      <c r="F18" s="160"/>
      <c r="G18" s="155"/>
    </row>
    <row r="19" spans="1:7" ht="15.9" customHeight="1">
      <c r="A19" s="163" t="s">
        <v>58</v>
      </c>
      <c r="B19" s="154"/>
      <c r="C19" s="155">
        <f>SUM(C15:C18)</f>
        <v>0</v>
      </c>
      <c r="D19" s="105"/>
      <c r="E19" s="159"/>
      <c r="F19" s="160"/>
      <c r="G19" s="155"/>
    </row>
    <row r="20" spans="1:7" ht="15.9" customHeight="1">
      <c r="A20" s="163"/>
      <c r="B20" s="154"/>
      <c r="C20" s="155"/>
      <c r="D20" s="105"/>
      <c r="E20" s="159"/>
      <c r="F20" s="160"/>
      <c r="G20" s="155"/>
    </row>
    <row r="21" spans="1:7" ht="15.9" customHeight="1">
      <c r="A21" s="163" t="s">
        <v>29</v>
      </c>
      <c r="B21" s="154"/>
      <c r="C21" s="155">
        <f>'03 01 Rek'!I14</f>
        <v>0</v>
      </c>
      <c r="D21" s="105"/>
      <c r="E21" s="159"/>
      <c r="F21" s="160"/>
      <c r="G21" s="155"/>
    </row>
    <row r="22" spans="1:7" ht="15.9" customHeight="1">
      <c r="A22" s="164" t="s">
        <v>59</v>
      </c>
      <c r="B22" s="133"/>
      <c r="C22" s="155">
        <f>C19+C21</f>
        <v>0</v>
      </c>
      <c r="D22" s="105" t="s">
        <v>60</v>
      </c>
      <c r="E22" s="159"/>
      <c r="F22" s="160"/>
      <c r="G22" s="155">
        <f>G23-SUM(G15:G21)</f>
        <v>0</v>
      </c>
    </row>
    <row r="23" spans="1:7" ht="15.9" customHeight="1" thickBot="1">
      <c r="A23" s="165" t="s">
        <v>61</v>
      </c>
      <c r="B23" s="166"/>
      <c r="C23" s="167">
        <f>C22+G23</f>
        <v>0</v>
      </c>
      <c r="D23" s="168" t="s">
        <v>62</v>
      </c>
      <c r="E23" s="169"/>
      <c r="F23" s="170"/>
      <c r="G23" s="155">
        <f>'03 01 Rek'!H20</f>
        <v>0</v>
      </c>
    </row>
    <row r="24" spans="1:7" ht="12.75">
      <c r="A24" s="171" t="s">
        <v>63</v>
      </c>
      <c r="B24" s="172"/>
      <c r="C24" s="173"/>
      <c r="D24" s="172" t="s">
        <v>64</v>
      </c>
      <c r="E24" s="172"/>
      <c r="F24" s="174" t="s">
        <v>65</v>
      </c>
      <c r="G24" s="175"/>
    </row>
    <row r="25" spans="1:7" ht="12.75">
      <c r="A25" s="164" t="s">
        <v>66</v>
      </c>
      <c r="B25" s="133"/>
      <c r="C25" s="176"/>
      <c r="D25" s="133" t="s">
        <v>66</v>
      </c>
      <c r="F25" s="177" t="s">
        <v>66</v>
      </c>
      <c r="G25" s="178"/>
    </row>
    <row r="26" spans="1:7" ht="37.5" customHeight="1">
      <c r="A26" s="164" t="s">
        <v>67</v>
      </c>
      <c r="B26" s="179"/>
      <c r="C26" s="176"/>
      <c r="D26" s="133" t="s">
        <v>67</v>
      </c>
      <c r="F26" s="177" t="s">
        <v>67</v>
      </c>
      <c r="G26" s="178"/>
    </row>
    <row r="27" spans="1:7" ht="12.75">
      <c r="A27" s="164"/>
      <c r="B27" s="180"/>
      <c r="C27" s="176"/>
      <c r="D27" s="133"/>
      <c r="F27" s="177"/>
      <c r="G27" s="178"/>
    </row>
    <row r="28" spans="1:7" ht="12.75">
      <c r="A28" s="164" t="s">
        <v>68</v>
      </c>
      <c r="B28" s="133"/>
      <c r="C28" s="176"/>
      <c r="D28" s="177" t="s">
        <v>69</v>
      </c>
      <c r="E28" s="176"/>
      <c r="F28" s="181" t="s">
        <v>69</v>
      </c>
      <c r="G28" s="178"/>
    </row>
    <row r="29" spans="1:7" ht="69" customHeight="1">
      <c r="A29" s="164"/>
      <c r="B29" s="133"/>
      <c r="C29" s="182"/>
      <c r="D29" s="183"/>
      <c r="E29" s="182"/>
      <c r="F29" s="133"/>
      <c r="G29" s="178"/>
    </row>
    <row r="30" spans="1:7" ht="12.75">
      <c r="A30" s="184" t="s">
        <v>11</v>
      </c>
      <c r="B30" s="185"/>
      <c r="C30" s="186">
        <v>15</v>
      </c>
      <c r="D30" s="185" t="s">
        <v>70</v>
      </c>
      <c r="E30" s="187"/>
      <c r="F30" s="188">
        <f>ROUND(C23-F32,0)</f>
        <v>0</v>
      </c>
      <c r="G30" s="189"/>
    </row>
    <row r="31" spans="1:7" ht="12.75">
      <c r="A31" s="184" t="s">
        <v>71</v>
      </c>
      <c r="B31" s="185"/>
      <c r="C31" s="186">
        <f>C30</f>
        <v>15</v>
      </c>
      <c r="D31" s="185" t="s">
        <v>72</v>
      </c>
      <c r="E31" s="187"/>
      <c r="F31" s="188">
        <f>ROUND(PRODUCT(F30,C31/100),1)</f>
        <v>0</v>
      </c>
      <c r="G31" s="189"/>
    </row>
    <row r="32" spans="1:7" ht="12.75">
      <c r="A32" s="184" t="s">
        <v>11</v>
      </c>
      <c r="B32" s="185"/>
      <c r="C32" s="186">
        <v>0</v>
      </c>
      <c r="D32" s="185" t="s">
        <v>72</v>
      </c>
      <c r="E32" s="187"/>
      <c r="F32" s="188">
        <v>0</v>
      </c>
      <c r="G32" s="189"/>
    </row>
    <row r="33" spans="1:7" ht="12.75">
      <c r="A33" s="184" t="s">
        <v>71</v>
      </c>
      <c r="B33" s="190"/>
      <c r="C33" s="191">
        <f>C32</f>
        <v>0</v>
      </c>
      <c r="D33" s="185" t="s">
        <v>72</v>
      </c>
      <c r="E33" s="160"/>
      <c r="F33" s="188">
        <f>ROUND(PRODUCT(F32,C33/100),1)</f>
        <v>0</v>
      </c>
      <c r="G33" s="189"/>
    </row>
    <row r="34" spans="1:7" s="197" customFormat="1" ht="19.5" customHeight="1" thickBot="1">
      <c r="A34" s="192" t="s">
        <v>73</v>
      </c>
      <c r="B34" s="193"/>
      <c r="C34" s="193"/>
      <c r="D34" s="193"/>
      <c r="E34" s="194"/>
      <c r="F34" s="195">
        <f>CEILING(SUM(F30:F33),IF(SUM(F30:F33)&gt;=0,1,-1))</f>
        <v>0</v>
      </c>
      <c r="G34" s="19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8"/>
      <c r="C37" s="198"/>
      <c r="D37" s="198"/>
      <c r="E37" s="198"/>
      <c r="F37" s="198"/>
      <c r="G37" s="198"/>
      <c r="H37" s="1" t="s">
        <v>1</v>
      </c>
    </row>
    <row r="38" spans="1:8" ht="12.75" customHeight="1">
      <c r="A38" s="199"/>
      <c r="B38" s="198"/>
      <c r="C38" s="198"/>
      <c r="D38" s="198"/>
      <c r="E38" s="198"/>
      <c r="F38" s="198"/>
      <c r="G38" s="198"/>
      <c r="H38" s="1" t="s">
        <v>1</v>
      </c>
    </row>
    <row r="39" spans="1:8" ht="12.75">
      <c r="A39" s="199"/>
      <c r="B39" s="198"/>
      <c r="C39" s="198"/>
      <c r="D39" s="198"/>
      <c r="E39" s="198"/>
      <c r="F39" s="198"/>
      <c r="G39" s="198"/>
      <c r="H39" s="1" t="s">
        <v>1</v>
      </c>
    </row>
    <row r="40" spans="1:8" ht="12.75">
      <c r="A40" s="199"/>
      <c r="B40" s="198"/>
      <c r="C40" s="198"/>
      <c r="D40" s="198"/>
      <c r="E40" s="198"/>
      <c r="F40" s="198"/>
      <c r="G40" s="198"/>
      <c r="H40" s="1" t="s">
        <v>1</v>
      </c>
    </row>
    <row r="41" spans="1:8" ht="12.75">
      <c r="A41" s="199"/>
      <c r="B41" s="198"/>
      <c r="C41" s="198"/>
      <c r="D41" s="198"/>
      <c r="E41" s="198"/>
      <c r="F41" s="198"/>
      <c r="G41" s="198"/>
      <c r="H41" s="1" t="s">
        <v>1</v>
      </c>
    </row>
    <row r="42" spans="1:8" ht="12.75">
      <c r="A42" s="199"/>
      <c r="B42" s="198"/>
      <c r="C42" s="198"/>
      <c r="D42" s="198"/>
      <c r="E42" s="198"/>
      <c r="F42" s="198"/>
      <c r="G42" s="198"/>
      <c r="H42" s="1" t="s">
        <v>1</v>
      </c>
    </row>
    <row r="43" spans="1:8" ht="12.75">
      <c r="A43" s="199"/>
      <c r="B43" s="198"/>
      <c r="C43" s="198"/>
      <c r="D43" s="198"/>
      <c r="E43" s="198"/>
      <c r="F43" s="198"/>
      <c r="G43" s="198"/>
      <c r="H43" s="1" t="s">
        <v>1</v>
      </c>
    </row>
    <row r="44" spans="1:8" ht="12.75">
      <c r="A44" s="199"/>
      <c r="B44" s="198"/>
      <c r="C44" s="198"/>
      <c r="D44" s="198"/>
      <c r="E44" s="198"/>
      <c r="F44" s="198"/>
      <c r="G44" s="198"/>
      <c r="H44" s="1" t="s">
        <v>1</v>
      </c>
    </row>
    <row r="45" spans="1:8" ht="0.75" customHeight="1">
      <c r="A45" s="199"/>
      <c r="B45" s="198"/>
      <c r="C45" s="198"/>
      <c r="D45" s="198"/>
      <c r="E45" s="198"/>
      <c r="F45" s="198"/>
      <c r="G45" s="198"/>
      <c r="H45" s="1" t="s">
        <v>1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1" t="s">
        <v>2</v>
      </c>
      <c r="B1" s="202"/>
      <c r="C1" s="203" t="s">
        <v>106</v>
      </c>
      <c r="D1" s="204"/>
      <c r="E1" s="205"/>
      <c r="F1" s="204"/>
      <c r="G1" s="206" t="s">
        <v>75</v>
      </c>
      <c r="H1" s="207">
        <v>1</v>
      </c>
      <c r="I1" s="208"/>
    </row>
    <row r="2" spans="1:9" ht="13.8" thickBot="1">
      <c r="A2" s="209" t="s">
        <v>76</v>
      </c>
      <c r="B2" s="210"/>
      <c r="C2" s="211" t="s">
        <v>993</v>
      </c>
      <c r="D2" s="212"/>
      <c r="E2" s="213"/>
      <c r="F2" s="212"/>
      <c r="G2" s="214" t="s">
        <v>992</v>
      </c>
      <c r="H2" s="215"/>
      <c r="I2" s="216"/>
    </row>
    <row r="3" ht="13.8" thickTop="1">
      <c r="F3" s="133"/>
    </row>
    <row r="4" spans="1:9" ht="19.5" customHeight="1">
      <c r="A4" s="217" t="s">
        <v>77</v>
      </c>
      <c r="B4" s="218"/>
      <c r="C4" s="218"/>
      <c r="D4" s="218"/>
      <c r="E4" s="219"/>
      <c r="F4" s="218"/>
      <c r="G4" s="218"/>
      <c r="H4" s="218"/>
      <c r="I4" s="218"/>
    </row>
    <row r="5" ht="13.8" thickBot="1"/>
    <row r="6" spans="1:9" s="133" customFormat="1" ht="13.8" thickBot="1">
      <c r="A6" s="220"/>
      <c r="B6" s="221" t="s">
        <v>78</v>
      </c>
      <c r="C6" s="221"/>
      <c r="D6" s="222"/>
      <c r="E6" s="223" t="s">
        <v>25</v>
      </c>
      <c r="F6" s="224" t="s">
        <v>26</v>
      </c>
      <c r="G6" s="224" t="s">
        <v>27</v>
      </c>
      <c r="H6" s="224" t="s">
        <v>28</v>
      </c>
      <c r="I6" s="225" t="s">
        <v>29</v>
      </c>
    </row>
    <row r="7" spans="1:9" s="133" customFormat="1" ht="12.75">
      <c r="A7" s="322" t="str">
        <f>'03 01 Pol'!B7</f>
        <v>713</v>
      </c>
      <c r="B7" s="70" t="str">
        <f>'03 01 Pol'!C7</f>
        <v>Izolace tepelné</v>
      </c>
      <c r="D7" s="226"/>
      <c r="E7" s="323">
        <f>'03 01 Pol'!BA14</f>
        <v>0</v>
      </c>
      <c r="F7" s="324">
        <f>'03 01 Pol'!BB14</f>
        <v>0</v>
      </c>
      <c r="G7" s="324">
        <f>'03 01 Pol'!BC14</f>
        <v>0</v>
      </c>
      <c r="H7" s="324">
        <f>'03 01 Pol'!BD14</f>
        <v>0</v>
      </c>
      <c r="I7" s="325">
        <f>'03 01 Pol'!BE14</f>
        <v>0</v>
      </c>
    </row>
    <row r="8" spans="1:9" s="133" customFormat="1" ht="12.75">
      <c r="A8" s="322" t="str">
        <f>'03 01 Pol'!B15</f>
        <v>731</v>
      </c>
      <c r="B8" s="70" t="str">
        <f>'03 01 Pol'!C15</f>
        <v>Ústřední vytápění - kotelny</v>
      </c>
      <c r="D8" s="226"/>
      <c r="E8" s="323">
        <f>'03 01 Pol'!BA27</f>
        <v>0</v>
      </c>
      <c r="F8" s="324">
        <f>'03 01 Pol'!BB27</f>
        <v>0</v>
      </c>
      <c r="G8" s="324">
        <f>'03 01 Pol'!BC27</f>
        <v>0</v>
      </c>
      <c r="H8" s="324">
        <f>'03 01 Pol'!BD27</f>
        <v>0</v>
      </c>
      <c r="I8" s="325">
        <f>'03 01 Pol'!BE27</f>
        <v>0</v>
      </c>
    </row>
    <row r="9" spans="1:9" s="133" customFormat="1" ht="12.75">
      <c r="A9" s="322" t="str">
        <f>'03 01 Pol'!B28</f>
        <v>732</v>
      </c>
      <c r="B9" s="70" t="str">
        <f>'03 01 Pol'!C28</f>
        <v>Ústřední vytápění - strojovny</v>
      </c>
      <c r="D9" s="226"/>
      <c r="E9" s="323">
        <f>'03 01 Pol'!BA31</f>
        <v>0</v>
      </c>
      <c r="F9" s="324">
        <f>'03 01 Pol'!BB31</f>
        <v>0</v>
      </c>
      <c r="G9" s="324">
        <f>'03 01 Pol'!BC31</f>
        <v>0</v>
      </c>
      <c r="H9" s="324">
        <f>'03 01 Pol'!BD31</f>
        <v>0</v>
      </c>
      <c r="I9" s="325">
        <f>'03 01 Pol'!BE31</f>
        <v>0</v>
      </c>
    </row>
    <row r="10" spans="1:9" s="133" customFormat="1" ht="12.75">
      <c r="A10" s="322" t="str">
        <f>'03 01 Pol'!B32</f>
        <v>733</v>
      </c>
      <c r="B10" s="70" t="str">
        <f>'03 01 Pol'!C32</f>
        <v>Ústřední vytápění - potrubí</v>
      </c>
      <c r="D10" s="226"/>
      <c r="E10" s="323">
        <f>'03 01 Pol'!BA39</f>
        <v>0</v>
      </c>
      <c r="F10" s="324">
        <f>'03 01 Pol'!BB39</f>
        <v>0</v>
      </c>
      <c r="G10" s="324">
        <f>'03 01 Pol'!BC39</f>
        <v>0</v>
      </c>
      <c r="H10" s="324">
        <f>'03 01 Pol'!BD39</f>
        <v>0</v>
      </c>
      <c r="I10" s="325">
        <f>'03 01 Pol'!BE39</f>
        <v>0</v>
      </c>
    </row>
    <row r="11" spans="1:9" s="133" customFormat="1" ht="12.75">
      <c r="A11" s="322" t="str">
        <f>'03 01 Pol'!B40</f>
        <v>734</v>
      </c>
      <c r="B11" s="70" t="str">
        <f>'03 01 Pol'!C40</f>
        <v>Ústřední vytápění - armatury</v>
      </c>
      <c r="D11" s="226"/>
      <c r="E11" s="323">
        <f>'03 01 Pol'!BA64</f>
        <v>0</v>
      </c>
      <c r="F11" s="324">
        <f>'03 01 Pol'!BB64</f>
        <v>0</v>
      </c>
      <c r="G11" s="324">
        <f>'03 01 Pol'!BC64</f>
        <v>0</v>
      </c>
      <c r="H11" s="324">
        <f>'03 01 Pol'!BD64</f>
        <v>0</v>
      </c>
      <c r="I11" s="325">
        <f>'03 01 Pol'!BE64</f>
        <v>0</v>
      </c>
    </row>
    <row r="12" spans="1:9" s="133" customFormat="1" ht="12.75">
      <c r="A12" s="322" t="str">
        <f>'03 01 Pol'!B65</f>
        <v>735</v>
      </c>
      <c r="B12" s="70" t="str">
        <f>'03 01 Pol'!C65</f>
        <v>Ústřední vytápění - otopná tělesa</v>
      </c>
      <c r="D12" s="226"/>
      <c r="E12" s="323">
        <f>'03 01 Pol'!BA79</f>
        <v>0</v>
      </c>
      <c r="F12" s="324">
        <f>'03 01 Pol'!BB79</f>
        <v>0</v>
      </c>
      <c r="G12" s="324">
        <f>'03 01 Pol'!BC79</f>
        <v>0</v>
      </c>
      <c r="H12" s="324">
        <f>'03 01 Pol'!BD79</f>
        <v>0</v>
      </c>
      <c r="I12" s="325">
        <f>'03 01 Pol'!BE79</f>
        <v>0</v>
      </c>
    </row>
    <row r="13" spans="1:9" s="133" customFormat="1" ht="13.8" thickBot="1">
      <c r="A13" s="322" t="str">
        <f>'03 01 Pol'!B80</f>
        <v>O01</v>
      </c>
      <c r="B13" s="70" t="str">
        <f>'03 01 Pol'!C80</f>
        <v>Ostatní</v>
      </c>
      <c r="D13" s="226"/>
      <c r="E13" s="323">
        <f>'03 01 Pol'!BA86</f>
        <v>0</v>
      </c>
      <c r="F13" s="324">
        <f>'03 01 Pol'!BB86</f>
        <v>0</v>
      </c>
      <c r="G13" s="324">
        <f>'03 01 Pol'!BC86</f>
        <v>0</v>
      </c>
      <c r="H13" s="324">
        <f>'03 01 Pol'!BD86</f>
        <v>0</v>
      </c>
      <c r="I13" s="325">
        <f>'03 01 Pol'!BE86</f>
        <v>0</v>
      </c>
    </row>
    <row r="14" spans="1:9" s="14" customFormat="1" ht="13.8" thickBot="1">
      <c r="A14" s="227"/>
      <c r="B14" s="228" t="s">
        <v>79</v>
      </c>
      <c r="C14" s="228"/>
      <c r="D14" s="229"/>
      <c r="E14" s="230">
        <f>SUM(E7:E13)</f>
        <v>0</v>
      </c>
      <c r="F14" s="231">
        <f>SUM(F7:F13)</f>
        <v>0</v>
      </c>
      <c r="G14" s="231">
        <f>SUM(G7:G13)</f>
        <v>0</v>
      </c>
      <c r="H14" s="231">
        <f>SUM(H7:H13)</f>
        <v>0</v>
      </c>
      <c r="I14" s="232">
        <f>SUM(I7:I13)</f>
        <v>0</v>
      </c>
    </row>
    <row r="15" spans="1:9" ht="12.75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57" ht="19.5" customHeight="1">
      <c r="A16" s="218" t="s">
        <v>80</v>
      </c>
      <c r="B16" s="218"/>
      <c r="C16" s="218"/>
      <c r="D16" s="218"/>
      <c r="E16" s="218"/>
      <c r="F16" s="218"/>
      <c r="G16" s="233"/>
      <c r="H16" s="218"/>
      <c r="I16" s="218"/>
      <c r="BA16" s="139"/>
      <c r="BB16" s="139"/>
      <c r="BC16" s="139"/>
      <c r="BD16" s="139"/>
      <c r="BE16" s="139"/>
    </row>
    <row r="17" ht="13.8" thickBot="1"/>
    <row r="18" spans="1:9" ht="12.75">
      <c r="A18" s="171" t="s">
        <v>81</v>
      </c>
      <c r="B18" s="172"/>
      <c r="C18" s="172"/>
      <c r="D18" s="234"/>
      <c r="E18" s="235" t="s">
        <v>82</v>
      </c>
      <c r="F18" s="236" t="s">
        <v>12</v>
      </c>
      <c r="G18" s="237" t="s">
        <v>83</v>
      </c>
      <c r="H18" s="238"/>
      <c r="I18" s="239" t="s">
        <v>82</v>
      </c>
    </row>
    <row r="19" spans="1:53" ht="12.75">
      <c r="A19" s="163"/>
      <c r="B19" s="154"/>
      <c r="C19" s="154"/>
      <c r="D19" s="240"/>
      <c r="E19" s="241"/>
      <c r="F19" s="242"/>
      <c r="G19" s="243">
        <f>CHOOSE(BA19+1,E14+F14,E14+F14+H14,E14+F14+G14+H14,E14,F14,H14,G14,H14+G14,0)</f>
        <v>0</v>
      </c>
      <c r="H19" s="244"/>
      <c r="I19" s="245">
        <f>E19+F19*G19/100</f>
        <v>0</v>
      </c>
      <c r="BA19" s="1">
        <v>8</v>
      </c>
    </row>
    <row r="20" spans="1:9" ht="13.8" thickBot="1">
      <c r="A20" s="246"/>
      <c r="B20" s="247" t="s">
        <v>84</v>
      </c>
      <c r="C20" s="248"/>
      <c r="D20" s="249"/>
      <c r="E20" s="250"/>
      <c r="F20" s="251"/>
      <c r="G20" s="251"/>
      <c r="H20" s="252">
        <f>SUM(I19:I19)</f>
        <v>0</v>
      </c>
      <c r="I20" s="253"/>
    </row>
    <row r="22" spans="2:9" ht="12.75">
      <c r="B22" s="14"/>
      <c r="F22" s="254"/>
      <c r="G22" s="255"/>
      <c r="H22" s="255"/>
      <c r="I22" s="54"/>
    </row>
    <row r="23" spans="6:9" ht="12.75">
      <c r="F23" s="254"/>
      <c r="G23" s="255"/>
      <c r="H23" s="255"/>
      <c r="I23" s="54"/>
    </row>
    <row r="24" spans="6:9" ht="12.75">
      <c r="F24" s="254"/>
      <c r="G24" s="255"/>
      <c r="H24" s="255"/>
      <c r="I24" s="54"/>
    </row>
    <row r="25" spans="6:9" ht="12.75">
      <c r="F25" s="254"/>
      <c r="G25" s="255"/>
      <c r="H25" s="255"/>
      <c r="I25" s="54"/>
    </row>
    <row r="26" spans="6:9" ht="12.75">
      <c r="F26" s="254"/>
      <c r="G26" s="255"/>
      <c r="H26" s="255"/>
      <c r="I26" s="54"/>
    </row>
    <row r="27" spans="6:9" ht="12.75">
      <c r="F27" s="254"/>
      <c r="G27" s="255"/>
      <c r="H27" s="255"/>
      <c r="I27" s="54"/>
    </row>
    <row r="28" spans="6:9" ht="12.75">
      <c r="F28" s="254"/>
      <c r="G28" s="255"/>
      <c r="H28" s="255"/>
      <c r="I28" s="54"/>
    </row>
    <row r="29" spans="6:9" ht="12.75">
      <c r="F29" s="254"/>
      <c r="G29" s="255"/>
      <c r="H29" s="255"/>
      <c r="I29" s="54"/>
    </row>
    <row r="30" spans="6:9" ht="12.75">
      <c r="F30" s="254"/>
      <c r="G30" s="255"/>
      <c r="H30" s="255"/>
      <c r="I30" s="54"/>
    </row>
    <row r="31" spans="6:9" ht="12.75">
      <c r="F31" s="254"/>
      <c r="G31" s="255"/>
      <c r="H31" s="255"/>
      <c r="I31" s="54"/>
    </row>
    <row r="32" spans="6:9" ht="12.75">
      <c r="F32" s="254"/>
      <c r="G32" s="255"/>
      <c r="H32" s="255"/>
      <c r="I32" s="54"/>
    </row>
    <row r="33" spans="6:9" ht="12.75">
      <c r="F33" s="254"/>
      <c r="G33" s="255"/>
      <c r="H33" s="255"/>
      <c r="I33" s="54"/>
    </row>
    <row r="34" spans="6:9" ht="12.75">
      <c r="F34" s="254"/>
      <c r="G34" s="255"/>
      <c r="H34" s="255"/>
      <c r="I34" s="54"/>
    </row>
    <row r="35" spans="6:9" ht="12.75">
      <c r="F35" s="254"/>
      <c r="G35" s="255"/>
      <c r="H35" s="255"/>
      <c r="I35" s="54"/>
    </row>
    <row r="36" spans="6:9" ht="12.75">
      <c r="F36" s="254"/>
      <c r="G36" s="255"/>
      <c r="H36" s="255"/>
      <c r="I36" s="54"/>
    </row>
    <row r="37" spans="6:9" ht="12.75">
      <c r="F37" s="254"/>
      <c r="G37" s="255"/>
      <c r="H37" s="255"/>
      <c r="I37" s="54"/>
    </row>
    <row r="38" spans="6:9" ht="12.75">
      <c r="F38" s="254"/>
      <c r="G38" s="255"/>
      <c r="H38" s="255"/>
      <c r="I38" s="54"/>
    </row>
    <row r="39" spans="6:9" ht="12.75">
      <c r="F39" s="254"/>
      <c r="G39" s="255"/>
      <c r="H39" s="255"/>
      <c r="I39" s="54"/>
    </row>
    <row r="40" spans="6:9" ht="12.75">
      <c r="F40" s="254"/>
      <c r="G40" s="255"/>
      <c r="H40" s="255"/>
      <c r="I40" s="54"/>
    </row>
    <row r="41" spans="6:9" ht="12.75">
      <c r="F41" s="254"/>
      <c r="G41" s="255"/>
      <c r="H41" s="255"/>
      <c r="I41" s="54"/>
    </row>
    <row r="42" spans="6:9" ht="12.75">
      <c r="F42" s="254"/>
      <c r="G42" s="255"/>
      <c r="H42" s="255"/>
      <c r="I42" s="54"/>
    </row>
    <row r="43" spans="6:9" ht="12.75">
      <c r="F43" s="254"/>
      <c r="G43" s="255"/>
      <c r="H43" s="255"/>
      <c r="I43" s="54"/>
    </row>
    <row r="44" spans="6:9" ht="12.75">
      <c r="F44" s="254"/>
      <c r="G44" s="255"/>
      <c r="H44" s="255"/>
      <c r="I44" s="54"/>
    </row>
    <row r="45" spans="6:9" ht="12.75">
      <c r="F45" s="254"/>
      <c r="G45" s="255"/>
      <c r="H45" s="255"/>
      <c r="I45" s="54"/>
    </row>
    <row r="46" spans="6:9" ht="12.75">
      <c r="F46" s="254"/>
      <c r="G46" s="255"/>
      <c r="H46" s="255"/>
      <c r="I46" s="54"/>
    </row>
    <row r="47" spans="6:9" ht="12.75">
      <c r="F47" s="254"/>
      <c r="G47" s="255"/>
      <c r="H47" s="255"/>
      <c r="I47" s="54"/>
    </row>
    <row r="48" spans="6:9" ht="12.75">
      <c r="F48" s="254"/>
      <c r="G48" s="255"/>
      <c r="H48" s="255"/>
      <c r="I48" s="54"/>
    </row>
    <row r="49" spans="6:9" ht="12.75">
      <c r="F49" s="254"/>
      <c r="G49" s="255"/>
      <c r="H49" s="255"/>
      <c r="I49" s="54"/>
    </row>
    <row r="50" spans="6:9" ht="12.75">
      <c r="F50" s="254"/>
      <c r="G50" s="255"/>
      <c r="H50" s="255"/>
      <c r="I50" s="54"/>
    </row>
    <row r="51" spans="6:9" ht="12.75">
      <c r="F51" s="254"/>
      <c r="G51" s="255"/>
      <c r="H51" s="255"/>
      <c r="I51" s="54"/>
    </row>
    <row r="52" spans="6:9" ht="12.75">
      <c r="F52" s="254"/>
      <c r="G52" s="255"/>
      <c r="H52" s="255"/>
      <c r="I52" s="54"/>
    </row>
    <row r="53" spans="6:9" ht="12.75">
      <c r="F53" s="254"/>
      <c r="G53" s="255"/>
      <c r="H53" s="255"/>
      <c r="I53" s="54"/>
    </row>
    <row r="54" spans="6:9" ht="12.75">
      <c r="F54" s="254"/>
      <c r="G54" s="255"/>
      <c r="H54" s="255"/>
      <c r="I54" s="54"/>
    </row>
    <row r="55" spans="6:9" ht="12.75">
      <c r="F55" s="254"/>
      <c r="G55" s="255"/>
      <c r="H55" s="255"/>
      <c r="I55" s="54"/>
    </row>
    <row r="56" spans="6:9" ht="12.75">
      <c r="F56" s="254"/>
      <c r="G56" s="255"/>
      <c r="H56" s="255"/>
      <c r="I56" s="54"/>
    </row>
    <row r="57" spans="6:9" ht="12.75">
      <c r="F57" s="254"/>
      <c r="G57" s="255"/>
      <c r="H57" s="255"/>
      <c r="I57" s="54"/>
    </row>
    <row r="58" spans="6:9" ht="12.75">
      <c r="F58" s="254"/>
      <c r="G58" s="255"/>
      <c r="H58" s="255"/>
      <c r="I58" s="54"/>
    </row>
    <row r="59" spans="6:9" ht="12.75">
      <c r="F59" s="254"/>
      <c r="G59" s="255"/>
      <c r="H59" s="255"/>
      <c r="I59" s="54"/>
    </row>
    <row r="60" spans="6:9" ht="12.75">
      <c r="F60" s="254"/>
      <c r="G60" s="255"/>
      <c r="H60" s="255"/>
      <c r="I60" s="54"/>
    </row>
    <row r="61" spans="6:9" ht="12.75">
      <c r="F61" s="254"/>
      <c r="G61" s="255"/>
      <c r="H61" s="255"/>
      <c r="I61" s="54"/>
    </row>
    <row r="62" spans="6:9" ht="12.75">
      <c r="F62" s="254"/>
      <c r="G62" s="255"/>
      <c r="H62" s="255"/>
      <c r="I62" s="54"/>
    </row>
    <row r="63" spans="6:9" ht="12.75">
      <c r="F63" s="254"/>
      <c r="G63" s="255"/>
      <c r="H63" s="255"/>
      <c r="I63" s="54"/>
    </row>
    <row r="64" spans="6:9" ht="12.75">
      <c r="F64" s="254"/>
      <c r="G64" s="255"/>
      <c r="H64" s="255"/>
      <c r="I64" s="54"/>
    </row>
    <row r="65" spans="6:9" ht="12.75">
      <c r="F65" s="254"/>
      <c r="G65" s="255"/>
      <c r="H65" s="255"/>
      <c r="I65" s="54"/>
    </row>
    <row r="66" spans="6:9" ht="12.75">
      <c r="F66" s="254"/>
      <c r="G66" s="255"/>
      <c r="H66" s="255"/>
      <c r="I66" s="54"/>
    </row>
    <row r="67" spans="6:9" ht="12.75">
      <c r="F67" s="254"/>
      <c r="G67" s="255"/>
      <c r="H67" s="255"/>
      <c r="I67" s="54"/>
    </row>
    <row r="68" spans="6:9" ht="12.75">
      <c r="F68" s="254"/>
      <c r="G68" s="255"/>
      <c r="H68" s="255"/>
      <c r="I68" s="54"/>
    </row>
    <row r="69" spans="6:9" ht="12.75">
      <c r="F69" s="254"/>
      <c r="G69" s="255"/>
      <c r="H69" s="255"/>
      <c r="I69" s="54"/>
    </row>
    <row r="70" spans="6:9" ht="12.75">
      <c r="F70" s="254"/>
      <c r="G70" s="255"/>
      <c r="H70" s="255"/>
      <c r="I70" s="54"/>
    </row>
    <row r="71" spans="6:9" ht="12.75">
      <c r="F71" s="254"/>
      <c r="G71" s="255"/>
      <c r="H71" s="255"/>
      <c r="I71" s="54"/>
    </row>
  </sheetData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Rosenbergr</dc:creator>
  <cp:keywords/>
  <dc:description/>
  <cp:lastModifiedBy>Pavel Rosenbergr</cp:lastModifiedBy>
  <dcterms:created xsi:type="dcterms:W3CDTF">2018-02-22T16:20:41Z</dcterms:created>
  <dcterms:modified xsi:type="dcterms:W3CDTF">2018-02-22T16:23:18Z</dcterms:modified>
  <cp:category/>
  <cp:version/>
  <cp:contentType/>
  <cp:contentStatus/>
</cp:coreProperties>
</file>