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SO 100 D.1.1 Pol" sheetId="12" r:id="rId4"/>
    <sheet name="SO 100 D.1.4.1 Pol" sheetId="13" r:id="rId5"/>
    <sheet name="SO 100 D.1.4.1b Pol" sheetId="14" r:id="rId6"/>
    <sheet name="SO 100 D.1.4.1c Pol" sheetId="15" r:id="rId7"/>
    <sheet name="SO 100 D.1.4.2 Pol" sheetId="16" r:id="rId8"/>
    <sheet name="SO 100 D.1.4.2b Pol" sheetId="17" r:id="rId9"/>
    <sheet name="SO 100 D.1.4.3 Pol" sheetId="18" r:id="rId10"/>
    <sheet name="SO 100 D.1.4.4 Pol" sheetId="19" r:id="rId11"/>
    <sheet name="SO 100 D.1.4.4b Pol" sheetId="20" r:id="rId12"/>
    <sheet name="SO 100 D.1.4.4c Pol" sheetId="21" r:id="rId13"/>
    <sheet name="SO 100 D.1.4.4d Pol" sheetId="22" r:id="rId14"/>
    <sheet name="SO 100 D.1.4.4e Pol" sheetId="23" r:id="rId15"/>
    <sheet name="SO 100 D.1.4.4f Pol" sheetId="24" r:id="rId16"/>
    <sheet name="SO 200 01 Pol" sheetId="25" r:id="rId17"/>
    <sheet name="SO 210 01 Pol" sheetId="26" r:id="rId18"/>
    <sheet name="SO 300 01 Pol" sheetId="27" r:id="rId19"/>
    <sheet name="SO 400 01 Pol" sheetId="28" r:id="rId20"/>
    <sheet name="SO 500 01 Pol" sheetId="29" r:id="rId21"/>
    <sheet name="IO 100 01 Pol" sheetId="30" r:id="rId22"/>
    <sheet name="IO 200 01 Pol" sheetId="31" r:id="rId23"/>
    <sheet name="IO 300 01 Pol" sheetId="32" r:id="rId24"/>
    <sheet name="VN+ON 01 Pol" sheetId="33" r:id="rId25"/>
  </sheets>
  <externalReferences>
    <externalReference r:id="rId26"/>
  </externalReferences>
  <definedNames>
    <definedName name="CelkemDPHVypocet" localSheetId="1">Stavba!$H$72</definedName>
    <definedName name="CenaCelkem">Stavba!$G$29</definedName>
    <definedName name="CenaCelkemBezDPH">Stavba!$G$28</definedName>
    <definedName name="CenaCelkemVypocet" localSheetId="1">Stavba!$I$72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21">'IO 100 01 Pol'!$1:$7</definedName>
    <definedName name="_xlnm.Print_Titles" localSheetId="22">'IO 200 01 Pol'!$1:$7</definedName>
    <definedName name="_xlnm.Print_Titles" localSheetId="23">'IO 300 01 Pol'!$1:$7</definedName>
    <definedName name="_xlnm.Print_Titles" localSheetId="3">'SO 100 D.1.1 Pol'!$1:$7</definedName>
    <definedName name="_xlnm.Print_Titles" localSheetId="4">'SO 100 D.1.4.1 Pol'!$1:$7</definedName>
    <definedName name="_xlnm.Print_Titles" localSheetId="5">'SO 100 D.1.4.1b Pol'!$1:$7</definedName>
    <definedName name="_xlnm.Print_Titles" localSheetId="6">'SO 100 D.1.4.1c Pol'!$1:$7</definedName>
    <definedName name="_xlnm.Print_Titles" localSheetId="7">'SO 100 D.1.4.2 Pol'!$1:$7</definedName>
    <definedName name="_xlnm.Print_Titles" localSheetId="8">'SO 100 D.1.4.2b Pol'!$1:$7</definedName>
    <definedName name="_xlnm.Print_Titles" localSheetId="9">'SO 100 D.1.4.3 Pol'!$1:$7</definedName>
    <definedName name="_xlnm.Print_Titles" localSheetId="10">'SO 100 D.1.4.4 Pol'!$1:$7</definedName>
    <definedName name="_xlnm.Print_Titles" localSheetId="11">'SO 100 D.1.4.4b Pol'!$1:$7</definedName>
    <definedName name="_xlnm.Print_Titles" localSheetId="12">'SO 100 D.1.4.4c Pol'!$1:$7</definedName>
    <definedName name="_xlnm.Print_Titles" localSheetId="13">'SO 100 D.1.4.4d Pol'!$1:$7</definedName>
    <definedName name="_xlnm.Print_Titles" localSheetId="14">'SO 100 D.1.4.4e Pol'!$1:$7</definedName>
    <definedName name="_xlnm.Print_Titles" localSheetId="15">'SO 100 D.1.4.4f Pol'!$1:$7</definedName>
    <definedName name="_xlnm.Print_Titles" localSheetId="16">'SO 200 01 Pol'!$1:$7</definedName>
    <definedName name="_xlnm.Print_Titles" localSheetId="17">'SO 210 01 Pol'!$1:$7</definedName>
    <definedName name="_xlnm.Print_Titles" localSheetId="18">'SO 300 01 Pol'!$1:$7</definedName>
    <definedName name="_xlnm.Print_Titles" localSheetId="19">'SO 400 01 Pol'!$1:$7</definedName>
    <definedName name="_xlnm.Print_Titles" localSheetId="20">'SO 500 01 Pol'!$1:$7</definedName>
    <definedName name="_xlnm.Print_Titles" localSheetId="24">'VN+ON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21">'IO 100 01 Pol'!$A$1:$X$147</definedName>
    <definedName name="_xlnm.Print_Area" localSheetId="22">'IO 200 01 Pol'!$A$1:$X$182</definedName>
    <definedName name="_xlnm.Print_Area" localSheetId="23">'IO 300 01 Pol'!$A$1:$X$133</definedName>
    <definedName name="_xlnm.Print_Area" localSheetId="3">'SO 100 D.1.1 Pol'!$A$1:$X$2049</definedName>
    <definedName name="_xlnm.Print_Area" localSheetId="4">'SO 100 D.1.4.1 Pol'!$A$1:$X$84</definedName>
    <definedName name="_xlnm.Print_Area" localSheetId="5">'SO 100 D.1.4.1b Pol'!$A$1:$X$74</definedName>
    <definedName name="_xlnm.Print_Area" localSheetId="6">'SO 100 D.1.4.1c Pol'!$A$1:$X$21</definedName>
    <definedName name="_xlnm.Print_Area" localSheetId="7">'SO 100 D.1.4.2 Pol'!$A$1:$X$314</definedName>
    <definedName name="_xlnm.Print_Area" localSheetId="8">'SO 100 D.1.4.2b Pol'!$A$1:$X$116</definedName>
    <definedName name="_xlnm.Print_Area" localSheetId="9">'SO 100 D.1.4.3 Pol'!$A$1:$X$68</definedName>
    <definedName name="_xlnm.Print_Area" localSheetId="10">'SO 100 D.1.4.4 Pol'!$A$1:$X$46</definedName>
    <definedName name="_xlnm.Print_Area" localSheetId="11">'SO 100 D.1.4.4b Pol'!$A$1:$X$51</definedName>
    <definedName name="_xlnm.Print_Area" localSheetId="12">'SO 100 D.1.4.4c Pol'!$A$1:$X$46</definedName>
    <definedName name="_xlnm.Print_Area" localSheetId="13">'SO 100 D.1.4.4d Pol'!$A$1:$X$33</definedName>
    <definedName name="_xlnm.Print_Area" localSheetId="14">'SO 100 D.1.4.4e Pol'!$A$1:$X$161</definedName>
    <definedName name="_xlnm.Print_Area" localSheetId="15">'SO 100 D.1.4.4f Pol'!$A$1:$X$13</definedName>
    <definedName name="_xlnm.Print_Area" localSheetId="16">'SO 200 01 Pol'!$A$1:$X$91</definedName>
    <definedName name="_xlnm.Print_Area" localSheetId="17">'SO 210 01 Pol'!$A$1:$X$50</definedName>
    <definedName name="_xlnm.Print_Area" localSheetId="18">'SO 300 01 Pol'!$A$1:$X$70</definedName>
    <definedName name="_xlnm.Print_Area" localSheetId="19">'SO 400 01 Pol'!$A$1:$X$73</definedName>
    <definedName name="_xlnm.Print_Area" localSheetId="20">'SO 500 01 Pol'!$A$1:$X$65</definedName>
    <definedName name="_xlnm.Print_Area" localSheetId="1">Stavba!$A$1:$J$163</definedName>
    <definedName name="_xlnm.Print_Area" localSheetId="24">'VN+ON 01 Pol'!$A$1:$X$67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Stavba!$F$72</definedName>
    <definedName name="ZakladDPHZakl">Stavba!$G$25</definedName>
    <definedName name="ZakladDPHZaklVypocet" localSheetId="1">Stavba!$G$72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62" i="1" l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16" i="1" s="1"/>
  <c r="I87" i="1"/>
  <c r="I86" i="1"/>
  <c r="I85" i="1"/>
  <c r="I84" i="1"/>
  <c r="I83" i="1"/>
  <c r="I82" i="1"/>
  <c r="I81" i="1"/>
  <c r="I80" i="1"/>
  <c r="I79" i="1"/>
  <c r="G71" i="1"/>
  <c r="F71" i="1"/>
  <c r="G70" i="1"/>
  <c r="H70" i="1" s="1"/>
  <c r="I70" i="1" s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H59" i="1" s="1"/>
  <c r="I59" i="1" s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66" i="33"/>
  <c r="BA30" i="33"/>
  <c r="BA27" i="33"/>
  <c r="BA25" i="33"/>
  <c r="BA18" i="33"/>
  <c r="BA16" i="33"/>
  <c r="BA14" i="33"/>
  <c r="BA12" i="33"/>
  <c r="G9" i="33"/>
  <c r="M9" i="33" s="1"/>
  <c r="I9" i="33"/>
  <c r="I8" i="33" s="1"/>
  <c r="K9" i="33"/>
  <c r="K8" i="33" s="1"/>
  <c r="O9" i="33"/>
  <c r="Q9" i="33"/>
  <c r="Q8" i="33" s="1"/>
  <c r="V9" i="33"/>
  <c r="V8" i="33" s="1"/>
  <c r="G10" i="33"/>
  <c r="I10" i="33"/>
  <c r="K10" i="33"/>
  <c r="M10" i="33"/>
  <c r="O10" i="33"/>
  <c r="Q10" i="33"/>
  <c r="V10" i="33"/>
  <c r="G11" i="33"/>
  <c r="I11" i="33"/>
  <c r="K11" i="33"/>
  <c r="M11" i="33"/>
  <c r="O11" i="33"/>
  <c r="Q11" i="33"/>
  <c r="V11" i="33"/>
  <c r="G13" i="33"/>
  <c r="M13" i="33" s="1"/>
  <c r="I13" i="33"/>
  <c r="K13" i="33"/>
  <c r="O13" i="33"/>
  <c r="O8" i="33" s="1"/>
  <c r="Q13" i="33"/>
  <c r="V13" i="33"/>
  <c r="G15" i="33"/>
  <c r="M15" i="33" s="1"/>
  <c r="I15" i="33"/>
  <c r="K15" i="33"/>
  <c r="O15" i="33"/>
  <c r="Q15" i="33"/>
  <c r="V15" i="33"/>
  <c r="G17" i="33"/>
  <c r="I17" i="33"/>
  <c r="K17" i="33"/>
  <c r="M17" i="33"/>
  <c r="O17" i="33"/>
  <c r="Q17" i="33"/>
  <c r="V17" i="33"/>
  <c r="G19" i="33"/>
  <c r="I19" i="33"/>
  <c r="K19" i="33"/>
  <c r="M19" i="33"/>
  <c r="O19" i="33"/>
  <c r="Q19" i="33"/>
  <c r="V19" i="33"/>
  <c r="G22" i="33"/>
  <c r="M22" i="33" s="1"/>
  <c r="I22" i="33"/>
  <c r="I21" i="33" s="1"/>
  <c r="K22" i="33"/>
  <c r="K21" i="33" s="1"/>
  <c r="O22" i="33"/>
  <c r="Q22" i="33"/>
  <c r="Q21" i="33" s="1"/>
  <c r="V22" i="33"/>
  <c r="V21" i="33" s="1"/>
  <c r="G24" i="33"/>
  <c r="I24" i="33"/>
  <c r="K24" i="33"/>
  <c r="M24" i="33"/>
  <c r="O24" i="33"/>
  <c r="Q24" i="33"/>
  <c r="V24" i="33"/>
  <c r="G26" i="33"/>
  <c r="I26" i="33"/>
  <c r="K26" i="33"/>
  <c r="M26" i="33"/>
  <c r="O26" i="33"/>
  <c r="Q26" i="33"/>
  <c r="V26" i="33"/>
  <c r="G28" i="33"/>
  <c r="M28" i="33" s="1"/>
  <c r="I28" i="33"/>
  <c r="K28" i="33"/>
  <c r="O28" i="33"/>
  <c r="O21" i="33" s="1"/>
  <c r="Q28" i="33"/>
  <c r="V28" i="33"/>
  <c r="G29" i="33"/>
  <c r="M29" i="33" s="1"/>
  <c r="I29" i="33"/>
  <c r="K29" i="33"/>
  <c r="O29" i="33"/>
  <c r="Q29" i="33"/>
  <c r="V29" i="33"/>
  <c r="G31" i="33"/>
  <c r="I31" i="33"/>
  <c r="K31" i="33"/>
  <c r="M31" i="33"/>
  <c r="O31" i="33"/>
  <c r="Q31" i="33"/>
  <c r="V31" i="33"/>
  <c r="G33" i="33"/>
  <c r="I33" i="33"/>
  <c r="K33" i="33"/>
  <c r="M33" i="33"/>
  <c r="O33" i="33"/>
  <c r="Q33" i="33"/>
  <c r="V33" i="33"/>
  <c r="G34" i="33"/>
  <c r="M34" i="33" s="1"/>
  <c r="I34" i="33"/>
  <c r="K34" i="33"/>
  <c r="O34" i="33"/>
  <c r="Q34" i="33"/>
  <c r="V34" i="33"/>
  <c r="G35" i="33"/>
  <c r="M35" i="33" s="1"/>
  <c r="I35" i="33"/>
  <c r="K35" i="33"/>
  <c r="O35" i="33"/>
  <c r="Q35" i="33"/>
  <c r="V35" i="33"/>
  <c r="G36" i="33"/>
  <c r="I36" i="33"/>
  <c r="K36" i="33"/>
  <c r="M36" i="33"/>
  <c r="O36" i="33"/>
  <c r="Q36" i="33"/>
  <c r="V36" i="33"/>
  <c r="G37" i="33"/>
  <c r="I37" i="33"/>
  <c r="K37" i="33"/>
  <c r="M37" i="33"/>
  <c r="O37" i="33"/>
  <c r="Q37" i="33"/>
  <c r="V37" i="33"/>
  <c r="G38" i="33"/>
  <c r="M38" i="33" s="1"/>
  <c r="I38" i="33"/>
  <c r="K38" i="33"/>
  <c r="O38" i="33"/>
  <c r="Q38" i="33"/>
  <c r="V38" i="33"/>
  <c r="G39" i="33"/>
  <c r="I39" i="33"/>
  <c r="K39" i="33"/>
  <c r="M39" i="33"/>
  <c r="O39" i="33"/>
  <c r="Q39" i="33"/>
  <c r="V39" i="33"/>
  <c r="G40" i="33"/>
  <c r="M40" i="33" s="1"/>
  <c r="I40" i="33"/>
  <c r="K40" i="33"/>
  <c r="O40" i="33"/>
  <c r="Q40" i="33"/>
  <c r="V40" i="33"/>
  <c r="G41" i="33"/>
  <c r="I41" i="33"/>
  <c r="K41" i="33"/>
  <c r="M41" i="33"/>
  <c r="O41" i="33"/>
  <c r="Q41" i="33"/>
  <c r="V41" i="33"/>
  <c r="G42" i="33"/>
  <c r="M42" i="33" s="1"/>
  <c r="I42" i="33"/>
  <c r="K42" i="33"/>
  <c r="O42" i="33"/>
  <c r="Q42" i="33"/>
  <c r="V42" i="33"/>
  <c r="G43" i="33"/>
  <c r="I43" i="33"/>
  <c r="K43" i="33"/>
  <c r="M43" i="33"/>
  <c r="O43" i="33"/>
  <c r="Q43" i="33"/>
  <c r="V43" i="33"/>
  <c r="G44" i="33"/>
  <c r="M44" i="33" s="1"/>
  <c r="I44" i="33"/>
  <c r="K44" i="33"/>
  <c r="O44" i="33"/>
  <c r="Q44" i="33"/>
  <c r="V44" i="33"/>
  <c r="G45" i="33"/>
  <c r="I45" i="33"/>
  <c r="K45" i="33"/>
  <c r="M45" i="33"/>
  <c r="O45" i="33"/>
  <c r="Q45" i="33"/>
  <c r="V45" i="33"/>
  <c r="G46" i="33"/>
  <c r="M46" i="33" s="1"/>
  <c r="I46" i="33"/>
  <c r="K46" i="33"/>
  <c r="O46" i="33"/>
  <c r="Q46" i="33"/>
  <c r="V46" i="33"/>
  <c r="G47" i="33"/>
  <c r="I47" i="33"/>
  <c r="K47" i="33"/>
  <c r="M47" i="33"/>
  <c r="O47" i="33"/>
  <c r="Q47" i="33"/>
  <c r="V47" i="33"/>
  <c r="G49" i="33"/>
  <c r="M49" i="33" s="1"/>
  <c r="I49" i="33"/>
  <c r="K49" i="33"/>
  <c r="O49" i="33"/>
  <c r="Q49" i="33"/>
  <c r="V49" i="33"/>
  <c r="G50" i="33"/>
  <c r="I50" i="33"/>
  <c r="K50" i="33"/>
  <c r="M50" i="33"/>
  <c r="O50" i="33"/>
  <c r="Q50" i="33"/>
  <c r="V50" i="33"/>
  <c r="G51" i="33"/>
  <c r="M51" i="33" s="1"/>
  <c r="I51" i="33"/>
  <c r="K51" i="33"/>
  <c r="O51" i="33"/>
  <c r="Q51" i="33"/>
  <c r="V51" i="33"/>
  <c r="G52" i="33"/>
  <c r="I52" i="33"/>
  <c r="K52" i="33"/>
  <c r="M52" i="33"/>
  <c r="O52" i="33"/>
  <c r="Q52" i="33"/>
  <c r="V52" i="33"/>
  <c r="G54" i="33"/>
  <c r="M54" i="33" s="1"/>
  <c r="I54" i="33"/>
  <c r="K54" i="33"/>
  <c r="O54" i="33"/>
  <c r="Q54" i="33"/>
  <c r="V54" i="33"/>
  <c r="G55" i="33"/>
  <c r="I55" i="33"/>
  <c r="K55" i="33"/>
  <c r="M55" i="33"/>
  <c r="O55" i="33"/>
  <c r="Q55" i="33"/>
  <c r="V55" i="33"/>
  <c r="G57" i="33"/>
  <c r="AE66" i="33" s="1"/>
  <c r="I57" i="33"/>
  <c r="K57" i="33"/>
  <c r="O57" i="33"/>
  <c r="Q57" i="33"/>
  <c r="V57" i="33"/>
  <c r="G58" i="33"/>
  <c r="I58" i="33"/>
  <c r="K58" i="33"/>
  <c r="M58" i="33"/>
  <c r="O58" i="33"/>
  <c r="Q58" i="33"/>
  <c r="V58" i="33"/>
  <c r="G59" i="33"/>
  <c r="M59" i="33" s="1"/>
  <c r="I59" i="33"/>
  <c r="K59" i="33"/>
  <c r="O59" i="33"/>
  <c r="Q59" i="33"/>
  <c r="V59" i="33"/>
  <c r="G61" i="33"/>
  <c r="I61" i="33"/>
  <c r="K61" i="33"/>
  <c r="M61" i="33"/>
  <c r="O61" i="33"/>
  <c r="Q61" i="33"/>
  <c r="V61" i="33"/>
  <c r="G62" i="33"/>
  <c r="M62" i="33" s="1"/>
  <c r="I62" i="33"/>
  <c r="K62" i="33"/>
  <c r="O62" i="33"/>
  <c r="Q62" i="33"/>
  <c r="V62" i="33"/>
  <c r="G63" i="33"/>
  <c r="I63" i="33"/>
  <c r="K63" i="33"/>
  <c r="M63" i="33"/>
  <c r="O63" i="33"/>
  <c r="Q63" i="33"/>
  <c r="V63" i="33"/>
  <c r="AF66" i="33"/>
  <c r="G132" i="32"/>
  <c r="BA118" i="32"/>
  <c r="BA114" i="32"/>
  <c r="BA107" i="32"/>
  <c r="BA105" i="32"/>
  <c r="BA96" i="32"/>
  <c r="BA88" i="32"/>
  <c r="BA73" i="32"/>
  <c r="BA69" i="32"/>
  <c r="BA64" i="32"/>
  <c r="BA53" i="32"/>
  <c r="BA48" i="32"/>
  <c r="BA41" i="32"/>
  <c r="BA36" i="32"/>
  <c r="BA30" i="32"/>
  <c r="BA24" i="32"/>
  <c r="BA20" i="32"/>
  <c r="BA14" i="32"/>
  <c r="BA10" i="32"/>
  <c r="G9" i="32"/>
  <c r="M9" i="32" s="1"/>
  <c r="I9" i="32"/>
  <c r="I8" i="32" s="1"/>
  <c r="K9" i="32"/>
  <c r="K8" i="32" s="1"/>
  <c r="O9" i="32"/>
  <c r="Q9" i="32"/>
  <c r="Q8" i="32" s="1"/>
  <c r="V9" i="32"/>
  <c r="V8" i="32" s="1"/>
  <c r="G13" i="32"/>
  <c r="I13" i="32"/>
  <c r="K13" i="32"/>
  <c r="M13" i="32"/>
  <c r="O13" i="32"/>
  <c r="Q13" i="32"/>
  <c r="V13" i="32"/>
  <c r="G19" i="32"/>
  <c r="I19" i="32"/>
  <c r="K19" i="32"/>
  <c r="M19" i="32"/>
  <c r="O19" i="32"/>
  <c r="Q19" i="32"/>
  <c r="V19" i="32"/>
  <c r="G23" i="32"/>
  <c r="M23" i="32" s="1"/>
  <c r="I23" i="32"/>
  <c r="K23" i="32"/>
  <c r="O23" i="32"/>
  <c r="O8" i="32" s="1"/>
  <c r="Q23" i="32"/>
  <c r="V23" i="32"/>
  <c r="G29" i="32"/>
  <c r="M29" i="32" s="1"/>
  <c r="I29" i="32"/>
  <c r="K29" i="32"/>
  <c r="O29" i="32"/>
  <c r="Q29" i="32"/>
  <c r="V29" i="32"/>
  <c r="G31" i="32"/>
  <c r="I31" i="32"/>
  <c r="K31" i="32"/>
  <c r="M31" i="32"/>
  <c r="O31" i="32"/>
  <c r="Q31" i="32"/>
  <c r="V31" i="32"/>
  <c r="G33" i="32"/>
  <c r="I33" i="32"/>
  <c r="K33" i="32"/>
  <c r="M33" i="32"/>
  <c r="O33" i="32"/>
  <c r="Q33" i="32"/>
  <c r="V33" i="32"/>
  <c r="G35" i="32"/>
  <c r="M35" i="32" s="1"/>
  <c r="I35" i="32"/>
  <c r="K35" i="32"/>
  <c r="O35" i="32"/>
  <c r="Q35" i="32"/>
  <c r="V35" i="32"/>
  <c r="G40" i="32"/>
  <c r="I40" i="32"/>
  <c r="K40" i="32"/>
  <c r="M40" i="32"/>
  <c r="O40" i="32"/>
  <c r="Q40" i="32"/>
  <c r="V40" i="32"/>
  <c r="G47" i="32"/>
  <c r="M47" i="32" s="1"/>
  <c r="I47" i="32"/>
  <c r="K47" i="32"/>
  <c r="O47" i="32"/>
  <c r="Q47" i="32"/>
  <c r="V47" i="32"/>
  <c r="G52" i="32"/>
  <c r="I52" i="32"/>
  <c r="K52" i="32"/>
  <c r="M52" i="32"/>
  <c r="O52" i="32"/>
  <c r="Q52" i="32"/>
  <c r="V52" i="32"/>
  <c r="G59" i="32"/>
  <c r="M59" i="32" s="1"/>
  <c r="I59" i="32"/>
  <c r="K59" i="32"/>
  <c r="O59" i="32"/>
  <c r="Q59" i="32"/>
  <c r="V59" i="32"/>
  <c r="G63" i="32"/>
  <c r="I63" i="32"/>
  <c r="K63" i="32"/>
  <c r="M63" i="32"/>
  <c r="O63" i="32"/>
  <c r="Q63" i="32"/>
  <c r="V63" i="32"/>
  <c r="G68" i="32"/>
  <c r="M68" i="32" s="1"/>
  <c r="I68" i="32"/>
  <c r="K68" i="32"/>
  <c r="O68" i="32"/>
  <c r="Q68" i="32"/>
  <c r="V68" i="32"/>
  <c r="G72" i="32"/>
  <c r="I72" i="32"/>
  <c r="K72" i="32"/>
  <c r="M72" i="32"/>
  <c r="O72" i="32"/>
  <c r="Q72" i="32"/>
  <c r="V72" i="32"/>
  <c r="G76" i="32"/>
  <c r="M76" i="32" s="1"/>
  <c r="I76" i="32"/>
  <c r="K76" i="32"/>
  <c r="O76" i="32"/>
  <c r="Q76" i="32"/>
  <c r="V76" i="32"/>
  <c r="G81" i="32"/>
  <c r="I81" i="32"/>
  <c r="O81" i="32"/>
  <c r="Q81" i="32"/>
  <c r="G82" i="32"/>
  <c r="M82" i="32" s="1"/>
  <c r="M81" i="32" s="1"/>
  <c r="I82" i="32"/>
  <c r="K82" i="32"/>
  <c r="K81" i="32" s="1"/>
  <c r="O82" i="32"/>
  <c r="Q82" i="32"/>
  <c r="V82" i="32"/>
  <c r="V81" i="32" s="1"/>
  <c r="G87" i="32"/>
  <c r="M87" i="32" s="1"/>
  <c r="I87" i="32"/>
  <c r="I86" i="32" s="1"/>
  <c r="K87" i="32"/>
  <c r="O87" i="32"/>
  <c r="O86" i="32" s="1"/>
  <c r="Q87" i="32"/>
  <c r="Q86" i="32" s="1"/>
  <c r="V87" i="32"/>
  <c r="G89" i="32"/>
  <c r="M89" i="32" s="1"/>
  <c r="I89" i="32"/>
  <c r="K89" i="32"/>
  <c r="O89" i="32"/>
  <c r="Q89" i="32"/>
  <c r="V89" i="32"/>
  <c r="G91" i="32"/>
  <c r="I91" i="32"/>
  <c r="K91" i="32"/>
  <c r="K86" i="32" s="1"/>
  <c r="M91" i="32"/>
  <c r="O91" i="32"/>
  <c r="Q91" i="32"/>
  <c r="V91" i="32"/>
  <c r="V86" i="32" s="1"/>
  <c r="G93" i="32"/>
  <c r="I93" i="32"/>
  <c r="K93" i="32"/>
  <c r="M93" i="32"/>
  <c r="O93" i="32"/>
  <c r="Q93" i="32"/>
  <c r="V93" i="32"/>
  <c r="G95" i="32"/>
  <c r="M95" i="32" s="1"/>
  <c r="I95" i="32"/>
  <c r="K95" i="32"/>
  <c r="O95" i="32"/>
  <c r="Q95" i="32"/>
  <c r="V95" i="32"/>
  <c r="G97" i="32"/>
  <c r="M97" i="32" s="1"/>
  <c r="I97" i="32"/>
  <c r="K97" i="32"/>
  <c r="O97" i="32"/>
  <c r="Q97" i="32"/>
  <c r="V97" i="32"/>
  <c r="G99" i="32"/>
  <c r="I99" i="32"/>
  <c r="K99" i="32"/>
  <c r="M99" i="32"/>
  <c r="O99" i="32"/>
  <c r="Q99" i="32"/>
  <c r="V99" i="32"/>
  <c r="G101" i="32"/>
  <c r="I101" i="32"/>
  <c r="K101" i="32"/>
  <c r="M101" i="32"/>
  <c r="O101" i="32"/>
  <c r="Q101" i="32"/>
  <c r="V101" i="32"/>
  <c r="G103" i="32"/>
  <c r="O103" i="32"/>
  <c r="G104" i="32"/>
  <c r="M104" i="32" s="1"/>
  <c r="M103" i="32" s="1"/>
  <c r="I104" i="32"/>
  <c r="I103" i="32" s="1"/>
  <c r="K104" i="32"/>
  <c r="K103" i="32" s="1"/>
  <c r="O104" i="32"/>
  <c r="Q104" i="32"/>
  <c r="Q103" i="32" s="1"/>
  <c r="V104" i="32"/>
  <c r="V103" i="32" s="1"/>
  <c r="G106" i="32"/>
  <c r="I106" i="32"/>
  <c r="K106" i="32"/>
  <c r="M106" i="32"/>
  <c r="O106" i="32"/>
  <c r="Q106" i="32"/>
  <c r="V106" i="32"/>
  <c r="G109" i="32"/>
  <c r="M109" i="32" s="1"/>
  <c r="I109" i="32"/>
  <c r="I108" i="32" s="1"/>
  <c r="K109" i="32"/>
  <c r="O109" i="32"/>
  <c r="O108" i="32" s="1"/>
  <c r="Q109" i="32"/>
  <c r="Q108" i="32" s="1"/>
  <c r="V109" i="32"/>
  <c r="G111" i="32"/>
  <c r="M111" i="32" s="1"/>
  <c r="I111" i="32"/>
  <c r="K111" i="32"/>
  <c r="K108" i="32" s="1"/>
  <c r="O111" i="32"/>
  <c r="Q111" i="32"/>
  <c r="V111" i="32"/>
  <c r="V108" i="32" s="1"/>
  <c r="G113" i="32"/>
  <c r="I113" i="32"/>
  <c r="K113" i="32"/>
  <c r="M113" i="32"/>
  <c r="O113" i="32"/>
  <c r="Q113" i="32"/>
  <c r="V113" i="32"/>
  <c r="G115" i="32"/>
  <c r="I115" i="32"/>
  <c r="K115" i="32"/>
  <c r="M115" i="32"/>
  <c r="O115" i="32"/>
  <c r="Q115" i="32"/>
  <c r="V115" i="32"/>
  <c r="G117" i="32"/>
  <c r="M117" i="32" s="1"/>
  <c r="I117" i="32"/>
  <c r="K117" i="32"/>
  <c r="O117" i="32"/>
  <c r="Q117" i="32"/>
  <c r="V117" i="32"/>
  <c r="G119" i="32"/>
  <c r="M119" i="32" s="1"/>
  <c r="I119" i="32"/>
  <c r="K119" i="32"/>
  <c r="O119" i="32"/>
  <c r="Q119" i="32"/>
  <c r="V119" i="32"/>
  <c r="K121" i="32"/>
  <c r="V121" i="32"/>
  <c r="G122" i="32"/>
  <c r="G121" i="32" s="1"/>
  <c r="I122" i="32"/>
  <c r="I121" i="32" s="1"/>
  <c r="K122" i="32"/>
  <c r="M122" i="32"/>
  <c r="O122" i="32"/>
  <c r="O121" i="32" s="1"/>
  <c r="Q122" i="32"/>
  <c r="Q121" i="32" s="1"/>
  <c r="V122" i="32"/>
  <c r="G124" i="32"/>
  <c r="M124" i="32" s="1"/>
  <c r="I124" i="32"/>
  <c r="K124" i="32"/>
  <c r="O124" i="32"/>
  <c r="Q124" i="32"/>
  <c r="V124" i="32"/>
  <c r="G126" i="32"/>
  <c r="I126" i="32"/>
  <c r="K126" i="32"/>
  <c r="M126" i="32"/>
  <c r="O126" i="32"/>
  <c r="Q126" i="32"/>
  <c r="V126" i="32"/>
  <c r="G128" i="32"/>
  <c r="K128" i="32"/>
  <c r="O128" i="32"/>
  <c r="V128" i="32"/>
  <c r="G129" i="32"/>
  <c r="I129" i="32"/>
  <c r="I128" i="32" s="1"/>
  <c r="K129" i="32"/>
  <c r="M129" i="32"/>
  <c r="M128" i="32" s="1"/>
  <c r="O129" i="32"/>
  <c r="Q129" i="32"/>
  <c r="Q128" i="32" s="1"/>
  <c r="V129" i="32"/>
  <c r="AE132" i="32"/>
  <c r="AF132" i="32"/>
  <c r="G181" i="31"/>
  <c r="BA164" i="31"/>
  <c r="BA162" i="31"/>
  <c r="BA160" i="31"/>
  <c r="BA157" i="31"/>
  <c r="BA151" i="31"/>
  <c r="BA149" i="31"/>
  <c r="BA146" i="31"/>
  <c r="BA129" i="31"/>
  <c r="BA125" i="31"/>
  <c r="BA119" i="31"/>
  <c r="BA115" i="31"/>
  <c r="BA110" i="31"/>
  <c r="BA106" i="31"/>
  <c r="BA102" i="31"/>
  <c r="BA98" i="31"/>
  <c r="BA94" i="31"/>
  <c r="BA79" i="31"/>
  <c r="BA75" i="31"/>
  <c r="BA70" i="31"/>
  <c r="BA59" i="31"/>
  <c r="BA54" i="31"/>
  <c r="BA47" i="31"/>
  <c r="BA42" i="31"/>
  <c r="BA36" i="31"/>
  <c r="BA32" i="31"/>
  <c r="BA26" i="31"/>
  <c r="BA22" i="31"/>
  <c r="BA18" i="31"/>
  <c r="BA14" i="31"/>
  <c r="BA10" i="31"/>
  <c r="G9" i="31"/>
  <c r="M9" i="31" s="1"/>
  <c r="I9" i="31"/>
  <c r="I8" i="31" s="1"/>
  <c r="K9" i="31"/>
  <c r="K8" i="31" s="1"/>
  <c r="O9" i="31"/>
  <c r="Q9" i="31"/>
  <c r="Q8" i="31" s="1"/>
  <c r="V9" i="31"/>
  <c r="V8" i="31" s="1"/>
  <c r="G13" i="31"/>
  <c r="M13" i="31" s="1"/>
  <c r="I13" i="31"/>
  <c r="K13" i="31"/>
  <c r="O13" i="31"/>
  <c r="Q13" i="31"/>
  <c r="V13" i="31"/>
  <c r="G17" i="31"/>
  <c r="I17" i="31"/>
  <c r="K17" i="31"/>
  <c r="M17" i="31"/>
  <c r="O17" i="31"/>
  <c r="Q17" i="31"/>
  <c r="V17" i="31"/>
  <c r="G21" i="31"/>
  <c r="M21" i="31" s="1"/>
  <c r="I21" i="31"/>
  <c r="K21" i="31"/>
  <c r="O21" i="31"/>
  <c r="O8" i="31" s="1"/>
  <c r="Q21" i="31"/>
  <c r="V21" i="31"/>
  <c r="G25" i="31"/>
  <c r="I25" i="31"/>
  <c r="K25" i="31"/>
  <c r="M25" i="31"/>
  <c r="O25" i="31"/>
  <c r="Q25" i="31"/>
  <c r="V25" i="31"/>
  <c r="G31" i="31"/>
  <c r="M31" i="31" s="1"/>
  <c r="I31" i="31"/>
  <c r="K31" i="31"/>
  <c r="O31" i="31"/>
  <c r="Q31" i="31"/>
  <c r="V31" i="31"/>
  <c r="G35" i="31"/>
  <c r="I35" i="31"/>
  <c r="K35" i="31"/>
  <c r="M35" i="31"/>
  <c r="O35" i="31"/>
  <c r="Q35" i="31"/>
  <c r="V35" i="31"/>
  <c r="G41" i="31"/>
  <c r="M41" i="31" s="1"/>
  <c r="I41" i="31"/>
  <c r="K41" i="31"/>
  <c r="O41" i="31"/>
  <c r="Q41" i="31"/>
  <c r="V41" i="31"/>
  <c r="G46" i="31"/>
  <c r="I46" i="31"/>
  <c r="K46" i="31"/>
  <c r="M46" i="31"/>
  <c r="O46" i="31"/>
  <c r="Q46" i="31"/>
  <c r="V46" i="31"/>
  <c r="G53" i="31"/>
  <c r="M53" i="31" s="1"/>
  <c r="I53" i="31"/>
  <c r="K53" i="31"/>
  <c r="O53" i="31"/>
  <c r="Q53" i="31"/>
  <c r="V53" i="31"/>
  <c r="G58" i="31"/>
  <c r="I58" i="31"/>
  <c r="K58" i="31"/>
  <c r="M58" i="31"/>
  <c r="O58" i="31"/>
  <c r="Q58" i="31"/>
  <c r="V58" i="31"/>
  <c r="G65" i="31"/>
  <c r="M65" i="31" s="1"/>
  <c r="I65" i="31"/>
  <c r="K65" i="31"/>
  <c r="O65" i="31"/>
  <c r="Q65" i="31"/>
  <c r="V65" i="31"/>
  <c r="G69" i="31"/>
  <c r="I69" i="31"/>
  <c r="K69" i="31"/>
  <c r="M69" i="31"/>
  <c r="O69" i="31"/>
  <c r="Q69" i="31"/>
  <c r="V69" i="31"/>
  <c r="G74" i="31"/>
  <c r="M74" i="31" s="1"/>
  <c r="I74" i="31"/>
  <c r="K74" i="31"/>
  <c r="O74" i="31"/>
  <c r="Q74" i="31"/>
  <c r="V74" i="31"/>
  <c r="G78" i="31"/>
  <c r="I78" i="31"/>
  <c r="K78" i="31"/>
  <c r="M78" i="31"/>
  <c r="O78" i="31"/>
  <c r="Q78" i="31"/>
  <c r="V78" i="31"/>
  <c r="G82" i="31"/>
  <c r="M82" i="31" s="1"/>
  <c r="I82" i="31"/>
  <c r="K82" i="31"/>
  <c r="O82" i="31"/>
  <c r="Q82" i="31"/>
  <c r="V82" i="31"/>
  <c r="G87" i="31"/>
  <c r="I87" i="31"/>
  <c r="O87" i="31"/>
  <c r="Q87" i="31"/>
  <c r="G88" i="31"/>
  <c r="M88" i="31" s="1"/>
  <c r="M87" i="31" s="1"/>
  <c r="I88" i="31"/>
  <c r="K88" i="31"/>
  <c r="K87" i="31" s="1"/>
  <c r="O88" i="31"/>
  <c r="Q88" i="31"/>
  <c r="V88" i="31"/>
  <c r="V87" i="31" s="1"/>
  <c r="G93" i="31"/>
  <c r="M93" i="31" s="1"/>
  <c r="M92" i="31" s="1"/>
  <c r="I93" i="31"/>
  <c r="I92" i="31" s="1"/>
  <c r="K93" i="31"/>
  <c r="O93" i="31"/>
  <c r="O92" i="31" s="1"/>
  <c r="Q93" i="31"/>
  <c r="Q92" i="31" s="1"/>
  <c r="V93" i="31"/>
  <c r="G97" i="31"/>
  <c r="M97" i="31" s="1"/>
  <c r="I97" i="31"/>
  <c r="K97" i="31"/>
  <c r="O97" i="31"/>
  <c r="Q97" i="31"/>
  <c r="V97" i="31"/>
  <c r="G101" i="31"/>
  <c r="I101" i="31"/>
  <c r="K101" i="31"/>
  <c r="K92" i="31" s="1"/>
  <c r="M101" i="31"/>
  <c r="O101" i="31"/>
  <c r="Q101" i="31"/>
  <c r="V101" i="31"/>
  <c r="V92" i="31" s="1"/>
  <c r="G105" i="31"/>
  <c r="I105" i="31"/>
  <c r="K105" i="31"/>
  <c r="M105" i="31"/>
  <c r="O105" i="31"/>
  <c r="Q105" i="31"/>
  <c r="V105" i="31"/>
  <c r="G109" i="31"/>
  <c r="M109" i="31" s="1"/>
  <c r="I109" i="31"/>
  <c r="K109" i="31"/>
  <c r="O109" i="31"/>
  <c r="Q109" i="31"/>
  <c r="V109" i="31"/>
  <c r="G114" i="31"/>
  <c r="I114" i="31"/>
  <c r="I113" i="31" s="1"/>
  <c r="K114" i="31"/>
  <c r="K113" i="31" s="1"/>
  <c r="M114" i="31"/>
  <c r="O114" i="31"/>
  <c r="Q114" i="31"/>
  <c r="Q113" i="31" s="1"/>
  <c r="V114" i="31"/>
  <c r="V113" i="31" s="1"/>
  <c r="G116" i="31"/>
  <c r="I116" i="31"/>
  <c r="K116" i="31"/>
  <c r="M116" i="31"/>
  <c r="O116" i="31"/>
  <c r="Q116" i="31"/>
  <c r="V116" i="31"/>
  <c r="G118" i="31"/>
  <c r="G113" i="31" s="1"/>
  <c r="I118" i="31"/>
  <c r="K118" i="31"/>
  <c r="O118" i="31"/>
  <c r="O113" i="31" s="1"/>
  <c r="Q118" i="31"/>
  <c r="V118" i="31"/>
  <c r="G120" i="31"/>
  <c r="M120" i="31" s="1"/>
  <c r="I120" i="31"/>
  <c r="K120" i="31"/>
  <c r="O120" i="31"/>
  <c r="Q120" i="31"/>
  <c r="V120" i="31"/>
  <c r="G122" i="31"/>
  <c r="I122" i="31"/>
  <c r="K122" i="31"/>
  <c r="M122" i="31"/>
  <c r="O122" i="31"/>
  <c r="Q122" i="31"/>
  <c r="V122" i="31"/>
  <c r="G124" i="31"/>
  <c r="I124" i="31"/>
  <c r="K124" i="31"/>
  <c r="M124" i="31"/>
  <c r="O124" i="31"/>
  <c r="Q124" i="31"/>
  <c r="V124" i="31"/>
  <c r="G126" i="31"/>
  <c r="M126" i="31" s="1"/>
  <c r="I126" i="31"/>
  <c r="K126" i="31"/>
  <c r="O126" i="31"/>
  <c r="Q126" i="31"/>
  <c r="V126" i="31"/>
  <c r="G128" i="31"/>
  <c r="M128" i="31" s="1"/>
  <c r="I128" i="31"/>
  <c r="K128" i="31"/>
  <c r="O128" i="31"/>
  <c r="Q128" i="31"/>
  <c r="V128" i="31"/>
  <c r="G130" i="31"/>
  <c r="I130" i="31"/>
  <c r="K130" i="31"/>
  <c r="M130" i="31"/>
  <c r="O130" i="31"/>
  <c r="Q130" i="31"/>
  <c r="V130" i="31"/>
  <c r="G132" i="31"/>
  <c r="I132" i="31"/>
  <c r="K132" i="31"/>
  <c r="M132" i="31"/>
  <c r="O132" i="31"/>
  <c r="Q132" i="31"/>
  <c r="V132" i="31"/>
  <c r="G134" i="31"/>
  <c r="M134" i="31" s="1"/>
  <c r="I134" i="31"/>
  <c r="K134" i="31"/>
  <c r="O134" i="31"/>
  <c r="Q134" i="31"/>
  <c r="V134" i="31"/>
  <c r="G136" i="31"/>
  <c r="M136" i="31" s="1"/>
  <c r="I136" i="31"/>
  <c r="K136" i="31"/>
  <c r="O136" i="31"/>
  <c r="Q136" i="31"/>
  <c r="V136" i="31"/>
  <c r="G138" i="31"/>
  <c r="I138" i="31"/>
  <c r="K138" i="31"/>
  <c r="M138" i="31"/>
  <c r="O138" i="31"/>
  <c r="Q138" i="31"/>
  <c r="V138" i="31"/>
  <c r="G140" i="31"/>
  <c r="I140" i="31"/>
  <c r="K140" i="31"/>
  <c r="M140" i="31"/>
  <c r="O140" i="31"/>
  <c r="Q140" i="31"/>
  <c r="V140" i="31"/>
  <c r="G142" i="31"/>
  <c r="M142" i="31" s="1"/>
  <c r="I142" i="31"/>
  <c r="K142" i="31"/>
  <c r="O142" i="31"/>
  <c r="Q142" i="31"/>
  <c r="V142" i="31"/>
  <c r="G144" i="31"/>
  <c r="O144" i="31"/>
  <c r="G145" i="31"/>
  <c r="I145" i="31"/>
  <c r="I144" i="31" s="1"/>
  <c r="K145" i="31"/>
  <c r="K144" i="31" s="1"/>
  <c r="M145" i="31"/>
  <c r="M144" i="31" s="1"/>
  <c r="O145" i="31"/>
  <c r="Q145" i="31"/>
  <c r="Q144" i="31" s="1"/>
  <c r="V145" i="31"/>
  <c r="V144" i="31" s="1"/>
  <c r="G148" i="31"/>
  <c r="G147" i="31" s="1"/>
  <c r="I148" i="31"/>
  <c r="I147" i="31" s="1"/>
  <c r="K148" i="31"/>
  <c r="M148" i="31"/>
  <c r="O148" i="31"/>
  <c r="O147" i="31" s="1"/>
  <c r="Q148" i="31"/>
  <c r="Q147" i="31" s="1"/>
  <c r="V148" i="31"/>
  <c r="G150" i="31"/>
  <c r="M150" i="31" s="1"/>
  <c r="I150" i="31"/>
  <c r="K150" i="31"/>
  <c r="O150" i="31"/>
  <c r="Q150" i="31"/>
  <c r="V150" i="31"/>
  <c r="G154" i="31"/>
  <c r="I154" i="31"/>
  <c r="K154" i="31"/>
  <c r="K147" i="31" s="1"/>
  <c r="M154" i="31"/>
  <c r="O154" i="31"/>
  <c r="Q154" i="31"/>
  <c r="V154" i="31"/>
  <c r="V147" i="31" s="1"/>
  <c r="G156" i="31"/>
  <c r="I156" i="31"/>
  <c r="K156" i="31"/>
  <c r="M156" i="31"/>
  <c r="O156" i="31"/>
  <c r="Q156" i="31"/>
  <c r="V156" i="31"/>
  <c r="G159" i="31"/>
  <c r="M159" i="31" s="1"/>
  <c r="M158" i="31" s="1"/>
  <c r="I159" i="31"/>
  <c r="I158" i="31" s="1"/>
  <c r="K159" i="31"/>
  <c r="K158" i="31" s="1"/>
  <c r="O159" i="31"/>
  <c r="O158" i="31" s="1"/>
  <c r="Q159" i="31"/>
  <c r="Q158" i="31" s="1"/>
  <c r="V159" i="31"/>
  <c r="V158" i="31" s="1"/>
  <c r="G161" i="31"/>
  <c r="I161" i="31"/>
  <c r="K161" i="31"/>
  <c r="M161" i="31"/>
  <c r="O161" i="31"/>
  <c r="Q161" i="31"/>
  <c r="V161" i="31"/>
  <c r="G163" i="31"/>
  <c r="I163" i="31"/>
  <c r="K163" i="31"/>
  <c r="M163" i="31"/>
  <c r="O163" i="31"/>
  <c r="Q163" i="31"/>
  <c r="V163" i="31"/>
  <c r="G165" i="31"/>
  <c r="O165" i="31"/>
  <c r="G166" i="31"/>
  <c r="M166" i="31" s="1"/>
  <c r="M165" i="31" s="1"/>
  <c r="I166" i="31"/>
  <c r="I165" i="31" s="1"/>
  <c r="K166" i="31"/>
  <c r="K165" i="31" s="1"/>
  <c r="O166" i="31"/>
  <c r="Q166" i="31"/>
  <c r="Q165" i="31" s="1"/>
  <c r="V166" i="31"/>
  <c r="V165" i="31" s="1"/>
  <c r="G168" i="31"/>
  <c r="I168" i="31"/>
  <c r="K168" i="31"/>
  <c r="M168" i="31"/>
  <c r="O168" i="31"/>
  <c r="Q168" i="31"/>
  <c r="V168" i="31"/>
  <c r="G171" i="31"/>
  <c r="M171" i="31" s="1"/>
  <c r="I171" i="31"/>
  <c r="I170" i="31" s="1"/>
  <c r="K171" i="31"/>
  <c r="O171" i="31"/>
  <c r="O170" i="31" s="1"/>
  <c r="Q171" i="31"/>
  <c r="Q170" i="31" s="1"/>
  <c r="V171" i="31"/>
  <c r="G173" i="31"/>
  <c r="M173" i="31" s="1"/>
  <c r="I173" i="31"/>
  <c r="K173" i="31"/>
  <c r="O173" i="31"/>
  <c r="Q173" i="31"/>
  <c r="V173" i="31"/>
  <c r="G175" i="31"/>
  <c r="I175" i="31"/>
  <c r="K175" i="31"/>
  <c r="K170" i="31" s="1"/>
  <c r="M175" i="31"/>
  <c r="O175" i="31"/>
  <c r="Q175" i="31"/>
  <c r="V175" i="31"/>
  <c r="V170" i="31" s="1"/>
  <c r="K177" i="31"/>
  <c r="V177" i="31"/>
  <c r="G178" i="31"/>
  <c r="M178" i="31" s="1"/>
  <c r="M177" i="31" s="1"/>
  <c r="I178" i="31"/>
  <c r="I177" i="31" s="1"/>
  <c r="K178" i="31"/>
  <c r="O178" i="31"/>
  <c r="O177" i="31" s="1"/>
  <c r="Q178" i="31"/>
  <c r="Q177" i="31" s="1"/>
  <c r="V178" i="31"/>
  <c r="AE181" i="31"/>
  <c r="AF181" i="31"/>
  <c r="G146" i="30"/>
  <c r="BA134" i="30"/>
  <c r="BA132" i="30"/>
  <c r="BA130" i="30"/>
  <c r="BA127" i="30"/>
  <c r="BA121" i="30"/>
  <c r="BA119" i="30"/>
  <c r="BA116" i="30"/>
  <c r="BA111" i="30"/>
  <c r="BA106" i="30"/>
  <c r="BA102" i="30"/>
  <c r="BA98" i="30"/>
  <c r="BA94" i="30"/>
  <c r="BA90" i="30"/>
  <c r="BA75" i="30"/>
  <c r="BA71" i="30"/>
  <c r="BA66" i="30"/>
  <c r="BA55" i="30"/>
  <c r="BA50" i="30"/>
  <c r="BA43" i="30"/>
  <c r="BA38" i="30"/>
  <c r="BA36" i="30"/>
  <c r="BA32" i="30"/>
  <c r="BA26" i="30"/>
  <c r="BA22" i="30"/>
  <c r="BA18" i="30"/>
  <c r="BA14" i="30"/>
  <c r="BA10" i="30"/>
  <c r="G8" i="30"/>
  <c r="G9" i="30"/>
  <c r="M9" i="30" s="1"/>
  <c r="I9" i="30"/>
  <c r="I8" i="30" s="1"/>
  <c r="K9" i="30"/>
  <c r="K8" i="30" s="1"/>
  <c r="O9" i="30"/>
  <c r="Q9" i="30"/>
  <c r="Q8" i="30" s="1"/>
  <c r="V9" i="30"/>
  <c r="V8" i="30" s="1"/>
  <c r="G13" i="30"/>
  <c r="I13" i="30"/>
  <c r="K13" i="30"/>
  <c r="M13" i="30"/>
  <c r="O13" i="30"/>
  <c r="Q13" i="30"/>
  <c r="V13" i="30"/>
  <c r="G17" i="30"/>
  <c r="I17" i="30"/>
  <c r="K17" i="30"/>
  <c r="M17" i="30"/>
  <c r="O17" i="30"/>
  <c r="Q17" i="30"/>
  <c r="V17" i="30"/>
  <c r="G21" i="30"/>
  <c r="AE146" i="30" s="1"/>
  <c r="I21" i="30"/>
  <c r="K21" i="30"/>
  <c r="O21" i="30"/>
  <c r="O8" i="30" s="1"/>
  <c r="Q21" i="30"/>
  <c r="V21" i="30"/>
  <c r="G25" i="30"/>
  <c r="M25" i="30" s="1"/>
  <c r="I25" i="30"/>
  <c r="K25" i="30"/>
  <c r="O25" i="30"/>
  <c r="Q25" i="30"/>
  <c r="V25" i="30"/>
  <c r="G31" i="30"/>
  <c r="M31" i="30" s="1"/>
  <c r="I31" i="30"/>
  <c r="K31" i="30"/>
  <c r="O31" i="30"/>
  <c r="Q31" i="30"/>
  <c r="V31" i="30"/>
  <c r="G35" i="30"/>
  <c r="I35" i="30"/>
  <c r="K35" i="30"/>
  <c r="M35" i="30"/>
  <c r="O35" i="30"/>
  <c r="Q35" i="30"/>
  <c r="V35" i="30"/>
  <c r="G37" i="30"/>
  <c r="M37" i="30" s="1"/>
  <c r="I37" i="30"/>
  <c r="K37" i="30"/>
  <c r="O37" i="30"/>
  <c r="Q37" i="30"/>
  <c r="V37" i="30"/>
  <c r="G42" i="30"/>
  <c r="M42" i="30" s="1"/>
  <c r="I42" i="30"/>
  <c r="K42" i="30"/>
  <c r="O42" i="30"/>
  <c r="Q42" i="30"/>
  <c r="V42" i="30"/>
  <c r="G49" i="30"/>
  <c r="M49" i="30" s="1"/>
  <c r="I49" i="30"/>
  <c r="K49" i="30"/>
  <c r="O49" i="30"/>
  <c r="Q49" i="30"/>
  <c r="V49" i="30"/>
  <c r="G54" i="30"/>
  <c r="I54" i="30"/>
  <c r="K54" i="30"/>
  <c r="M54" i="30"/>
  <c r="O54" i="30"/>
  <c r="Q54" i="30"/>
  <c r="V54" i="30"/>
  <c r="G61" i="30"/>
  <c r="M61" i="30" s="1"/>
  <c r="I61" i="30"/>
  <c r="K61" i="30"/>
  <c r="O61" i="30"/>
  <c r="Q61" i="30"/>
  <c r="V61" i="30"/>
  <c r="G65" i="30"/>
  <c r="M65" i="30" s="1"/>
  <c r="I65" i="30"/>
  <c r="K65" i="30"/>
  <c r="O65" i="30"/>
  <c r="Q65" i="30"/>
  <c r="V65" i="30"/>
  <c r="G70" i="30"/>
  <c r="M70" i="30" s="1"/>
  <c r="I70" i="30"/>
  <c r="K70" i="30"/>
  <c r="O70" i="30"/>
  <c r="Q70" i="30"/>
  <c r="V70" i="30"/>
  <c r="G74" i="30"/>
  <c r="I74" i="30"/>
  <c r="K74" i="30"/>
  <c r="M74" i="30"/>
  <c r="O74" i="30"/>
  <c r="Q74" i="30"/>
  <c r="V74" i="30"/>
  <c r="G78" i="30"/>
  <c r="M78" i="30" s="1"/>
  <c r="I78" i="30"/>
  <c r="K78" i="30"/>
  <c r="O78" i="30"/>
  <c r="Q78" i="30"/>
  <c r="V78" i="30"/>
  <c r="G83" i="30"/>
  <c r="I83" i="30"/>
  <c r="O83" i="30"/>
  <c r="Q83" i="30"/>
  <c r="G84" i="30"/>
  <c r="M84" i="30" s="1"/>
  <c r="M83" i="30" s="1"/>
  <c r="I84" i="30"/>
  <c r="K84" i="30"/>
  <c r="K83" i="30" s="1"/>
  <c r="O84" i="30"/>
  <c r="Q84" i="30"/>
  <c r="V84" i="30"/>
  <c r="V83" i="30" s="1"/>
  <c r="G89" i="30"/>
  <c r="G88" i="30" s="1"/>
  <c r="I89" i="30"/>
  <c r="I88" i="30" s="1"/>
  <c r="K89" i="30"/>
  <c r="O89" i="30"/>
  <c r="O88" i="30" s="1"/>
  <c r="Q89" i="30"/>
  <c r="Q88" i="30" s="1"/>
  <c r="V89" i="30"/>
  <c r="G93" i="30"/>
  <c r="M93" i="30" s="1"/>
  <c r="I93" i="30"/>
  <c r="K93" i="30"/>
  <c r="O93" i="30"/>
  <c r="Q93" i="30"/>
  <c r="V93" i="30"/>
  <c r="G97" i="30"/>
  <c r="I97" i="30"/>
  <c r="K97" i="30"/>
  <c r="K88" i="30" s="1"/>
  <c r="M97" i="30"/>
  <c r="O97" i="30"/>
  <c r="Q97" i="30"/>
  <c r="V97" i="30"/>
  <c r="V88" i="30" s="1"/>
  <c r="G101" i="30"/>
  <c r="I101" i="30"/>
  <c r="K101" i="30"/>
  <c r="M101" i="30"/>
  <c r="O101" i="30"/>
  <c r="Q101" i="30"/>
  <c r="V101" i="30"/>
  <c r="G105" i="30"/>
  <c r="M105" i="30" s="1"/>
  <c r="I105" i="30"/>
  <c r="K105" i="30"/>
  <c r="O105" i="30"/>
  <c r="Q105" i="30"/>
  <c r="V105" i="30"/>
  <c r="G109" i="30"/>
  <c r="I109" i="30"/>
  <c r="O109" i="30"/>
  <c r="Q109" i="30"/>
  <c r="G110" i="30"/>
  <c r="I110" i="30"/>
  <c r="K110" i="30"/>
  <c r="K109" i="30" s="1"/>
  <c r="M110" i="30"/>
  <c r="M109" i="30" s="1"/>
  <c r="O110" i="30"/>
  <c r="Q110" i="30"/>
  <c r="V110" i="30"/>
  <c r="V109" i="30" s="1"/>
  <c r="G112" i="30"/>
  <c r="I112" i="30"/>
  <c r="K112" i="30"/>
  <c r="M112" i="30"/>
  <c r="O112" i="30"/>
  <c r="Q112" i="30"/>
  <c r="V112" i="30"/>
  <c r="G114" i="30"/>
  <c r="O114" i="30"/>
  <c r="G115" i="30"/>
  <c r="M115" i="30" s="1"/>
  <c r="M114" i="30" s="1"/>
  <c r="I115" i="30"/>
  <c r="I114" i="30" s="1"/>
  <c r="K115" i="30"/>
  <c r="K114" i="30" s="1"/>
  <c r="O115" i="30"/>
  <c r="Q115" i="30"/>
  <c r="Q114" i="30" s="1"/>
  <c r="V115" i="30"/>
  <c r="V114" i="30" s="1"/>
  <c r="G118" i="30"/>
  <c r="G117" i="30" s="1"/>
  <c r="I118" i="30"/>
  <c r="K118" i="30"/>
  <c r="M118" i="30"/>
  <c r="O118" i="30"/>
  <c r="O117" i="30" s="1"/>
  <c r="Q118" i="30"/>
  <c r="V118" i="30"/>
  <c r="G120" i="30"/>
  <c r="M120" i="30" s="1"/>
  <c r="I120" i="30"/>
  <c r="K120" i="30"/>
  <c r="O120" i="30"/>
  <c r="Q120" i="30"/>
  <c r="V120" i="30"/>
  <c r="G124" i="30"/>
  <c r="M124" i="30" s="1"/>
  <c r="I124" i="30"/>
  <c r="I117" i="30" s="1"/>
  <c r="K124" i="30"/>
  <c r="O124" i="30"/>
  <c r="Q124" i="30"/>
  <c r="Q117" i="30" s="1"/>
  <c r="V124" i="30"/>
  <c r="G126" i="30"/>
  <c r="I126" i="30"/>
  <c r="K126" i="30"/>
  <c r="K117" i="30" s="1"/>
  <c r="M126" i="30"/>
  <c r="O126" i="30"/>
  <c r="Q126" i="30"/>
  <c r="V126" i="30"/>
  <c r="V117" i="30" s="1"/>
  <c r="G129" i="30"/>
  <c r="G128" i="30" s="1"/>
  <c r="I129" i="30"/>
  <c r="I128" i="30" s="1"/>
  <c r="K129" i="30"/>
  <c r="O129" i="30"/>
  <c r="O128" i="30" s="1"/>
  <c r="Q129" i="30"/>
  <c r="Q128" i="30" s="1"/>
  <c r="V129" i="30"/>
  <c r="G131" i="30"/>
  <c r="M131" i="30" s="1"/>
  <c r="I131" i="30"/>
  <c r="K131" i="30"/>
  <c r="O131" i="30"/>
  <c r="Q131" i="30"/>
  <c r="V131" i="30"/>
  <c r="G133" i="30"/>
  <c r="I133" i="30"/>
  <c r="K133" i="30"/>
  <c r="K128" i="30" s="1"/>
  <c r="M133" i="30"/>
  <c r="O133" i="30"/>
  <c r="Q133" i="30"/>
  <c r="V133" i="30"/>
  <c r="V128" i="30" s="1"/>
  <c r="G136" i="30"/>
  <c r="G135" i="30" s="1"/>
  <c r="I136" i="30"/>
  <c r="I135" i="30" s="1"/>
  <c r="K136" i="30"/>
  <c r="O136" i="30"/>
  <c r="O135" i="30" s="1"/>
  <c r="Q136" i="30"/>
  <c r="Q135" i="30" s="1"/>
  <c r="V136" i="30"/>
  <c r="G138" i="30"/>
  <c r="M138" i="30" s="1"/>
  <c r="I138" i="30"/>
  <c r="K138" i="30"/>
  <c r="O138" i="30"/>
  <c r="Q138" i="30"/>
  <c r="V138" i="30"/>
  <c r="G140" i="30"/>
  <c r="I140" i="30"/>
  <c r="K140" i="30"/>
  <c r="K135" i="30" s="1"/>
  <c r="M140" i="30"/>
  <c r="O140" i="30"/>
  <c r="Q140" i="30"/>
  <c r="V140" i="30"/>
  <c r="V135" i="30" s="1"/>
  <c r="K142" i="30"/>
  <c r="V142" i="30"/>
  <c r="G143" i="30"/>
  <c r="G142" i="30" s="1"/>
  <c r="I143" i="30"/>
  <c r="I142" i="30" s="1"/>
  <c r="K143" i="30"/>
  <c r="O143" i="30"/>
  <c r="O142" i="30" s="1"/>
  <c r="Q143" i="30"/>
  <c r="Q142" i="30" s="1"/>
  <c r="V143" i="30"/>
  <c r="AF146" i="30"/>
  <c r="G64" i="29"/>
  <c r="G8" i="29"/>
  <c r="O8" i="29"/>
  <c r="G9" i="29"/>
  <c r="M9" i="29" s="1"/>
  <c r="M8" i="29" s="1"/>
  <c r="I9" i="29"/>
  <c r="I8" i="29" s="1"/>
  <c r="K9" i="29"/>
  <c r="K8" i="29" s="1"/>
  <c r="O9" i="29"/>
  <c r="Q9" i="29"/>
  <c r="Q8" i="29" s="1"/>
  <c r="V9" i="29"/>
  <c r="V8" i="29" s="1"/>
  <c r="G11" i="29"/>
  <c r="I11" i="29"/>
  <c r="K11" i="29"/>
  <c r="M11" i="29"/>
  <c r="O11" i="29"/>
  <c r="Q11" i="29"/>
  <c r="V11" i="29"/>
  <c r="G14" i="29"/>
  <c r="G13" i="29" s="1"/>
  <c r="I14" i="29"/>
  <c r="I13" i="29" s="1"/>
  <c r="K14" i="29"/>
  <c r="K13" i="29" s="1"/>
  <c r="O14" i="29"/>
  <c r="O13" i="29" s="1"/>
  <c r="Q14" i="29"/>
  <c r="Q13" i="29" s="1"/>
  <c r="V14" i="29"/>
  <c r="V13" i="29" s="1"/>
  <c r="G16" i="29"/>
  <c r="M16" i="29" s="1"/>
  <c r="I16" i="29"/>
  <c r="K16" i="29"/>
  <c r="O16" i="29"/>
  <c r="Q16" i="29"/>
  <c r="V16" i="29"/>
  <c r="G18" i="29"/>
  <c r="I18" i="29"/>
  <c r="K18" i="29"/>
  <c r="M18" i="29"/>
  <c r="O18" i="29"/>
  <c r="Q18" i="29"/>
  <c r="V18" i="29"/>
  <c r="G20" i="29"/>
  <c r="I20" i="29"/>
  <c r="K20" i="29"/>
  <c r="M20" i="29"/>
  <c r="O20" i="29"/>
  <c r="Q20" i="29"/>
  <c r="V20" i="29"/>
  <c r="G24" i="29"/>
  <c r="M24" i="29" s="1"/>
  <c r="I24" i="29"/>
  <c r="K24" i="29"/>
  <c r="O24" i="29"/>
  <c r="Q24" i="29"/>
  <c r="V24" i="29"/>
  <c r="G28" i="29"/>
  <c r="M28" i="29" s="1"/>
  <c r="I28" i="29"/>
  <c r="K28" i="29"/>
  <c r="O28" i="29"/>
  <c r="Q28" i="29"/>
  <c r="V28" i="29"/>
  <c r="G32" i="29"/>
  <c r="I32" i="29"/>
  <c r="K32" i="29"/>
  <c r="M32" i="29"/>
  <c r="O32" i="29"/>
  <c r="Q32" i="29"/>
  <c r="V32" i="29"/>
  <c r="G34" i="29"/>
  <c r="I34" i="29"/>
  <c r="K34" i="29"/>
  <c r="M34" i="29"/>
  <c r="O34" i="29"/>
  <c r="Q34" i="29"/>
  <c r="V34" i="29"/>
  <c r="G36" i="29"/>
  <c r="M36" i="29" s="1"/>
  <c r="I36" i="29"/>
  <c r="K36" i="29"/>
  <c r="O36" i="29"/>
  <c r="Q36" i="29"/>
  <c r="V36" i="29"/>
  <c r="G38" i="29"/>
  <c r="I38" i="29"/>
  <c r="K38" i="29"/>
  <c r="M38" i="29"/>
  <c r="O38" i="29"/>
  <c r="Q38" i="29"/>
  <c r="V38" i="29"/>
  <c r="G41" i="29"/>
  <c r="G40" i="29" s="1"/>
  <c r="I41" i="29"/>
  <c r="I40" i="29" s="1"/>
  <c r="K41" i="29"/>
  <c r="M41" i="29"/>
  <c r="O41" i="29"/>
  <c r="O40" i="29" s="1"/>
  <c r="Q41" i="29"/>
  <c r="Q40" i="29" s="1"/>
  <c r="V41" i="29"/>
  <c r="G43" i="29"/>
  <c r="M43" i="29" s="1"/>
  <c r="I43" i="29"/>
  <c r="K43" i="29"/>
  <c r="O43" i="29"/>
  <c r="Q43" i="29"/>
  <c r="V43" i="29"/>
  <c r="G45" i="29"/>
  <c r="I45" i="29"/>
  <c r="K45" i="29"/>
  <c r="M45" i="29"/>
  <c r="O45" i="29"/>
  <c r="Q45" i="29"/>
  <c r="V45" i="29"/>
  <c r="G47" i="29"/>
  <c r="I47" i="29"/>
  <c r="K47" i="29"/>
  <c r="K40" i="29" s="1"/>
  <c r="M47" i="29"/>
  <c r="O47" i="29"/>
  <c r="Q47" i="29"/>
  <c r="V47" i="29"/>
  <c r="V40" i="29" s="1"/>
  <c r="G50" i="29"/>
  <c r="G49" i="29" s="1"/>
  <c r="I50" i="29"/>
  <c r="I49" i="29" s="1"/>
  <c r="K50" i="29"/>
  <c r="K49" i="29" s="1"/>
  <c r="O50" i="29"/>
  <c r="O49" i="29" s="1"/>
  <c r="Q50" i="29"/>
  <c r="Q49" i="29" s="1"/>
  <c r="V50" i="29"/>
  <c r="V49" i="29" s="1"/>
  <c r="G54" i="29"/>
  <c r="I54" i="29"/>
  <c r="K54" i="29"/>
  <c r="M54" i="29"/>
  <c r="O54" i="29"/>
  <c r="Q54" i="29"/>
  <c r="V54" i="29"/>
  <c r="G57" i="29"/>
  <c r="I57" i="29"/>
  <c r="K57" i="29"/>
  <c r="M57" i="29"/>
  <c r="O57" i="29"/>
  <c r="Q57" i="29"/>
  <c r="V57" i="29"/>
  <c r="G61" i="29"/>
  <c r="G60" i="29" s="1"/>
  <c r="I61" i="29"/>
  <c r="I60" i="29" s="1"/>
  <c r="K61" i="29"/>
  <c r="K60" i="29" s="1"/>
  <c r="O61" i="29"/>
  <c r="O60" i="29" s="1"/>
  <c r="Q61" i="29"/>
  <c r="Q60" i="29" s="1"/>
  <c r="V61" i="29"/>
  <c r="V60" i="29" s="1"/>
  <c r="AF64" i="29"/>
  <c r="G72" i="28"/>
  <c r="G8" i="28"/>
  <c r="O8" i="28"/>
  <c r="G9" i="28"/>
  <c r="M9" i="28" s="1"/>
  <c r="M8" i="28" s="1"/>
  <c r="I9" i="28"/>
  <c r="I8" i="28" s="1"/>
  <c r="K9" i="28"/>
  <c r="K8" i="28" s="1"/>
  <c r="O9" i="28"/>
  <c r="Q9" i="28"/>
  <c r="Q8" i="28" s="1"/>
  <c r="V9" i="28"/>
  <c r="V8" i="28" s="1"/>
  <c r="G12" i="28"/>
  <c r="I12" i="28"/>
  <c r="I11" i="28" s="1"/>
  <c r="K12" i="28"/>
  <c r="M12" i="28"/>
  <c r="O12" i="28"/>
  <c r="Q12" i="28"/>
  <c r="Q11" i="28" s="1"/>
  <c r="V12" i="28"/>
  <c r="G14" i="28"/>
  <c r="G11" i="28" s="1"/>
  <c r="I14" i="28"/>
  <c r="K14" i="28"/>
  <c r="K11" i="28" s="1"/>
  <c r="O14" i="28"/>
  <c r="O11" i="28" s="1"/>
  <c r="Q14" i="28"/>
  <c r="V14" i="28"/>
  <c r="V11" i="28" s="1"/>
  <c r="G16" i="28"/>
  <c r="I16" i="28"/>
  <c r="K16" i="28"/>
  <c r="M16" i="28"/>
  <c r="O16" i="28"/>
  <c r="Q16" i="28"/>
  <c r="V16" i="28"/>
  <c r="G18" i="28"/>
  <c r="M18" i="28" s="1"/>
  <c r="I18" i="28"/>
  <c r="K18" i="28"/>
  <c r="O18" i="28"/>
  <c r="Q18" i="28"/>
  <c r="V18" i="28"/>
  <c r="G20" i="28"/>
  <c r="I20" i="28"/>
  <c r="K20" i="28"/>
  <c r="M20" i="28"/>
  <c r="O20" i="28"/>
  <c r="Q20" i="28"/>
  <c r="V20" i="28"/>
  <c r="G22" i="28"/>
  <c r="M22" i="28" s="1"/>
  <c r="I22" i="28"/>
  <c r="K22" i="28"/>
  <c r="O22" i="28"/>
  <c r="Q22" i="28"/>
  <c r="V22" i="28"/>
  <c r="G24" i="28"/>
  <c r="I24" i="28"/>
  <c r="K24" i="28"/>
  <c r="M24" i="28"/>
  <c r="O24" i="28"/>
  <c r="Q24" i="28"/>
  <c r="V24" i="28"/>
  <c r="G26" i="28"/>
  <c r="M26" i="28" s="1"/>
  <c r="I26" i="28"/>
  <c r="K26" i="28"/>
  <c r="O26" i="28"/>
  <c r="Q26" i="28"/>
  <c r="V26" i="28"/>
  <c r="G28" i="28"/>
  <c r="I28" i="28"/>
  <c r="K28" i="28"/>
  <c r="M28" i="28"/>
  <c r="O28" i="28"/>
  <c r="Q28" i="28"/>
  <c r="V28" i="28"/>
  <c r="G30" i="28"/>
  <c r="M30" i="28" s="1"/>
  <c r="I30" i="28"/>
  <c r="K30" i="28"/>
  <c r="O30" i="28"/>
  <c r="Q30" i="28"/>
  <c r="V30" i="28"/>
  <c r="G32" i="28"/>
  <c r="I32" i="28"/>
  <c r="K32" i="28"/>
  <c r="M32" i="28"/>
  <c r="O32" i="28"/>
  <c r="Q32" i="28"/>
  <c r="V32" i="28"/>
  <c r="G34" i="28"/>
  <c r="M34" i="28" s="1"/>
  <c r="I34" i="28"/>
  <c r="K34" i="28"/>
  <c r="O34" i="28"/>
  <c r="Q34" i="28"/>
  <c r="V34" i="28"/>
  <c r="G36" i="28"/>
  <c r="I36" i="28"/>
  <c r="K36" i="28"/>
  <c r="M36" i="28"/>
  <c r="O36" i="28"/>
  <c r="Q36" i="28"/>
  <c r="V36" i="28"/>
  <c r="G38" i="28"/>
  <c r="M38" i="28" s="1"/>
  <c r="I38" i="28"/>
  <c r="K38" i="28"/>
  <c r="O38" i="28"/>
  <c r="Q38" i="28"/>
  <c r="V38" i="28"/>
  <c r="G40" i="28"/>
  <c r="I40" i="28"/>
  <c r="K40" i="28"/>
  <c r="M40" i="28"/>
  <c r="O40" i="28"/>
  <c r="Q40" i="28"/>
  <c r="V40" i="28"/>
  <c r="G42" i="28"/>
  <c r="M42" i="28" s="1"/>
  <c r="I42" i="28"/>
  <c r="K42" i="28"/>
  <c r="O42" i="28"/>
  <c r="Q42" i="28"/>
  <c r="V42" i="28"/>
  <c r="G44" i="28"/>
  <c r="I44" i="28"/>
  <c r="K44" i="28"/>
  <c r="M44" i="28"/>
  <c r="O44" i="28"/>
  <c r="Q44" i="28"/>
  <c r="V44" i="28"/>
  <c r="G46" i="28"/>
  <c r="M46" i="28" s="1"/>
  <c r="I46" i="28"/>
  <c r="K46" i="28"/>
  <c r="O46" i="28"/>
  <c r="Q46" i="28"/>
  <c r="V46" i="28"/>
  <c r="G48" i="28"/>
  <c r="I48" i="28"/>
  <c r="K48" i="28"/>
  <c r="M48" i="28"/>
  <c r="O48" i="28"/>
  <c r="Q48" i="28"/>
  <c r="V48" i="28"/>
  <c r="G51" i="28"/>
  <c r="I51" i="28"/>
  <c r="I50" i="28" s="1"/>
  <c r="K51" i="28"/>
  <c r="M51" i="28"/>
  <c r="O51" i="28"/>
  <c r="Q51" i="28"/>
  <c r="Q50" i="28" s="1"/>
  <c r="V51" i="28"/>
  <c r="G53" i="28"/>
  <c r="M53" i="28" s="1"/>
  <c r="I53" i="28"/>
  <c r="K53" i="28"/>
  <c r="K50" i="28" s="1"/>
  <c r="O53" i="28"/>
  <c r="Q53" i="28"/>
  <c r="V53" i="28"/>
  <c r="V50" i="28" s="1"/>
  <c r="G55" i="28"/>
  <c r="I55" i="28"/>
  <c r="K55" i="28"/>
  <c r="M55" i="28"/>
  <c r="O55" i="28"/>
  <c r="Q55" i="28"/>
  <c r="V55" i="28"/>
  <c r="G57" i="28"/>
  <c r="M57" i="28" s="1"/>
  <c r="I57" i="28"/>
  <c r="K57" i="28"/>
  <c r="O57" i="28"/>
  <c r="O50" i="28" s="1"/>
  <c r="Q57" i="28"/>
  <c r="V57" i="28"/>
  <c r="G59" i="28"/>
  <c r="I59" i="28"/>
  <c r="K59" i="28"/>
  <c r="M59" i="28"/>
  <c r="O59" i="28"/>
  <c r="Q59" i="28"/>
  <c r="V59" i="28"/>
  <c r="G61" i="28"/>
  <c r="M61" i="28" s="1"/>
  <c r="I61" i="28"/>
  <c r="K61" i="28"/>
  <c r="O61" i="28"/>
  <c r="Q61" i="28"/>
  <c r="V61" i="28"/>
  <c r="G64" i="28"/>
  <c r="M64" i="28" s="1"/>
  <c r="M63" i="28" s="1"/>
  <c r="I64" i="28"/>
  <c r="K64" i="28"/>
  <c r="K63" i="28" s="1"/>
  <c r="O64" i="28"/>
  <c r="O63" i="28" s="1"/>
  <c r="Q64" i="28"/>
  <c r="V64" i="28"/>
  <c r="V63" i="28" s="1"/>
  <c r="G66" i="28"/>
  <c r="I66" i="28"/>
  <c r="I63" i="28" s="1"/>
  <c r="K66" i="28"/>
  <c r="M66" i="28"/>
  <c r="O66" i="28"/>
  <c r="Q66" i="28"/>
  <c r="Q63" i="28" s="1"/>
  <c r="V66" i="28"/>
  <c r="G68" i="28"/>
  <c r="K68" i="28"/>
  <c r="O68" i="28"/>
  <c r="V68" i="28"/>
  <c r="G69" i="28"/>
  <c r="I69" i="28"/>
  <c r="I68" i="28" s="1"/>
  <c r="K69" i="28"/>
  <c r="M69" i="28"/>
  <c r="M68" i="28" s="1"/>
  <c r="O69" i="28"/>
  <c r="Q69" i="28"/>
  <c r="Q68" i="28" s="1"/>
  <c r="V69" i="28"/>
  <c r="AE72" i="28"/>
  <c r="AF72" i="28"/>
  <c r="G69" i="27"/>
  <c r="G8" i="27"/>
  <c r="O8" i="27"/>
  <c r="G9" i="27"/>
  <c r="M9" i="27" s="1"/>
  <c r="M8" i="27" s="1"/>
  <c r="I9" i="27"/>
  <c r="I8" i="27" s="1"/>
  <c r="K9" i="27"/>
  <c r="K8" i="27" s="1"/>
  <c r="O9" i="27"/>
  <c r="Q9" i="27"/>
  <c r="Q8" i="27" s="1"/>
  <c r="V9" i="27"/>
  <c r="V8" i="27" s="1"/>
  <c r="G12" i="27"/>
  <c r="I12" i="27"/>
  <c r="I11" i="27" s="1"/>
  <c r="K12" i="27"/>
  <c r="M12" i="27"/>
  <c r="O12" i="27"/>
  <c r="Q12" i="27"/>
  <c r="Q11" i="27" s="1"/>
  <c r="V12" i="27"/>
  <c r="G14" i="27"/>
  <c r="G11" i="27" s="1"/>
  <c r="I14" i="27"/>
  <c r="K14" i="27"/>
  <c r="K11" i="27" s="1"/>
  <c r="O14" i="27"/>
  <c r="O11" i="27" s="1"/>
  <c r="Q14" i="27"/>
  <c r="V14" i="27"/>
  <c r="V11" i="27" s="1"/>
  <c r="G16" i="27"/>
  <c r="I16" i="27"/>
  <c r="K16" i="27"/>
  <c r="M16" i="27"/>
  <c r="O16" i="27"/>
  <c r="Q16" i="27"/>
  <c r="V16" i="27"/>
  <c r="G18" i="27"/>
  <c r="M18" i="27" s="1"/>
  <c r="I18" i="27"/>
  <c r="K18" i="27"/>
  <c r="O18" i="27"/>
  <c r="Q18" i="27"/>
  <c r="V18" i="27"/>
  <c r="G20" i="27"/>
  <c r="I20" i="27"/>
  <c r="K20" i="27"/>
  <c r="M20" i="27"/>
  <c r="O20" i="27"/>
  <c r="Q20" i="27"/>
  <c r="V20" i="27"/>
  <c r="G22" i="27"/>
  <c r="M22" i="27" s="1"/>
  <c r="I22" i="27"/>
  <c r="K22" i="27"/>
  <c r="O22" i="27"/>
  <c r="Q22" i="27"/>
  <c r="V22" i="27"/>
  <c r="G24" i="27"/>
  <c r="I24" i="27"/>
  <c r="K24" i="27"/>
  <c r="M24" i="27"/>
  <c r="O24" i="27"/>
  <c r="Q24" i="27"/>
  <c r="V24" i="27"/>
  <c r="G26" i="27"/>
  <c r="M26" i="27" s="1"/>
  <c r="I26" i="27"/>
  <c r="K26" i="27"/>
  <c r="O26" i="27"/>
  <c r="Q26" i="27"/>
  <c r="V26" i="27"/>
  <c r="G28" i="27"/>
  <c r="I28" i="27"/>
  <c r="K28" i="27"/>
  <c r="M28" i="27"/>
  <c r="O28" i="27"/>
  <c r="Q28" i="27"/>
  <c r="V28" i="27"/>
  <c r="G30" i="27"/>
  <c r="M30" i="27" s="1"/>
  <c r="I30" i="27"/>
  <c r="K30" i="27"/>
  <c r="O30" i="27"/>
  <c r="Q30" i="27"/>
  <c r="V30" i="27"/>
  <c r="G32" i="27"/>
  <c r="I32" i="27"/>
  <c r="K32" i="27"/>
  <c r="M32" i="27"/>
  <c r="O32" i="27"/>
  <c r="Q32" i="27"/>
  <c r="V32" i="27"/>
  <c r="G34" i="27"/>
  <c r="M34" i="27" s="1"/>
  <c r="I34" i="27"/>
  <c r="K34" i="27"/>
  <c r="O34" i="27"/>
  <c r="Q34" i="27"/>
  <c r="V34" i="27"/>
  <c r="G36" i="27"/>
  <c r="I36" i="27"/>
  <c r="K36" i="27"/>
  <c r="M36" i="27"/>
  <c r="O36" i="27"/>
  <c r="Q36" i="27"/>
  <c r="V36" i="27"/>
  <c r="G38" i="27"/>
  <c r="M38" i="27" s="1"/>
  <c r="I38" i="27"/>
  <c r="K38" i="27"/>
  <c r="O38" i="27"/>
  <c r="Q38" i="27"/>
  <c r="V38" i="27"/>
  <c r="G41" i="27"/>
  <c r="I41" i="27"/>
  <c r="K41" i="27"/>
  <c r="M41" i="27"/>
  <c r="O41" i="27"/>
  <c r="Q41" i="27"/>
  <c r="V41" i="27"/>
  <c r="G44" i="27"/>
  <c r="M44" i="27" s="1"/>
  <c r="I44" i="27"/>
  <c r="K44" i="27"/>
  <c r="O44" i="27"/>
  <c r="Q44" i="27"/>
  <c r="V44" i="27"/>
  <c r="G47" i="27"/>
  <c r="I47" i="27"/>
  <c r="K47" i="27"/>
  <c r="M47" i="27"/>
  <c r="O47" i="27"/>
  <c r="Q47" i="27"/>
  <c r="V47" i="27"/>
  <c r="G49" i="27"/>
  <c r="M49" i="27" s="1"/>
  <c r="I49" i="27"/>
  <c r="K49" i="27"/>
  <c r="O49" i="27"/>
  <c r="Q49" i="27"/>
  <c r="V49" i="27"/>
  <c r="G51" i="27"/>
  <c r="I51" i="27"/>
  <c r="K51" i="27"/>
  <c r="M51" i="27"/>
  <c r="O51" i="27"/>
  <c r="Q51" i="27"/>
  <c r="V51" i="27"/>
  <c r="G54" i="27"/>
  <c r="M54" i="27" s="1"/>
  <c r="I54" i="27"/>
  <c r="K54" i="27"/>
  <c r="O54" i="27"/>
  <c r="Q54" i="27"/>
  <c r="V54" i="27"/>
  <c r="G56" i="27"/>
  <c r="I56" i="27"/>
  <c r="K56" i="27"/>
  <c r="M56" i="27"/>
  <c r="O56" i="27"/>
  <c r="Q56" i="27"/>
  <c r="V56" i="27"/>
  <c r="G58" i="27"/>
  <c r="M58" i="27" s="1"/>
  <c r="I58" i="27"/>
  <c r="K58" i="27"/>
  <c r="O58" i="27"/>
  <c r="Q58" i="27"/>
  <c r="V58" i="27"/>
  <c r="G60" i="27"/>
  <c r="I60" i="27"/>
  <c r="K60" i="27"/>
  <c r="M60" i="27"/>
  <c r="O60" i="27"/>
  <c r="Q60" i="27"/>
  <c r="V60" i="27"/>
  <c r="G62" i="27"/>
  <c r="M62" i="27" s="1"/>
  <c r="I62" i="27"/>
  <c r="K62" i="27"/>
  <c r="O62" i="27"/>
  <c r="Q62" i="27"/>
  <c r="V62" i="27"/>
  <c r="G64" i="27"/>
  <c r="I64" i="27"/>
  <c r="K64" i="27"/>
  <c r="M64" i="27"/>
  <c r="O64" i="27"/>
  <c r="Q64" i="27"/>
  <c r="V64" i="27"/>
  <c r="G65" i="27"/>
  <c r="K65" i="27"/>
  <c r="O65" i="27"/>
  <c r="V65" i="27"/>
  <c r="G66" i="27"/>
  <c r="I66" i="27"/>
  <c r="I65" i="27" s="1"/>
  <c r="K66" i="27"/>
  <c r="M66" i="27"/>
  <c r="M65" i="27" s="1"/>
  <c r="O66" i="27"/>
  <c r="Q66" i="27"/>
  <c r="Q65" i="27" s="1"/>
  <c r="V66" i="27"/>
  <c r="AE69" i="27"/>
  <c r="G49" i="26"/>
  <c r="G8" i="26"/>
  <c r="O8" i="26"/>
  <c r="G9" i="26"/>
  <c r="M9" i="26" s="1"/>
  <c r="M8" i="26" s="1"/>
  <c r="I9" i="26"/>
  <c r="I8" i="26" s="1"/>
  <c r="K9" i="26"/>
  <c r="K8" i="26" s="1"/>
  <c r="O9" i="26"/>
  <c r="Q9" i="26"/>
  <c r="Q8" i="26" s="1"/>
  <c r="V9" i="26"/>
  <c r="V8" i="26" s="1"/>
  <c r="G12" i="26"/>
  <c r="I12" i="26"/>
  <c r="I11" i="26" s="1"/>
  <c r="K12" i="26"/>
  <c r="M12" i="26"/>
  <c r="O12" i="26"/>
  <c r="Q12" i="26"/>
  <c r="Q11" i="26" s="1"/>
  <c r="V12" i="26"/>
  <c r="G15" i="26"/>
  <c r="G11" i="26" s="1"/>
  <c r="I15" i="26"/>
  <c r="K15" i="26"/>
  <c r="K11" i="26" s="1"/>
  <c r="O15" i="26"/>
  <c r="O11" i="26" s="1"/>
  <c r="Q15" i="26"/>
  <c r="V15" i="26"/>
  <c r="V11" i="26" s="1"/>
  <c r="G18" i="26"/>
  <c r="I18" i="26"/>
  <c r="K18" i="26"/>
  <c r="M18" i="26"/>
  <c r="O18" i="26"/>
  <c r="Q18" i="26"/>
  <c r="V18" i="26"/>
  <c r="G20" i="26"/>
  <c r="M20" i="26" s="1"/>
  <c r="I20" i="26"/>
  <c r="K20" i="26"/>
  <c r="O20" i="26"/>
  <c r="Q20" i="26"/>
  <c r="V20" i="26"/>
  <c r="G22" i="26"/>
  <c r="I22" i="26"/>
  <c r="K22" i="26"/>
  <c r="M22" i="26"/>
  <c r="O22" i="26"/>
  <c r="Q22" i="26"/>
  <c r="V22" i="26"/>
  <c r="G25" i="26"/>
  <c r="I25" i="26"/>
  <c r="I24" i="26" s="1"/>
  <c r="K25" i="26"/>
  <c r="M25" i="26"/>
  <c r="O25" i="26"/>
  <c r="Q25" i="26"/>
  <c r="Q24" i="26" s="1"/>
  <c r="V25" i="26"/>
  <c r="G27" i="26"/>
  <c r="M27" i="26" s="1"/>
  <c r="I27" i="26"/>
  <c r="K27" i="26"/>
  <c r="K24" i="26" s="1"/>
  <c r="O27" i="26"/>
  <c r="Q27" i="26"/>
  <c r="V27" i="26"/>
  <c r="V24" i="26" s="1"/>
  <c r="G29" i="26"/>
  <c r="I29" i="26"/>
  <c r="K29" i="26"/>
  <c r="M29" i="26"/>
  <c r="O29" i="26"/>
  <c r="Q29" i="26"/>
  <c r="V29" i="26"/>
  <c r="G31" i="26"/>
  <c r="G24" i="26" s="1"/>
  <c r="I31" i="26"/>
  <c r="K31" i="26"/>
  <c r="O31" i="26"/>
  <c r="O24" i="26" s="1"/>
  <c r="Q31" i="26"/>
  <c r="V31" i="26"/>
  <c r="G34" i="26"/>
  <c r="M34" i="26" s="1"/>
  <c r="M33" i="26" s="1"/>
  <c r="I34" i="26"/>
  <c r="K34" i="26"/>
  <c r="K33" i="26" s="1"/>
  <c r="O34" i="26"/>
  <c r="O33" i="26" s="1"/>
  <c r="Q34" i="26"/>
  <c r="V34" i="26"/>
  <c r="V33" i="26" s="1"/>
  <c r="G36" i="26"/>
  <c r="I36" i="26"/>
  <c r="K36" i="26"/>
  <c r="M36" i="26"/>
  <c r="O36" i="26"/>
  <c r="Q36" i="26"/>
  <c r="V36" i="26"/>
  <c r="G38" i="26"/>
  <c r="M38" i="26" s="1"/>
  <c r="I38" i="26"/>
  <c r="K38" i="26"/>
  <c r="O38" i="26"/>
  <c r="Q38" i="26"/>
  <c r="V38" i="26"/>
  <c r="G40" i="26"/>
  <c r="I40" i="26"/>
  <c r="I33" i="26" s="1"/>
  <c r="K40" i="26"/>
  <c r="M40" i="26"/>
  <c r="O40" i="26"/>
  <c r="Q40" i="26"/>
  <c r="Q33" i="26" s="1"/>
  <c r="V40" i="26"/>
  <c r="G42" i="26"/>
  <c r="K42" i="26"/>
  <c r="O42" i="26"/>
  <c r="V42" i="26"/>
  <c r="G43" i="26"/>
  <c r="I43" i="26"/>
  <c r="I42" i="26" s="1"/>
  <c r="K43" i="26"/>
  <c r="M43" i="26"/>
  <c r="M42" i="26" s="1"/>
  <c r="O43" i="26"/>
  <c r="Q43" i="26"/>
  <c r="Q42" i="26" s="1"/>
  <c r="V43" i="26"/>
  <c r="G45" i="26"/>
  <c r="K45" i="26"/>
  <c r="O45" i="26"/>
  <c r="V45" i="26"/>
  <c r="G46" i="26"/>
  <c r="I46" i="26"/>
  <c r="I45" i="26" s="1"/>
  <c r="K46" i="26"/>
  <c r="M46" i="26"/>
  <c r="M45" i="26" s="1"/>
  <c r="O46" i="26"/>
  <c r="Q46" i="26"/>
  <c r="Q45" i="26" s="1"/>
  <c r="V46" i="26"/>
  <c r="AE49" i="26"/>
  <c r="G90" i="25"/>
  <c r="G8" i="25"/>
  <c r="O8" i="25"/>
  <c r="G9" i="25"/>
  <c r="M9" i="25" s="1"/>
  <c r="M8" i="25" s="1"/>
  <c r="I9" i="25"/>
  <c r="I8" i="25" s="1"/>
  <c r="K9" i="25"/>
  <c r="K8" i="25" s="1"/>
  <c r="O9" i="25"/>
  <c r="Q9" i="25"/>
  <c r="Q8" i="25" s="1"/>
  <c r="V9" i="25"/>
  <c r="V8" i="25" s="1"/>
  <c r="G12" i="25"/>
  <c r="I12" i="25"/>
  <c r="I11" i="25" s="1"/>
  <c r="K12" i="25"/>
  <c r="M12" i="25"/>
  <c r="O12" i="25"/>
  <c r="Q12" i="25"/>
  <c r="Q11" i="25" s="1"/>
  <c r="V12" i="25"/>
  <c r="G16" i="25"/>
  <c r="G11" i="25" s="1"/>
  <c r="I16" i="25"/>
  <c r="K16" i="25"/>
  <c r="K11" i="25" s="1"/>
  <c r="O16" i="25"/>
  <c r="O11" i="25" s="1"/>
  <c r="Q16" i="25"/>
  <c r="V16" i="25"/>
  <c r="V11" i="25" s="1"/>
  <c r="G20" i="25"/>
  <c r="I20" i="25"/>
  <c r="K20" i="25"/>
  <c r="M20" i="25"/>
  <c r="O20" i="25"/>
  <c r="Q20" i="25"/>
  <c r="V20" i="25"/>
  <c r="G22" i="25"/>
  <c r="M22" i="25" s="1"/>
  <c r="I22" i="25"/>
  <c r="K22" i="25"/>
  <c r="O22" i="25"/>
  <c r="Q22" i="25"/>
  <c r="V22" i="25"/>
  <c r="G24" i="25"/>
  <c r="I24" i="25"/>
  <c r="K24" i="25"/>
  <c r="M24" i="25"/>
  <c r="O24" i="25"/>
  <c r="Q24" i="25"/>
  <c r="V24" i="25"/>
  <c r="G27" i="25"/>
  <c r="I27" i="25"/>
  <c r="I26" i="25" s="1"/>
  <c r="K27" i="25"/>
  <c r="M27" i="25"/>
  <c r="O27" i="25"/>
  <c r="Q27" i="25"/>
  <c r="Q26" i="25" s="1"/>
  <c r="V27" i="25"/>
  <c r="G30" i="25"/>
  <c r="M30" i="25" s="1"/>
  <c r="I30" i="25"/>
  <c r="K30" i="25"/>
  <c r="K26" i="25" s="1"/>
  <c r="O30" i="25"/>
  <c r="Q30" i="25"/>
  <c r="V30" i="25"/>
  <c r="V26" i="25" s="1"/>
  <c r="G32" i="25"/>
  <c r="I32" i="25"/>
  <c r="K32" i="25"/>
  <c r="M32" i="25"/>
  <c r="O32" i="25"/>
  <c r="Q32" i="25"/>
  <c r="V32" i="25"/>
  <c r="G34" i="25"/>
  <c r="G26" i="25" s="1"/>
  <c r="I34" i="25"/>
  <c r="K34" i="25"/>
  <c r="O34" i="25"/>
  <c r="O26" i="25" s="1"/>
  <c r="Q34" i="25"/>
  <c r="V34" i="25"/>
  <c r="I36" i="25"/>
  <c r="Q36" i="25"/>
  <c r="G37" i="25"/>
  <c r="M37" i="25" s="1"/>
  <c r="M36" i="25" s="1"/>
  <c r="I37" i="25"/>
  <c r="K37" i="25"/>
  <c r="K36" i="25" s="1"/>
  <c r="O37" i="25"/>
  <c r="O36" i="25" s="1"/>
  <c r="Q37" i="25"/>
  <c r="V37" i="25"/>
  <c r="V36" i="25" s="1"/>
  <c r="G40" i="25"/>
  <c r="I40" i="25"/>
  <c r="K40" i="25"/>
  <c r="M40" i="25"/>
  <c r="O40" i="25"/>
  <c r="Q40" i="25"/>
  <c r="V40" i="25"/>
  <c r="G42" i="25"/>
  <c r="M42" i="25" s="1"/>
  <c r="I42" i="25"/>
  <c r="K42" i="25"/>
  <c r="O42" i="25"/>
  <c r="Q42" i="25"/>
  <c r="V42" i="25"/>
  <c r="G45" i="25"/>
  <c r="M45" i="25" s="1"/>
  <c r="I45" i="25"/>
  <c r="K45" i="25"/>
  <c r="K44" i="25" s="1"/>
  <c r="O45" i="25"/>
  <c r="O44" i="25" s="1"/>
  <c r="Q45" i="25"/>
  <c r="V45" i="25"/>
  <c r="V44" i="25" s="1"/>
  <c r="G47" i="25"/>
  <c r="I47" i="25"/>
  <c r="K47" i="25"/>
  <c r="M47" i="25"/>
  <c r="O47" i="25"/>
  <c r="Q47" i="25"/>
  <c r="V47" i="25"/>
  <c r="G49" i="25"/>
  <c r="M49" i="25" s="1"/>
  <c r="I49" i="25"/>
  <c r="K49" i="25"/>
  <c r="O49" i="25"/>
  <c r="Q49" i="25"/>
  <c r="V49" i="25"/>
  <c r="G51" i="25"/>
  <c r="M51" i="25" s="1"/>
  <c r="I51" i="25"/>
  <c r="I44" i="25" s="1"/>
  <c r="K51" i="25"/>
  <c r="O51" i="25"/>
  <c r="Q51" i="25"/>
  <c r="Q44" i="25" s="1"/>
  <c r="V51" i="25"/>
  <c r="G53" i="25"/>
  <c r="M53" i="25" s="1"/>
  <c r="I53" i="25"/>
  <c r="K53" i="25"/>
  <c r="O53" i="25"/>
  <c r="Q53" i="25"/>
  <c r="V53" i="25"/>
  <c r="G55" i="25"/>
  <c r="I55" i="25"/>
  <c r="K55" i="25"/>
  <c r="M55" i="25"/>
  <c r="O55" i="25"/>
  <c r="Q55" i="25"/>
  <c r="V55" i="25"/>
  <c r="G57" i="25"/>
  <c r="M57" i="25" s="1"/>
  <c r="I57" i="25"/>
  <c r="K57" i="25"/>
  <c r="O57" i="25"/>
  <c r="Q57" i="25"/>
  <c r="V57" i="25"/>
  <c r="G60" i="25"/>
  <c r="M60" i="25" s="1"/>
  <c r="I60" i="25"/>
  <c r="I59" i="25" s="1"/>
  <c r="K60" i="25"/>
  <c r="K59" i="25" s="1"/>
  <c r="O60" i="25"/>
  <c r="Q60" i="25"/>
  <c r="Q59" i="25" s="1"/>
  <c r="V60" i="25"/>
  <c r="V59" i="25" s="1"/>
  <c r="G63" i="25"/>
  <c r="I63" i="25"/>
  <c r="K63" i="25"/>
  <c r="M63" i="25"/>
  <c r="O63" i="25"/>
  <c r="Q63" i="25"/>
  <c r="V63" i="25"/>
  <c r="G65" i="25"/>
  <c r="G59" i="25" s="1"/>
  <c r="I65" i="25"/>
  <c r="K65" i="25"/>
  <c r="M65" i="25"/>
  <c r="O65" i="25"/>
  <c r="O59" i="25" s="1"/>
  <c r="Q65" i="25"/>
  <c r="V65" i="25"/>
  <c r="G67" i="25"/>
  <c r="M67" i="25" s="1"/>
  <c r="I67" i="25"/>
  <c r="K67" i="25"/>
  <c r="O67" i="25"/>
  <c r="Q67" i="25"/>
  <c r="V67" i="25"/>
  <c r="G70" i="25"/>
  <c r="M70" i="25" s="1"/>
  <c r="I70" i="25"/>
  <c r="K70" i="25"/>
  <c r="O70" i="25"/>
  <c r="Q70" i="25"/>
  <c r="V70" i="25"/>
  <c r="G72" i="25"/>
  <c r="I72" i="25"/>
  <c r="K72" i="25"/>
  <c r="M72" i="25"/>
  <c r="O72" i="25"/>
  <c r="Q72" i="25"/>
  <c r="V72" i="25"/>
  <c r="G74" i="25"/>
  <c r="I74" i="25"/>
  <c r="K74" i="25"/>
  <c r="M74" i="25"/>
  <c r="O74" i="25"/>
  <c r="Q74" i="25"/>
  <c r="V74" i="25"/>
  <c r="G77" i="25"/>
  <c r="O77" i="25"/>
  <c r="G78" i="25"/>
  <c r="M78" i="25" s="1"/>
  <c r="M77" i="25" s="1"/>
  <c r="I78" i="25"/>
  <c r="I77" i="25" s="1"/>
  <c r="K78" i="25"/>
  <c r="K77" i="25" s="1"/>
  <c r="O78" i="25"/>
  <c r="Q78" i="25"/>
  <c r="Q77" i="25" s="1"/>
  <c r="V78" i="25"/>
  <c r="V77" i="25" s="1"/>
  <c r="G81" i="25"/>
  <c r="I81" i="25"/>
  <c r="K81" i="25"/>
  <c r="M81" i="25"/>
  <c r="O81" i="25"/>
  <c r="Q81" i="25"/>
  <c r="V81" i="25"/>
  <c r="K83" i="25"/>
  <c r="V83" i="25"/>
  <c r="G84" i="25"/>
  <c r="G83" i="25" s="1"/>
  <c r="I84" i="25"/>
  <c r="I83" i="25" s="1"/>
  <c r="K84" i="25"/>
  <c r="O84" i="25"/>
  <c r="O83" i="25" s="1"/>
  <c r="Q84" i="25"/>
  <c r="Q83" i="25" s="1"/>
  <c r="V84" i="25"/>
  <c r="G86" i="25"/>
  <c r="I86" i="25"/>
  <c r="O86" i="25"/>
  <c r="Q86" i="25"/>
  <c r="G87" i="25"/>
  <c r="I87" i="25"/>
  <c r="K87" i="25"/>
  <c r="K86" i="25" s="1"/>
  <c r="M87" i="25"/>
  <c r="M86" i="25" s="1"/>
  <c r="O87" i="25"/>
  <c r="Q87" i="25"/>
  <c r="V87" i="25"/>
  <c r="V86" i="25" s="1"/>
  <c r="AE90" i="25"/>
  <c r="G12" i="24"/>
  <c r="G8" i="24"/>
  <c r="O8" i="24"/>
  <c r="G9" i="24"/>
  <c r="M9" i="24" s="1"/>
  <c r="M8" i="24" s="1"/>
  <c r="I9" i="24"/>
  <c r="I8" i="24" s="1"/>
  <c r="K9" i="24"/>
  <c r="K8" i="24" s="1"/>
  <c r="O9" i="24"/>
  <c r="Q9" i="24"/>
  <c r="Q8" i="24" s="1"/>
  <c r="V9" i="24"/>
  <c r="V8" i="24" s="1"/>
  <c r="G10" i="24"/>
  <c r="I10" i="24"/>
  <c r="K10" i="24"/>
  <c r="M10" i="24"/>
  <c r="O10" i="24"/>
  <c r="Q10" i="24"/>
  <c r="V10" i="24"/>
  <c r="AE12" i="24"/>
  <c r="AF12" i="24"/>
  <c r="G160" i="23"/>
  <c r="G9" i="23"/>
  <c r="M9" i="23" s="1"/>
  <c r="I9" i="23"/>
  <c r="I8" i="23" s="1"/>
  <c r="K9" i="23"/>
  <c r="K8" i="23" s="1"/>
  <c r="O9" i="23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G12" i="23"/>
  <c r="G8" i="23" s="1"/>
  <c r="I12" i="23"/>
  <c r="K12" i="23"/>
  <c r="O12" i="23"/>
  <c r="O8" i="23" s="1"/>
  <c r="Q12" i="23"/>
  <c r="V12" i="23"/>
  <c r="G13" i="23"/>
  <c r="M13" i="23" s="1"/>
  <c r="I13" i="23"/>
  <c r="K13" i="23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Q15" i="23"/>
  <c r="V15" i="23"/>
  <c r="G16" i="23"/>
  <c r="M16" i="23" s="1"/>
  <c r="I16" i="23"/>
  <c r="K16" i="23"/>
  <c r="O16" i="23"/>
  <c r="Q16" i="23"/>
  <c r="V16" i="23"/>
  <c r="G17" i="23"/>
  <c r="I17" i="23"/>
  <c r="K17" i="23"/>
  <c r="M17" i="23"/>
  <c r="O17" i="23"/>
  <c r="Q17" i="23"/>
  <c r="V17" i="23"/>
  <c r="G19" i="23"/>
  <c r="I19" i="23"/>
  <c r="I18" i="23" s="1"/>
  <c r="K19" i="23"/>
  <c r="M19" i="23"/>
  <c r="O19" i="23"/>
  <c r="Q19" i="23"/>
  <c r="Q18" i="23" s="1"/>
  <c r="V19" i="23"/>
  <c r="G20" i="23"/>
  <c r="G18" i="23" s="1"/>
  <c r="I20" i="23"/>
  <c r="K20" i="23"/>
  <c r="O20" i="23"/>
  <c r="O18" i="23" s="1"/>
  <c r="Q20" i="23"/>
  <c r="V20" i="23"/>
  <c r="V18" i="23" s="1"/>
  <c r="G21" i="23"/>
  <c r="I21" i="23"/>
  <c r="K21" i="23"/>
  <c r="M21" i="23"/>
  <c r="O21" i="23"/>
  <c r="Q21" i="23"/>
  <c r="V21" i="23"/>
  <c r="G22" i="23"/>
  <c r="M22" i="23" s="1"/>
  <c r="I22" i="23"/>
  <c r="K22" i="23"/>
  <c r="K18" i="23" s="1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I25" i="23"/>
  <c r="K25" i="23"/>
  <c r="M25" i="23"/>
  <c r="O25" i="23"/>
  <c r="Q25" i="23"/>
  <c r="V25" i="23"/>
  <c r="G26" i="23"/>
  <c r="M26" i="23" s="1"/>
  <c r="I26" i="23"/>
  <c r="K26" i="23"/>
  <c r="O26" i="23"/>
  <c r="Q26" i="23"/>
  <c r="V26" i="23"/>
  <c r="G27" i="23"/>
  <c r="I27" i="23"/>
  <c r="K27" i="23"/>
  <c r="M27" i="23"/>
  <c r="O27" i="23"/>
  <c r="Q27" i="23"/>
  <c r="V27" i="23"/>
  <c r="G28" i="23"/>
  <c r="M28" i="23" s="1"/>
  <c r="I28" i="23"/>
  <c r="K28" i="23"/>
  <c r="O28" i="23"/>
  <c r="Q28" i="23"/>
  <c r="V28" i="23"/>
  <c r="G29" i="23"/>
  <c r="I29" i="23"/>
  <c r="K29" i="23"/>
  <c r="M29" i="23"/>
  <c r="O29" i="23"/>
  <c r="Q29" i="23"/>
  <c r="V29" i="23"/>
  <c r="G30" i="23"/>
  <c r="M30" i="23" s="1"/>
  <c r="I30" i="23"/>
  <c r="K30" i="23"/>
  <c r="O30" i="23"/>
  <c r="Q30" i="23"/>
  <c r="V30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3" i="23"/>
  <c r="I33" i="23"/>
  <c r="K33" i="23"/>
  <c r="M33" i="23"/>
  <c r="O33" i="23"/>
  <c r="Q33" i="23"/>
  <c r="V33" i="23"/>
  <c r="G34" i="23"/>
  <c r="M34" i="23" s="1"/>
  <c r="I34" i="23"/>
  <c r="K34" i="23"/>
  <c r="O34" i="23"/>
  <c r="Q34" i="23"/>
  <c r="V34" i="23"/>
  <c r="G35" i="23"/>
  <c r="I35" i="23"/>
  <c r="K35" i="23"/>
  <c r="M35" i="23"/>
  <c r="O35" i="23"/>
  <c r="Q35" i="23"/>
  <c r="V35" i="23"/>
  <c r="G36" i="23"/>
  <c r="M36" i="23" s="1"/>
  <c r="I36" i="23"/>
  <c r="K36" i="23"/>
  <c r="O36" i="23"/>
  <c r="Q36" i="23"/>
  <c r="V36" i="23"/>
  <c r="G37" i="23"/>
  <c r="I37" i="23"/>
  <c r="K37" i="23"/>
  <c r="M37" i="23"/>
  <c r="O37" i="23"/>
  <c r="Q37" i="23"/>
  <c r="V37" i="23"/>
  <c r="G38" i="23"/>
  <c r="M38" i="23" s="1"/>
  <c r="I38" i="23"/>
  <c r="K38" i="23"/>
  <c r="O38" i="23"/>
  <c r="Q38" i="23"/>
  <c r="V38" i="23"/>
  <c r="G40" i="23"/>
  <c r="G39" i="23" s="1"/>
  <c r="I40" i="23"/>
  <c r="I39" i="23" s="1"/>
  <c r="K40" i="23"/>
  <c r="K39" i="23" s="1"/>
  <c r="O40" i="23"/>
  <c r="Q40" i="23"/>
  <c r="Q39" i="23" s="1"/>
  <c r="V40" i="23"/>
  <c r="V39" i="23" s="1"/>
  <c r="G41" i="23"/>
  <c r="I41" i="23"/>
  <c r="K41" i="23"/>
  <c r="M41" i="23"/>
  <c r="O41" i="23"/>
  <c r="Q41" i="23"/>
  <c r="V41" i="23"/>
  <c r="G42" i="23"/>
  <c r="I42" i="23"/>
  <c r="K42" i="23"/>
  <c r="M42" i="23"/>
  <c r="O42" i="23"/>
  <c r="O39" i="23" s="1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I45" i="23"/>
  <c r="K45" i="23"/>
  <c r="M45" i="23"/>
  <c r="O45" i="23"/>
  <c r="Q45" i="23"/>
  <c r="V45" i="23"/>
  <c r="G46" i="23"/>
  <c r="I46" i="23"/>
  <c r="K46" i="23"/>
  <c r="M46" i="23"/>
  <c r="O46" i="23"/>
  <c r="Q46" i="23"/>
  <c r="V46" i="23"/>
  <c r="G47" i="23"/>
  <c r="M47" i="23" s="1"/>
  <c r="I47" i="23"/>
  <c r="K47" i="23"/>
  <c r="O47" i="23"/>
  <c r="Q47" i="23"/>
  <c r="V47" i="23"/>
  <c r="G48" i="23"/>
  <c r="M48" i="23" s="1"/>
  <c r="I48" i="23"/>
  <c r="K48" i="23"/>
  <c r="O48" i="23"/>
  <c r="Q48" i="23"/>
  <c r="V48" i="23"/>
  <c r="G49" i="23"/>
  <c r="I49" i="23"/>
  <c r="K49" i="23"/>
  <c r="M49" i="23"/>
  <c r="O49" i="23"/>
  <c r="Q49" i="23"/>
  <c r="V49" i="23"/>
  <c r="G50" i="23"/>
  <c r="I50" i="23"/>
  <c r="K50" i="23"/>
  <c r="M50" i="23"/>
  <c r="O50" i="23"/>
  <c r="Q50" i="23"/>
  <c r="V50" i="23"/>
  <c r="G51" i="23"/>
  <c r="M51" i="23" s="1"/>
  <c r="I51" i="23"/>
  <c r="K51" i="23"/>
  <c r="O51" i="23"/>
  <c r="Q51" i="23"/>
  <c r="V51" i="23"/>
  <c r="G52" i="23"/>
  <c r="M52" i="23" s="1"/>
  <c r="I52" i="23"/>
  <c r="K52" i="23"/>
  <c r="O52" i="23"/>
  <c r="Q52" i="23"/>
  <c r="V52" i="23"/>
  <c r="G53" i="23"/>
  <c r="I53" i="23"/>
  <c r="K53" i="23"/>
  <c r="M53" i="23"/>
  <c r="O53" i="23"/>
  <c r="Q53" i="23"/>
  <c r="V53" i="23"/>
  <c r="G54" i="23"/>
  <c r="I54" i="23"/>
  <c r="K54" i="23"/>
  <c r="M54" i="23"/>
  <c r="O54" i="23"/>
  <c r="Q54" i="23"/>
  <c r="V54" i="23"/>
  <c r="G55" i="23"/>
  <c r="M55" i="23" s="1"/>
  <c r="I55" i="23"/>
  <c r="K55" i="23"/>
  <c r="O55" i="23"/>
  <c r="Q55" i="23"/>
  <c r="V55" i="23"/>
  <c r="G56" i="23"/>
  <c r="M56" i="23" s="1"/>
  <c r="I56" i="23"/>
  <c r="K56" i="23"/>
  <c r="O56" i="23"/>
  <c r="Q56" i="23"/>
  <c r="V56" i="23"/>
  <c r="G57" i="23"/>
  <c r="I57" i="23"/>
  <c r="K57" i="23"/>
  <c r="M57" i="23"/>
  <c r="O57" i="23"/>
  <c r="Q57" i="23"/>
  <c r="V57" i="23"/>
  <c r="G58" i="23"/>
  <c r="I58" i="23"/>
  <c r="K58" i="23"/>
  <c r="M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I61" i="23"/>
  <c r="K61" i="23"/>
  <c r="M61" i="23"/>
  <c r="O61" i="23"/>
  <c r="Q61" i="23"/>
  <c r="V61" i="23"/>
  <c r="G62" i="23"/>
  <c r="I62" i="23"/>
  <c r="K62" i="23"/>
  <c r="M62" i="23"/>
  <c r="O62" i="23"/>
  <c r="Q62" i="23"/>
  <c r="V62" i="23"/>
  <c r="G63" i="23"/>
  <c r="M63" i="23" s="1"/>
  <c r="I63" i="23"/>
  <c r="K63" i="23"/>
  <c r="O63" i="23"/>
  <c r="Q63" i="23"/>
  <c r="V63" i="23"/>
  <c r="G64" i="23"/>
  <c r="M64" i="23" s="1"/>
  <c r="I64" i="23"/>
  <c r="K64" i="23"/>
  <c r="O64" i="23"/>
  <c r="Q64" i="23"/>
  <c r="V64" i="23"/>
  <c r="G65" i="23"/>
  <c r="I65" i="23"/>
  <c r="K65" i="23"/>
  <c r="M65" i="23"/>
  <c r="O65" i="23"/>
  <c r="Q65" i="23"/>
  <c r="V65" i="23"/>
  <c r="G66" i="23"/>
  <c r="M66" i="23" s="1"/>
  <c r="I66" i="23"/>
  <c r="K66" i="23"/>
  <c r="O66" i="23"/>
  <c r="Q66" i="23"/>
  <c r="V66" i="23"/>
  <c r="G68" i="23"/>
  <c r="M68" i="23" s="1"/>
  <c r="I68" i="23"/>
  <c r="I67" i="23" s="1"/>
  <c r="K68" i="23"/>
  <c r="K67" i="23" s="1"/>
  <c r="O68" i="23"/>
  <c r="Q68" i="23"/>
  <c r="Q67" i="23" s="1"/>
  <c r="V68" i="23"/>
  <c r="V67" i="23" s="1"/>
  <c r="G69" i="23"/>
  <c r="I69" i="23"/>
  <c r="K69" i="23"/>
  <c r="M69" i="23"/>
  <c r="O69" i="23"/>
  <c r="Q69" i="23"/>
  <c r="V69" i="23"/>
  <c r="G70" i="23"/>
  <c r="I70" i="23"/>
  <c r="K70" i="23"/>
  <c r="M70" i="23"/>
  <c r="O70" i="23"/>
  <c r="Q70" i="23"/>
  <c r="V70" i="23"/>
  <c r="G71" i="23"/>
  <c r="M71" i="23" s="1"/>
  <c r="I71" i="23"/>
  <c r="K71" i="23"/>
  <c r="O71" i="23"/>
  <c r="O67" i="23" s="1"/>
  <c r="Q71" i="23"/>
  <c r="V71" i="23"/>
  <c r="G72" i="23"/>
  <c r="M72" i="23" s="1"/>
  <c r="I72" i="23"/>
  <c r="K72" i="23"/>
  <c r="O72" i="23"/>
  <c r="Q72" i="23"/>
  <c r="V72" i="23"/>
  <c r="G73" i="23"/>
  <c r="I73" i="23"/>
  <c r="K73" i="23"/>
  <c r="M73" i="23"/>
  <c r="O73" i="23"/>
  <c r="Q73" i="23"/>
  <c r="V73" i="23"/>
  <c r="G74" i="23"/>
  <c r="I74" i="23"/>
  <c r="K74" i="23"/>
  <c r="M74" i="23"/>
  <c r="O74" i="23"/>
  <c r="Q74" i="23"/>
  <c r="V74" i="23"/>
  <c r="G75" i="23"/>
  <c r="M75" i="23" s="1"/>
  <c r="I75" i="23"/>
  <c r="K75" i="23"/>
  <c r="O75" i="23"/>
  <c r="Q75" i="23"/>
  <c r="V75" i="23"/>
  <c r="G76" i="23"/>
  <c r="M76" i="23" s="1"/>
  <c r="I76" i="23"/>
  <c r="K76" i="23"/>
  <c r="O76" i="23"/>
  <c r="Q76" i="23"/>
  <c r="V76" i="23"/>
  <c r="G77" i="23"/>
  <c r="I77" i="23"/>
  <c r="K77" i="23"/>
  <c r="M77" i="23"/>
  <c r="O77" i="23"/>
  <c r="Q77" i="23"/>
  <c r="V77" i="23"/>
  <c r="G78" i="23"/>
  <c r="I78" i="23"/>
  <c r="K78" i="23"/>
  <c r="M78" i="23"/>
  <c r="O78" i="23"/>
  <c r="Q78" i="23"/>
  <c r="V78" i="23"/>
  <c r="G79" i="23"/>
  <c r="M79" i="23" s="1"/>
  <c r="I79" i="23"/>
  <c r="K79" i="23"/>
  <c r="O79" i="23"/>
  <c r="Q79" i="23"/>
  <c r="V79" i="23"/>
  <c r="G80" i="23"/>
  <c r="M80" i="23" s="1"/>
  <c r="I80" i="23"/>
  <c r="K80" i="23"/>
  <c r="O80" i="23"/>
  <c r="Q80" i="23"/>
  <c r="V80" i="23"/>
  <c r="G81" i="23"/>
  <c r="I81" i="23"/>
  <c r="K81" i="23"/>
  <c r="M81" i="23"/>
  <c r="O81" i="23"/>
  <c r="Q81" i="23"/>
  <c r="V81" i="23"/>
  <c r="G82" i="23"/>
  <c r="I82" i="23"/>
  <c r="K82" i="23"/>
  <c r="M82" i="23"/>
  <c r="O82" i="23"/>
  <c r="Q82" i="23"/>
  <c r="V82" i="23"/>
  <c r="G83" i="23"/>
  <c r="M83" i="23" s="1"/>
  <c r="I83" i="23"/>
  <c r="K83" i="23"/>
  <c r="O83" i="23"/>
  <c r="Q83" i="23"/>
  <c r="V83" i="23"/>
  <c r="G84" i="23"/>
  <c r="I84" i="23"/>
  <c r="K84" i="23"/>
  <c r="M84" i="23"/>
  <c r="O84" i="23"/>
  <c r="Q84" i="23"/>
  <c r="V84" i="23"/>
  <c r="G85" i="23"/>
  <c r="M85" i="23" s="1"/>
  <c r="I85" i="23"/>
  <c r="K85" i="23"/>
  <c r="O85" i="23"/>
  <c r="Q85" i="23"/>
  <c r="V85" i="23"/>
  <c r="G86" i="23"/>
  <c r="I86" i="23"/>
  <c r="K86" i="23"/>
  <c r="M86" i="23"/>
  <c r="O86" i="23"/>
  <c r="Q86" i="23"/>
  <c r="V86" i="23"/>
  <c r="G87" i="23"/>
  <c r="M87" i="23" s="1"/>
  <c r="I87" i="23"/>
  <c r="K87" i="23"/>
  <c r="O87" i="23"/>
  <c r="Q87" i="23"/>
  <c r="V87" i="23"/>
  <c r="G88" i="23"/>
  <c r="I88" i="23"/>
  <c r="K88" i="23"/>
  <c r="M88" i="23"/>
  <c r="O88" i="23"/>
  <c r="Q88" i="23"/>
  <c r="V88" i="23"/>
  <c r="G90" i="23"/>
  <c r="I90" i="23"/>
  <c r="I89" i="23" s="1"/>
  <c r="K90" i="23"/>
  <c r="M90" i="23"/>
  <c r="O90" i="23"/>
  <c r="Q90" i="23"/>
  <c r="Q89" i="23" s="1"/>
  <c r="V90" i="23"/>
  <c r="G91" i="23"/>
  <c r="M91" i="23" s="1"/>
  <c r="I91" i="23"/>
  <c r="K91" i="23"/>
  <c r="K89" i="23" s="1"/>
  <c r="O91" i="23"/>
  <c r="Q91" i="23"/>
  <c r="V91" i="23"/>
  <c r="V89" i="23" s="1"/>
  <c r="G92" i="23"/>
  <c r="I92" i="23"/>
  <c r="K92" i="23"/>
  <c r="M92" i="23"/>
  <c r="O92" i="23"/>
  <c r="Q92" i="23"/>
  <c r="V92" i="23"/>
  <c r="G93" i="23"/>
  <c r="M93" i="23" s="1"/>
  <c r="I93" i="23"/>
  <c r="K93" i="23"/>
  <c r="O93" i="23"/>
  <c r="O89" i="23" s="1"/>
  <c r="Q93" i="23"/>
  <c r="V93" i="23"/>
  <c r="G94" i="23"/>
  <c r="I94" i="23"/>
  <c r="K94" i="23"/>
  <c r="M94" i="23"/>
  <c r="O94" i="23"/>
  <c r="Q94" i="23"/>
  <c r="V94" i="23"/>
  <c r="G95" i="23"/>
  <c r="M95" i="23" s="1"/>
  <c r="I95" i="23"/>
  <c r="K95" i="23"/>
  <c r="O95" i="23"/>
  <c r="Q95" i="23"/>
  <c r="V95" i="23"/>
  <c r="G96" i="23"/>
  <c r="I96" i="23"/>
  <c r="K96" i="23"/>
  <c r="M96" i="23"/>
  <c r="O96" i="23"/>
  <c r="Q96" i="23"/>
  <c r="V96" i="23"/>
  <c r="G97" i="23"/>
  <c r="M97" i="23" s="1"/>
  <c r="I97" i="23"/>
  <c r="K97" i="23"/>
  <c r="O97" i="23"/>
  <c r="Q97" i="23"/>
  <c r="V97" i="23"/>
  <c r="G98" i="23"/>
  <c r="I98" i="23"/>
  <c r="K98" i="23"/>
  <c r="M98" i="23"/>
  <c r="O98" i="23"/>
  <c r="Q98" i="23"/>
  <c r="V98" i="23"/>
  <c r="G99" i="23"/>
  <c r="M99" i="23" s="1"/>
  <c r="I99" i="23"/>
  <c r="K99" i="23"/>
  <c r="O99" i="23"/>
  <c r="Q99" i="23"/>
  <c r="V99" i="23"/>
  <c r="G100" i="23"/>
  <c r="I100" i="23"/>
  <c r="K100" i="23"/>
  <c r="M100" i="23"/>
  <c r="O100" i="23"/>
  <c r="Q100" i="23"/>
  <c r="V100" i="23"/>
  <c r="G101" i="23"/>
  <c r="M101" i="23" s="1"/>
  <c r="I101" i="23"/>
  <c r="K101" i="23"/>
  <c r="O101" i="23"/>
  <c r="Q101" i="23"/>
  <c r="V101" i="23"/>
  <c r="G102" i="23"/>
  <c r="I102" i="23"/>
  <c r="K102" i="23"/>
  <c r="M102" i="23"/>
  <c r="O102" i="23"/>
  <c r="Q102" i="23"/>
  <c r="V102" i="23"/>
  <c r="G103" i="23"/>
  <c r="M103" i="23" s="1"/>
  <c r="I103" i="23"/>
  <c r="K103" i="23"/>
  <c r="O103" i="23"/>
  <c r="Q103" i="23"/>
  <c r="V103" i="23"/>
  <c r="G104" i="23"/>
  <c r="I104" i="23"/>
  <c r="K104" i="23"/>
  <c r="M104" i="23"/>
  <c r="O104" i="23"/>
  <c r="Q104" i="23"/>
  <c r="V104" i="23"/>
  <c r="G105" i="23"/>
  <c r="M105" i="23" s="1"/>
  <c r="I105" i="23"/>
  <c r="K105" i="23"/>
  <c r="O105" i="23"/>
  <c r="Q105" i="23"/>
  <c r="V105" i="23"/>
  <c r="G106" i="23"/>
  <c r="I106" i="23"/>
  <c r="K106" i="23"/>
  <c r="M106" i="23"/>
  <c r="O106" i="23"/>
  <c r="Q106" i="23"/>
  <c r="V106" i="23"/>
  <c r="G107" i="23"/>
  <c r="M107" i="23" s="1"/>
  <c r="I107" i="23"/>
  <c r="K107" i="23"/>
  <c r="O107" i="23"/>
  <c r="Q107" i="23"/>
  <c r="V107" i="23"/>
  <c r="G108" i="23"/>
  <c r="I108" i="23"/>
  <c r="K108" i="23"/>
  <c r="M108" i="23"/>
  <c r="O108" i="23"/>
  <c r="Q108" i="23"/>
  <c r="V108" i="23"/>
  <c r="G109" i="23"/>
  <c r="M109" i="23" s="1"/>
  <c r="I109" i="23"/>
  <c r="K109" i="23"/>
  <c r="O109" i="23"/>
  <c r="Q109" i="23"/>
  <c r="V109" i="23"/>
  <c r="G110" i="23"/>
  <c r="I110" i="23"/>
  <c r="K110" i="23"/>
  <c r="M110" i="23"/>
  <c r="O110" i="23"/>
  <c r="Q110" i="23"/>
  <c r="V110" i="23"/>
  <c r="G111" i="23"/>
  <c r="M111" i="23" s="1"/>
  <c r="I111" i="23"/>
  <c r="K111" i="23"/>
  <c r="O111" i="23"/>
  <c r="Q111" i="23"/>
  <c r="V111" i="23"/>
  <c r="G112" i="23"/>
  <c r="I112" i="23"/>
  <c r="K112" i="23"/>
  <c r="M112" i="23"/>
  <c r="O112" i="23"/>
  <c r="Q112" i="23"/>
  <c r="V112" i="23"/>
  <c r="G113" i="23"/>
  <c r="M113" i="23" s="1"/>
  <c r="I113" i="23"/>
  <c r="K113" i="23"/>
  <c r="O113" i="23"/>
  <c r="Q113" i="23"/>
  <c r="V113" i="23"/>
  <c r="G114" i="23"/>
  <c r="I114" i="23"/>
  <c r="K114" i="23"/>
  <c r="M114" i="23"/>
  <c r="O114" i="23"/>
  <c r="Q114" i="23"/>
  <c r="V114" i="23"/>
  <c r="G115" i="23"/>
  <c r="M115" i="23" s="1"/>
  <c r="I115" i="23"/>
  <c r="K115" i="23"/>
  <c r="O115" i="23"/>
  <c r="Q115" i="23"/>
  <c r="V115" i="23"/>
  <c r="G116" i="23"/>
  <c r="I116" i="23"/>
  <c r="K116" i="23"/>
  <c r="M116" i="23"/>
  <c r="O116" i="23"/>
  <c r="Q116" i="23"/>
  <c r="V116" i="23"/>
  <c r="G117" i="23"/>
  <c r="M117" i="23" s="1"/>
  <c r="I117" i="23"/>
  <c r="K117" i="23"/>
  <c r="O117" i="23"/>
  <c r="Q117" i="23"/>
  <c r="V117" i="23"/>
  <c r="G118" i="23"/>
  <c r="I118" i="23"/>
  <c r="K118" i="23"/>
  <c r="M118" i="23"/>
  <c r="O118" i="23"/>
  <c r="Q118" i="23"/>
  <c r="V118" i="23"/>
  <c r="G119" i="23"/>
  <c r="M119" i="23" s="1"/>
  <c r="I119" i="23"/>
  <c r="K119" i="23"/>
  <c r="O119" i="23"/>
  <c r="Q119" i="23"/>
  <c r="V119" i="23"/>
  <c r="G120" i="23"/>
  <c r="I120" i="23"/>
  <c r="K120" i="23"/>
  <c r="M120" i="23"/>
  <c r="O120" i="23"/>
  <c r="Q120" i="23"/>
  <c r="V120" i="23"/>
  <c r="G121" i="23"/>
  <c r="M121" i="23" s="1"/>
  <c r="I121" i="23"/>
  <c r="K121" i="23"/>
  <c r="O121" i="23"/>
  <c r="Q121" i="23"/>
  <c r="V121" i="23"/>
  <c r="G122" i="23"/>
  <c r="I122" i="23"/>
  <c r="K122" i="23"/>
  <c r="M122" i="23"/>
  <c r="O122" i="23"/>
  <c r="Q122" i="23"/>
  <c r="V122" i="23"/>
  <c r="G123" i="23"/>
  <c r="M123" i="23" s="1"/>
  <c r="I123" i="23"/>
  <c r="K123" i="23"/>
  <c r="O123" i="23"/>
  <c r="Q123" i="23"/>
  <c r="V123" i="23"/>
  <c r="G124" i="23"/>
  <c r="I124" i="23"/>
  <c r="K124" i="23"/>
  <c r="M124" i="23"/>
  <c r="O124" i="23"/>
  <c r="Q124" i="23"/>
  <c r="V124" i="23"/>
  <c r="G125" i="23"/>
  <c r="M125" i="23" s="1"/>
  <c r="I125" i="23"/>
  <c r="K125" i="23"/>
  <c r="O125" i="23"/>
  <c r="Q125" i="23"/>
  <c r="V125" i="23"/>
  <c r="G126" i="23"/>
  <c r="I126" i="23"/>
  <c r="K126" i="23"/>
  <c r="M126" i="23"/>
  <c r="O126" i="23"/>
  <c r="Q126" i="23"/>
  <c r="V126" i="23"/>
  <c r="G128" i="23"/>
  <c r="I128" i="23"/>
  <c r="I127" i="23" s="1"/>
  <c r="K128" i="23"/>
  <c r="M128" i="23"/>
  <c r="O128" i="23"/>
  <c r="Q128" i="23"/>
  <c r="Q127" i="23" s="1"/>
  <c r="V128" i="23"/>
  <c r="G129" i="23"/>
  <c r="G127" i="23" s="1"/>
  <c r="I129" i="23"/>
  <c r="K129" i="23"/>
  <c r="K127" i="23" s="1"/>
  <c r="O129" i="23"/>
  <c r="O127" i="23" s="1"/>
  <c r="Q129" i="23"/>
  <c r="V129" i="23"/>
  <c r="V127" i="23" s="1"/>
  <c r="G130" i="23"/>
  <c r="I130" i="23"/>
  <c r="K130" i="23"/>
  <c r="M130" i="23"/>
  <c r="O130" i="23"/>
  <c r="Q130" i="23"/>
  <c r="V130" i="23"/>
  <c r="G131" i="23"/>
  <c r="M131" i="23" s="1"/>
  <c r="I131" i="23"/>
  <c r="K131" i="23"/>
  <c r="O131" i="23"/>
  <c r="Q131" i="23"/>
  <c r="V131" i="23"/>
  <c r="G132" i="23"/>
  <c r="I132" i="23"/>
  <c r="K132" i="23"/>
  <c r="M132" i="23"/>
  <c r="O132" i="23"/>
  <c r="Q132" i="23"/>
  <c r="V132" i="23"/>
  <c r="G133" i="23"/>
  <c r="M133" i="23" s="1"/>
  <c r="I133" i="23"/>
  <c r="K133" i="23"/>
  <c r="O133" i="23"/>
  <c r="Q133" i="23"/>
  <c r="V133" i="23"/>
  <c r="G134" i="23"/>
  <c r="I134" i="23"/>
  <c r="K134" i="23"/>
  <c r="M134" i="23"/>
  <c r="O134" i="23"/>
  <c r="Q134" i="23"/>
  <c r="V134" i="23"/>
  <c r="G135" i="23"/>
  <c r="M135" i="23" s="1"/>
  <c r="I135" i="23"/>
  <c r="K135" i="23"/>
  <c r="O135" i="23"/>
  <c r="Q135" i="23"/>
  <c r="V135" i="23"/>
  <c r="G136" i="23"/>
  <c r="I136" i="23"/>
  <c r="K136" i="23"/>
  <c r="M136" i="23"/>
  <c r="O136" i="23"/>
  <c r="Q136" i="23"/>
  <c r="V136" i="23"/>
  <c r="G137" i="23"/>
  <c r="M137" i="23" s="1"/>
  <c r="I137" i="23"/>
  <c r="K137" i="23"/>
  <c r="O137" i="23"/>
  <c r="Q137" i="23"/>
  <c r="V137" i="23"/>
  <c r="G138" i="23"/>
  <c r="I138" i="23"/>
  <c r="K138" i="23"/>
  <c r="M138" i="23"/>
  <c r="O138" i="23"/>
  <c r="Q138" i="23"/>
  <c r="V138" i="23"/>
  <c r="G140" i="23"/>
  <c r="I140" i="23"/>
  <c r="I139" i="23" s="1"/>
  <c r="K140" i="23"/>
  <c r="M140" i="23"/>
  <c r="O140" i="23"/>
  <c r="Q140" i="23"/>
  <c r="Q139" i="23" s="1"/>
  <c r="V140" i="23"/>
  <c r="G141" i="23"/>
  <c r="M141" i="23" s="1"/>
  <c r="I141" i="23"/>
  <c r="K141" i="23"/>
  <c r="K139" i="23" s="1"/>
  <c r="O141" i="23"/>
  <c r="Q141" i="23"/>
  <c r="V141" i="23"/>
  <c r="V139" i="23" s="1"/>
  <c r="G142" i="23"/>
  <c r="I142" i="23"/>
  <c r="K142" i="23"/>
  <c r="M142" i="23"/>
  <c r="O142" i="23"/>
  <c r="Q142" i="23"/>
  <c r="V142" i="23"/>
  <c r="G143" i="23"/>
  <c r="M143" i="23" s="1"/>
  <c r="I143" i="23"/>
  <c r="K143" i="23"/>
  <c r="O143" i="23"/>
  <c r="O139" i="23" s="1"/>
  <c r="Q143" i="23"/>
  <c r="V143" i="23"/>
  <c r="G144" i="23"/>
  <c r="I144" i="23"/>
  <c r="K144" i="23"/>
  <c r="M144" i="23"/>
  <c r="O144" i="23"/>
  <c r="Q144" i="23"/>
  <c r="V144" i="23"/>
  <c r="G145" i="23"/>
  <c r="M145" i="23" s="1"/>
  <c r="I145" i="23"/>
  <c r="K145" i="23"/>
  <c r="O145" i="23"/>
  <c r="Q145" i="23"/>
  <c r="V145" i="23"/>
  <c r="G146" i="23"/>
  <c r="I146" i="23"/>
  <c r="K146" i="23"/>
  <c r="M146" i="23"/>
  <c r="O146" i="23"/>
  <c r="Q146" i="23"/>
  <c r="V146" i="23"/>
  <c r="G147" i="23"/>
  <c r="M147" i="23" s="1"/>
  <c r="I147" i="23"/>
  <c r="K147" i="23"/>
  <c r="O147" i="23"/>
  <c r="Q147" i="23"/>
  <c r="V147" i="23"/>
  <c r="G148" i="23"/>
  <c r="I148" i="23"/>
  <c r="K148" i="23"/>
  <c r="M148" i="23"/>
  <c r="O148" i="23"/>
  <c r="Q148" i="23"/>
  <c r="V148" i="23"/>
  <c r="G149" i="23"/>
  <c r="M149" i="23" s="1"/>
  <c r="I149" i="23"/>
  <c r="K149" i="23"/>
  <c r="O149" i="23"/>
  <c r="Q149" i="23"/>
  <c r="V149" i="23"/>
  <c r="G150" i="23"/>
  <c r="I150" i="23"/>
  <c r="K150" i="23"/>
  <c r="M150" i="23"/>
  <c r="O150" i="23"/>
  <c r="Q150" i="23"/>
  <c r="V150" i="23"/>
  <c r="G151" i="23"/>
  <c r="M151" i="23" s="1"/>
  <c r="I151" i="23"/>
  <c r="K151" i="23"/>
  <c r="O151" i="23"/>
  <c r="Q151" i="23"/>
  <c r="V151" i="23"/>
  <c r="G152" i="23"/>
  <c r="I152" i="23"/>
  <c r="K152" i="23"/>
  <c r="M152" i="23"/>
  <c r="O152" i="23"/>
  <c r="Q152" i="23"/>
  <c r="V152" i="23"/>
  <c r="G153" i="23"/>
  <c r="M153" i="23" s="1"/>
  <c r="I153" i="23"/>
  <c r="K153" i="23"/>
  <c r="O153" i="23"/>
  <c r="Q153" i="23"/>
  <c r="V153" i="23"/>
  <c r="G154" i="23"/>
  <c r="I154" i="23"/>
  <c r="K154" i="23"/>
  <c r="M154" i="23"/>
  <c r="O154" i="23"/>
  <c r="Q154" i="23"/>
  <c r="V154" i="23"/>
  <c r="G155" i="23"/>
  <c r="M155" i="23" s="1"/>
  <c r="I155" i="23"/>
  <c r="K155" i="23"/>
  <c r="O155" i="23"/>
  <c r="Q155" i="23"/>
  <c r="V155" i="23"/>
  <c r="G156" i="23"/>
  <c r="I156" i="23"/>
  <c r="K156" i="23"/>
  <c r="M156" i="23"/>
  <c r="O156" i="23"/>
  <c r="Q156" i="23"/>
  <c r="V156" i="23"/>
  <c r="G157" i="23"/>
  <c r="M157" i="23" s="1"/>
  <c r="I157" i="23"/>
  <c r="K157" i="23"/>
  <c r="O157" i="23"/>
  <c r="Q157" i="23"/>
  <c r="V157" i="23"/>
  <c r="G158" i="23"/>
  <c r="I158" i="23"/>
  <c r="K158" i="23"/>
  <c r="M158" i="23"/>
  <c r="O158" i="23"/>
  <c r="Q158" i="23"/>
  <c r="V158" i="23"/>
  <c r="AE160" i="23"/>
  <c r="AF160" i="23"/>
  <c r="G32" i="22"/>
  <c r="G9" i="22"/>
  <c r="M9" i="22" s="1"/>
  <c r="I9" i="22"/>
  <c r="I8" i="22" s="1"/>
  <c r="K9" i="22"/>
  <c r="K8" i="22" s="1"/>
  <c r="O9" i="22"/>
  <c r="Q9" i="22"/>
  <c r="Q8" i="22" s="1"/>
  <c r="V9" i="22"/>
  <c r="V8" i="22" s="1"/>
  <c r="G10" i="22"/>
  <c r="I10" i="22"/>
  <c r="K10" i="22"/>
  <c r="M10" i="22"/>
  <c r="O10" i="22"/>
  <c r="Q10" i="22"/>
  <c r="V10" i="22"/>
  <c r="G11" i="22"/>
  <c r="I11" i="22"/>
  <c r="K11" i="22"/>
  <c r="M11" i="22"/>
  <c r="O11" i="22"/>
  <c r="Q11" i="22"/>
  <c r="V11" i="22"/>
  <c r="G12" i="22"/>
  <c r="G8" i="22" s="1"/>
  <c r="I12" i="22"/>
  <c r="K12" i="22"/>
  <c r="O12" i="22"/>
  <c r="O8" i="22" s="1"/>
  <c r="Q12" i="22"/>
  <c r="V12" i="22"/>
  <c r="G13" i="22"/>
  <c r="I13" i="22"/>
  <c r="K13" i="22"/>
  <c r="M13" i="22"/>
  <c r="O13" i="22"/>
  <c r="Q13" i="22"/>
  <c r="V13" i="22"/>
  <c r="G14" i="22"/>
  <c r="M14" i="22" s="1"/>
  <c r="I14" i="22"/>
  <c r="K14" i="22"/>
  <c r="O14" i="22"/>
  <c r="Q14" i="22"/>
  <c r="V14" i="22"/>
  <c r="G16" i="22"/>
  <c r="G15" i="22" s="1"/>
  <c r="I16" i="22"/>
  <c r="I15" i="22" s="1"/>
  <c r="K16" i="22"/>
  <c r="K15" i="22" s="1"/>
  <c r="O16" i="22"/>
  <c r="O15" i="22" s="1"/>
  <c r="Q16" i="22"/>
  <c r="Q15" i="22" s="1"/>
  <c r="V16" i="22"/>
  <c r="V15" i="22" s="1"/>
  <c r="G17" i="22"/>
  <c r="I17" i="22"/>
  <c r="K17" i="22"/>
  <c r="M17" i="22"/>
  <c r="O17" i="22"/>
  <c r="Q17" i="22"/>
  <c r="V17" i="22"/>
  <c r="G19" i="22"/>
  <c r="G18" i="22" s="1"/>
  <c r="I19" i="22"/>
  <c r="I18" i="22" s="1"/>
  <c r="K19" i="22"/>
  <c r="M19" i="22"/>
  <c r="O19" i="22"/>
  <c r="O18" i="22" s="1"/>
  <c r="Q19" i="22"/>
  <c r="Q18" i="22" s="1"/>
  <c r="V19" i="22"/>
  <c r="G20" i="22"/>
  <c r="M20" i="22" s="1"/>
  <c r="I20" i="22"/>
  <c r="K20" i="22"/>
  <c r="O20" i="22"/>
  <c r="Q20" i="22"/>
  <c r="V20" i="22"/>
  <c r="G21" i="22"/>
  <c r="I21" i="22"/>
  <c r="K21" i="22"/>
  <c r="M21" i="22"/>
  <c r="O21" i="22"/>
  <c r="Q21" i="22"/>
  <c r="V21" i="22"/>
  <c r="G22" i="22"/>
  <c r="I22" i="22"/>
  <c r="K22" i="22"/>
  <c r="K18" i="22" s="1"/>
  <c r="M22" i="22"/>
  <c r="O22" i="22"/>
  <c r="Q22" i="22"/>
  <c r="V22" i="22"/>
  <c r="V18" i="22" s="1"/>
  <c r="G23" i="22"/>
  <c r="I23" i="22"/>
  <c r="K23" i="22"/>
  <c r="M23" i="22"/>
  <c r="O23" i="22"/>
  <c r="Q23" i="22"/>
  <c r="V23" i="22"/>
  <c r="G24" i="22"/>
  <c r="M24" i="22" s="1"/>
  <c r="I24" i="22"/>
  <c r="K24" i="22"/>
  <c r="O24" i="22"/>
  <c r="Q24" i="22"/>
  <c r="V24" i="22"/>
  <c r="G25" i="22"/>
  <c r="I25" i="22"/>
  <c r="K25" i="22"/>
  <c r="M25" i="22"/>
  <c r="O25" i="22"/>
  <c r="Q25" i="22"/>
  <c r="V25" i="22"/>
  <c r="G26" i="22"/>
  <c r="I26" i="22"/>
  <c r="K26" i="22"/>
  <c r="M26" i="22"/>
  <c r="O26" i="22"/>
  <c r="Q26" i="22"/>
  <c r="V26" i="22"/>
  <c r="G27" i="22"/>
  <c r="I27" i="22"/>
  <c r="K27" i="22"/>
  <c r="M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0" i="22"/>
  <c r="I30" i="22"/>
  <c r="K30" i="22"/>
  <c r="M30" i="22"/>
  <c r="O30" i="22"/>
  <c r="Q30" i="22"/>
  <c r="V30" i="22"/>
  <c r="AE32" i="22"/>
  <c r="AF32" i="22"/>
  <c r="G45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0" i="21"/>
  <c r="I10" i="21"/>
  <c r="K10" i="21"/>
  <c r="M10" i="21"/>
  <c r="O10" i="21"/>
  <c r="Q10" i="21"/>
  <c r="V10" i="21"/>
  <c r="G11" i="21"/>
  <c r="I11" i="21"/>
  <c r="K11" i="21"/>
  <c r="M11" i="21"/>
  <c r="O11" i="21"/>
  <c r="Q11" i="21"/>
  <c r="V11" i="21"/>
  <c r="G12" i="21"/>
  <c r="G8" i="21" s="1"/>
  <c r="I12" i="21"/>
  <c r="K12" i="21"/>
  <c r="O12" i="21"/>
  <c r="O8" i="21" s="1"/>
  <c r="Q12" i="21"/>
  <c r="V12" i="21"/>
  <c r="G13" i="21"/>
  <c r="I13" i="21"/>
  <c r="K13" i="21"/>
  <c r="M13" i="21"/>
  <c r="O13" i="2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6" i="21"/>
  <c r="M26" i="21" s="1"/>
  <c r="I26" i="21"/>
  <c r="I25" i="21" s="1"/>
  <c r="K26" i="21"/>
  <c r="K25" i="21" s="1"/>
  <c r="O26" i="21"/>
  <c r="Q26" i="21"/>
  <c r="Q25" i="21" s="1"/>
  <c r="V26" i="21"/>
  <c r="V25" i="21" s="1"/>
  <c r="G27" i="21"/>
  <c r="I27" i="21"/>
  <c r="K27" i="21"/>
  <c r="M27" i="21"/>
  <c r="O27" i="21"/>
  <c r="Q27" i="21"/>
  <c r="V27" i="21"/>
  <c r="G28" i="21"/>
  <c r="G25" i="21" s="1"/>
  <c r="I28" i="21"/>
  <c r="K28" i="21"/>
  <c r="O28" i="21"/>
  <c r="O25" i="21" s="1"/>
  <c r="Q28" i="21"/>
  <c r="V28" i="21"/>
  <c r="G30" i="21"/>
  <c r="M30" i="21" s="1"/>
  <c r="I30" i="21"/>
  <c r="I29" i="21" s="1"/>
  <c r="K30" i="21"/>
  <c r="K29" i="21" s="1"/>
  <c r="O30" i="21"/>
  <c r="Q30" i="21"/>
  <c r="Q29" i="21" s="1"/>
  <c r="V30" i="21"/>
  <c r="V29" i="21" s="1"/>
  <c r="G31" i="21"/>
  <c r="I31" i="21"/>
  <c r="K31" i="21"/>
  <c r="M31" i="21"/>
  <c r="O31" i="21"/>
  <c r="Q31" i="21"/>
  <c r="V31" i="21"/>
  <c r="G32" i="21"/>
  <c r="I32" i="21"/>
  <c r="K32" i="21"/>
  <c r="M32" i="21"/>
  <c r="O32" i="21"/>
  <c r="Q32" i="21"/>
  <c r="V32" i="21"/>
  <c r="G33" i="21"/>
  <c r="M33" i="21" s="1"/>
  <c r="I33" i="21"/>
  <c r="K33" i="21"/>
  <c r="O33" i="21"/>
  <c r="O29" i="21" s="1"/>
  <c r="Q33" i="21"/>
  <c r="V33" i="21"/>
  <c r="G34" i="21"/>
  <c r="M34" i="21" s="1"/>
  <c r="I34" i="21"/>
  <c r="K34" i="21"/>
  <c r="O34" i="21"/>
  <c r="Q34" i="21"/>
  <c r="V34" i="21"/>
  <c r="G35" i="21"/>
  <c r="I35" i="21"/>
  <c r="K35" i="21"/>
  <c r="M35" i="21"/>
  <c r="O35" i="21"/>
  <c r="Q35" i="21"/>
  <c r="V35" i="21"/>
  <c r="G36" i="21"/>
  <c r="I36" i="21"/>
  <c r="K36" i="21"/>
  <c r="M36" i="21"/>
  <c r="O36" i="21"/>
  <c r="Q36" i="21"/>
  <c r="V36" i="21"/>
  <c r="G37" i="21"/>
  <c r="M37" i="21" s="1"/>
  <c r="I37" i="21"/>
  <c r="K37" i="21"/>
  <c r="O37" i="21"/>
  <c r="Q37" i="21"/>
  <c r="V37" i="21"/>
  <c r="G38" i="21"/>
  <c r="M38" i="21" s="1"/>
  <c r="I38" i="21"/>
  <c r="K38" i="21"/>
  <c r="O38" i="21"/>
  <c r="Q38" i="21"/>
  <c r="V38" i="21"/>
  <c r="G39" i="21"/>
  <c r="I39" i="21"/>
  <c r="K39" i="21"/>
  <c r="M39" i="21"/>
  <c r="O39" i="21"/>
  <c r="Q39" i="21"/>
  <c r="V39" i="21"/>
  <c r="G40" i="21"/>
  <c r="I40" i="21"/>
  <c r="K40" i="21"/>
  <c r="M40" i="21"/>
  <c r="O40" i="21"/>
  <c r="Q40" i="21"/>
  <c r="V40" i="21"/>
  <c r="G41" i="21"/>
  <c r="M41" i="21" s="1"/>
  <c r="I41" i="21"/>
  <c r="K41" i="21"/>
  <c r="O41" i="21"/>
  <c r="Q41" i="21"/>
  <c r="V41" i="21"/>
  <c r="G42" i="21"/>
  <c r="M42" i="21" s="1"/>
  <c r="I42" i="21"/>
  <c r="K42" i="21"/>
  <c r="O42" i="21"/>
  <c r="Q42" i="21"/>
  <c r="V42" i="21"/>
  <c r="G43" i="21"/>
  <c r="I43" i="21"/>
  <c r="K43" i="21"/>
  <c r="M43" i="21"/>
  <c r="O43" i="21"/>
  <c r="Q43" i="21"/>
  <c r="V43" i="21"/>
  <c r="AE45" i="21"/>
  <c r="AF45" i="21"/>
  <c r="G50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G8" i="20" s="1"/>
  <c r="I12" i="20"/>
  <c r="K12" i="20"/>
  <c r="O12" i="20"/>
  <c r="O8" i="20" s="1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M16" i="20" s="1"/>
  <c r="I16" i="20"/>
  <c r="K16" i="20"/>
  <c r="O16" i="20"/>
  <c r="Q16" i="20"/>
  <c r="V16" i="20"/>
  <c r="G17" i="20"/>
  <c r="I17" i="20"/>
  <c r="K17" i="20"/>
  <c r="M17" i="20"/>
  <c r="O17" i="20"/>
  <c r="Q17" i="20"/>
  <c r="V17" i="20"/>
  <c r="G18" i="20"/>
  <c r="M18" i="20" s="1"/>
  <c r="I18" i="20"/>
  <c r="K18" i="20"/>
  <c r="O18" i="20"/>
  <c r="Q18" i="20"/>
  <c r="V18" i="20"/>
  <c r="G19" i="20"/>
  <c r="I19" i="20"/>
  <c r="K19" i="20"/>
  <c r="M19" i="20"/>
  <c r="O19" i="20"/>
  <c r="Q19" i="20"/>
  <c r="V19" i="20"/>
  <c r="G20" i="20"/>
  <c r="M20" i="20" s="1"/>
  <c r="I20" i="20"/>
  <c r="K20" i="20"/>
  <c r="O20" i="20"/>
  <c r="Q20" i="20"/>
  <c r="V20" i="20"/>
  <c r="G21" i="20"/>
  <c r="I21" i="20"/>
  <c r="K21" i="20"/>
  <c r="M21" i="20"/>
  <c r="O21" i="20"/>
  <c r="Q21" i="20"/>
  <c r="V21" i="20"/>
  <c r="G22" i="20"/>
  <c r="I22" i="20"/>
  <c r="K22" i="20"/>
  <c r="M22" i="20"/>
  <c r="O22" i="20"/>
  <c r="Q22" i="20"/>
  <c r="V22" i="20"/>
  <c r="G24" i="20"/>
  <c r="G23" i="20" s="1"/>
  <c r="I24" i="20"/>
  <c r="I23" i="20" s="1"/>
  <c r="K24" i="20"/>
  <c r="K23" i="20" s="1"/>
  <c r="O24" i="20"/>
  <c r="O23" i="20" s="1"/>
  <c r="Q24" i="20"/>
  <c r="Q23" i="20" s="1"/>
  <c r="V24" i="20"/>
  <c r="V23" i="20" s="1"/>
  <c r="G25" i="20"/>
  <c r="I25" i="20"/>
  <c r="K25" i="20"/>
  <c r="M25" i="20"/>
  <c r="O25" i="20"/>
  <c r="Q25" i="20"/>
  <c r="V25" i="20"/>
  <c r="G26" i="20"/>
  <c r="I26" i="20"/>
  <c r="K26" i="20"/>
  <c r="M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30" i="20"/>
  <c r="I30" i="20"/>
  <c r="K30" i="20"/>
  <c r="K29" i="20" s="1"/>
  <c r="M30" i="20"/>
  <c r="O30" i="20"/>
  <c r="Q30" i="20"/>
  <c r="V30" i="20"/>
  <c r="V29" i="20" s="1"/>
  <c r="G31" i="20"/>
  <c r="G29" i="20" s="1"/>
  <c r="I31" i="20"/>
  <c r="K31" i="20"/>
  <c r="M31" i="20"/>
  <c r="O31" i="20"/>
  <c r="O29" i="20" s="1"/>
  <c r="Q31" i="20"/>
  <c r="V31" i="20"/>
  <c r="G32" i="20"/>
  <c r="M32" i="20" s="1"/>
  <c r="I32" i="20"/>
  <c r="I29" i="20" s="1"/>
  <c r="K32" i="20"/>
  <c r="O32" i="20"/>
  <c r="Q32" i="20"/>
  <c r="Q29" i="20" s="1"/>
  <c r="V32" i="20"/>
  <c r="G33" i="20"/>
  <c r="M33" i="20" s="1"/>
  <c r="I33" i="20"/>
  <c r="K33" i="20"/>
  <c r="O33" i="20"/>
  <c r="Q33" i="20"/>
  <c r="V33" i="20"/>
  <c r="G34" i="20"/>
  <c r="I34" i="20"/>
  <c r="K34" i="20"/>
  <c r="M34" i="20"/>
  <c r="O34" i="20"/>
  <c r="Q34" i="20"/>
  <c r="V34" i="20"/>
  <c r="G35" i="20"/>
  <c r="I35" i="20"/>
  <c r="K35" i="20"/>
  <c r="M35" i="20"/>
  <c r="O35" i="20"/>
  <c r="Q35" i="20"/>
  <c r="V35" i="20"/>
  <c r="G36" i="20"/>
  <c r="M36" i="20" s="1"/>
  <c r="I36" i="20"/>
  <c r="K36" i="20"/>
  <c r="O36" i="20"/>
  <c r="Q36" i="20"/>
  <c r="V36" i="20"/>
  <c r="G37" i="20"/>
  <c r="M37" i="20" s="1"/>
  <c r="I37" i="20"/>
  <c r="K37" i="20"/>
  <c r="O37" i="20"/>
  <c r="Q37" i="20"/>
  <c r="V37" i="20"/>
  <c r="G38" i="20"/>
  <c r="I38" i="20"/>
  <c r="K38" i="20"/>
  <c r="M38" i="20"/>
  <c r="O38" i="20"/>
  <c r="Q38" i="20"/>
  <c r="V38" i="20"/>
  <c r="G39" i="20"/>
  <c r="I39" i="20"/>
  <c r="K39" i="20"/>
  <c r="M39" i="20"/>
  <c r="O39" i="20"/>
  <c r="Q39" i="20"/>
  <c r="V39" i="20"/>
  <c r="G40" i="20"/>
  <c r="M40" i="20" s="1"/>
  <c r="I40" i="20"/>
  <c r="K40" i="20"/>
  <c r="O40" i="20"/>
  <c r="Q40" i="20"/>
  <c r="V40" i="20"/>
  <c r="G41" i="20"/>
  <c r="M41" i="20" s="1"/>
  <c r="I41" i="20"/>
  <c r="K41" i="20"/>
  <c r="O41" i="20"/>
  <c r="Q41" i="20"/>
  <c r="V41" i="20"/>
  <c r="G42" i="20"/>
  <c r="I42" i="20"/>
  <c r="K42" i="20"/>
  <c r="M42" i="20"/>
  <c r="O42" i="20"/>
  <c r="Q42" i="20"/>
  <c r="V42" i="20"/>
  <c r="G43" i="20"/>
  <c r="I43" i="20"/>
  <c r="K43" i="20"/>
  <c r="M43" i="20"/>
  <c r="O43" i="20"/>
  <c r="Q43" i="20"/>
  <c r="V43" i="20"/>
  <c r="G44" i="20"/>
  <c r="M44" i="20" s="1"/>
  <c r="I44" i="20"/>
  <c r="K44" i="20"/>
  <c r="O44" i="20"/>
  <c r="Q44" i="20"/>
  <c r="V44" i="20"/>
  <c r="G45" i="20"/>
  <c r="M45" i="20" s="1"/>
  <c r="I45" i="20"/>
  <c r="K45" i="20"/>
  <c r="O45" i="20"/>
  <c r="Q45" i="20"/>
  <c r="V45" i="20"/>
  <c r="G46" i="20"/>
  <c r="I46" i="20"/>
  <c r="K46" i="20"/>
  <c r="M46" i="20"/>
  <c r="O46" i="20"/>
  <c r="Q46" i="20"/>
  <c r="V46" i="20"/>
  <c r="G47" i="20"/>
  <c r="I47" i="20"/>
  <c r="K47" i="20"/>
  <c r="M47" i="20"/>
  <c r="O47" i="20"/>
  <c r="Q47" i="20"/>
  <c r="V47" i="20"/>
  <c r="G48" i="20"/>
  <c r="M48" i="20" s="1"/>
  <c r="I48" i="20"/>
  <c r="K48" i="20"/>
  <c r="O48" i="20"/>
  <c r="Q48" i="20"/>
  <c r="V48" i="20"/>
  <c r="AE50" i="20"/>
  <c r="AF50" i="20"/>
  <c r="G45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G8" i="19" s="1"/>
  <c r="I12" i="19"/>
  <c r="K12" i="19"/>
  <c r="O12" i="19"/>
  <c r="O8" i="19" s="1"/>
  <c r="Q12" i="19"/>
  <c r="V12" i="19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O20" i="19"/>
  <c r="G21" i="19"/>
  <c r="I21" i="19"/>
  <c r="I20" i="19" s="1"/>
  <c r="K21" i="19"/>
  <c r="M21" i="19"/>
  <c r="O21" i="19"/>
  <c r="Q21" i="19"/>
  <c r="Q20" i="19" s="1"/>
  <c r="V21" i="19"/>
  <c r="G22" i="19"/>
  <c r="M22" i="19" s="1"/>
  <c r="I22" i="19"/>
  <c r="K22" i="19"/>
  <c r="K20" i="19" s="1"/>
  <c r="O22" i="19"/>
  <c r="Q22" i="19"/>
  <c r="V22" i="19"/>
  <c r="V20" i="19" s="1"/>
  <c r="G23" i="19"/>
  <c r="I23" i="19"/>
  <c r="K23" i="19"/>
  <c r="M23" i="19"/>
  <c r="O23" i="19"/>
  <c r="Q23" i="19"/>
  <c r="V23" i="19"/>
  <c r="G25" i="19"/>
  <c r="I25" i="19"/>
  <c r="I24" i="19" s="1"/>
  <c r="K25" i="19"/>
  <c r="M25" i="19"/>
  <c r="O25" i="19"/>
  <c r="Q25" i="19"/>
  <c r="Q24" i="19" s="1"/>
  <c r="V25" i="19"/>
  <c r="G26" i="19"/>
  <c r="M26" i="19" s="1"/>
  <c r="I26" i="19"/>
  <c r="K26" i="19"/>
  <c r="K24" i="19" s="1"/>
  <c r="O26" i="19"/>
  <c r="Q26" i="19"/>
  <c r="V26" i="19"/>
  <c r="V24" i="19" s="1"/>
  <c r="G27" i="19"/>
  <c r="I27" i="19"/>
  <c r="K27" i="19"/>
  <c r="M27" i="19"/>
  <c r="O27" i="19"/>
  <c r="Q27" i="19"/>
  <c r="V27" i="19"/>
  <c r="G28" i="19"/>
  <c r="G24" i="19" s="1"/>
  <c r="I28" i="19"/>
  <c r="K28" i="19"/>
  <c r="O28" i="19"/>
  <c r="O24" i="19" s="1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3" i="19"/>
  <c r="I33" i="19"/>
  <c r="K33" i="19"/>
  <c r="M33" i="19"/>
  <c r="O33" i="19"/>
  <c r="Q33" i="19"/>
  <c r="V33" i="19"/>
  <c r="G34" i="19"/>
  <c r="M34" i="19" s="1"/>
  <c r="I34" i="19"/>
  <c r="K34" i="19"/>
  <c r="O34" i="19"/>
  <c r="Q34" i="19"/>
  <c r="V34" i="19"/>
  <c r="G35" i="19"/>
  <c r="I35" i="19"/>
  <c r="K35" i="19"/>
  <c r="M35" i="19"/>
  <c r="O35" i="19"/>
  <c r="Q35" i="19"/>
  <c r="V35" i="19"/>
  <c r="G36" i="19"/>
  <c r="M36" i="19" s="1"/>
  <c r="I36" i="19"/>
  <c r="K36" i="19"/>
  <c r="O36" i="19"/>
  <c r="Q36" i="19"/>
  <c r="V36" i="19"/>
  <c r="G37" i="19"/>
  <c r="I37" i="19"/>
  <c r="K37" i="19"/>
  <c r="M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G42" i="19"/>
  <c r="M42" i="19" s="1"/>
  <c r="I42" i="19"/>
  <c r="K42" i="19"/>
  <c r="O42" i="19"/>
  <c r="Q42" i="19"/>
  <c r="V42" i="19"/>
  <c r="G43" i="19"/>
  <c r="I43" i="19"/>
  <c r="K43" i="19"/>
  <c r="M43" i="19"/>
  <c r="O43" i="19"/>
  <c r="Q43" i="19"/>
  <c r="V43" i="19"/>
  <c r="AE45" i="19"/>
  <c r="AF45" i="19"/>
  <c r="G67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1" i="18"/>
  <c r="I11" i="18"/>
  <c r="K11" i="18"/>
  <c r="M11" i="18"/>
  <c r="O11" i="18"/>
  <c r="Q11" i="18"/>
  <c r="V11" i="18"/>
  <c r="G13" i="18"/>
  <c r="I13" i="18"/>
  <c r="K13" i="18"/>
  <c r="M13" i="18"/>
  <c r="O13" i="18"/>
  <c r="Q13" i="18"/>
  <c r="V13" i="18"/>
  <c r="G15" i="18"/>
  <c r="G8" i="18" s="1"/>
  <c r="I15" i="18"/>
  <c r="K15" i="18"/>
  <c r="O15" i="18"/>
  <c r="O8" i="18" s="1"/>
  <c r="Q15" i="18"/>
  <c r="V15" i="18"/>
  <c r="G17" i="18"/>
  <c r="M17" i="18" s="1"/>
  <c r="I17" i="18"/>
  <c r="K17" i="18"/>
  <c r="O17" i="18"/>
  <c r="Q17" i="18"/>
  <c r="V17" i="18"/>
  <c r="G19" i="18"/>
  <c r="I19" i="18"/>
  <c r="K19" i="18"/>
  <c r="M19" i="18"/>
  <c r="O19" i="18"/>
  <c r="Q19" i="18"/>
  <c r="V19" i="18"/>
  <c r="G22" i="18"/>
  <c r="G21" i="18" s="1"/>
  <c r="I22" i="18"/>
  <c r="I21" i="18" s="1"/>
  <c r="K22" i="18"/>
  <c r="K21" i="18" s="1"/>
  <c r="O22" i="18"/>
  <c r="O21" i="18" s="1"/>
  <c r="Q22" i="18"/>
  <c r="Q21" i="18" s="1"/>
  <c r="V22" i="18"/>
  <c r="V21" i="18" s="1"/>
  <c r="G25" i="18"/>
  <c r="M25" i="18" s="1"/>
  <c r="I25" i="18"/>
  <c r="K25" i="18"/>
  <c r="O25" i="18"/>
  <c r="Q25" i="18"/>
  <c r="V25" i="18"/>
  <c r="G27" i="18"/>
  <c r="I27" i="18"/>
  <c r="K27" i="18"/>
  <c r="M27" i="18"/>
  <c r="O27" i="18"/>
  <c r="Q27" i="18"/>
  <c r="V27" i="18"/>
  <c r="G30" i="18"/>
  <c r="I30" i="18"/>
  <c r="K30" i="18"/>
  <c r="M30" i="18"/>
  <c r="O30" i="18"/>
  <c r="Q30" i="18"/>
  <c r="V30" i="18"/>
  <c r="G32" i="18"/>
  <c r="M32" i="18" s="1"/>
  <c r="I32" i="18"/>
  <c r="K32" i="18"/>
  <c r="O32" i="18"/>
  <c r="Q32" i="18"/>
  <c r="V32" i="18"/>
  <c r="G34" i="18"/>
  <c r="M34" i="18" s="1"/>
  <c r="I34" i="18"/>
  <c r="K34" i="18"/>
  <c r="O34" i="18"/>
  <c r="Q34" i="18"/>
  <c r="V34" i="18"/>
  <c r="G36" i="18"/>
  <c r="I36" i="18"/>
  <c r="K36" i="18"/>
  <c r="M36" i="18"/>
  <c r="O36" i="18"/>
  <c r="Q36" i="18"/>
  <c r="V36" i="18"/>
  <c r="G38" i="18"/>
  <c r="I38" i="18"/>
  <c r="K38" i="18"/>
  <c r="M38" i="18"/>
  <c r="O38" i="18"/>
  <c r="Q38" i="18"/>
  <c r="V38" i="18"/>
  <c r="G40" i="18"/>
  <c r="M40" i="18" s="1"/>
  <c r="I40" i="18"/>
  <c r="K40" i="18"/>
  <c r="O40" i="18"/>
  <c r="Q40" i="18"/>
  <c r="V40" i="18"/>
  <c r="G44" i="18"/>
  <c r="I44" i="18"/>
  <c r="K44" i="18"/>
  <c r="K43" i="18" s="1"/>
  <c r="M44" i="18"/>
  <c r="O44" i="18"/>
  <c r="Q44" i="18"/>
  <c r="V44" i="18"/>
  <c r="V43" i="18" s="1"/>
  <c r="G46" i="18"/>
  <c r="G43" i="18" s="1"/>
  <c r="I46" i="18"/>
  <c r="K46" i="18"/>
  <c r="M46" i="18"/>
  <c r="O46" i="18"/>
  <c r="O43" i="18" s="1"/>
  <c r="Q46" i="18"/>
  <c r="V46" i="18"/>
  <c r="G49" i="18"/>
  <c r="M49" i="18" s="1"/>
  <c r="I49" i="18"/>
  <c r="K49" i="18"/>
  <c r="O49" i="18"/>
  <c r="Q49" i="18"/>
  <c r="V49" i="18"/>
  <c r="G51" i="18"/>
  <c r="M51" i="18" s="1"/>
  <c r="I51" i="18"/>
  <c r="I43" i="18" s="1"/>
  <c r="K51" i="18"/>
  <c r="O51" i="18"/>
  <c r="Q51" i="18"/>
  <c r="Q43" i="18" s="1"/>
  <c r="V51" i="18"/>
  <c r="G53" i="18"/>
  <c r="I53" i="18"/>
  <c r="K53" i="18"/>
  <c r="M53" i="18"/>
  <c r="O53" i="18"/>
  <c r="Q53" i="18"/>
  <c r="V53" i="18"/>
  <c r="G55" i="18"/>
  <c r="I55" i="18"/>
  <c r="K55" i="18"/>
  <c r="M55" i="18"/>
  <c r="O55" i="18"/>
  <c r="Q55" i="18"/>
  <c r="V55" i="18"/>
  <c r="G57" i="18"/>
  <c r="O57" i="18"/>
  <c r="G58" i="18"/>
  <c r="M58" i="18" s="1"/>
  <c r="M57" i="18" s="1"/>
  <c r="I58" i="18"/>
  <c r="I57" i="18" s="1"/>
  <c r="K58" i="18"/>
  <c r="K57" i="18" s="1"/>
  <c r="O58" i="18"/>
  <c r="Q58" i="18"/>
  <c r="Q57" i="18" s="1"/>
  <c r="V58" i="18"/>
  <c r="V57" i="18" s="1"/>
  <c r="G59" i="18"/>
  <c r="I59" i="18"/>
  <c r="K59" i="18"/>
  <c r="M59" i="18"/>
  <c r="O59" i="18"/>
  <c r="Q59" i="18"/>
  <c r="V59" i="18"/>
  <c r="G60" i="18"/>
  <c r="I60" i="18"/>
  <c r="K60" i="18"/>
  <c r="M60" i="18"/>
  <c r="O60" i="18"/>
  <c r="Q60" i="18"/>
  <c r="V60" i="18"/>
  <c r="G62" i="18"/>
  <c r="M62" i="18" s="1"/>
  <c r="I62" i="18"/>
  <c r="I61" i="18" s="1"/>
  <c r="K62" i="18"/>
  <c r="K61" i="18" s="1"/>
  <c r="O62" i="18"/>
  <c r="Q62" i="18"/>
  <c r="Q61" i="18" s="1"/>
  <c r="V62" i="18"/>
  <c r="V61" i="18" s="1"/>
  <c r="G63" i="18"/>
  <c r="I63" i="18"/>
  <c r="K63" i="18"/>
  <c r="M63" i="18"/>
  <c r="O63" i="18"/>
  <c r="Q63" i="18"/>
  <c r="V63" i="18"/>
  <c r="G64" i="18"/>
  <c r="I64" i="18"/>
  <c r="K64" i="18"/>
  <c r="M64" i="18"/>
  <c r="O64" i="18"/>
  <c r="Q64" i="18"/>
  <c r="V64" i="18"/>
  <c r="G65" i="18"/>
  <c r="G61" i="18" s="1"/>
  <c r="I65" i="18"/>
  <c r="K65" i="18"/>
  <c r="O65" i="18"/>
  <c r="O61" i="18" s="1"/>
  <c r="Q65" i="18"/>
  <c r="V65" i="18"/>
  <c r="AF67" i="18"/>
  <c r="G115" i="17"/>
  <c r="BA105" i="17"/>
  <c r="BA102" i="17"/>
  <c r="BA93" i="17"/>
  <c r="BA91" i="17"/>
  <c r="BA78" i="17"/>
  <c r="BA72" i="17"/>
  <c r="BA57" i="17"/>
  <c r="BA53" i="17"/>
  <c r="BA48" i="17"/>
  <c r="BA37" i="17"/>
  <c r="BA32" i="17"/>
  <c r="BA25" i="17"/>
  <c r="BA20" i="17"/>
  <c r="BA14" i="17"/>
  <c r="BA10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3" i="17"/>
  <c r="I13" i="17"/>
  <c r="K13" i="17"/>
  <c r="M13" i="17"/>
  <c r="O13" i="17"/>
  <c r="Q13" i="17"/>
  <c r="V13" i="17"/>
  <c r="G19" i="17"/>
  <c r="I19" i="17"/>
  <c r="K19" i="17"/>
  <c r="M19" i="17"/>
  <c r="O19" i="17"/>
  <c r="Q19" i="17"/>
  <c r="V19" i="17"/>
  <c r="G24" i="17"/>
  <c r="M24" i="17" s="1"/>
  <c r="I24" i="17"/>
  <c r="K24" i="17"/>
  <c r="O24" i="17"/>
  <c r="O8" i="17" s="1"/>
  <c r="Q24" i="17"/>
  <c r="V24" i="17"/>
  <c r="G31" i="17"/>
  <c r="I31" i="17"/>
  <c r="K31" i="17"/>
  <c r="M31" i="17"/>
  <c r="O31" i="17"/>
  <c r="Q31" i="17"/>
  <c r="V31" i="17"/>
  <c r="G36" i="17"/>
  <c r="I36" i="17"/>
  <c r="K36" i="17"/>
  <c r="M36" i="17"/>
  <c r="O36" i="17"/>
  <c r="Q36" i="17"/>
  <c r="V36" i="17"/>
  <c r="G43" i="17"/>
  <c r="I43" i="17"/>
  <c r="K43" i="17"/>
  <c r="M43" i="17"/>
  <c r="O43" i="17"/>
  <c r="Q43" i="17"/>
  <c r="V43" i="17"/>
  <c r="G47" i="17"/>
  <c r="M47" i="17" s="1"/>
  <c r="I47" i="17"/>
  <c r="K47" i="17"/>
  <c r="O47" i="17"/>
  <c r="Q47" i="17"/>
  <c r="V47" i="17"/>
  <c r="G52" i="17"/>
  <c r="I52" i="17"/>
  <c r="K52" i="17"/>
  <c r="M52" i="17"/>
  <c r="O52" i="17"/>
  <c r="Q52" i="17"/>
  <c r="V52" i="17"/>
  <c r="G56" i="17"/>
  <c r="M56" i="17" s="1"/>
  <c r="I56" i="17"/>
  <c r="K56" i="17"/>
  <c r="O56" i="17"/>
  <c r="Q56" i="17"/>
  <c r="V56" i="17"/>
  <c r="G60" i="17"/>
  <c r="I60" i="17"/>
  <c r="K60" i="17"/>
  <c r="M60" i="17"/>
  <c r="O60" i="17"/>
  <c r="Q60" i="17"/>
  <c r="V60" i="17"/>
  <c r="G65" i="17"/>
  <c r="O65" i="17"/>
  <c r="G66" i="17"/>
  <c r="I66" i="17"/>
  <c r="I65" i="17" s="1"/>
  <c r="K66" i="17"/>
  <c r="K65" i="17" s="1"/>
  <c r="M66" i="17"/>
  <c r="M65" i="17" s="1"/>
  <c r="O66" i="17"/>
  <c r="Q66" i="17"/>
  <c r="Q65" i="17" s="1"/>
  <c r="V66" i="17"/>
  <c r="V65" i="17" s="1"/>
  <c r="G71" i="17"/>
  <c r="I71" i="17"/>
  <c r="I70" i="17" s="1"/>
  <c r="K71" i="17"/>
  <c r="M71" i="17"/>
  <c r="O71" i="17"/>
  <c r="Q71" i="17"/>
  <c r="Q70" i="17" s="1"/>
  <c r="V71" i="17"/>
  <c r="G73" i="17"/>
  <c r="G70" i="17" s="1"/>
  <c r="I73" i="17"/>
  <c r="K73" i="17"/>
  <c r="O73" i="17"/>
  <c r="O70" i="17" s="1"/>
  <c r="Q73" i="17"/>
  <c r="V73" i="17"/>
  <c r="G75" i="17"/>
  <c r="I75" i="17"/>
  <c r="K75" i="17"/>
  <c r="M75" i="17"/>
  <c r="O75" i="17"/>
  <c r="Q75" i="17"/>
  <c r="V75" i="17"/>
  <c r="G77" i="17"/>
  <c r="M77" i="17" s="1"/>
  <c r="I77" i="17"/>
  <c r="K77" i="17"/>
  <c r="K70" i="17" s="1"/>
  <c r="O77" i="17"/>
  <c r="Q77" i="17"/>
  <c r="V77" i="17"/>
  <c r="V70" i="17" s="1"/>
  <c r="G79" i="17"/>
  <c r="I79" i="17"/>
  <c r="K79" i="17"/>
  <c r="M79" i="17"/>
  <c r="O79" i="17"/>
  <c r="Q79" i="17"/>
  <c r="V79" i="17"/>
  <c r="G81" i="17"/>
  <c r="M81" i="17" s="1"/>
  <c r="I81" i="17"/>
  <c r="K81" i="17"/>
  <c r="O81" i="17"/>
  <c r="Q81" i="17"/>
  <c r="V81" i="17"/>
  <c r="G83" i="17"/>
  <c r="I83" i="17"/>
  <c r="K83" i="17"/>
  <c r="M83" i="17"/>
  <c r="O83" i="17"/>
  <c r="Q83" i="17"/>
  <c r="V83" i="17"/>
  <c r="G85" i="17"/>
  <c r="M85" i="17" s="1"/>
  <c r="I85" i="17"/>
  <c r="K85" i="17"/>
  <c r="O85" i="17"/>
  <c r="Q85" i="17"/>
  <c r="V85" i="17"/>
  <c r="G87" i="17"/>
  <c r="I87" i="17"/>
  <c r="K87" i="17"/>
  <c r="M87" i="17"/>
  <c r="O87" i="17"/>
  <c r="Q87" i="17"/>
  <c r="V87" i="17"/>
  <c r="G89" i="17"/>
  <c r="O89" i="17"/>
  <c r="G90" i="17"/>
  <c r="I90" i="17"/>
  <c r="I89" i="17" s="1"/>
  <c r="K90" i="17"/>
  <c r="M90" i="17"/>
  <c r="O90" i="17"/>
  <c r="Q90" i="17"/>
  <c r="Q89" i="17" s="1"/>
  <c r="V90" i="17"/>
  <c r="G92" i="17"/>
  <c r="M92" i="17" s="1"/>
  <c r="I92" i="17"/>
  <c r="K92" i="17"/>
  <c r="K89" i="17" s="1"/>
  <c r="O92" i="17"/>
  <c r="Q92" i="17"/>
  <c r="V92" i="17"/>
  <c r="V89" i="17" s="1"/>
  <c r="G95" i="17"/>
  <c r="G94" i="17" s="1"/>
  <c r="I95" i="17"/>
  <c r="I94" i="17" s="1"/>
  <c r="K95" i="17"/>
  <c r="K94" i="17" s="1"/>
  <c r="O95" i="17"/>
  <c r="O94" i="17" s="1"/>
  <c r="Q95" i="17"/>
  <c r="Q94" i="17" s="1"/>
  <c r="V95" i="17"/>
  <c r="V94" i="17" s="1"/>
  <c r="G97" i="17"/>
  <c r="I97" i="17"/>
  <c r="K97" i="17"/>
  <c r="M97" i="17"/>
  <c r="O97" i="17"/>
  <c r="Q97" i="17"/>
  <c r="V97" i="17"/>
  <c r="G99" i="17"/>
  <c r="I99" i="17"/>
  <c r="K99" i="17"/>
  <c r="M99" i="17"/>
  <c r="O99" i="17"/>
  <c r="Q99" i="17"/>
  <c r="V99" i="17"/>
  <c r="G101" i="17"/>
  <c r="I101" i="17"/>
  <c r="K101" i="17"/>
  <c r="M101" i="17"/>
  <c r="O101" i="17"/>
  <c r="Q101" i="17"/>
  <c r="V101" i="17"/>
  <c r="G103" i="17"/>
  <c r="O103" i="17"/>
  <c r="G104" i="17"/>
  <c r="I104" i="17"/>
  <c r="I103" i="17" s="1"/>
  <c r="K104" i="17"/>
  <c r="K103" i="17" s="1"/>
  <c r="M104" i="17"/>
  <c r="M103" i="17" s="1"/>
  <c r="O104" i="17"/>
  <c r="Q104" i="17"/>
  <c r="Q103" i="17" s="1"/>
  <c r="V104" i="17"/>
  <c r="V103" i="17" s="1"/>
  <c r="G106" i="17"/>
  <c r="I106" i="17"/>
  <c r="K106" i="17"/>
  <c r="M106" i="17"/>
  <c r="O106" i="17"/>
  <c r="Q106" i="17"/>
  <c r="V106" i="17"/>
  <c r="G109" i="17"/>
  <c r="G108" i="17" s="1"/>
  <c r="I109" i="17"/>
  <c r="I108" i="17" s="1"/>
  <c r="K109" i="17"/>
  <c r="K108" i="17" s="1"/>
  <c r="O109" i="17"/>
  <c r="O108" i="17" s="1"/>
  <c r="Q109" i="17"/>
  <c r="Q108" i="17" s="1"/>
  <c r="V109" i="17"/>
  <c r="V108" i="17" s="1"/>
  <c r="G111" i="17"/>
  <c r="I111" i="17"/>
  <c r="O111" i="17"/>
  <c r="Q111" i="17"/>
  <c r="G112" i="17"/>
  <c r="I112" i="17"/>
  <c r="K112" i="17"/>
  <c r="K111" i="17" s="1"/>
  <c r="M112" i="17"/>
  <c r="M111" i="17" s="1"/>
  <c r="O112" i="17"/>
  <c r="Q112" i="17"/>
  <c r="V112" i="17"/>
  <c r="V111" i="17" s="1"/>
  <c r="AF115" i="17"/>
  <c r="G313" i="16"/>
  <c r="BA308" i="16"/>
  <c r="BA305" i="16"/>
  <c r="BA303" i="16"/>
  <c r="BA299" i="16"/>
  <c r="BA296" i="16"/>
  <c r="BA294" i="16"/>
  <c r="BA290" i="16"/>
  <c r="BA250" i="16"/>
  <c r="BA248" i="16"/>
  <c r="BA225" i="16"/>
  <c r="BA223" i="16"/>
  <c r="BA221" i="16"/>
  <c r="BA216" i="16"/>
  <c r="BA214" i="16"/>
  <c r="BA212" i="16"/>
  <c r="BA210" i="16"/>
  <c r="BA202" i="16"/>
  <c r="BA176" i="16"/>
  <c r="BA174" i="16"/>
  <c r="BA172" i="16"/>
  <c r="BA170" i="16"/>
  <c r="BA168" i="16"/>
  <c r="BA166" i="16"/>
  <c r="BA164" i="16"/>
  <c r="BA162" i="16"/>
  <c r="BA151" i="16"/>
  <c r="BA149" i="16"/>
  <c r="BA143" i="16"/>
  <c r="BA141" i="16"/>
  <c r="BA131" i="16"/>
  <c r="BA92" i="16"/>
  <c r="BA90" i="16"/>
  <c r="BA88" i="16"/>
  <c r="BA86" i="16"/>
  <c r="BA84" i="16"/>
  <c r="BA82" i="16"/>
  <c r="BA80" i="16"/>
  <c r="BA78" i="16"/>
  <c r="BA72" i="16"/>
  <c r="BA57" i="16"/>
  <c r="BA53" i="16"/>
  <c r="BA48" i="16"/>
  <c r="BA37" i="16"/>
  <c r="BA32" i="16"/>
  <c r="BA25" i="16"/>
  <c r="BA20" i="16"/>
  <c r="BA14" i="16"/>
  <c r="BA10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3" i="16"/>
  <c r="I13" i="16"/>
  <c r="K13" i="16"/>
  <c r="M13" i="16"/>
  <c r="O13" i="16"/>
  <c r="Q13" i="16"/>
  <c r="V13" i="16"/>
  <c r="G19" i="16"/>
  <c r="I19" i="16"/>
  <c r="K19" i="16"/>
  <c r="M19" i="16"/>
  <c r="O19" i="16"/>
  <c r="Q19" i="16"/>
  <c r="V19" i="16"/>
  <c r="G24" i="16"/>
  <c r="G8" i="16" s="1"/>
  <c r="I24" i="16"/>
  <c r="K24" i="16"/>
  <c r="O24" i="16"/>
  <c r="O8" i="16" s="1"/>
  <c r="Q24" i="16"/>
  <c r="V24" i="16"/>
  <c r="G31" i="16"/>
  <c r="I31" i="16"/>
  <c r="K31" i="16"/>
  <c r="M31" i="16"/>
  <c r="O31" i="16"/>
  <c r="Q31" i="16"/>
  <c r="V31" i="16"/>
  <c r="G36" i="16"/>
  <c r="M36" i="16" s="1"/>
  <c r="I36" i="16"/>
  <c r="K36" i="16"/>
  <c r="O36" i="16"/>
  <c r="Q36" i="16"/>
  <c r="V36" i="16"/>
  <c r="G43" i="16"/>
  <c r="I43" i="16"/>
  <c r="K43" i="16"/>
  <c r="M43" i="16"/>
  <c r="O43" i="16"/>
  <c r="Q43" i="16"/>
  <c r="V43" i="16"/>
  <c r="G47" i="16"/>
  <c r="M47" i="16" s="1"/>
  <c r="I47" i="16"/>
  <c r="K47" i="16"/>
  <c r="O47" i="16"/>
  <c r="Q47" i="16"/>
  <c r="V47" i="16"/>
  <c r="G52" i="16"/>
  <c r="I52" i="16"/>
  <c r="K52" i="16"/>
  <c r="M52" i="16"/>
  <c r="O52" i="16"/>
  <c r="Q52" i="16"/>
  <c r="V52" i="16"/>
  <c r="G56" i="16"/>
  <c r="M56" i="16" s="1"/>
  <c r="I56" i="16"/>
  <c r="K56" i="16"/>
  <c r="O56" i="16"/>
  <c r="Q56" i="16"/>
  <c r="V56" i="16"/>
  <c r="G60" i="16"/>
  <c r="I60" i="16"/>
  <c r="K60" i="16"/>
  <c r="M60" i="16"/>
  <c r="O60" i="16"/>
  <c r="Q60" i="16"/>
  <c r="V60" i="16"/>
  <c r="G65" i="16"/>
  <c r="K65" i="16"/>
  <c r="O65" i="16"/>
  <c r="V65" i="16"/>
  <c r="G66" i="16"/>
  <c r="I66" i="16"/>
  <c r="I65" i="16" s="1"/>
  <c r="K66" i="16"/>
  <c r="M66" i="16"/>
  <c r="M65" i="16" s="1"/>
  <c r="O66" i="16"/>
  <c r="Q66" i="16"/>
  <c r="Q65" i="16" s="1"/>
  <c r="V66" i="16"/>
  <c r="G71" i="16"/>
  <c r="I71" i="16"/>
  <c r="I70" i="16" s="1"/>
  <c r="K71" i="16"/>
  <c r="M71" i="16"/>
  <c r="O71" i="16"/>
  <c r="Q71" i="16"/>
  <c r="Q70" i="16" s="1"/>
  <c r="V71" i="16"/>
  <c r="G73" i="16"/>
  <c r="G70" i="16" s="1"/>
  <c r="I73" i="16"/>
  <c r="K73" i="16"/>
  <c r="O73" i="16"/>
  <c r="O70" i="16" s="1"/>
  <c r="Q73" i="16"/>
  <c r="V73" i="16"/>
  <c r="G75" i="16"/>
  <c r="I75" i="16"/>
  <c r="K75" i="16"/>
  <c r="M75" i="16"/>
  <c r="O75" i="16"/>
  <c r="Q75" i="16"/>
  <c r="V75" i="16"/>
  <c r="G77" i="16"/>
  <c r="M77" i="16" s="1"/>
  <c r="I77" i="16"/>
  <c r="K77" i="16"/>
  <c r="K70" i="16" s="1"/>
  <c r="O77" i="16"/>
  <c r="Q77" i="16"/>
  <c r="V77" i="16"/>
  <c r="V70" i="16" s="1"/>
  <c r="G79" i="16"/>
  <c r="I79" i="16"/>
  <c r="K79" i="16"/>
  <c r="M79" i="16"/>
  <c r="O79" i="16"/>
  <c r="Q79" i="16"/>
  <c r="V79" i="16"/>
  <c r="G81" i="16"/>
  <c r="M81" i="16" s="1"/>
  <c r="I81" i="16"/>
  <c r="K81" i="16"/>
  <c r="O81" i="16"/>
  <c r="Q81" i="16"/>
  <c r="V81" i="16"/>
  <c r="G83" i="16"/>
  <c r="I83" i="16"/>
  <c r="K83" i="16"/>
  <c r="M83" i="16"/>
  <c r="O83" i="16"/>
  <c r="Q83" i="16"/>
  <c r="V83" i="16"/>
  <c r="G85" i="16"/>
  <c r="M85" i="16" s="1"/>
  <c r="I85" i="16"/>
  <c r="K85" i="16"/>
  <c r="O85" i="16"/>
  <c r="Q85" i="16"/>
  <c r="V85" i="16"/>
  <c r="G87" i="16"/>
  <c r="I87" i="16"/>
  <c r="K87" i="16"/>
  <c r="M87" i="16"/>
  <c r="O87" i="16"/>
  <c r="Q87" i="16"/>
  <c r="V87" i="16"/>
  <c r="G89" i="16"/>
  <c r="M89" i="16" s="1"/>
  <c r="I89" i="16"/>
  <c r="K89" i="16"/>
  <c r="O89" i="16"/>
  <c r="Q89" i="16"/>
  <c r="V89" i="16"/>
  <c r="G91" i="16"/>
  <c r="I91" i="16"/>
  <c r="K91" i="16"/>
  <c r="M91" i="16"/>
  <c r="O91" i="16"/>
  <c r="Q91" i="16"/>
  <c r="V91" i="16"/>
  <c r="G93" i="16"/>
  <c r="M93" i="16" s="1"/>
  <c r="I93" i="16"/>
  <c r="K93" i="16"/>
  <c r="O93" i="16"/>
  <c r="Q93" i="16"/>
  <c r="V93" i="16"/>
  <c r="G95" i="16"/>
  <c r="I95" i="16"/>
  <c r="K95" i="16"/>
  <c r="M95" i="16"/>
  <c r="O95" i="16"/>
  <c r="Q95" i="16"/>
  <c r="V95" i="16"/>
  <c r="G97" i="16"/>
  <c r="M97" i="16" s="1"/>
  <c r="I97" i="16"/>
  <c r="K97" i="16"/>
  <c r="O97" i="16"/>
  <c r="Q97" i="16"/>
  <c r="V97" i="16"/>
  <c r="G100" i="16"/>
  <c r="M100" i="16" s="1"/>
  <c r="I100" i="16"/>
  <c r="K100" i="16"/>
  <c r="K99" i="16" s="1"/>
  <c r="O100" i="16"/>
  <c r="O99" i="16" s="1"/>
  <c r="Q100" i="16"/>
  <c r="V100" i="16"/>
  <c r="V99" i="16" s="1"/>
  <c r="G102" i="16"/>
  <c r="I102" i="16"/>
  <c r="K102" i="16"/>
  <c r="M102" i="16"/>
  <c r="O102" i="16"/>
  <c r="Q102" i="16"/>
  <c r="V102" i="16"/>
  <c r="G104" i="16"/>
  <c r="M104" i="16" s="1"/>
  <c r="I104" i="16"/>
  <c r="K104" i="16"/>
  <c r="O104" i="16"/>
  <c r="Q104" i="16"/>
  <c r="V104" i="16"/>
  <c r="G106" i="16"/>
  <c r="I106" i="16"/>
  <c r="I99" i="16" s="1"/>
  <c r="K106" i="16"/>
  <c r="M106" i="16"/>
  <c r="O106" i="16"/>
  <c r="Q106" i="16"/>
  <c r="Q99" i="16" s="1"/>
  <c r="V106" i="16"/>
  <c r="G108" i="16"/>
  <c r="M108" i="16" s="1"/>
  <c r="I108" i="16"/>
  <c r="K108" i="16"/>
  <c r="O108" i="16"/>
  <c r="Q108" i="16"/>
  <c r="V108" i="16"/>
  <c r="G110" i="16"/>
  <c r="I110" i="16"/>
  <c r="K110" i="16"/>
  <c r="M110" i="16"/>
  <c r="O110" i="16"/>
  <c r="Q110" i="16"/>
  <c r="V110" i="16"/>
  <c r="G112" i="16"/>
  <c r="M112" i="16" s="1"/>
  <c r="I112" i="16"/>
  <c r="K112" i="16"/>
  <c r="O112" i="16"/>
  <c r="Q112" i="16"/>
  <c r="V112" i="16"/>
  <c r="G114" i="16"/>
  <c r="I114" i="16"/>
  <c r="K114" i="16"/>
  <c r="M114" i="16"/>
  <c r="O114" i="16"/>
  <c r="Q114" i="16"/>
  <c r="V114" i="16"/>
  <c r="G116" i="16"/>
  <c r="M116" i="16" s="1"/>
  <c r="I116" i="16"/>
  <c r="K116" i="16"/>
  <c r="O116" i="16"/>
  <c r="Q116" i="16"/>
  <c r="V116" i="16"/>
  <c r="G118" i="16"/>
  <c r="I118" i="16"/>
  <c r="K118" i="16"/>
  <c r="M118" i="16"/>
  <c r="O118" i="16"/>
  <c r="Q118" i="16"/>
  <c r="V118" i="16"/>
  <c r="G120" i="16"/>
  <c r="M120" i="16" s="1"/>
  <c r="I120" i="16"/>
  <c r="K120" i="16"/>
  <c r="O120" i="16"/>
  <c r="Q120" i="16"/>
  <c r="V120" i="16"/>
  <c r="G122" i="16"/>
  <c r="I122" i="16"/>
  <c r="K122" i="16"/>
  <c r="M122" i="16"/>
  <c r="O122" i="16"/>
  <c r="Q122" i="16"/>
  <c r="V122" i="16"/>
  <c r="G124" i="16"/>
  <c r="M124" i="16" s="1"/>
  <c r="I124" i="16"/>
  <c r="K124" i="16"/>
  <c r="O124" i="16"/>
  <c r="Q124" i="16"/>
  <c r="V124" i="16"/>
  <c r="G126" i="16"/>
  <c r="I126" i="16"/>
  <c r="K126" i="16"/>
  <c r="M126" i="16"/>
  <c r="O126" i="16"/>
  <c r="Q126" i="16"/>
  <c r="V126" i="16"/>
  <c r="G128" i="16"/>
  <c r="M128" i="16" s="1"/>
  <c r="I128" i="16"/>
  <c r="K128" i="16"/>
  <c r="O128" i="16"/>
  <c r="Q128" i="16"/>
  <c r="V128" i="16"/>
  <c r="G130" i="16"/>
  <c r="I130" i="16"/>
  <c r="K130" i="16"/>
  <c r="M130" i="16"/>
  <c r="O130" i="16"/>
  <c r="Q130" i="16"/>
  <c r="V130" i="16"/>
  <c r="G132" i="16"/>
  <c r="M132" i="16" s="1"/>
  <c r="I132" i="16"/>
  <c r="K132" i="16"/>
  <c r="O132" i="16"/>
  <c r="Q132" i="16"/>
  <c r="V132" i="16"/>
  <c r="G134" i="16"/>
  <c r="I134" i="16"/>
  <c r="K134" i="16"/>
  <c r="M134" i="16"/>
  <c r="O134" i="16"/>
  <c r="Q134" i="16"/>
  <c r="V134" i="16"/>
  <c r="G136" i="16"/>
  <c r="M136" i="16" s="1"/>
  <c r="I136" i="16"/>
  <c r="K136" i="16"/>
  <c r="O136" i="16"/>
  <c r="Q136" i="16"/>
  <c r="V136" i="16"/>
  <c r="G138" i="16"/>
  <c r="I138" i="16"/>
  <c r="K138" i="16"/>
  <c r="M138" i="16"/>
  <c r="O138" i="16"/>
  <c r="Q138" i="16"/>
  <c r="V138" i="16"/>
  <c r="G140" i="16"/>
  <c r="M140" i="16" s="1"/>
  <c r="I140" i="16"/>
  <c r="K140" i="16"/>
  <c r="O140" i="16"/>
  <c r="Q140" i="16"/>
  <c r="V140" i="16"/>
  <c r="G142" i="16"/>
  <c r="I142" i="16"/>
  <c r="K142" i="16"/>
  <c r="M142" i="16"/>
  <c r="O142" i="16"/>
  <c r="Q142" i="16"/>
  <c r="V142" i="16"/>
  <c r="G144" i="16"/>
  <c r="M144" i="16" s="1"/>
  <c r="I144" i="16"/>
  <c r="K144" i="16"/>
  <c r="O144" i="16"/>
  <c r="Q144" i="16"/>
  <c r="V144" i="16"/>
  <c r="G146" i="16"/>
  <c r="I146" i="16"/>
  <c r="K146" i="16"/>
  <c r="M146" i="16"/>
  <c r="O146" i="16"/>
  <c r="Q146" i="16"/>
  <c r="V146" i="16"/>
  <c r="G148" i="16"/>
  <c r="M148" i="16" s="1"/>
  <c r="I148" i="16"/>
  <c r="K148" i="16"/>
  <c r="O148" i="16"/>
  <c r="Q148" i="16"/>
  <c r="V148" i="16"/>
  <c r="G150" i="16"/>
  <c r="I150" i="16"/>
  <c r="K150" i="16"/>
  <c r="M150" i="16"/>
  <c r="O150" i="16"/>
  <c r="Q150" i="16"/>
  <c r="V150" i="16"/>
  <c r="G153" i="16"/>
  <c r="I153" i="16"/>
  <c r="I152" i="16" s="1"/>
  <c r="K153" i="16"/>
  <c r="M153" i="16"/>
  <c r="O153" i="16"/>
  <c r="Q153" i="16"/>
  <c r="Q152" i="16" s="1"/>
  <c r="V153" i="16"/>
  <c r="G155" i="16"/>
  <c r="M155" i="16" s="1"/>
  <c r="I155" i="16"/>
  <c r="K155" i="16"/>
  <c r="K152" i="16" s="1"/>
  <c r="O155" i="16"/>
  <c r="Q155" i="16"/>
  <c r="V155" i="16"/>
  <c r="V152" i="16" s="1"/>
  <c r="G157" i="16"/>
  <c r="I157" i="16"/>
  <c r="K157" i="16"/>
  <c r="M157" i="16"/>
  <c r="O157" i="16"/>
  <c r="Q157" i="16"/>
  <c r="V157" i="16"/>
  <c r="G159" i="16"/>
  <c r="G152" i="16" s="1"/>
  <c r="I159" i="16"/>
  <c r="K159" i="16"/>
  <c r="O159" i="16"/>
  <c r="O152" i="16" s="1"/>
  <c r="Q159" i="16"/>
  <c r="V159" i="16"/>
  <c r="G161" i="16"/>
  <c r="I161" i="16"/>
  <c r="K161" i="16"/>
  <c r="M161" i="16"/>
  <c r="O161" i="16"/>
  <c r="Q161" i="16"/>
  <c r="V161" i="16"/>
  <c r="G163" i="16"/>
  <c r="M163" i="16" s="1"/>
  <c r="I163" i="16"/>
  <c r="K163" i="16"/>
  <c r="O163" i="16"/>
  <c r="Q163" i="16"/>
  <c r="V163" i="16"/>
  <c r="G165" i="16"/>
  <c r="I165" i="16"/>
  <c r="K165" i="16"/>
  <c r="M165" i="16"/>
  <c r="O165" i="16"/>
  <c r="Q165" i="16"/>
  <c r="V165" i="16"/>
  <c r="G167" i="16"/>
  <c r="M167" i="16" s="1"/>
  <c r="I167" i="16"/>
  <c r="K167" i="16"/>
  <c r="O167" i="16"/>
  <c r="Q167" i="16"/>
  <c r="V167" i="16"/>
  <c r="G169" i="16"/>
  <c r="I169" i="16"/>
  <c r="K169" i="16"/>
  <c r="M169" i="16"/>
  <c r="O169" i="16"/>
  <c r="Q169" i="16"/>
  <c r="V169" i="16"/>
  <c r="G171" i="16"/>
  <c r="M171" i="16" s="1"/>
  <c r="I171" i="16"/>
  <c r="K171" i="16"/>
  <c r="O171" i="16"/>
  <c r="Q171" i="16"/>
  <c r="V171" i="16"/>
  <c r="G173" i="16"/>
  <c r="I173" i="16"/>
  <c r="K173" i="16"/>
  <c r="M173" i="16"/>
  <c r="O173" i="16"/>
  <c r="Q173" i="16"/>
  <c r="V173" i="16"/>
  <c r="G175" i="16"/>
  <c r="M175" i="16" s="1"/>
  <c r="I175" i="16"/>
  <c r="K175" i="16"/>
  <c r="O175" i="16"/>
  <c r="Q175" i="16"/>
  <c r="V175" i="16"/>
  <c r="G177" i="16"/>
  <c r="I177" i="16"/>
  <c r="K177" i="16"/>
  <c r="M177" i="16"/>
  <c r="O177" i="16"/>
  <c r="Q177" i="16"/>
  <c r="V177" i="16"/>
  <c r="G179" i="16"/>
  <c r="M179" i="16" s="1"/>
  <c r="I179" i="16"/>
  <c r="K179" i="16"/>
  <c r="O179" i="16"/>
  <c r="Q179" i="16"/>
  <c r="V179" i="16"/>
  <c r="G181" i="16"/>
  <c r="I181" i="16"/>
  <c r="K181" i="16"/>
  <c r="M181" i="16"/>
  <c r="O181" i="16"/>
  <c r="Q181" i="16"/>
  <c r="V181" i="16"/>
  <c r="G183" i="16"/>
  <c r="M183" i="16" s="1"/>
  <c r="I183" i="16"/>
  <c r="K183" i="16"/>
  <c r="O183" i="16"/>
  <c r="Q183" i="16"/>
  <c r="V183" i="16"/>
  <c r="G185" i="16"/>
  <c r="I185" i="16"/>
  <c r="K185" i="16"/>
  <c r="M185" i="16"/>
  <c r="O185" i="16"/>
  <c r="Q185" i="16"/>
  <c r="V185" i="16"/>
  <c r="G187" i="16"/>
  <c r="M187" i="16" s="1"/>
  <c r="I187" i="16"/>
  <c r="K187" i="16"/>
  <c r="O187" i="16"/>
  <c r="Q187" i="16"/>
  <c r="V187" i="16"/>
  <c r="G189" i="16"/>
  <c r="I189" i="16"/>
  <c r="K189" i="16"/>
  <c r="M189" i="16"/>
  <c r="O189" i="16"/>
  <c r="Q189" i="16"/>
  <c r="V189" i="16"/>
  <c r="G191" i="16"/>
  <c r="M191" i="16" s="1"/>
  <c r="I191" i="16"/>
  <c r="K191" i="16"/>
  <c r="O191" i="16"/>
  <c r="Q191" i="16"/>
  <c r="V191" i="16"/>
  <c r="G193" i="16"/>
  <c r="I193" i="16"/>
  <c r="K193" i="16"/>
  <c r="M193" i="16"/>
  <c r="O193" i="16"/>
  <c r="Q193" i="16"/>
  <c r="V193" i="16"/>
  <c r="G195" i="16"/>
  <c r="M195" i="16" s="1"/>
  <c r="I195" i="16"/>
  <c r="K195" i="16"/>
  <c r="O195" i="16"/>
  <c r="Q195" i="16"/>
  <c r="V195" i="16"/>
  <c r="G197" i="16"/>
  <c r="I197" i="16"/>
  <c r="K197" i="16"/>
  <c r="M197" i="16"/>
  <c r="O197" i="16"/>
  <c r="Q197" i="16"/>
  <c r="V197" i="16"/>
  <c r="G199" i="16"/>
  <c r="M199" i="16" s="1"/>
  <c r="I199" i="16"/>
  <c r="K199" i="16"/>
  <c r="O199" i="16"/>
  <c r="Q199" i="16"/>
  <c r="V199" i="16"/>
  <c r="G201" i="16"/>
  <c r="I201" i="16"/>
  <c r="K201" i="16"/>
  <c r="M201" i="16"/>
  <c r="O201" i="16"/>
  <c r="Q201" i="16"/>
  <c r="V201" i="16"/>
  <c r="G203" i="16"/>
  <c r="M203" i="16" s="1"/>
  <c r="I203" i="16"/>
  <c r="K203" i="16"/>
  <c r="O203" i="16"/>
  <c r="Q203" i="16"/>
  <c r="V203" i="16"/>
  <c r="G205" i="16"/>
  <c r="I205" i="16"/>
  <c r="K205" i="16"/>
  <c r="M205" i="16"/>
  <c r="O205" i="16"/>
  <c r="Q205" i="16"/>
  <c r="V205" i="16"/>
  <c r="G207" i="16"/>
  <c r="M207" i="16" s="1"/>
  <c r="I207" i="16"/>
  <c r="K207" i="16"/>
  <c r="O207" i="16"/>
  <c r="Q207" i="16"/>
  <c r="V207" i="16"/>
  <c r="G209" i="16"/>
  <c r="I209" i="16"/>
  <c r="K209" i="16"/>
  <c r="M209" i="16"/>
  <c r="O209" i="16"/>
  <c r="Q209" i="16"/>
  <c r="V209" i="16"/>
  <c r="G211" i="16"/>
  <c r="M211" i="16" s="1"/>
  <c r="I211" i="16"/>
  <c r="K211" i="16"/>
  <c r="O211" i="16"/>
  <c r="Q211" i="16"/>
  <c r="V211" i="16"/>
  <c r="G213" i="16"/>
  <c r="I213" i="16"/>
  <c r="K213" i="16"/>
  <c r="M213" i="16"/>
  <c r="O213" i="16"/>
  <c r="Q213" i="16"/>
  <c r="V213" i="16"/>
  <c r="G215" i="16"/>
  <c r="M215" i="16" s="1"/>
  <c r="I215" i="16"/>
  <c r="K215" i="16"/>
  <c r="O215" i="16"/>
  <c r="Q215" i="16"/>
  <c r="V215" i="16"/>
  <c r="G218" i="16"/>
  <c r="M218" i="16" s="1"/>
  <c r="I218" i="16"/>
  <c r="K218" i="16"/>
  <c r="K217" i="16" s="1"/>
  <c r="O218" i="16"/>
  <c r="O217" i="16" s="1"/>
  <c r="Q218" i="16"/>
  <c r="V218" i="16"/>
  <c r="V217" i="16" s="1"/>
  <c r="G220" i="16"/>
  <c r="I220" i="16"/>
  <c r="K220" i="16"/>
  <c r="M220" i="16"/>
  <c r="O220" i="16"/>
  <c r="Q220" i="16"/>
  <c r="V220" i="16"/>
  <c r="G222" i="16"/>
  <c r="M222" i="16" s="1"/>
  <c r="I222" i="16"/>
  <c r="K222" i="16"/>
  <c r="O222" i="16"/>
  <c r="Q222" i="16"/>
  <c r="V222" i="16"/>
  <c r="G224" i="16"/>
  <c r="I224" i="16"/>
  <c r="I217" i="16" s="1"/>
  <c r="K224" i="16"/>
  <c r="M224" i="16"/>
  <c r="O224" i="16"/>
  <c r="Q224" i="16"/>
  <c r="Q217" i="16" s="1"/>
  <c r="V224" i="16"/>
  <c r="G226" i="16"/>
  <c r="M226" i="16" s="1"/>
  <c r="I226" i="16"/>
  <c r="K226" i="16"/>
  <c r="O226" i="16"/>
  <c r="Q226" i="16"/>
  <c r="V226" i="16"/>
  <c r="G245" i="16"/>
  <c r="I245" i="16"/>
  <c r="K245" i="16"/>
  <c r="M245" i="16"/>
  <c r="O245" i="16"/>
  <c r="Q245" i="16"/>
  <c r="V245" i="16"/>
  <c r="G247" i="16"/>
  <c r="M247" i="16" s="1"/>
  <c r="I247" i="16"/>
  <c r="K247" i="16"/>
  <c r="O247" i="16"/>
  <c r="Q247" i="16"/>
  <c r="V247" i="16"/>
  <c r="G249" i="16"/>
  <c r="I249" i="16"/>
  <c r="K249" i="16"/>
  <c r="M249" i="16"/>
  <c r="O249" i="16"/>
  <c r="Q249" i="16"/>
  <c r="V249" i="16"/>
  <c r="G251" i="16"/>
  <c r="M251" i="16" s="1"/>
  <c r="I251" i="16"/>
  <c r="K251" i="16"/>
  <c r="O251" i="16"/>
  <c r="Q251" i="16"/>
  <c r="V251" i="16"/>
  <c r="G253" i="16"/>
  <c r="I253" i="16"/>
  <c r="K253" i="16"/>
  <c r="M253" i="16"/>
  <c r="O253" i="16"/>
  <c r="Q253" i="16"/>
  <c r="V253" i="16"/>
  <c r="G255" i="16"/>
  <c r="M255" i="16" s="1"/>
  <c r="I255" i="16"/>
  <c r="K255" i="16"/>
  <c r="O255" i="16"/>
  <c r="Q255" i="16"/>
  <c r="V255" i="16"/>
  <c r="G257" i="16"/>
  <c r="I257" i="16"/>
  <c r="K257" i="16"/>
  <c r="M257" i="16"/>
  <c r="O257" i="16"/>
  <c r="Q257" i="16"/>
  <c r="V257" i="16"/>
  <c r="G259" i="16"/>
  <c r="M259" i="16" s="1"/>
  <c r="I259" i="16"/>
  <c r="K259" i="16"/>
  <c r="O259" i="16"/>
  <c r="Q259" i="16"/>
  <c r="V259" i="16"/>
  <c r="G261" i="16"/>
  <c r="I261" i="16"/>
  <c r="K261" i="16"/>
  <c r="M261" i="16"/>
  <c r="O261" i="16"/>
  <c r="Q261" i="16"/>
  <c r="V261" i="16"/>
  <c r="G263" i="16"/>
  <c r="M263" i="16" s="1"/>
  <c r="I263" i="16"/>
  <c r="K263" i="16"/>
  <c r="O263" i="16"/>
  <c r="Q263" i="16"/>
  <c r="V263" i="16"/>
  <c r="G265" i="16"/>
  <c r="I265" i="16"/>
  <c r="K265" i="16"/>
  <c r="M265" i="16"/>
  <c r="O265" i="16"/>
  <c r="Q265" i="16"/>
  <c r="V265" i="16"/>
  <c r="G267" i="16"/>
  <c r="M267" i="16" s="1"/>
  <c r="I267" i="16"/>
  <c r="K267" i="16"/>
  <c r="O267" i="16"/>
  <c r="Q267" i="16"/>
  <c r="V267" i="16"/>
  <c r="G269" i="16"/>
  <c r="I269" i="16"/>
  <c r="K269" i="16"/>
  <c r="M269" i="16"/>
  <c r="O269" i="16"/>
  <c r="Q269" i="16"/>
  <c r="V269" i="16"/>
  <c r="G271" i="16"/>
  <c r="M271" i="16" s="1"/>
  <c r="I271" i="16"/>
  <c r="K271" i="16"/>
  <c r="O271" i="16"/>
  <c r="Q271" i="16"/>
  <c r="V271" i="16"/>
  <c r="G273" i="16"/>
  <c r="I273" i="16"/>
  <c r="K273" i="16"/>
  <c r="M273" i="16"/>
  <c r="O273" i="16"/>
  <c r="Q273" i="16"/>
  <c r="V273" i="16"/>
  <c r="G275" i="16"/>
  <c r="M275" i="16" s="1"/>
  <c r="I275" i="16"/>
  <c r="K275" i="16"/>
  <c r="O275" i="16"/>
  <c r="Q275" i="16"/>
  <c r="V275" i="16"/>
  <c r="G277" i="16"/>
  <c r="I277" i="16"/>
  <c r="K277" i="16"/>
  <c r="M277" i="16"/>
  <c r="O277" i="16"/>
  <c r="Q277" i="16"/>
  <c r="V277" i="16"/>
  <c r="G279" i="16"/>
  <c r="M279" i="16" s="1"/>
  <c r="I279" i="16"/>
  <c r="K279" i="16"/>
  <c r="O279" i="16"/>
  <c r="Q279" i="16"/>
  <c r="V279" i="16"/>
  <c r="G281" i="16"/>
  <c r="I281" i="16"/>
  <c r="K281" i="16"/>
  <c r="M281" i="16"/>
  <c r="O281" i="16"/>
  <c r="Q281" i="16"/>
  <c r="V281" i="16"/>
  <c r="G283" i="16"/>
  <c r="M283" i="16" s="1"/>
  <c r="I283" i="16"/>
  <c r="K283" i="16"/>
  <c r="O283" i="16"/>
  <c r="Q283" i="16"/>
  <c r="V283" i="16"/>
  <c r="G285" i="16"/>
  <c r="I285" i="16"/>
  <c r="K285" i="16"/>
  <c r="M285" i="16"/>
  <c r="O285" i="16"/>
  <c r="Q285" i="16"/>
  <c r="V285" i="16"/>
  <c r="G287" i="16"/>
  <c r="M287" i="16" s="1"/>
  <c r="I287" i="16"/>
  <c r="K287" i="16"/>
  <c r="O287" i="16"/>
  <c r="Q287" i="16"/>
  <c r="V287" i="16"/>
  <c r="G289" i="16"/>
  <c r="I289" i="16"/>
  <c r="K289" i="16"/>
  <c r="M289" i="16"/>
  <c r="O289" i="16"/>
  <c r="Q289" i="16"/>
  <c r="V289" i="16"/>
  <c r="G291" i="16"/>
  <c r="M291" i="16" s="1"/>
  <c r="I291" i="16"/>
  <c r="K291" i="16"/>
  <c r="O291" i="16"/>
  <c r="Q291" i="16"/>
  <c r="V291" i="16"/>
  <c r="G293" i="16"/>
  <c r="I293" i="16"/>
  <c r="K293" i="16"/>
  <c r="M293" i="16"/>
  <c r="O293" i="16"/>
  <c r="Q293" i="16"/>
  <c r="V293" i="16"/>
  <c r="G295" i="16"/>
  <c r="M295" i="16" s="1"/>
  <c r="I295" i="16"/>
  <c r="K295" i="16"/>
  <c r="O295" i="16"/>
  <c r="Q295" i="16"/>
  <c r="V295" i="16"/>
  <c r="G298" i="16"/>
  <c r="M298" i="16" s="1"/>
  <c r="M297" i="16" s="1"/>
  <c r="I298" i="16"/>
  <c r="K298" i="16"/>
  <c r="K297" i="16" s="1"/>
  <c r="O298" i="16"/>
  <c r="O297" i="16" s="1"/>
  <c r="Q298" i="16"/>
  <c r="V298" i="16"/>
  <c r="V297" i="16" s="1"/>
  <c r="G300" i="16"/>
  <c r="I300" i="16"/>
  <c r="K300" i="16"/>
  <c r="M300" i="16"/>
  <c r="O300" i="16"/>
  <c r="Q300" i="16"/>
  <c r="V300" i="16"/>
  <c r="G302" i="16"/>
  <c r="M302" i="16" s="1"/>
  <c r="I302" i="16"/>
  <c r="K302" i="16"/>
  <c r="O302" i="16"/>
  <c r="Q302" i="16"/>
  <c r="V302" i="16"/>
  <c r="G304" i="16"/>
  <c r="I304" i="16"/>
  <c r="I297" i="16" s="1"/>
  <c r="K304" i="16"/>
  <c r="M304" i="16"/>
  <c r="O304" i="16"/>
  <c r="Q304" i="16"/>
  <c r="Q297" i="16" s="1"/>
  <c r="V304" i="16"/>
  <c r="G306" i="16"/>
  <c r="K306" i="16"/>
  <c r="O306" i="16"/>
  <c r="V306" i="16"/>
  <c r="G307" i="16"/>
  <c r="I307" i="16"/>
  <c r="I306" i="16" s="1"/>
  <c r="K307" i="16"/>
  <c r="M307" i="16"/>
  <c r="M306" i="16" s="1"/>
  <c r="O307" i="16"/>
  <c r="Q307" i="16"/>
  <c r="Q306" i="16" s="1"/>
  <c r="V307" i="16"/>
  <c r="G309" i="16"/>
  <c r="K309" i="16"/>
  <c r="O309" i="16"/>
  <c r="V309" i="16"/>
  <c r="G310" i="16"/>
  <c r="I310" i="16"/>
  <c r="I309" i="16" s="1"/>
  <c r="K310" i="16"/>
  <c r="M310" i="16"/>
  <c r="M309" i="16" s="1"/>
  <c r="O310" i="16"/>
  <c r="Q310" i="16"/>
  <c r="Q309" i="16" s="1"/>
  <c r="V310" i="16"/>
  <c r="AE313" i="16"/>
  <c r="AF313" i="16"/>
  <c r="G20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AF20" i="15"/>
  <c r="G73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9" i="14"/>
  <c r="I19" i="14"/>
  <c r="I18" i="14" s="1"/>
  <c r="K19" i="14"/>
  <c r="M19" i="14"/>
  <c r="O19" i="14"/>
  <c r="Q19" i="14"/>
  <c r="Q18" i="14" s="1"/>
  <c r="V19" i="14"/>
  <c r="G20" i="14"/>
  <c r="G18" i="14" s="1"/>
  <c r="I20" i="14"/>
  <c r="K20" i="14"/>
  <c r="O20" i="14"/>
  <c r="O18" i="14" s="1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K18" i="14" s="1"/>
  <c r="O22" i="14"/>
  <c r="Q22" i="14"/>
  <c r="V22" i="14"/>
  <c r="V18" i="14" s="1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7" i="14"/>
  <c r="I27" i="14"/>
  <c r="I26" i="14" s="1"/>
  <c r="K27" i="14"/>
  <c r="M27" i="14"/>
  <c r="O27" i="14"/>
  <c r="Q27" i="14"/>
  <c r="Q26" i="14" s="1"/>
  <c r="V27" i="14"/>
  <c r="G28" i="14"/>
  <c r="G26" i="14" s="1"/>
  <c r="I28" i="14"/>
  <c r="K28" i="14"/>
  <c r="K26" i="14" s="1"/>
  <c r="O28" i="14"/>
  <c r="O26" i="14" s="1"/>
  <c r="Q28" i="14"/>
  <c r="V28" i="14"/>
  <c r="V26" i="14" s="1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8" i="14"/>
  <c r="M38" i="14" s="1"/>
  <c r="I38" i="14"/>
  <c r="K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I41" i="14"/>
  <c r="K41" i="14"/>
  <c r="M41" i="14"/>
  <c r="O41" i="14"/>
  <c r="Q41" i="14"/>
  <c r="V41" i="14"/>
  <c r="G43" i="14"/>
  <c r="I43" i="14"/>
  <c r="I42" i="14" s="1"/>
  <c r="K43" i="14"/>
  <c r="M43" i="14"/>
  <c r="O43" i="14"/>
  <c r="Q43" i="14"/>
  <c r="Q42" i="14" s="1"/>
  <c r="V43" i="14"/>
  <c r="G44" i="14"/>
  <c r="M44" i="14" s="1"/>
  <c r="I44" i="14"/>
  <c r="K44" i="14"/>
  <c r="K42" i="14" s="1"/>
  <c r="O44" i="14"/>
  <c r="Q44" i="14"/>
  <c r="V44" i="14"/>
  <c r="V42" i="14" s="1"/>
  <c r="G45" i="14"/>
  <c r="I45" i="14"/>
  <c r="K45" i="14"/>
  <c r="M45" i="14"/>
  <c r="O45" i="14"/>
  <c r="Q45" i="14"/>
  <c r="V45" i="14"/>
  <c r="G46" i="14"/>
  <c r="M46" i="14" s="1"/>
  <c r="I46" i="14"/>
  <c r="K46" i="14"/>
  <c r="O46" i="14"/>
  <c r="O42" i="14" s="1"/>
  <c r="Q46" i="14"/>
  <c r="V46" i="14"/>
  <c r="G48" i="14"/>
  <c r="G47" i="14" s="1"/>
  <c r="I48" i="14"/>
  <c r="K48" i="14"/>
  <c r="K47" i="14" s="1"/>
  <c r="O48" i="14"/>
  <c r="O47" i="14" s="1"/>
  <c r="Q48" i="14"/>
  <c r="V48" i="14"/>
  <c r="V47" i="14" s="1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I47" i="14" s="1"/>
  <c r="K51" i="14"/>
  <c r="M51" i="14"/>
  <c r="O51" i="14"/>
  <c r="Q51" i="14"/>
  <c r="Q47" i="14" s="1"/>
  <c r="V51" i="14"/>
  <c r="G53" i="14"/>
  <c r="I53" i="14"/>
  <c r="I52" i="14" s="1"/>
  <c r="K53" i="14"/>
  <c r="M53" i="14"/>
  <c r="O53" i="14"/>
  <c r="Q53" i="14"/>
  <c r="Q52" i="14" s="1"/>
  <c r="V53" i="14"/>
  <c r="G54" i="14"/>
  <c r="G52" i="14" s="1"/>
  <c r="I54" i="14"/>
  <c r="K54" i="14"/>
  <c r="K52" i="14" s="1"/>
  <c r="O54" i="14"/>
  <c r="O52" i="14" s="1"/>
  <c r="Q54" i="14"/>
  <c r="V54" i="14"/>
  <c r="V52" i="14" s="1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I61" i="14"/>
  <c r="K61" i="14"/>
  <c r="M61" i="14"/>
  <c r="O61" i="14"/>
  <c r="Q61" i="14"/>
  <c r="V61" i="14"/>
  <c r="G63" i="14"/>
  <c r="I63" i="14"/>
  <c r="I62" i="14" s="1"/>
  <c r="K63" i="14"/>
  <c r="M63" i="14"/>
  <c r="O63" i="14"/>
  <c r="Q63" i="14"/>
  <c r="Q62" i="14" s="1"/>
  <c r="V63" i="14"/>
  <c r="G64" i="14"/>
  <c r="M64" i="14" s="1"/>
  <c r="I64" i="14"/>
  <c r="K64" i="14"/>
  <c r="K62" i="14" s="1"/>
  <c r="O64" i="14"/>
  <c r="Q64" i="14"/>
  <c r="V64" i="14"/>
  <c r="V62" i="14" s="1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O62" i="14" s="1"/>
  <c r="Q66" i="14"/>
  <c r="V66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AE73" i="14"/>
  <c r="AF73" i="14"/>
  <c r="G83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G8" i="13" s="1"/>
  <c r="I12" i="13"/>
  <c r="K12" i="13"/>
  <c r="O12" i="13"/>
  <c r="O8" i="13" s="1"/>
  <c r="Q12" i="13"/>
  <c r="V12" i="13"/>
  <c r="G14" i="13"/>
  <c r="I14" i="13"/>
  <c r="K14" i="13"/>
  <c r="K13" i="13" s="1"/>
  <c r="M14" i="13"/>
  <c r="O14" i="13"/>
  <c r="Q14" i="13"/>
  <c r="V14" i="13"/>
  <c r="V13" i="13" s="1"/>
  <c r="G15" i="13"/>
  <c r="I15" i="13"/>
  <c r="K15" i="13"/>
  <c r="M15" i="13"/>
  <c r="O15" i="13"/>
  <c r="Q15" i="13"/>
  <c r="V15" i="13"/>
  <c r="G16" i="13"/>
  <c r="G13" i="13" s="1"/>
  <c r="I16" i="13"/>
  <c r="K16" i="13"/>
  <c r="O16" i="13"/>
  <c r="O13" i="13" s="1"/>
  <c r="Q16" i="13"/>
  <c r="V16" i="13"/>
  <c r="G17" i="13"/>
  <c r="M17" i="13" s="1"/>
  <c r="I17" i="13"/>
  <c r="I13" i="13" s="1"/>
  <c r="K17" i="13"/>
  <c r="O17" i="13"/>
  <c r="Q17" i="13"/>
  <c r="Q13" i="13" s="1"/>
  <c r="V17" i="13"/>
  <c r="G18" i="13"/>
  <c r="I18" i="13"/>
  <c r="K18" i="13"/>
  <c r="M18" i="13"/>
  <c r="O18" i="13"/>
  <c r="Q18" i="13"/>
  <c r="V18" i="13"/>
  <c r="G20" i="13"/>
  <c r="G19" i="13" s="1"/>
  <c r="I20" i="13"/>
  <c r="I19" i="13" s="1"/>
  <c r="K20" i="13"/>
  <c r="O20" i="13"/>
  <c r="O19" i="13" s="1"/>
  <c r="Q20" i="13"/>
  <c r="Q19" i="13" s="1"/>
  <c r="V20" i="13"/>
  <c r="G21" i="13"/>
  <c r="M21" i="13" s="1"/>
  <c r="I21" i="13"/>
  <c r="K21" i="13"/>
  <c r="K19" i="13" s="1"/>
  <c r="O21" i="13"/>
  <c r="Q21" i="13"/>
  <c r="V21" i="13"/>
  <c r="V19" i="13" s="1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9" i="13"/>
  <c r="M29" i="13" s="1"/>
  <c r="I29" i="13"/>
  <c r="I28" i="13" s="1"/>
  <c r="K29" i="13"/>
  <c r="K28" i="13" s="1"/>
  <c r="O29" i="13"/>
  <c r="Q29" i="13"/>
  <c r="Q28" i="13" s="1"/>
  <c r="V29" i="13"/>
  <c r="V28" i="13" s="1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G28" i="13" s="1"/>
  <c r="I32" i="13"/>
  <c r="K32" i="13"/>
  <c r="O32" i="13"/>
  <c r="O28" i="13" s="1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3" i="13"/>
  <c r="I43" i="13"/>
  <c r="I42" i="13" s="1"/>
  <c r="K43" i="13"/>
  <c r="M43" i="13"/>
  <c r="O43" i="13"/>
  <c r="Q43" i="13"/>
  <c r="Q42" i="13" s="1"/>
  <c r="V43" i="13"/>
  <c r="G44" i="13"/>
  <c r="G42" i="13" s="1"/>
  <c r="I44" i="13"/>
  <c r="K44" i="13"/>
  <c r="K42" i="13" s="1"/>
  <c r="O44" i="13"/>
  <c r="O42" i="13" s="1"/>
  <c r="Q44" i="13"/>
  <c r="V44" i="13"/>
  <c r="V42" i="13" s="1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5" i="13"/>
  <c r="I65" i="13"/>
  <c r="I64" i="13" s="1"/>
  <c r="K65" i="13"/>
  <c r="M65" i="13"/>
  <c r="O65" i="13"/>
  <c r="Q65" i="13"/>
  <c r="Q64" i="13" s="1"/>
  <c r="V65" i="13"/>
  <c r="G66" i="13"/>
  <c r="M66" i="13" s="1"/>
  <c r="I66" i="13"/>
  <c r="K66" i="13"/>
  <c r="K64" i="13" s="1"/>
  <c r="O66" i="13"/>
  <c r="Q66" i="13"/>
  <c r="V66" i="13"/>
  <c r="V64" i="13" s="1"/>
  <c r="G67" i="13"/>
  <c r="I67" i="13"/>
  <c r="K67" i="13"/>
  <c r="M67" i="13"/>
  <c r="O67" i="13"/>
  <c r="Q67" i="13"/>
  <c r="V67" i="13"/>
  <c r="G68" i="13"/>
  <c r="G64" i="13" s="1"/>
  <c r="I68" i="13"/>
  <c r="K68" i="13"/>
  <c r="O68" i="13"/>
  <c r="O64" i="13" s="1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2" i="13"/>
  <c r="G71" i="13" s="1"/>
  <c r="I72" i="13"/>
  <c r="K72" i="13"/>
  <c r="K71" i="13" s="1"/>
  <c r="O72" i="13"/>
  <c r="O71" i="13" s="1"/>
  <c r="Q72" i="13"/>
  <c r="V72" i="13"/>
  <c r="V71" i="13" s="1"/>
  <c r="G73" i="13"/>
  <c r="I73" i="13"/>
  <c r="I71" i="13" s="1"/>
  <c r="K73" i="13"/>
  <c r="M73" i="13"/>
  <c r="O73" i="13"/>
  <c r="Q73" i="13"/>
  <c r="Q71" i="13" s="1"/>
  <c r="V73" i="13"/>
  <c r="G75" i="13"/>
  <c r="I75" i="13"/>
  <c r="I74" i="13" s="1"/>
  <c r="K75" i="13"/>
  <c r="M75" i="13"/>
  <c r="O75" i="13"/>
  <c r="Q75" i="13"/>
  <c r="Q74" i="13" s="1"/>
  <c r="V75" i="13"/>
  <c r="G76" i="13"/>
  <c r="G74" i="13" s="1"/>
  <c r="I76" i="13"/>
  <c r="K76" i="13"/>
  <c r="K74" i="13" s="1"/>
  <c r="O76" i="13"/>
  <c r="O74" i="13" s="1"/>
  <c r="Q76" i="13"/>
  <c r="V76" i="13"/>
  <c r="V74" i="13" s="1"/>
  <c r="G77" i="13"/>
  <c r="I77" i="13"/>
  <c r="K77" i="13"/>
  <c r="M77" i="13"/>
  <c r="O77" i="13"/>
  <c r="Q77" i="13"/>
  <c r="V77" i="13"/>
  <c r="G78" i="13"/>
  <c r="M78" i="13" s="1"/>
  <c r="I78" i="13"/>
  <c r="K78" i="13"/>
  <c r="O78" i="13"/>
  <c r="Q78" i="13"/>
  <c r="V78" i="13"/>
  <c r="G79" i="13"/>
  <c r="I79" i="13"/>
  <c r="K79" i="13"/>
  <c r="M79" i="13"/>
  <c r="O79" i="13"/>
  <c r="Q79" i="13"/>
  <c r="V79" i="13"/>
  <c r="G80" i="13"/>
  <c r="M80" i="13" s="1"/>
  <c r="I80" i="13"/>
  <c r="K80" i="13"/>
  <c r="O80" i="13"/>
  <c r="Q80" i="13"/>
  <c r="V80" i="13"/>
  <c r="G81" i="13"/>
  <c r="I81" i="13"/>
  <c r="K81" i="13"/>
  <c r="M81" i="13"/>
  <c r="O81" i="13"/>
  <c r="Q81" i="13"/>
  <c r="V81" i="13"/>
  <c r="AE83" i="13"/>
  <c r="AF83" i="13"/>
  <c r="G2048" i="12"/>
  <c r="BA1728" i="12"/>
  <c r="BA1726" i="12"/>
  <c r="BA1724" i="12"/>
  <c r="BA1722" i="12"/>
  <c r="BA1720" i="12"/>
  <c r="BA1718" i="12"/>
  <c r="BA1716" i="12"/>
  <c r="BA1714" i="12"/>
  <c r="BA1712" i="12"/>
  <c r="BA1710" i="12"/>
  <c r="BA1708" i="12"/>
  <c r="BA1706" i="12"/>
  <c r="BA1704" i="12"/>
  <c r="BA1702" i="12"/>
  <c r="BA1700" i="12"/>
  <c r="BA1698" i="12"/>
  <c r="BA1696" i="12"/>
  <c r="BA1694" i="12"/>
  <c r="BA1692" i="12"/>
  <c r="BA1690" i="12"/>
  <c r="BA1685" i="12"/>
  <c r="BA1683" i="12"/>
  <c r="BA1681" i="12"/>
  <c r="BA1679" i="12"/>
  <c r="BA1677" i="12"/>
  <c r="BA1675" i="12"/>
  <c r="BA1673" i="12"/>
  <c r="BA1671" i="12"/>
  <c r="BA1669" i="12"/>
  <c r="BA1667" i="12"/>
  <c r="BA1665" i="12"/>
  <c r="BA1663" i="12"/>
  <c r="BA1661" i="12"/>
  <c r="BA1659" i="12"/>
  <c r="BA1657" i="12"/>
  <c r="BA1655" i="12"/>
  <c r="BA1653" i="12"/>
  <c r="BA1651" i="12"/>
  <c r="BA1649" i="12"/>
  <c r="BA1647" i="12"/>
  <c r="BA1645" i="12"/>
  <c r="BA1643" i="12"/>
  <c r="BA1641" i="12"/>
  <c r="BA1639" i="12"/>
  <c r="BA1637" i="12"/>
  <c r="BA1635" i="12"/>
  <c r="BA1633" i="12"/>
  <c r="BA1631" i="12"/>
  <c r="BA1629" i="12"/>
  <c r="BA1627" i="12"/>
  <c r="BA1625" i="12"/>
  <c r="BA1623" i="12"/>
  <c r="BA1621" i="12"/>
  <c r="BA1619" i="12"/>
  <c r="BA1617" i="12"/>
  <c r="BA1615" i="12"/>
  <c r="BA1613" i="12"/>
  <c r="BA1611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I12" i="12" s="1"/>
  <c r="K13" i="12"/>
  <c r="M13" i="12"/>
  <c r="O13" i="12"/>
  <c r="Q13" i="12"/>
  <c r="Q12" i="12" s="1"/>
  <c r="V13" i="12"/>
  <c r="G17" i="12"/>
  <c r="G12" i="12" s="1"/>
  <c r="I17" i="12"/>
  <c r="K17" i="12"/>
  <c r="K12" i="12" s="1"/>
  <c r="O17" i="12"/>
  <c r="O12" i="12" s="1"/>
  <c r="Q17" i="12"/>
  <c r="V17" i="12"/>
  <c r="V12" i="12" s="1"/>
  <c r="G21" i="12"/>
  <c r="I21" i="12"/>
  <c r="K21" i="12"/>
  <c r="M21" i="12"/>
  <c r="O21" i="12"/>
  <c r="Q21" i="12"/>
  <c r="V21" i="12"/>
  <c r="G28" i="12"/>
  <c r="M28" i="12" s="1"/>
  <c r="I28" i="12"/>
  <c r="K28" i="12"/>
  <c r="O28" i="12"/>
  <c r="Q28" i="12"/>
  <c r="V28" i="12"/>
  <c r="G35" i="12"/>
  <c r="I35" i="12"/>
  <c r="K35" i="12"/>
  <c r="M35" i="12"/>
  <c r="O35" i="12"/>
  <c r="Q35" i="12"/>
  <c r="V35" i="12"/>
  <c r="G38" i="12"/>
  <c r="M38" i="12" s="1"/>
  <c r="I38" i="12"/>
  <c r="K38" i="12"/>
  <c r="O38" i="12"/>
  <c r="Q38" i="12"/>
  <c r="V38" i="12"/>
  <c r="G43" i="12"/>
  <c r="I43" i="12"/>
  <c r="K43" i="12"/>
  <c r="M43" i="12"/>
  <c r="O43" i="12"/>
  <c r="Q43" i="12"/>
  <c r="V43" i="12"/>
  <c r="G46" i="12"/>
  <c r="M46" i="12" s="1"/>
  <c r="I46" i="12"/>
  <c r="K46" i="12"/>
  <c r="O46" i="12"/>
  <c r="Q46" i="12"/>
  <c r="V46" i="12"/>
  <c r="G49" i="12"/>
  <c r="I49" i="12"/>
  <c r="K49" i="12"/>
  <c r="M49" i="12"/>
  <c r="O49" i="12"/>
  <c r="Q49" i="12"/>
  <c r="V49" i="12"/>
  <c r="G52" i="12"/>
  <c r="M52" i="12" s="1"/>
  <c r="I52" i="12"/>
  <c r="K52" i="12"/>
  <c r="O52" i="12"/>
  <c r="Q52" i="12"/>
  <c r="V52" i="12"/>
  <c r="G55" i="12"/>
  <c r="I55" i="12"/>
  <c r="K55" i="12"/>
  <c r="M55" i="12"/>
  <c r="O55" i="12"/>
  <c r="Q55" i="12"/>
  <c r="V55" i="12"/>
  <c r="G59" i="12"/>
  <c r="I59" i="12"/>
  <c r="I58" i="12" s="1"/>
  <c r="K59" i="12"/>
  <c r="M59" i="12"/>
  <c r="O59" i="12"/>
  <c r="Q59" i="12"/>
  <c r="Q58" i="12" s="1"/>
  <c r="V59" i="12"/>
  <c r="G66" i="12"/>
  <c r="M66" i="12" s="1"/>
  <c r="I66" i="12"/>
  <c r="K66" i="12"/>
  <c r="K58" i="12" s="1"/>
  <c r="O66" i="12"/>
  <c r="Q66" i="12"/>
  <c r="V66" i="12"/>
  <c r="V58" i="12" s="1"/>
  <c r="G73" i="12"/>
  <c r="I73" i="12"/>
  <c r="K73" i="12"/>
  <c r="M73" i="12"/>
  <c r="O73" i="12"/>
  <c r="Q73" i="12"/>
  <c r="V73" i="12"/>
  <c r="G80" i="12"/>
  <c r="G58" i="12" s="1"/>
  <c r="I80" i="12"/>
  <c r="K80" i="12"/>
  <c r="O80" i="12"/>
  <c r="O58" i="12" s="1"/>
  <c r="Q80" i="12"/>
  <c r="V80" i="12"/>
  <c r="G87" i="12"/>
  <c r="I87" i="12"/>
  <c r="K87" i="12"/>
  <c r="M87" i="12"/>
  <c r="O87" i="12"/>
  <c r="Q87" i="12"/>
  <c r="V87" i="12"/>
  <c r="G94" i="12"/>
  <c r="M94" i="12" s="1"/>
  <c r="I94" i="12"/>
  <c r="K94" i="12"/>
  <c r="O94" i="12"/>
  <c r="Q94" i="12"/>
  <c r="V94" i="12"/>
  <c r="G104" i="12"/>
  <c r="I104" i="12"/>
  <c r="K104" i="12"/>
  <c r="M104" i="12"/>
  <c r="O104" i="12"/>
  <c r="Q104" i="12"/>
  <c r="V104" i="12"/>
  <c r="G108" i="12"/>
  <c r="M108" i="12" s="1"/>
  <c r="I108" i="12"/>
  <c r="K108" i="12"/>
  <c r="O108" i="12"/>
  <c r="Q108" i="12"/>
  <c r="V108" i="12"/>
  <c r="G111" i="12"/>
  <c r="I111" i="12"/>
  <c r="K111" i="12"/>
  <c r="M111" i="12"/>
  <c r="O111" i="12"/>
  <c r="Q111" i="12"/>
  <c r="V111" i="12"/>
  <c r="G114" i="12"/>
  <c r="M114" i="12" s="1"/>
  <c r="I114" i="12"/>
  <c r="K114" i="12"/>
  <c r="O114" i="12"/>
  <c r="Q114" i="12"/>
  <c r="V114" i="12"/>
  <c r="G117" i="12"/>
  <c r="I117" i="12"/>
  <c r="K117" i="12"/>
  <c r="M117" i="12"/>
  <c r="O117" i="12"/>
  <c r="Q117" i="12"/>
  <c r="V117" i="12"/>
  <c r="G120" i="12"/>
  <c r="M120" i="12" s="1"/>
  <c r="I120" i="12"/>
  <c r="K120" i="12"/>
  <c r="O120" i="12"/>
  <c r="Q120" i="12"/>
  <c r="V120" i="12"/>
  <c r="G123" i="12"/>
  <c r="I123" i="12"/>
  <c r="K123" i="12"/>
  <c r="M123" i="12"/>
  <c r="O123" i="12"/>
  <c r="Q123" i="12"/>
  <c r="V123" i="12"/>
  <c r="G126" i="12"/>
  <c r="M126" i="12" s="1"/>
  <c r="I126" i="12"/>
  <c r="K126" i="12"/>
  <c r="O126" i="12"/>
  <c r="Q126" i="12"/>
  <c r="V126" i="12"/>
  <c r="G129" i="12"/>
  <c r="I129" i="12"/>
  <c r="K129" i="12"/>
  <c r="M129" i="12"/>
  <c r="O129" i="12"/>
  <c r="Q129" i="12"/>
  <c r="V129" i="12"/>
  <c r="G132" i="12"/>
  <c r="M132" i="12" s="1"/>
  <c r="I132" i="12"/>
  <c r="K132" i="12"/>
  <c r="O132" i="12"/>
  <c r="Q132" i="12"/>
  <c r="V132" i="12"/>
  <c r="G135" i="12"/>
  <c r="I135" i="12"/>
  <c r="K135" i="12"/>
  <c r="M135" i="12"/>
  <c r="O135" i="12"/>
  <c r="Q135" i="12"/>
  <c r="V135" i="12"/>
  <c r="G140" i="12"/>
  <c r="M140" i="12" s="1"/>
  <c r="I140" i="12"/>
  <c r="K140" i="12"/>
  <c r="O140" i="12"/>
  <c r="Q140" i="12"/>
  <c r="V140" i="12"/>
  <c r="G145" i="12"/>
  <c r="I145" i="12"/>
  <c r="K145" i="12"/>
  <c r="M145" i="12"/>
  <c r="O145" i="12"/>
  <c r="Q145" i="12"/>
  <c r="V145" i="12"/>
  <c r="G150" i="12"/>
  <c r="M150" i="12" s="1"/>
  <c r="I150" i="12"/>
  <c r="K150" i="12"/>
  <c r="O150" i="12"/>
  <c r="Q150" i="12"/>
  <c r="V150" i="12"/>
  <c r="G155" i="12"/>
  <c r="I155" i="12"/>
  <c r="K155" i="12"/>
  <c r="M155" i="12"/>
  <c r="O155" i="12"/>
  <c r="Q155" i="12"/>
  <c r="V155" i="12"/>
  <c r="G162" i="12"/>
  <c r="M162" i="12" s="1"/>
  <c r="I162" i="12"/>
  <c r="K162" i="12"/>
  <c r="O162" i="12"/>
  <c r="Q162" i="12"/>
  <c r="V162" i="12"/>
  <c r="G166" i="12"/>
  <c r="I166" i="12"/>
  <c r="K166" i="12"/>
  <c r="M166" i="12"/>
  <c r="O166" i="12"/>
  <c r="Q166" i="12"/>
  <c r="V166" i="12"/>
  <c r="G169" i="12"/>
  <c r="M169" i="12" s="1"/>
  <c r="I169" i="12"/>
  <c r="K169" i="12"/>
  <c r="O169" i="12"/>
  <c r="Q169" i="12"/>
  <c r="V169" i="12"/>
  <c r="G172" i="12"/>
  <c r="I172" i="12"/>
  <c r="K172" i="12"/>
  <c r="M172" i="12"/>
  <c r="O172" i="12"/>
  <c r="Q172" i="12"/>
  <c r="V172" i="12"/>
  <c r="G175" i="12"/>
  <c r="M175" i="12" s="1"/>
  <c r="I175" i="12"/>
  <c r="K175" i="12"/>
  <c r="O175" i="12"/>
  <c r="Q175" i="12"/>
  <c r="V175" i="12"/>
  <c r="G178" i="12"/>
  <c r="I178" i="12"/>
  <c r="K178" i="12"/>
  <c r="M178" i="12"/>
  <c r="O178" i="12"/>
  <c r="Q178" i="12"/>
  <c r="V178" i="12"/>
  <c r="G181" i="12"/>
  <c r="M181" i="12" s="1"/>
  <c r="I181" i="12"/>
  <c r="K181" i="12"/>
  <c r="O181" i="12"/>
  <c r="Q181" i="12"/>
  <c r="V181" i="12"/>
  <c r="G184" i="12"/>
  <c r="I184" i="12"/>
  <c r="O184" i="12"/>
  <c r="Q184" i="12"/>
  <c r="G185" i="12"/>
  <c r="M185" i="12" s="1"/>
  <c r="M184" i="12" s="1"/>
  <c r="I185" i="12"/>
  <c r="K185" i="12"/>
  <c r="K184" i="12" s="1"/>
  <c r="O185" i="12"/>
  <c r="Q185" i="12"/>
  <c r="V185" i="12"/>
  <c r="V184" i="12" s="1"/>
  <c r="G188" i="12"/>
  <c r="I188" i="12"/>
  <c r="K188" i="12"/>
  <c r="M188" i="12"/>
  <c r="O188" i="12"/>
  <c r="Q188" i="12"/>
  <c r="V188" i="12"/>
  <c r="G192" i="12"/>
  <c r="M192" i="12" s="1"/>
  <c r="I192" i="12"/>
  <c r="I191" i="12" s="1"/>
  <c r="K192" i="12"/>
  <c r="O192" i="12"/>
  <c r="Q192" i="12"/>
  <c r="Q191" i="12" s="1"/>
  <c r="V192" i="12"/>
  <c r="G210" i="12"/>
  <c r="M210" i="12" s="1"/>
  <c r="I210" i="12"/>
  <c r="K210" i="12"/>
  <c r="K191" i="12" s="1"/>
  <c r="O210" i="12"/>
  <c r="Q210" i="12"/>
  <c r="V210" i="12"/>
  <c r="V191" i="12" s="1"/>
  <c r="G228" i="12"/>
  <c r="I228" i="12"/>
  <c r="K228" i="12"/>
  <c r="M228" i="12"/>
  <c r="O228" i="12"/>
  <c r="Q228" i="12"/>
  <c r="V228" i="12"/>
  <c r="G246" i="12"/>
  <c r="G191" i="12" s="1"/>
  <c r="I246" i="12"/>
  <c r="K246" i="12"/>
  <c r="O246" i="12"/>
  <c r="O191" i="12" s="1"/>
  <c r="Q246" i="12"/>
  <c r="V246" i="12"/>
  <c r="G267" i="12"/>
  <c r="M267" i="12" s="1"/>
  <c r="I267" i="12"/>
  <c r="K267" i="12"/>
  <c r="O267" i="12"/>
  <c r="Q267" i="12"/>
  <c r="V267" i="12"/>
  <c r="G281" i="12"/>
  <c r="M281" i="12" s="1"/>
  <c r="I281" i="12"/>
  <c r="K281" i="12"/>
  <c r="O281" i="12"/>
  <c r="Q281" i="12"/>
  <c r="V281" i="12"/>
  <c r="G285" i="12"/>
  <c r="I285" i="12"/>
  <c r="K285" i="12"/>
  <c r="M285" i="12"/>
  <c r="O285" i="12"/>
  <c r="Q285" i="12"/>
  <c r="V285" i="12"/>
  <c r="G291" i="12"/>
  <c r="M291" i="12" s="1"/>
  <c r="I291" i="12"/>
  <c r="K291" i="12"/>
  <c r="O291" i="12"/>
  <c r="Q291" i="12"/>
  <c r="V291" i="12"/>
  <c r="G297" i="12"/>
  <c r="M297" i="12" s="1"/>
  <c r="I297" i="12"/>
  <c r="K297" i="12"/>
  <c r="O297" i="12"/>
  <c r="Q297" i="12"/>
  <c r="V297" i="12"/>
  <c r="G303" i="12"/>
  <c r="I303" i="12"/>
  <c r="K303" i="12"/>
  <c r="M303" i="12"/>
  <c r="O303" i="12"/>
  <c r="Q303" i="12"/>
  <c r="V303" i="12"/>
  <c r="G308" i="12"/>
  <c r="I308" i="12"/>
  <c r="K308" i="12"/>
  <c r="M308" i="12"/>
  <c r="O308" i="12"/>
  <c r="Q308" i="12"/>
  <c r="V308" i="12"/>
  <c r="G313" i="12"/>
  <c r="M313" i="12" s="1"/>
  <c r="I313" i="12"/>
  <c r="K313" i="12"/>
  <c r="O313" i="12"/>
  <c r="Q313" i="12"/>
  <c r="V313" i="12"/>
  <c r="G318" i="12"/>
  <c r="M318" i="12" s="1"/>
  <c r="I318" i="12"/>
  <c r="K318" i="12"/>
  <c r="O318" i="12"/>
  <c r="Q318" i="12"/>
  <c r="V318" i="12"/>
  <c r="G324" i="12"/>
  <c r="I324" i="12"/>
  <c r="K324" i="12"/>
  <c r="M324" i="12"/>
  <c r="O324" i="12"/>
  <c r="Q324" i="12"/>
  <c r="V324" i="12"/>
  <c r="G329" i="12"/>
  <c r="I329" i="12"/>
  <c r="K329" i="12"/>
  <c r="M329" i="12"/>
  <c r="O329" i="12"/>
  <c r="Q329" i="12"/>
  <c r="V329" i="12"/>
  <c r="G332" i="12"/>
  <c r="M332" i="12" s="1"/>
  <c r="I332" i="12"/>
  <c r="K332" i="12"/>
  <c r="O332" i="12"/>
  <c r="Q332" i="12"/>
  <c r="V332" i="12"/>
  <c r="G337" i="12"/>
  <c r="M337" i="12" s="1"/>
  <c r="I337" i="12"/>
  <c r="K337" i="12"/>
  <c r="O337" i="12"/>
  <c r="Q337" i="12"/>
  <c r="V337" i="12"/>
  <c r="G342" i="12"/>
  <c r="I342" i="12"/>
  <c r="K342" i="12"/>
  <c r="M342" i="12"/>
  <c r="O342" i="12"/>
  <c r="Q342" i="12"/>
  <c r="V342" i="12"/>
  <c r="G378" i="12"/>
  <c r="I378" i="12"/>
  <c r="K378" i="12"/>
  <c r="M378" i="12"/>
  <c r="O378" i="12"/>
  <c r="Q378" i="12"/>
  <c r="V378" i="12"/>
  <c r="G414" i="12"/>
  <c r="M414" i="12" s="1"/>
  <c r="I414" i="12"/>
  <c r="K414" i="12"/>
  <c r="O414" i="12"/>
  <c r="Q414" i="12"/>
  <c r="V414" i="12"/>
  <c r="G419" i="12"/>
  <c r="M419" i="12" s="1"/>
  <c r="I419" i="12"/>
  <c r="K419" i="12"/>
  <c r="O419" i="12"/>
  <c r="Q419" i="12"/>
  <c r="V419" i="12"/>
  <c r="G424" i="12"/>
  <c r="I424" i="12"/>
  <c r="K424" i="12"/>
  <c r="M424" i="12"/>
  <c r="O424" i="12"/>
  <c r="Q424" i="12"/>
  <c r="V424" i="12"/>
  <c r="G429" i="12"/>
  <c r="I429" i="12"/>
  <c r="K429" i="12"/>
  <c r="M429" i="12"/>
  <c r="O429" i="12"/>
  <c r="Q429" i="12"/>
  <c r="V429" i="12"/>
  <c r="G434" i="12"/>
  <c r="M434" i="12" s="1"/>
  <c r="I434" i="12"/>
  <c r="K434" i="12"/>
  <c r="O434" i="12"/>
  <c r="Q434" i="12"/>
  <c r="V434" i="12"/>
  <c r="G439" i="12"/>
  <c r="M439" i="12" s="1"/>
  <c r="I439" i="12"/>
  <c r="K439" i="12"/>
  <c r="O439" i="12"/>
  <c r="Q439" i="12"/>
  <c r="V439" i="12"/>
  <c r="G444" i="12"/>
  <c r="I444" i="12"/>
  <c r="K444" i="12"/>
  <c r="M444" i="12"/>
  <c r="O444" i="12"/>
  <c r="Q444" i="12"/>
  <c r="V444" i="12"/>
  <c r="G449" i="12"/>
  <c r="I449" i="12"/>
  <c r="K449" i="12"/>
  <c r="M449" i="12"/>
  <c r="O449" i="12"/>
  <c r="Q449" i="12"/>
  <c r="V449" i="12"/>
  <c r="G452" i="12"/>
  <c r="M452" i="12" s="1"/>
  <c r="I452" i="12"/>
  <c r="K452" i="12"/>
  <c r="O452" i="12"/>
  <c r="Q452" i="12"/>
  <c r="V452" i="12"/>
  <c r="G455" i="12"/>
  <c r="M455" i="12" s="1"/>
  <c r="I455" i="12"/>
  <c r="K455" i="12"/>
  <c r="O455" i="12"/>
  <c r="Q455" i="12"/>
  <c r="V455" i="12"/>
  <c r="G458" i="12"/>
  <c r="I458" i="12"/>
  <c r="K458" i="12"/>
  <c r="M458" i="12"/>
  <c r="O458" i="12"/>
  <c r="Q458" i="12"/>
  <c r="V458" i="12"/>
  <c r="G461" i="12"/>
  <c r="I461" i="12"/>
  <c r="K461" i="12"/>
  <c r="M461" i="12"/>
  <c r="O461" i="12"/>
  <c r="Q461" i="12"/>
  <c r="V461" i="12"/>
  <c r="G465" i="12"/>
  <c r="M465" i="12" s="1"/>
  <c r="I465" i="12"/>
  <c r="I464" i="12" s="1"/>
  <c r="K465" i="12"/>
  <c r="K464" i="12" s="1"/>
  <c r="O465" i="12"/>
  <c r="Q465" i="12"/>
  <c r="Q464" i="12" s="1"/>
  <c r="V465" i="12"/>
  <c r="V464" i="12" s="1"/>
  <c r="G471" i="12"/>
  <c r="I471" i="12"/>
  <c r="K471" i="12"/>
  <c r="M471" i="12"/>
  <c r="O471" i="12"/>
  <c r="Q471" i="12"/>
  <c r="V471" i="12"/>
  <c r="G476" i="12"/>
  <c r="I476" i="12"/>
  <c r="K476" i="12"/>
  <c r="M476" i="12"/>
  <c r="O476" i="12"/>
  <c r="Q476" i="12"/>
  <c r="V476" i="12"/>
  <c r="G481" i="12"/>
  <c r="G464" i="12" s="1"/>
  <c r="I481" i="12"/>
  <c r="K481" i="12"/>
  <c r="O481" i="12"/>
  <c r="O464" i="12" s="1"/>
  <c r="Q481" i="12"/>
  <c r="V481" i="12"/>
  <c r="G486" i="12"/>
  <c r="M486" i="12" s="1"/>
  <c r="I486" i="12"/>
  <c r="K486" i="12"/>
  <c r="O486" i="12"/>
  <c r="Q486" i="12"/>
  <c r="V486" i="12"/>
  <c r="G492" i="12"/>
  <c r="I492" i="12"/>
  <c r="I491" i="12" s="1"/>
  <c r="K492" i="12"/>
  <c r="M492" i="12"/>
  <c r="O492" i="12"/>
  <c r="Q492" i="12"/>
  <c r="Q491" i="12" s="1"/>
  <c r="V492" i="12"/>
  <c r="G499" i="12"/>
  <c r="G491" i="12" s="1"/>
  <c r="I499" i="12"/>
  <c r="K499" i="12"/>
  <c r="O499" i="12"/>
  <c r="O491" i="12" s="1"/>
  <c r="Q499" i="12"/>
  <c r="V499" i="12"/>
  <c r="G507" i="12"/>
  <c r="I507" i="12"/>
  <c r="K507" i="12"/>
  <c r="M507" i="12"/>
  <c r="O507" i="12"/>
  <c r="Q507" i="12"/>
  <c r="V507" i="12"/>
  <c r="G515" i="12"/>
  <c r="M515" i="12" s="1"/>
  <c r="I515" i="12"/>
  <c r="K515" i="12"/>
  <c r="K491" i="12" s="1"/>
  <c r="O515" i="12"/>
  <c r="Q515" i="12"/>
  <c r="V515" i="12"/>
  <c r="V491" i="12" s="1"/>
  <c r="G522" i="12"/>
  <c r="I522" i="12"/>
  <c r="K522" i="12"/>
  <c r="M522" i="12"/>
  <c r="O522" i="12"/>
  <c r="Q522" i="12"/>
  <c r="V522" i="12"/>
  <c r="G529" i="12"/>
  <c r="M529" i="12" s="1"/>
  <c r="I529" i="12"/>
  <c r="K529" i="12"/>
  <c r="O529" i="12"/>
  <c r="Q529" i="12"/>
  <c r="V529" i="12"/>
  <c r="G539" i="12"/>
  <c r="I539" i="12"/>
  <c r="K539" i="12"/>
  <c r="M539" i="12"/>
  <c r="O539" i="12"/>
  <c r="Q539" i="12"/>
  <c r="V539" i="12"/>
  <c r="G542" i="12"/>
  <c r="M542" i="12" s="1"/>
  <c r="I542" i="12"/>
  <c r="K542" i="12"/>
  <c r="O542" i="12"/>
  <c r="Q542" i="12"/>
  <c r="V542" i="12"/>
  <c r="G545" i="12"/>
  <c r="I545" i="12"/>
  <c r="K545" i="12"/>
  <c r="M545" i="12"/>
  <c r="O545" i="12"/>
  <c r="Q545" i="12"/>
  <c r="V545" i="12"/>
  <c r="G548" i="12"/>
  <c r="M548" i="12" s="1"/>
  <c r="I548" i="12"/>
  <c r="K548" i="12"/>
  <c r="O548" i="12"/>
  <c r="Q548" i="12"/>
  <c r="V548" i="12"/>
  <c r="G551" i="12"/>
  <c r="I551" i="12"/>
  <c r="K551" i="12"/>
  <c r="M551" i="12"/>
  <c r="O551" i="12"/>
  <c r="Q551" i="12"/>
  <c r="V551" i="12"/>
  <c r="G557" i="12"/>
  <c r="M557" i="12" s="1"/>
  <c r="I557" i="12"/>
  <c r="K557" i="12"/>
  <c r="O557" i="12"/>
  <c r="Q557" i="12"/>
  <c r="V557" i="12"/>
  <c r="G564" i="12"/>
  <c r="I564" i="12"/>
  <c r="K564" i="12"/>
  <c r="M564" i="12"/>
  <c r="O564" i="12"/>
  <c r="Q564" i="12"/>
  <c r="V564" i="12"/>
  <c r="G571" i="12"/>
  <c r="M571" i="12" s="1"/>
  <c r="I571" i="12"/>
  <c r="K571" i="12"/>
  <c r="O571" i="12"/>
  <c r="Q571" i="12"/>
  <c r="V571" i="12"/>
  <c r="G581" i="12"/>
  <c r="M581" i="12" s="1"/>
  <c r="I581" i="12"/>
  <c r="K581" i="12"/>
  <c r="K580" i="12" s="1"/>
  <c r="O581" i="12"/>
  <c r="Q581" i="12"/>
  <c r="V581" i="12"/>
  <c r="V580" i="12" s="1"/>
  <c r="G584" i="12"/>
  <c r="I584" i="12"/>
  <c r="K584" i="12"/>
  <c r="M584" i="12"/>
  <c r="O584" i="12"/>
  <c r="Q584" i="12"/>
  <c r="V584" i="12"/>
  <c r="G588" i="12"/>
  <c r="G580" i="12" s="1"/>
  <c r="I588" i="12"/>
  <c r="K588" i="12"/>
  <c r="O588" i="12"/>
  <c r="O580" i="12" s="1"/>
  <c r="Q588" i="12"/>
  <c r="V588" i="12"/>
  <c r="G592" i="12"/>
  <c r="M592" i="12" s="1"/>
  <c r="I592" i="12"/>
  <c r="I580" i="12" s="1"/>
  <c r="K592" i="12"/>
  <c r="O592" i="12"/>
  <c r="Q592" i="12"/>
  <c r="Q580" i="12" s="1"/>
  <c r="V592" i="12"/>
  <c r="G595" i="12"/>
  <c r="I595" i="12"/>
  <c r="K595" i="12"/>
  <c r="M595" i="12"/>
  <c r="O595" i="12"/>
  <c r="Q595" i="12"/>
  <c r="V595" i="12"/>
  <c r="G598" i="12"/>
  <c r="I598" i="12"/>
  <c r="K598" i="12"/>
  <c r="M598" i="12"/>
  <c r="O598" i="12"/>
  <c r="Q598" i="12"/>
  <c r="V598" i="12"/>
  <c r="G601" i="12"/>
  <c r="M601" i="12" s="1"/>
  <c r="I601" i="12"/>
  <c r="K601" i="12"/>
  <c r="O601" i="12"/>
  <c r="Q601" i="12"/>
  <c r="V601" i="12"/>
  <c r="G604" i="12"/>
  <c r="M604" i="12" s="1"/>
  <c r="I604" i="12"/>
  <c r="K604" i="12"/>
  <c r="O604" i="12"/>
  <c r="Q604" i="12"/>
  <c r="V604" i="12"/>
  <c r="G607" i="12"/>
  <c r="I607" i="12"/>
  <c r="K607" i="12"/>
  <c r="M607" i="12"/>
  <c r="O607" i="12"/>
  <c r="Q607" i="12"/>
  <c r="V607" i="12"/>
  <c r="G610" i="12"/>
  <c r="I610" i="12"/>
  <c r="K610" i="12"/>
  <c r="M610" i="12"/>
  <c r="O610" i="12"/>
  <c r="Q610" i="12"/>
  <c r="V610" i="12"/>
  <c r="G613" i="12"/>
  <c r="M613" i="12" s="1"/>
  <c r="I613" i="12"/>
  <c r="K613" i="12"/>
  <c r="O613" i="12"/>
  <c r="Q613" i="12"/>
  <c r="V613" i="12"/>
  <c r="I616" i="12"/>
  <c r="Q616" i="12"/>
  <c r="G617" i="12"/>
  <c r="M617" i="12" s="1"/>
  <c r="I617" i="12"/>
  <c r="K617" i="12"/>
  <c r="K616" i="12" s="1"/>
  <c r="O617" i="12"/>
  <c r="Q617" i="12"/>
  <c r="V617" i="12"/>
  <c r="V616" i="12" s="1"/>
  <c r="G620" i="12"/>
  <c r="I620" i="12"/>
  <c r="K620" i="12"/>
  <c r="M620" i="12"/>
  <c r="O620" i="12"/>
  <c r="Q620" i="12"/>
  <c r="V620" i="12"/>
  <c r="G624" i="12"/>
  <c r="G616" i="12" s="1"/>
  <c r="I624" i="12"/>
  <c r="K624" i="12"/>
  <c r="O624" i="12"/>
  <c r="O616" i="12" s="1"/>
  <c r="Q624" i="12"/>
  <c r="V624" i="12"/>
  <c r="G629" i="12"/>
  <c r="I629" i="12"/>
  <c r="K629" i="12"/>
  <c r="K628" i="12" s="1"/>
  <c r="M629" i="12"/>
  <c r="O629" i="12"/>
  <c r="Q629" i="12"/>
  <c r="V629" i="12"/>
  <c r="V628" i="12" s="1"/>
  <c r="G641" i="12"/>
  <c r="I641" i="12"/>
  <c r="K641" i="12"/>
  <c r="M641" i="12"/>
  <c r="O641" i="12"/>
  <c r="Q641" i="12"/>
  <c r="V641" i="12"/>
  <c r="G648" i="12"/>
  <c r="G628" i="12" s="1"/>
  <c r="I648" i="12"/>
  <c r="K648" i="12"/>
  <c r="O648" i="12"/>
  <c r="O628" i="12" s="1"/>
  <c r="Q648" i="12"/>
  <c r="V648" i="12"/>
  <c r="G652" i="12"/>
  <c r="M652" i="12" s="1"/>
  <c r="I652" i="12"/>
  <c r="I628" i="12" s="1"/>
  <c r="K652" i="12"/>
  <c r="O652" i="12"/>
  <c r="Q652" i="12"/>
  <c r="Q628" i="12" s="1"/>
  <c r="V652" i="12"/>
  <c r="G658" i="12"/>
  <c r="I658" i="12"/>
  <c r="K658" i="12"/>
  <c r="M658" i="12"/>
  <c r="O658" i="12"/>
  <c r="Q658" i="12"/>
  <c r="V658" i="12"/>
  <c r="G666" i="12"/>
  <c r="I666" i="12"/>
  <c r="K666" i="12"/>
  <c r="M666" i="12"/>
  <c r="O666" i="12"/>
  <c r="Q666" i="12"/>
  <c r="V666" i="12"/>
  <c r="G678" i="12"/>
  <c r="M678" i="12" s="1"/>
  <c r="I678" i="12"/>
  <c r="K678" i="12"/>
  <c r="O678" i="12"/>
  <c r="Q678" i="12"/>
  <c r="V678" i="12"/>
  <c r="G690" i="12"/>
  <c r="M690" i="12" s="1"/>
  <c r="I690" i="12"/>
  <c r="K690" i="12"/>
  <c r="O690" i="12"/>
  <c r="Q690" i="12"/>
  <c r="V690" i="12"/>
  <c r="G705" i="12"/>
  <c r="M705" i="12" s="1"/>
  <c r="I705" i="12"/>
  <c r="K705" i="12"/>
  <c r="O705" i="12"/>
  <c r="Q705" i="12"/>
  <c r="V705" i="12"/>
  <c r="G708" i="12"/>
  <c r="I708" i="12"/>
  <c r="K708" i="12"/>
  <c r="M708" i="12"/>
  <c r="O708" i="12"/>
  <c r="Q708" i="12"/>
  <c r="V708" i="12"/>
  <c r="G713" i="12"/>
  <c r="M713" i="12" s="1"/>
  <c r="I713" i="12"/>
  <c r="K713" i="12"/>
  <c r="O713" i="12"/>
  <c r="Q713" i="12"/>
  <c r="V713" i="12"/>
  <c r="G720" i="12"/>
  <c r="M720" i="12" s="1"/>
  <c r="I720" i="12"/>
  <c r="K720" i="12"/>
  <c r="O720" i="12"/>
  <c r="Q720" i="12"/>
  <c r="V720" i="12"/>
  <c r="G723" i="12"/>
  <c r="I723" i="12"/>
  <c r="K723" i="12"/>
  <c r="M723" i="12"/>
  <c r="O723" i="12"/>
  <c r="Q723" i="12"/>
  <c r="V723" i="12"/>
  <c r="G728" i="12"/>
  <c r="I728" i="12"/>
  <c r="K728" i="12"/>
  <c r="M728" i="12"/>
  <c r="O728" i="12"/>
  <c r="Q728" i="12"/>
  <c r="V728" i="12"/>
  <c r="G733" i="12"/>
  <c r="M733" i="12" s="1"/>
  <c r="I733" i="12"/>
  <c r="K733" i="12"/>
  <c r="O733" i="12"/>
  <c r="Q733" i="12"/>
  <c r="V733" i="12"/>
  <c r="G738" i="12"/>
  <c r="M738" i="12" s="1"/>
  <c r="I738" i="12"/>
  <c r="K738" i="12"/>
  <c r="O738" i="12"/>
  <c r="Q738" i="12"/>
  <c r="V738" i="12"/>
  <c r="G742" i="12"/>
  <c r="I742" i="12"/>
  <c r="K742" i="12"/>
  <c r="M742" i="12"/>
  <c r="O742" i="12"/>
  <c r="Q742" i="12"/>
  <c r="V742" i="12"/>
  <c r="G754" i="12"/>
  <c r="G741" i="12" s="1"/>
  <c r="I754" i="12"/>
  <c r="K754" i="12"/>
  <c r="O754" i="12"/>
  <c r="O741" i="12" s="1"/>
  <c r="Q754" i="12"/>
  <c r="V754" i="12"/>
  <c r="G777" i="12"/>
  <c r="M777" i="12" s="1"/>
  <c r="I777" i="12"/>
  <c r="I741" i="12" s="1"/>
  <c r="K777" i="12"/>
  <c r="O777" i="12"/>
  <c r="Q777" i="12"/>
  <c r="Q741" i="12" s="1"/>
  <c r="V777" i="12"/>
  <c r="G802" i="12"/>
  <c r="M802" i="12" s="1"/>
  <c r="I802" i="12"/>
  <c r="K802" i="12"/>
  <c r="K741" i="12" s="1"/>
  <c r="O802" i="12"/>
  <c r="Q802" i="12"/>
  <c r="V802" i="12"/>
  <c r="V741" i="12" s="1"/>
  <c r="G810" i="12"/>
  <c r="I810" i="12"/>
  <c r="K810" i="12"/>
  <c r="M810" i="12"/>
  <c r="O810" i="12"/>
  <c r="Q810" i="12"/>
  <c r="V810" i="12"/>
  <c r="G815" i="12"/>
  <c r="M815" i="12" s="1"/>
  <c r="I815" i="12"/>
  <c r="K815" i="12"/>
  <c r="O815" i="12"/>
  <c r="Q815" i="12"/>
  <c r="V815" i="12"/>
  <c r="G820" i="12"/>
  <c r="M820" i="12" s="1"/>
  <c r="I820" i="12"/>
  <c r="K820" i="12"/>
  <c r="O820" i="12"/>
  <c r="Q820" i="12"/>
  <c r="V820" i="12"/>
  <c r="G827" i="12"/>
  <c r="M827" i="12" s="1"/>
  <c r="I827" i="12"/>
  <c r="K827" i="12"/>
  <c r="O827" i="12"/>
  <c r="Q827" i="12"/>
  <c r="V827" i="12"/>
  <c r="G833" i="12"/>
  <c r="I833" i="12"/>
  <c r="K833" i="12"/>
  <c r="M833" i="12"/>
  <c r="O833" i="12"/>
  <c r="Q833" i="12"/>
  <c r="V833" i="12"/>
  <c r="G838" i="12"/>
  <c r="M838" i="12" s="1"/>
  <c r="I838" i="12"/>
  <c r="K838" i="12"/>
  <c r="O838" i="12"/>
  <c r="Q838" i="12"/>
  <c r="V838" i="12"/>
  <c r="G843" i="12"/>
  <c r="M843" i="12" s="1"/>
  <c r="I843" i="12"/>
  <c r="K843" i="12"/>
  <c r="O843" i="12"/>
  <c r="Q843" i="12"/>
  <c r="V843" i="12"/>
  <c r="G855" i="12"/>
  <c r="M855" i="12" s="1"/>
  <c r="I855" i="12"/>
  <c r="K855" i="12"/>
  <c r="O855" i="12"/>
  <c r="Q855" i="12"/>
  <c r="V855" i="12"/>
  <c r="G865" i="12"/>
  <c r="I865" i="12"/>
  <c r="K865" i="12"/>
  <c r="M865" i="12"/>
  <c r="O865" i="12"/>
  <c r="Q865" i="12"/>
  <c r="V865" i="12"/>
  <c r="G872" i="12"/>
  <c r="M872" i="12" s="1"/>
  <c r="I872" i="12"/>
  <c r="K872" i="12"/>
  <c r="O872" i="12"/>
  <c r="Q872" i="12"/>
  <c r="V872" i="12"/>
  <c r="G886" i="12"/>
  <c r="M886" i="12" s="1"/>
  <c r="I886" i="12"/>
  <c r="K886" i="12"/>
  <c r="O886" i="12"/>
  <c r="Q886" i="12"/>
  <c r="V886" i="12"/>
  <c r="G899" i="12"/>
  <c r="M899" i="12" s="1"/>
  <c r="I899" i="12"/>
  <c r="K899" i="12"/>
  <c r="O899" i="12"/>
  <c r="Q899" i="12"/>
  <c r="V899" i="12"/>
  <c r="G909" i="12"/>
  <c r="I909" i="12"/>
  <c r="K909" i="12"/>
  <c r="M909" i="12"/>
  <c r="O909" i="12"/>
  <c r="Q909" i="12"/>
  <c r="V909" i="12"/>
  <c r="G913" i="12"/>
  <c r="M913" i="12" s="1"/>
  <c r="I913" i="12"/>
  <c r="K913" i="12"/>
  <c r="O913" i="12"/>
  <c r="Q913" i="12"/>
  <c r="V913" i="12"/>
  <c r="G918" i="12"/>
  <c r="M918" i="12" s="1"/>
  <c r="I918" i="12"/>
  <c r="K918" i="12"/>
  <c r="O918" i="12"/>
  <c r="Q918" i="12"/>
  <c r="V918" i="12"/>
  <c r="G923" i="12"/>
  <c r="M923" i="12" s="1"/>
  <c r="I923" i="12"/>
  <c r="K923" i="12"/>
  <c r="O923" i="12"/>
  <c r="Q923" i="12"/>
  <c r="V923" i="12"/>
  <c r="G928" i="12"/>
  <c r="I928" i="12"/>
  <c r="K928" i="12"/>
  <c r="M928" i="12"/>
  <c r="O928" i="12"/>
  <c r="Q928" i="12"/>
  <c r="V928" i="12"/>
  <c r="G936" i="12"/>
  <c r="M936" i="12" s="1"/>
  <c r="I936" i="12"/>
  <c r="K936" i="12"/>
  <c r="O936" i="12"/>
  <c r="Q936" i="12"/>
  <c r="V936" i="12"/>
  <c r="G944" i="12"/>
  <c r="M944" i="12" s="1"/>
  <c r="I944" i="12"/>
  <c r="K944" i="12"/>
  <c r="O944" i="12"/>
  <c r="Q944" i="12"/>
  <c r="V944" i="12"/>
  <c r="G947" i="12"/>
  <c r="M947" i="12" s="1"/>
  <c r="I947" i="12"/>
  <c r="K947" i="12"/>
  <c r="O947" i="12"/>
  <c r="Q947" i="12"/>
  <c r="V947" i="12"/>
  <c r="G952" i="12"/>
  <c r="G951" i="12" s="1"/>
  <c r="I952" i="12"/>
  <c r="I951" i="12" s="1"/>
  <c r="K952" i="12"/>
  <c r="O952" i="12"/>
  <c r="O951" i="12" s="1"/>
  <c r="Q952" i="12"/>
  <c r="Q951" i="12" s="1"/>
  <c r="V952" i="12"/>
  <c r="G956" i="12"/>
  <c r="M956" i="12" s="1"/>
  <c r="I956" i="12"/>
  <c r="K956" i="12"/>
  <c r="O956" i="12"/>
  <c r="Q956" i="12"/>
  <c r="V956" i="12"/>
  <c r="G960" i="12"/>
  <c r="I960" i="12"/>
  <c r="K960" i="12"/>
  <c r="K951" i="12" s="1"/>
  <c r="M960" i="12"/>
  <c r="O960" i="12"/>
  <c r="Q960" i="12"/>
  <c r="V960" i="12"/>
  <c r="V951" i="12" s="1"/>
  <c r="G964" i="12"/>
  <c r="I964" i="12"/>
  <c r="K964" i="12"/>
  <c r="M964" i="12"/>
  <c r="O964" i="12"/>
  <c r="Q964" i="12"/>
  <c r="V964" i="12"/>
  <c r="G968" i="12"/>
  <c r="M968" i="12" s="1"/>
  <c r="I968" i="12"/>
  <c r="K968" i="12"/>
  <c r="O968" i="12"/>
  <c r="Q968" i="12"/>
  <c r="V968" i="12"/>
  <c r="G972" i="12"/>
  <c r="M972" i="12" s="1"/>
  <c r="I972" i="12"/>
  <c r="K972" i="12"/>
  <c r="O972" i="12"/>
  <c r="Q972" i="12"/>
  <c r="V972" i="12"/>
  <c r="G976" i="12"/>
  <c r="I976" i="12"/>
  <c r="K976" i="12"/>
  <c r="M976" i="12"/>
  <c r="O976" i="12"/>
  <c r="Q976" i="12"/>
  <c r="V976" i="12"/>
  <c r="G989" i="12"/>
  <c r="I989" i="12"/>
  <c r="K989" i="12"/>
  <c r="M989" i="12"/>
  <c r="O989" i="12"/>
  <c r="Q989" i="12"/>
  <c r="V989" i="12"/>
  <c r="G994" i="12"/>
  <c r="M994" i="12" s="1"/>
  <c r="I994" i="12"/>
  <c r="K994" i="12"/>
  <c r="O994" i="12"/>
  <c r="Q994" i="12"/>
  <c r="V994" i="12"/>
  <c r="G1003" i="12"/>
  <c r="M1003" i="12" s="1"/>
  <c r="I1003" i="12"/>
  <c r="K1003" i="12"/>
  <c r="O1003" i="12"/>
  <c r="Q1003" i="12"/>
  <c r="V1003" i="12"/>
  <c r="G1008" i="12"/>
  <c r="I1008" i="12"/>
  <c r="K1008" i="12"/>
  <c r="M1008" i="12"/>
  <c r="O1008" i="12"/>
  <c r="Q1008" i="12"/>
  <c r="V1008" i="12"/>
  <c r="G1013" i="12"/>
  <c r="I1013" i="12"/>
  <c r="K1013" i="12"/>
  <c r="M1013" i="12"/>
  <c r="O1013" i="12"/>
  <c r="Q1013" i="12"/>
  <c r="V1013" i="12"/>
  <c r="G1019" i="12"/>
  <c r="M1019" i="12" s="1"/>
  <c r="I1019" i="12"/>
  <c r="K1019" i="12"/>
  <c r="O1019" i="12"/>
  <c r="Q1019" i="12"/>
  <c r="V1019" i="12"/>
  <c r="G1031" i="12"/>
  <c r="M1031" i="12" s="1"/>
  <c r="I1031" i="12"/>
  <c r="K1031" i="12"/>
  <c r="O1031" i="12"/>
  <c r="Q1031" i="12"/>
  <c r="V1031" i="12"/>
  <c r="G1035" i="12"/>
  <c r="I1035" i="12"/>
  <c r="K1035" i="12"/>
  <c r="M1035" i="12"/>
  <c r="O1035" i="12"/>
  <c r="Q1035" i="12"/>
  <c r="V1035" i="12"/>
  <c r="K1039" i="12"/>
  <c r="V1039" i="12"/>
  <c r="G1040" i="12"/>
  <c r="G1039" i="12" s="1"/>
  <c r="I1040" i="12"/>
  <c r="I1039" i="12" s="1"/>
  <c r="K1040" i="12"/>
  <c r="O1040" i="12"/>
  <c r="O1039" i="12" s="1"/>
  <c r="Q1040" i="12"/>
  <c r="Q1039" i="12" s="1"/>
  <c r="V1040" i="12"/>
  <c r="G1045" i="12"/>
  <c r="M1045" i="12" s="1"/>
  <c r="I1045" i="12"/>
  <c r="K1045" i="12"/>
  <c r="O1045" i="12"/>
  <c r="Q1045" i="12"/>
  <c r="V1045" i="12"/>
  <c r="K1050" i="12"/>
  <c r="V1050" i="12"/>
  <c r="G1051" i="12"/>
  <c r="G1050" i="12" s="1"/>
  <c r="I1051" i="12"/>
  <c r="K1051" i="12"/>
  <c r="M1051" i="12"/>
  <c r="O1051" i="12"/>
  <c r="O1050" i="12" s="1"/>
  <c r="Q1051" i="12"/>
  <c r="V1051" i="12"/>
  <c r="G1054" i="12"/>
  <c r="M1054" i="12" s="1"/>
  <c r="I1054" i="12"/>
  <c r="K1054" i="12"/>
  <c r="O1054" i="12"/>
  <c r="Q1054" i="12"/>
  <c r="V1054" i="12"/>
  <c r="G1057" i="12"/>
  <c r="M1057" i="12" s="1"/>
  <c r="I1057" i="12"/>
  <c r="I1050" i="12" s="1"/>
  <c r="K1057" i="12"/>
  <c r="O1057" i="12"/>
  <c r="Q1057" i="12"/>
  <c r="Q1050" i="12" s="1"/>
  <c r="V1057" i="12"/>
  <c r="G1061" i="12"/>
  <c r="G1060" i="12" s="1"/>
  <c r="I1061" i="12"/>
  <c r="K1061" i="12"/>
  <c r="M1061" i="12"/>
  <c r="O1061" i="12"/>
  <c r="O1060" i="12" s="1"/>
  <c r="Q1061" i="12"/>
  <c r="V1061" i="12"/>
  <c r="G1075" i="12"/>
  <c r="M1075" i="12" s="1"/>
  <c r="I1075" i="12"/>
  <c r="K1075" i="12"/>
  <c r="O1075" i="12"/>
  <c r="Q1075" i="12"/>
  <c r="V1075" i="12"/>
  <c r="G1078" i="12"/>
  <c r="M1078" i="12" s="1"/>
  <c r="I1078" i="12"/>
  <c r="I1060" i="12" s="1"/>
  <c r="K1078" i="12"/>
  <c r="O1078" i="12"/>
  <c r="Q1078" i="12"/>
  <c r="Q1060" i="12" s="1"/>
  <c r="V1078" i="12"/>
  <c r="G1081" i="12"/>
  <c r="I1081" i="12"/>
  <c r="K1081" i="12"/>
  <c r="K1060" i="12" s="1"/>
  <c r="M1081" i="12"/>
  <c r="O1081" i="12"/>
  <c r="Q1081" i="12"/>
  <c r="V1081" i="12"/>
  <c r="V1060" i="12" s="1"/>
  <c r="G1084" i="12"/>
  <c r="I1084" i="12"/>
  <c r="K1084" i="12"/>
  <c r="M1084" i="12"/>
  <c r="O1084" i="12"/>
  <c r="Q1084" i="12"/>
  <c r="V1084" i="12"/>
  <c r="G1088" i="12"/>
  <c r="M1088" i="12" s="1"/>
  <c r="I1088" i="12"/>
  <c r="K1088" i="12"/>
  <c r="O1088" i="12"/>
  <c r="Q1088" i="12"/>
  <c r="V1088" i="12"/>
  <c r="G1092" i="12"/>
  <c r="M1092" i="12" s="1"/>
  <c r="I1092" i="12"/>
  <c r="K1092" i="12"/>
  <c r="O1092" i="12"/>
  <c r="Q1092" i="12"/>
  <c r="V1092" i="12"/>
  <c r="G1096" i="12"/>
  <c r="I1096" i="12"/>
  <c r="K1096" i="12"/>
  <c r="M1096" i="12"/>
  <c r="O1096" i="12"/>
  <c r="Q1096" i="12"/>
  <c r="V1096" i="12"/>
  <c r="G1099" i="12"/>
  <c r="I1099" i="12"/>
  <c r="K1099" i="12"/>
  <c r="M1099" i="12"/>
  <c r="O1099" i="12"/>
  <c r="Q1099" i="12"/>
  <c r="V1099" i="12"/>
  <c r="G1102" i="12"/>
  <c r="M1102" i="12" s="1"/>
  <c r="I1102" i="12"/>
  <c r="K1102" i="12"/>
  <c r="O1102" i="12"/>
  <c r="Q1102" i="12"/>
  <c r="V1102" i="12"/>
  <c r="G1105" i="12"/>
  <c r="M1105" i="12" s="1"/>
  <c r="I1105" i="12"/>
  <c r="K1105" i="12"/>
  <c r="O1105" i="12"/>
  <c r="Q1105" i="12"/>
  <c r="V1105" i="12"/>
  <c r="G1108" i="12"/>
  <c r="I1108" i="12"/>
  <c r="K1108" i="12"/>
  <c r="M1108" i="12"/>
  <c r="O1108" i="12"/>
  <c r="Q1108" i="12"/>
  <c r="V1108" i="12"/>
  <c r="G1111" i="12"/>
  <c r="I1111" i="12"/>
  <c r="K1111" i="12"/>
  <c r="M1111" i="12"/>
  <c r="O1111" i="12"/>
  <c r="Q1111" i="12"/>
  <c r="V1111" i="12"/>
  <c r="G1114" i="12"/>
  <c r="O1114" i="12"/>
  <c r="G1115" i="12"/>
  <c r="M1115" i="12" s="1"/>
  <c r="M1114" i="12" s="1"/>
  <c r="I1115" i="12"/>
  <c r="I1114" i="12" s="1"/>
  <c r="K1115" i="12"/>
  <c r="K1114" i="12" s="1"/>
  <c r="O1115" i="12"/>
  <c r="Q1115" i="12"/>
  <c r="Q1114" i="12" s="1"/>
  <c r="V1115" i="12"/>
  <c r="V1114" i="12" s="1"/>
  <c r="G1129" i="12"/>
  <c r="I1129" i="12"/>
  <c r="K1129" i="12"/>
  <c r="M1129" i="12"/>
  <c r="O1129" i="12"/>
  <c r="Q1129" i="12"/>
  <c r="V1129" i="12"/>
  <c r="G1132" i="12"/>
  <c r="I1132" i="12"/>
  <c r="K1132" i="12"/>
  <c r="M1132" i="12"/>
  <c r="O1132" i="12"/>
  <c r="Q1132" i="12"/>
  <c r="V1132" i="12"/>
  <c r="G1136" i="12"/>
  <c r="M1136" i="12" s="1"/>
  <c r="I1136" i="12"/>
  <c r="I1135" i="12" s="1"/>
  <c r="K1136" i="12"/>
  <c r="K1135" i="12" s="1"/>
  <c r="O1136" i="12"/>
  <c r="Q1136" i="12"/>
  <c r="Q1135" i="12" s="1"/>
  <c r="V1136" i="12"/>
  <c r="V1135" i="12" s="1"/>
  <c r="G1141" i="12"/>
  <c r="I1141" i="12"/>
  <c r="K1141" i="12"/>
  <c r="M1141" i="12"/>
  <c r="O1141" i="12"/>
  <c r="Q1141" i="12"/>
  <c r="V1141" i="12"/>
  <c r="G1146" i="12"/>
  <c r="I1146" i="12"/>
  <c r="K1146" i="12"/>
  <c r="M1146" i="12"/>
  <c r="O1146" i="12"/>
  <c r="Q1146" i="12"/>
  <c r="V1146" i="12"/>
  <c r="G1151" i="12"/>
  <c r="G1135" i="12" s="1"/>
  <c r="I1151" i="12"/>
  <c r="K1151" i="12"/>
  <c r="O1151" i="12"/>
  <c r="O1135" i="12" s="1"/>
  <c r="Q1151" i="12"/>
  <c r="V1151" i="12"/>
  <c r="G1154" i="12"/>
  <c r="M1154" i="12" s="1"/>
  <c r="I1154" i="12"/>
  <c r="K1154" i="12"/>
  <c r="O1154" i="12"/>
  <c r="Q1154" i="12"/>
  <c r="V1154" i="12"/>
  <c r="G1157" i="12"/>
  <c r="I1157" i="12"/>
  <c r="K1157" i="12"/>
  <c r="M1157" i="12"/>
  <c r="O1157" i="12"/>
  <c r="Q1157" i="12"/>
  <c r="V1157" i="12"/>
  <c r="G1160" i="12"/>
  <c r="I1160" i="12"/>
  <c r="K1160" i="12"/>
  <c r="M1160" i="12"/>
  <c r="O1160" i="12"/>
  <c r="Q1160" i="12"/>
  <c r="V1160" i="12"/>
  <c r="G1163" i="12"/>
  <c r="M1163" i="12" s="1"/>
  <c r="I1163" i="12"/>
  <c r="K1163" i="12"/>
  <c r="O1163" i="12"/>
  <c r="Q1163" i="12"/>
  <c r="V1163" i="12"/>
  <c r="G1166" i="12"/>
  <c r="M1166" i="12" s="1"/>
  <c r="I1166" i="12"/>
  <c r="K1166" i="12"/>
  <c r="O1166" i="12"/>
  <c r="Q1166" i="12"/>
  <c r="V1166" i="12"/>
  <c r="G1169" i="12"/>
  <c r="I1169" i="12"/>
  <c r="K1169" i="12"/>
  <c r="M1169" i="12"/>
  <c r="O1169" i="12"/>
  <c r="Q1169" i="12"/>
  <c r="V1169" i="12"/>
  <c r="G1172" i="12"/>
  <c r="I1172" i="12"/>
  <c r="K1172" i="12"/>
  <c r="M1172" i="12"/>
  <c r="O1172" i="12"/>
  <c r="Q1172" i="12"/>
  <c r="V1172" i="12"/>
  <c r="G1175" i="12"/>
  <c r="M1175" i="12" s="1"/>
  <c r="I1175" i="12"/>
  <c r="K1175" i="12"/>
  <c r="O1175" i="12"/>
  <c r="Q1175" i="12"/>
  <c r="V1175" i="12"/>
  <c r="G1178" i="12"/>
  <c r="M1178" i="12" s="1"/>
  <c r="I1178" i="12"/>
  <c r="K1178" i="12"/>
  <c r="O1178" i="12"/>
  <c r="Q1178" i="12"/>
  <c r="V1178" i="12"/>
  <c r="G1181" i="12"/>
  <c r="M1181" i="12" s="1"/>
  <c r="I1181" i="12"/>
  <c r="K1181" i="12"/>
  <c r="O1181" i="12"/>
  <c r="Q1181" i="12"/>
  <c r="V1181" i="12"/>
  <c r="G1184" i="12"/>
  <c r="I1184" i="12"/>
  <c r="K1184" i="12"/>
  <c r="M1184" i="12"/>
  <c r="O1184" i="12"/>
  <c r="Q1184" i="12"/>
  <c r="V1184" i="12"/>
  <c r="G1187" i="12"/>
  <c r="M1187" i="12" s="1"/>
  <c r="I1187" i="12"/>
  <c r="K1187" i="12"/>
  <c r="O1187" i="12"/>
  <c r="Q1187" i="12"/>
  <c r="V1187" i="12"/>
  <c r="G1190" i="12"/>
  <c r="M1190" i="12" s="1"/>
  <c r="I1190" i="12"/>
  <c r="K1190" i="12"/>
  <c r="O1190" i="12"/>
  <c r="Q1190" i="12"/>
  <c r="V1190" i="12"/>
  <c r="G1193" i="12"/>
  <c r="I1193" i="12"/>
  <c r="K1193" i="12"/>
  <c r="M1193" i="12"/>
  <c r="O1193" i="12"/>
  <c r="Q1193" i="12"/>
  <c r="V1193" i="12"/>
  <c r="G1196" i="12"/>
  <c r="I1196" i="12"/>
  <c r="K1196" i="12"/>
  <c r="M1196" i="12"/>
  <c r="O1196" i="12"/>
  <c r="Q1196" i="12"/>
  <c r="V1196" i="12"/>
  <c r="G1199" i="12"/>
  <c r="M1199" i="12" s="1"/>
  <c r="I1199" i="12"/>
  <c r="K1199" i="12"/>
  <c r="O1199" i="12"/>
  <c r="Q1199" i="12"/>
  <c r="V1199" i="12"/>
  <c r="G1202" i="12"/>
  <c r="M1202" i="12" s="1"/>
  <c r="I1202" i="12"/>
  <c r="K1202" i="12"/>
  <c r="O1202" i="12"/>
  <c r="Q1202" i="12"/>
  <c r="V1202" i="12"/>
  <c r="G1205" i="12"/>
  <c r="I1205" i="12"/>
  <c r="K1205" i="12"/>
  <c r="O1205" i="12"/>
  <c r="Q1205" i="12"/>
  <c r="V1205" i="12"/>
  <c r="G1206" i="12"/>
  <c r="I1206" i="12"/>
  <c r="K1206" i="12"/>
  <c r="M1206" i="12"/>
  <c r="M1205" i="12" s="1"/>
  <c r="O1206" i="12"/>
  <c r="Q1206" i="12"/>
  <c r="V1206" i="12"/>
  <c r="G1210" i="12"/>
  <c r="M1210" i="12" s="1"/>
  <c r="I1210" i="12"/>
  <c r="K1210" i="12"/>
  <c r="O1210" i="12"/>
  <c r="Q1210" i="12"/>
  <c r="V1210" i="12"/>
  <c r="G1213" i="12"/>
  <c r="M1213" i="12" s="1"/>
  <c r="I1213" i="12"/>
  <c r="K1213" i="12"/>
  <c r="O1213" i="12"/>
  <c r="Q1213" i="12"/>
  <c r="V1213" i="12"/>
  <c r="G1216" i="12"/>
  <c r="I1216" i="12"/>
  <c r="K1216" i="12"/>
  <c r="M1216" i="12"/>
  <c r="O1216" i="12"/>
  <c r="Q1216" i="12"/>
  <c r="V1216" i="12"/>
  <c r="G1219" i="12"/>
  <c r="I1219" i="12"/>
  <c r="K1219" i="12"/>
  <c r="O1219" i="12"/>
  <c r="Q1219" i="12"/>
  <c r="V1219" i="12"/>
  <c r="G1226" i="12"/>
  <c r="M1226" i="12" s="1"/>
  <c r="I1226" i="12"/>
  <c r="K1226" i="12"/>
  <c r="O1226" i="12"/>
  <c r="Q1226" i="12"/>
  <c r="V1226" i="12"/>
  <c r="G1234" i="12"/>
  <c r="I1234" i="12"/>
  <c r="K1234" i="12"/>
  <c r="M1234" i="12"/>
  <c r="O1234" i="12"/>
  <c r="Q1234" i="12"/>
  <c r="V1234" i="12"/>
  <c r="G1242" i="12"/>
  <c r="I1242" i="12"/>
  <c r="K1242" i="12"/>
  <c r="M1242" i="12"/>
  <c r="O1242" i="12"/>
  <c r="Q1242" i="12"/>
  <c r="V1242" i="12"/>
  <c r="G1245" i="12"/>
  <c r="M1245" i="12" s="1"/>
  <c r="I1245" i="12"/>
  <c r="K1245" i="12"/>
  <c r="O1245" i="12"/>
  <c r="Q1245" i="12"/>
  <c r="V1245" i="12"/>
  <c r="G1248" i="12"/>
  <c r="M1248" i="12" s="1"/>
  <c r="I1248" i="12"/>
  <c r="K1248" i="12"/>
  <c r="O1248" i="12"/>
  <c r="Q1248" i="12"/>
  <c r="V1248" i="12"/>
  <c r="G1257" i="12"/>
  <c r="I1257" i="12"/>
  <c r="K1257" i="12"/>
  <c r="M1257" i="12"/>
  <c r="O1257" i="12"/>
  <c r="Q1257" i="12"/>
  <c r="V1257" i="12"/>
  <c r="G1266" i="12"/>
  <c r="I1266" i="12"/>
  <c r="K1266" i="12"/>
  <c r="M1266" i="12"/>
  <c r="O1266" i="12"/>
  <c r="Q1266" i="12"/>
  <c r="V1266" i="12"/>
  <c r="G1279" i="12"/>
  <c r="M1279" i="12" s="1"/>
  <c r="I1279" i="12"/>
  <c r="K1279" i="12"/>
  <c r="O1279" i="12"/>
  <c r="Q1279" i="12"/>
  <c r="V1279" i="12"/>
  <c r="G1282" i="12"/>
  <c r="M1282" i="12" s="1"/>
  <c r="I1282" i="12"/>
  <c r="K1282" i="12"/>
  <c r="O1282" i="12"/>
  <c r="Q1282" i="12"/>
  <c r="V1282" i="12"/>
  <c r="G1291" i="12"/>
  <c r="I1291" i="12"/>
  <c r="K1291" i="12"/>
  <c r="M1291" i="12"/>
  <c r="O1291" i="12"/>
  <c r="Q1291" i="12"/>
  <c r="V1291" i="12"/>
  <c r="G1304" i="12"/>
  <c r="I1304" i="12"/>
  <c r="K1304" i="12"/>
  <c r="M1304" i="12"/>
  <c r="O1304" i="12"/>
  <c r="Q1304" i="12"/>
  <c r="V1304" i="12"/>
  <c r="G1315" i="12"/>
  <c r="M1315" i="12" s="1"/>
  <c r="I1315" i="12"/>
  <c r="K1315" i="12"/>
  <c r="O1315" i="12"/>
  <c r="Q1315" i="12"/>
  <c r="V1315" i="12"/>
  <c r="I1316" i="12"/>
  <c r="G1317" i="12"/>
  <c r="I1317" i="12"/>
  <c r="K1317" i="12"/>
  <c r="M1317" i="12"/>
  <c r="O1317" i="12"/>
  <c r="Q1317" i="12"/>
  <c r="V1317" i="12"/>
  <c r="G1323" i="12"/>
  <c r="I1323" i="12"/>
  <c r="K1323" i="12"/>
  <c r="M1323" i="12"/>
  <c r="O1323" i="12"/>
  <c r="Q1323" i="12"/>
  <c r="V1323" i="12"/>
  <c r="G1331" i="12"/>
  <c r="I1331" i="12"/>
  <c r="K1331" i="12"/>
  <c r="O1331" i="12"/>
  <c r="Q1331" i="12"/>
  <c r="V1331" i="12"/>
  <c r="G1337" i="12"/>
  <c r="M1337" i="12" s="1"/>
  <c r="I1337" i="12"/>
  <c r="K1337" i="12"/>
  <c r="O1337" i="12"/>
  <c r="Q1337" i="12"/>
  <c r="V1337" i="12"/>
  <c r="G1345" i="12"/>
  <c r="I1345" i="12"/>
  <c r="K1345" i="12"/>
  <c r="M1345" i="12"/>
  <c r="O1345" i="12"/>
  <c r="Q1345" i="12"/>
  <c r="V1345" i="12"/>
  <c r="G1357" i="12"/>
  <c r="I1357" i="12"/>
  <c r="K1357" i="12"/>
  <c r="M1357" i="12"/>
  <c r="O1357" i="12"/>
  <c r="Q1357" i="12"/>
  <c r="V1357" i="12"/>
  <c r="G1365" i="12"/>
  <c r="M1365" i="12" s="1"/>
  <c r="I1365" i="12"/>
  <c r="K1365" i="12"/>
  <c r="O1365" i="12"/>
  <c r="Q1365" i="12"/>
  <c r="V1365" i="12"/>
  <c r="G1376" i="12"/>
  <c r="M1376" i="12" s="1"/>
  <c r="I1376" i="12"/>
  <c r="K1376" i="12"/>
  <c r="O1376" i="12"/>
  <c r="Q1376" i="12"/>
  <c r="Q1316" i="12" s="1"/>
  <c r="V1376" i="12"/>
  <c r="G1381" i="12"/>
  <c r="I1381" i="12"/>
  <c r="K1381" i="12"/>
  <c r="M1381" i="12"/>
  <c r="O1381" i="12"/>
  <c r="Q1381" i="12"/>
  <c r="V1381" i="12"/>
  <c r="G1389" i="12"/>
  <c r="I1389" i="12"/>
  <c r="K1389" i="12"/>
  <c r="M1389" i="12"/>
  <c r="O1389" i="12"/>
  <c r="Q1389" i="12"/>
  <c r="V1389" i="12"/>
  <c r="G1400" i="12"/>
  <c r="M1400" i="12" s="1"/>
  <c r="I1400" i="12"/>
  <c r="K1400" i="12"/>
  <c r="O1400" i="12"/>
  <c r="Q1400" i="12"/>
  <c r="V1400" i="12"/>
  <c r="G1405" i="12"/>
  <c r="M1405" i="12" s="1"/>
  <c r="I1405" i="12"/>
  <c r="K1405" i="12"/>
  <c r="O1405" i="12"/>
  <c r="Q1405" i="12"/>
  <c r="V1405" i="12"/>
  <c r="G1408" i="12"/>
  <c r="I1408" i="12"/>
  <c r="K1408" i="12"/>
  <c r="M1408" i="12"/>
  <c r="O1408" i="12"/>
  <c r="Q1408" i="12"/>
  <c r="V1408" i="12"/>
  <c r="G1410" i="12"/>
  <c r="G1409" i="12" s="1"/>
  <c r="I1410" i="12"/>
  <c r="K1410" i="12"/>
  <c r="O1410" i="12"/>
  <c r="Q1410" i="12"/>
  <c r="V1410" i="12"/>
  <c r="G1421" i="12"/>
  <c r="M1421" i="12" s="1"/>
  <c r="I1421" i="12"/>
  <c r="K1421" i="12"/>
  <c r="O1421" i="12"/>
  <c r="Q1421" i="12"/>
  <c r="V1421" i="12"/>
  <c r="G1432" i="12"/>
  <c r="I1432" i="12"/>
  <c r="K1432" i="12"/>
  <c r="M1432" i="12"/>
  <c r="O1432" i="12"/>
  <c r="Q1432" i="12"/>
  <c r="V1432" i="12"/>
  <c r="G1436" i="12"/>
  <c r="I1436" i="12"/>
  <c r="K1436" i="12"/>
  <c r="M1436" i="12"/>
  <c r="O1436" i="12"/>
  <c r="Q1436" i="12"/>
  <c r="V1436" i="12"/>
  <c r="G1440" i="12"/>
  <c r="M1440" i="12" s="1"/>
  <c r="I1440" i="12"/>
  <c r="K1440" i="12"/>
  <c r="O1440" i="12"/>
  <c r="Q1440" i="12"/>
  <c r="V1440" i="12"/>
  <c r="G1444" i="12"/>
  <c r="M1444" i="12" s="1"/>
  <c r="I1444" i="12"/>
  <c r="K1444" i="12"/>
  <c r="O1444" i="12"/>
  <c r="Q1444" i="12"/>
  <c r="V1444" i="12"/>
  <c r="G1455" i="12"/>
  <c r="I1455" i="12"/>
  <c r="K1455" i="12"/>
  <c r="M1455" i="12"/>
  <c r="O1455" i="12"/>
  <c r="Q1455" i="12"/>
  <c r="V1455" i="12"/>
  <c r="G1458" i="12"/>
  <c r="I1458" i="12"/>
  <c r="K1458" i="12"/>
  <c r="M1458" i="12"/>
  <c r="O1458" i="12"/>
  <c r="Q1458" i="12"/>
  <c r="V1458" i="12"/>
  <c r="G1463" i="12"/>
  <c r="I1463" i="12"/>
  <c r="K1463" i="12"/>
  <c r="M1463" i="12"/>
  <c r="O1463" i="12"/>
  <c r="Q1463" i="12"/>
  <c r="V1463" i="12"/>
  <c r="G1468" i="12"/>
  <c r="M1468" i="12" s="1"/>
  <c r="I1468" i="12"/>
  <c r="K1468" i="12"/>
  <c r="O1468" i="12"/>
  <c r="Q1468" i="12"/>
  <c r="V1468" i="12"/>
  <c r="G1473" i="12"/>
  <c r="I1473" i="12"/>
  <c r="K1473" i="12"/>
  <c r="M1473" i="12"/>
  <c r="O1473" i="12"/>
  <c r="Q1473" i="12"/>
  <c r="V1473" i="12"/>
  <c r="G1482" i="12"/>
  <c r="I1482" i="12"/>
  <c r="K1482" i="12"/>
  <c r="M1482" i="12"/>
  <c r="O1482" i="12"/>
  <c r="Q1482" i="12"/>
  <c r="V1482" i="12"/>
  <c r="G1487" i="12"/>
  <c r="I1487" i="12"/>
  <c r="K1487" i="12"/>
  <c r="M1487" i="12"/>
  <c r="O1487" i="12"/>
  <c r="Q1487" i="12"/>
  <c r="V1487" i="12"/>
  <c r="G1492" i="12"/>
  <c r="M1492" i="12" s="1"/>
  <c r="I1492" i="12"/>
  <c r="K1492" i="12"/>
  <c r="O1492" i="12"/>
  <c r="Q1492" i="12"/>
  <c r="V1492" i="12"/>
  <c r="G1496" i="12"/>
  <c r="I1496" i="12"/>
  <c r="K1496" i="12"/>
  <c r="M1496" i="12"/>
  <c r="O1496" i="12"/>
  <c r="Q1496" i="12"/>
  <c r="V1496" i="12"/>
  <c r="K1497" i="12"/>
  <c r="V1497" i="12"/>
  <c r="G1498" i="12"/>
  <c r="I1498" i="12"/>
  <c r="I1497" i="12" s="1"/>
  <c r="K1498" i="12"/>
  <c r="O1498" i="12"/>
  <c r="O1497" i="12" s="1"/>
  <c r="Q1498" i="12"/>
  <c r="Q1497" i="12" s="1"/>
  <c r="V1498" i="12"/>
  <c r="G1501" i="12"/>
  <c r="M1501" i="12" s="1"/>
  <c r="I1501" i="12"/>
  <c r="K1501" i="12"/>
  <c r="O1501" i="12"/>
  <c r="Q1501" i="12"/>
  <c r="V1501" i="12"/>
  <c r="G1503" i="12"/>
  <c r="I1503" i="12"/>
  <c r="K1503" i="12"/>
  <c r="M1503" i="12"/>
  <c r="O1503" i="12"/>
  <c r="Q1503" i="12"/>
  <c r="V1503" i="12"/>
  <c r="G1506" i="12"/>
  <c r="M1506" i="12" s="1"/>
  <c r="I1506" i="12"/>
  <c r="K1506" i="12"/>
  <c r="O1506" i="12"/>
  <c r="Q1506" i="12"/>
  <c r="V1506" i="12"/>
  <c r="G1509" i="12"/>
  <c r="M1509" i="12" s="1"/>
  <c r="I1509" i="12"/>
  <c r="K1509" i="12"/>
  <c r="O1509" i="12"/>
  <c r="Q1509" i="12"/>
  <c r="V1509" i="12"/>
  <c r="G1512" i="12"/>
  <c r="I1512" i="12"/>
  <c r="K1512" i="12"/>
  <c r="K1502" i="12" s="1"/>
  <c r="M1512" i="12"/>
  <c r="O1512" i="12"/>
  <c r="Q1512" i="12"/>
  <c r="V1512" i="12"/>
  <c r="G1516" i="12"/>
  <c r="I1516" i="12"/>
  <c r="K1516" i="12"/>
  <c r="M1516" i="12"/>
  <c r="O1516" i="12"/>
  <c r="Q1516" i="12"/>
  <c r="V1516" i="12"/>
  <c r="G1522" i="12"/>
  <c r="M1522" i="12" s="1"/>
  <c r="I1522" i="12"/>
  <c r="K1522" i="12"/>
  <c r="O1522" i="12"/>
  <c r="Q1522" i="12"/>
  <c r="V1522" i="12"/>
  <c r="G1531" i="12"/>
  <c r="M1531" i="12" s="1"/>
  <c r="I1531" i="12"/>
  <c r="K1531" i="12"/>
  <c r="O1531" i="12"/>
  <c r="Q1531" i="12"/>
  <c r="V1531" i="12"/>
  <c r="G1536" i="12"/>
  <c r="I1536" i="12"/>
  <c r="K1536" i="12"/>
  <c r="M1536" i="12"/>
  <c r="O1536" i="12"/>
  <c r="Q1536" i="12"/>
  <c r="V1536" i="12"/>
  <c r="V1502" i="12" s="1"/>
  <c r="G1541" i="12"/>
  <c r="I1541" i="12"/>
  <c r="K1541" i="12"/>
  <c r="M1541" i="12"/>
  <c r="O1541" i="12"/>
  <c r="Q1541" i="12"/>
  <c r="V1541" i="12"/>
  <c r="G1545" i="12"/>
  <c r="M1545" i="12" s="1"/>
  <c r="I1545" i="12"/>
  <c r="K1545" i="12"/>
  <c r="O1545" i="12"/>
  <c r="Q1545" i="12"/>
  <c r="V1545" i="12"/>
  <c r="G1549" i="12"/>
  <c r="M1549" i="12" s="1"/>
  <c r="I1549" i="12"/>
  <c r="K1549" i="12"/>
  <c r="O1549" i="12"/>
  <c r="Q1549" i="12"/>
  <c r="V1549" i="12"/>
  <c r="K1550" i="12"/>
  <c r="G1551" i="12"/>
  <c r="G1550" i="12" s="1"/>
  <c r="I1551" i="12"/>
  <c r="K1551" i="12"/>
  <c r="M1551" i="12"/>
  <c r="O1551" i="12"/>
  <c r="Q1551" i="12"/>
  <c r="V1551" i="12"/>
  <c r="G1555" i="12"/>
  <c r="M1555" i="12" s="1"/>
  <c r="I1555" i="12"/>
  <c r="K1555" i="12"/>
  <c r="O1555" i="12"/>
  <c r="Q1555" i="12"/>
  <c r="V1555" i="12"/>
  <c r="G1559" i="12"/>
  <c r="M1559" i="12" s="1"/>
  <c r="I1559" i="12"/>
  <c r="K1559" i="12"/>
  <c r="O1559" i="12"/>
  <c r="Q1559" i="12"/>
  <c r="V1559" i="12"/>
  <c r="G1560" i="12"/>
  <c r="I1560" i="12"/>
  <c r="K1560" i="12"/>
  <c r="M1560" i="12"/>
  <c r="O1560" i="12"/>
  <c r="Q1560" i="12"/>
  <c r="V1560" i="12"/>
  <c r="V1550" i="12" s="1"/>
  <c r="G1561" i="12"/>
  <c r="I1561" i="12"/>
  <c r="K1561" i="12"/>
  <c r="M1561" i="12"/>
  <c r="O1561" i="12"/>
  <c r="Q1561" i="12"/>
  <c r="V1561" i="12"/>
  <c r="G1562" i="12"/>
  <c r="M1562" i="12" s="1"/>
  <c r="I1562" i="12"/>
  <c r="K1562" i="12"/>
  <c r="O1562" i="12"/>
  <c r="Q1562" i="12"/>
  <c r="V1562" i="12"/>
  <c r="G1563" i="12"/>
  <c r="M1563" i="12" s="1"/>
  <c r="I1563" i="12"/>
  <c r="K1563" i="12"/>
  <c r="O1563" i="12"/>
  <c r="Q1563" i="12"/>
  <c r="V1563" i="12"/>
  <c r="G1564" i="12"/>
  <c r="I1564" i="12"/>
  <c r="K1564" i="12"/>
  <c r="M1564" i="12"/>
  <c r="O1564" i="12"/>
  <c r="Q1564" i="12"/>
  <c r="V1564" i="12"/>
  <c r="G1565" i="12"/>
  <c r="I1565" i="12"/>
  <c r="K1565" i="12"/>
  <c r="M1565" i="12"/>
  <c r="O1565" i="12"/>
  <c r="Q1565" i="12"/>
  <c r="V1565" i="12"/>
  <c r="G1566" i="12"/>
  <c r="M1566" i="12" s="1"/>
  <c r="I1566" i="12"/>
  <c r="K1566" i="12"/>
  <c r="O1566" i="12"/>
  <c r="Q1566" i="12"/>
  <c r="V1566" i="12"/>
  <c r="G1567" i="12"/>
  <c r="M1567" i="12" s="1"/>
  <c r="I1567" i="12"/>
  <c r="K1567" i="12"/>
  <c r="O1567" i="12"/>
  <c r="Q1567" i="12"/>
  <c r="V1567" i="12"/>
  <c r="G1568" i="12"/>
  <c r="I1568" i="12"/>
  <c r="K1568" i="12"/>
  <c r="M1568" i="12"/>
  <c r="O1568" i="12"/>
  <c r="Q1568" i="12"/>
  <c r="V1568" i="12"/>
  <c r="G1569" i="12"/>
  <c r="I1569" i="12"/>
  <c r="K1569" i="12"/>
  <c r="M1569" i="12"/>
  <c r="O1569" i="12"/>
  <c r="Q1569" i="12"/>
  <c r="V1569" i="12"/>
  <c r="G1570" i="12"/>
  <c r="M1570" i="12" s="1"/>
  <c r="I1570" i="12"/>
  <c r="K1570" i="12"/>
  <c r="O1570" i="12"/>
  <c r="Q1570" i="12"/>
  <c r="V1570" i="12"/>
  <c r="G1571" i="12"/>
  <c r="M1571" i="12" s="1"/>
  <c r="I1571" i="12"/>
  <c r="K1571" i="12"/>
  <c r="O1571" i="12"/>
  <c r="Q1571" i="12"/>
  <c r="V1571" i="12"/>
  <c r="G1572" i="12"/>
  <c r="I1572" i="12"/>
  <c r="K1572" i="12"/>
  <c r="M1572" i="12"/>
  <c r="O1572" i="12"/>
  <c r="Q1572" i="12"/>
  <c r="V1572" i="12"/>
  <c r="G1573" i="12"/>
  <c r="I1573" i="12"/>
  <c r="K1573" i="12"/>
  <c r="M1573" i="12"/>
  <c r="O1573" i="12"/>
  <c r="Q1573" i="12"/>
  <c r="V1573" i="12"/>
  <c r="G1574" i="12"/>
  <c r="M1574" i="12" s="1"/>
  <c r="I1574" i="12"/>
  <c r="K1574" i="12"/>
  <c r="O1574" i="12"/>
  <c r="Q1574" i="12"/>
  <c r="V1574" i="12"/>
  <c r="Q1575" i="12"/>
  <c r="G1576" i="12"/>
  <c r="I1576" i="12"/>
  <c r="K1576" i="12"/>
  <c r="M1576" i="12"/>
  <c r="O1576" i="12"/>
  <c r="Q1576" i="12"/>
  <c r="V1576" i="12"/>
  <c r="G1580" i="12"/>
  <c r="I1580" i="12"/>
  <c r="K1580" i="12"/>
  <c r="M1580" i="12"/>
  <c r="O1580" i="12"/>
  <c r="Q1580" i="12"/>
  <c r="V1580" i="12"/>
  <c r="G1584" i="12"/>
  <c r="I1584" i="12"/>
  <c r="K1584" i="12"/>
  <c r="O1584" i="12"/>
  <c r="Q1584" i="12"/>
  <c r="V1584" i="12"/>
  <c r="G1588" i="12"/>
  <c r="M1588" i="12" s="1"/>
  <c r="I1588" i="12"/>
  <c r="I1575" i="12" s="1"/>
  <c r="K1588" i="12"/>
  <c r="O1588" i="12"/>
  <c r="Q1588" i="12"/>
  <c r="V1588" i="12"/>
  <c r="G1592" i="12"/>
  <c r="I1592" i="12"/>
  <c r="K1592" i="12"/>
  <c r="M1592" i="12"/>
  <c r="O1592" i="12"/>
  <c r="Q1592" i="12"/>
  <c r="V1592" i="12"/>
  <c r="G1595" i="12"/>
  <c r="I1595" i="12"/>
  <c r="K1595" i="12"/>
  <c r="M1595" i="12"/>
  <c r="O1595" i="12"/>
  <c r="Q1595" i="12"/>
  <c r="V1595" i="12"/>
  <c r="G1598" i="12"/>
  <c r="M1598" i="12" s="1"/>
  <c r="I1598" i="12"/>
  <c r="K1598" i="12"/>
  <c r="O1598" i="12"/>
  <c r="Q1598" i="12"/>
  <c r="V1598" i="12"/>
  <c r="G1601" i="12"/>
  <c r="M1601" i="12" s="1"/>
  <c r="I1601" i="12"/>
  <c r="K1601" i="12"/>
  <c r="O1601" i="12"/>
  <c r="Q1601" i="12"/>
  <c r="V1601" i="12"/>
  <c r="G1605" i="12"/>
  <c r="I1605" i="12"/>
  <c r="K1605" i="12"/>
  <c r="M1605" i="12"/>
  <c r="O1605" i="12"/>
  <c r="Q1605" i="12"/>
  <c r="V1605" i="12"/>
  <c r="G1607" i="12"/>
  <c r="I1607" i="12"/>
  <c r="K1607" i="12"/>
  <c r="O1607" i="12"/>
  <c r="Q1607" i="12"/>
  <c r="V1607" i="12"/>
  <c r="G1608" i="12"/>
  <c r="M1608" i="12" s="1"/>
  <c r="I1608" i="12"/>
  <c r="K1608" i="12"/>
  <c r="O1608" i="12"/>
  <c r="Q1608" i="12"/>
  <c r="V1608" i="12"/>
  <c r="G1610" i="12"/>
  <c r="I1610" i="12"/>
  <c r="K1610" i="12"/>
  <c r="M1610" i="12"/>
  <c r="O1610" i="12"/>
  <c r="Q1610" i="12"/>
  <c r="V1610" i="12"/>
  <c r="G1612" i="12"/>
  <c r="I1612" i="12"/>
  <c r="K1612" i="12"/>
  <c r="M1612" i="12"/>
  <c r="O1612" i="12"/>
  <c r="Q1612" i="12"/>
  <c r="V1612" i="12"/>
  <c r="G1614" i="12"/>
  <c r="M1614" i="12" s="1"/>
  <c r="I1614" i="12"/>
  <c r="K1614" i="12"/>
  <c r="O1614" i="12"/>
  <c r="Q1614" i="12"/>
  <c r="V1614" i="12"/>
  <c r="G1616" i="12"/>
  <c r="M1616" i="12" s="1"/>
  <c r="I1616" i="12"/>
  <c r="K1616" i="12"/>
  <c r="O1616" i="12"/>
  <c r="Q1616" i="12"/>
  <c r="V1616" i="12"/>
  <c r="G1618" i="12"/>
  <c r="I1618" i="12"/>
  <c r="K1618" i="12"/>
  <c r="M1618" i="12"/>
  <c r="O1618" i="12"/>
  <c r="Q1618" i="12"/>
  <c r="V1618" i="12"/>
  <c r="G1620" i="12"/>
  <c r="I1620" i="12"/>
  <c r="K1620" i="12"/>
  <c r="M1620" i="12"/>
  <c r="O1620" i="12"/>
  <c r="Q1620" i="12"/>
  <c r="V1620" i="12"/>
  <c r="G1622" i="12"/>
  <c r="M1622" i="12" s="1"/>
  <c r="I1622" i="12"/>
  <c r="K1622" i="12"/>
  <c r="O1622" i="12"/>
  <c r="Q1622" i="12"/>
  <c r="V1622" i="12"/>
  <c r="G1624" i="12"/>
  <c r="M1624" i="12" s="1"/>
  <c r="I1624" i="12"/>
  <c r="K1624" i="12"/>
  <c r="O1624" i="12"/>
  <c r="Q1624" i="12"/>
  <c r="V1624" i="12"/>
  <c r="G1626" i="12"/>
  <c r="I1626" i="12"/>
  <c r="K1626" i="12"/>
  <c r="M1626" i="12"/>
  <c r="O1626" i="12"/>
  <c r="Q1626" i="12"/>
  <c r="V1626" i="12"/>
  <c r="G1628" i="12"/>
  <c r="I1628" i="12"/>
  <c r="K1628" i="12"/>
  <c r="M1628" i="12"/>
  <c r="O1628" i="12"/>
  <c r="Q1628" i="12"/>
  <c r="V1628" i="12"/>
  <c r="G1630" i="12"/>
  <c r="M1630" i="12" s="1"/>
  <c r="I1630" i="12"/>
  <c r="K1630" i="12"/>
  <c r="O1630" i="12"/>
  <c r="Q1630" i="12"/>
  <c r="V1630" i="12"/>
  <c r="G1632" i="12"/>
  <c r="M1632" i="12" s="1"/>
  <c r="I1632" i="12"/>
  <c r="K1632" i="12"/>
  <c r="O1632" i="12"/>
  <c r="Q1632" i="12"/>
  <c r="V1632" i="12"/>
  <c r="G1634" i="12"/>
  <c r="I1634" i="12"/>
  <c r="K1634" i="12"/>
  <c r="M1634" i="12"/>
  <c r="O1634" i="12"/>
  <c r="Q1634" i="12"/>
  <c r="V1634" i="12"/>
  <c r="G1636" i="12"/>
  <c r="I1636" i="12"/>
  <c r="K1636" i="12"/>
  <c r="M1636" i="12"/>
  <c r="O1636" i="12"/>
  <c r="Q1636" i="12"/>
  <c r="V1636" i="12"/>
  <c r="G1638" i="12"/>
  <c r="M1638" i="12" s="1"/>
  <c r="I1638" i="12"/>
  <c r="K1638" i="12"/>
  <c r="O1638" i="12"/>
  <c r="Q1638" i="12"/>
  <c r="V1638" i="12"/>
  <c r="G1640" i="12"/>
  <c r="M1640" i="12" s="1"/>
  <c r="I1640" i="12"/>
  <c r="K1640" i="12"/>
  <c r="O1640" i="12"/>
  <c r="Q1640" i="12"/>
  <c r="V1640" i="12"/>
  <c r="G1642" i="12"/>
  <c r="I1642" i="12"/>
  <c r="K1642" i="12"/>
  <c r="M1642" i="12"/>
  <c r="O1642" i="12"/>
  <c r="Q1642" i="12"/>
  <c r="V1642" i="12"/>
  <c r="G1644" i="12"/>
  <c r="I1644" i="12"/>
  <c r="K1644" i="12"/>
  <c r="M1644" i="12"/>
  <c r="O1644" i="12"/>
  <c r="Q1644" i="12"/>
  <c r="V1644" i="12"/>
  <c r="G1646" i="12"/>
  <c r="M1646" i="12" s="1"/>
  <c r="I1646" i="12"/>
  <c r="K1646" i="12"/>
  <c r="O1646" i="12"/>
  <c r="Q1646" i="12"/>
  <c r="V1646" i="12"/>
  <c r="G1648" i="12"/>
  <c r="M1648" i="12" s="1"/>
  <c r="I1648" i="12"/>
  <c r="K1648" i="12"/>
  <c r="O1648" i="12"/>
  <c r="Q1648" i="12"/>
  <c r="V1648" i="12"/>
  <c r="G1650" i="12"/>
  <c r="I1650" i="12"/>
  <c r="K1650" i="12"/>
  <c r="M1650" i="12"/>
  <c r="O1650" i="12"/>
  <c r="Q1650" i="12"/>
  <c r="V1650" i="12"/>
  <c r="G1652" i="12"/>
  <c r="I1652" i="12"/>
  <c r="K1652" i="12"/>
  <c r="M1652" i="12"/>
  <c r="O1652" i="12"/>
  <c r="Q1652" i="12"/>
  <c r="V1652" i="12"/>
  <c r="G1654" i="12"/>
  <c r="M1654" i="12" s="1"/>
  <c r="I1654" i="12"/>
  <c r="K1654" i="12"/>
  <c r="O1654" i="12"/>
  <c r="Q1654" i="12"/>
  <c r="V1654" i="12"/>
  <c r="G1656" i="12"/>
  <c r="M1656" i="12" s="1"/>
  <c r="I1656" i="12"/>
  <c r="K1656" i="12"/>
  <c r="O1656" i="12"/>
  <c r="Q1656" i="12"/>
  <c r="V1656" i="12"/>
  <c r="G1658" i="12"/>
  <c r="I1658" i="12"/>
  <c r="K1658" i="12"/>
  <c r="M1658" i="12"/>
  <c r="O1658" i="12"/>
  <c r="Q1658" i="12"/>
  <c r="V1658" i="12"/>
  <c r="G1660" i="12"/>
  <c r="I1660" i="12"/>
  <c r="K1660" i="12"/>
  <c r="M1660" i="12"/>
  <c r="O1660" i="12"/>
  <c r="Q1660" i="12"/>
  <c r="V1660" i="12"/>
  <c r="G1662" i="12"/>
  <c r="M1662" i="12" s="1"/>
  <c r="I1662" i="12"/>
  <c r="K1662" i="12"/>
  <c r="O1662" i="12"/>
  <c r="Q1662" i="12"/>
  <c r="V1662" i="12"/>
  <c r="G1664" i="12"/>
  <c r="M1664" i="12" s="1"/>
  <c r="I1664" i="12"/>
  <c r="K1664" i="12"/>
  <c r="O1664" i="12"/>
  <c r="Q1664" i="12"/>
  <c r="V1664" i="12"/>
  <c r="G1666" i="12"/>
  <c r="I1666" i="12"/>
  <c r="K1666" i="12"/>
  <c r="M1666" i="12"/>
  <c r="O1666" i="12"/>
  <c r="Q1666" i="12"/>
  <c r="V1666" i="12"/>
  <c r="G1668" i="12"/>
  <c r="I1668" i="12"/>
  <c r="K1668" i="12"/>
  <c r="M1668" i="12"/>
  <c r="O1668" i="12"/>
  <c r="Q1668" i="12"/>
  <c r="V1668" i="12"/>
  <c r="G1670" i="12"/>
  <c r="M1670" i="12" s="1"/>
  <c r="I1670" i="12"/>
  <c r="K1670" i="12"/>
  <c r="O1670" i="12"/>
  <c r="Q1670" i="12"/>
  <c r="V1670" i="12"/>
  <c r="G1672" i="12"/>
  <c r="M1672" i="12" s="1"/>
  <c r="I1672" i="12"/>
  <c r="K1672" i="12"/>
  <c r="O1672" i="12"/>
  <c r="Q1672" i="12"/>
  <c r="V1672" i="12"/>
  <c r="G1674" i="12"/>
  <c r="I1674" i="12"/>
  <c r="K1674" i="12"/>
  <c r="M1674" i="12"/>
  <c r="O1674" i="12"/>
  <c r="Q1674" i="12"/>
  <c r="V1674" i="12"/>
  <c r="G1676" i="12"/>
  <c r="I1676" i="12"/>
  <c r="K1676" i="12"/>
  <c r="M1676" i="12"/>
  <c r="O1676" i="12"/>
  <c r="Q1676" i="12"/>
  <c r="V1676" i="12"/>
  <c r="G1678" i="12"/>
  <c r="M1678" i="12" s="1"/>
  <c r="I1678" i="12"/>
  <c r="K1678" i="12"/>
  <c r="O1678" i="12"/>
  <c r="Q1678" i="12"/>
  <c r="V1678" i="12"/>
  <c r="G1680" i="12"/>
  <c r="M1680" i="12" s="1"/>
  <c r="I1680" i="12"/>
  <c r="K1680" i="12"/>
  <c r="O1680" i="12"/>
  <c r="Q1680" i="12"/>
  <c r="V1680" i="12"/>
  <c r="G1682" i="12"/>
  <c r="I1682" i="12"/>
  <c r="K1682" i="12"/>
  <c r="M1682" i="12"/>
  <c r="O1682" i="12"/>
  <c r="Q1682" i="12"/>
  <c r="V1682" i="12"/>
  <c r="G1684" i="12"/>
  <c r="I1684" i="12"/>
  <c r="K1684" i="12"/>
  <c r="M1684" i="12"/>
  <c r="O1684" i="12"/>
  <c r="Q1684" i="12"/>
  <c r="V1684" i="12"/>
  <c r="G1686" i="12"/>
  <c r="M1686" i="12" s="1"/>
  <c r="I1686" i="12"/>
  <c r="K1686" i="12"/>
  <c r="O1686" i="12"/>
  <c r="Q1686" i="12"/>
  <c r="V1686" i="12"/>
  <c r="G1688" i="12"/>
  <c r="M1688" i="12" s="1"/>
  <c r="I1688" i="12"/>
  <c r="K1688" i="12"/>
  <c r="O1688" i="12"/>
  <c r="Q1688" i="12"/>
  <c r="V1688" i="12"/>
  <c r="G1689" i="12"/>
  <c r="I1689" i="12"/>
  <c r="K1689" i="12"/>
  <c r="M1689" i="12"/>
  <c r="O1689" i="12"/>
  <c r="Q1689" i="12"/>
  <c r="V1689" i="12"/>
  <c r="G1691" i="12"/>
  <c r="I1691" i="12"/>
  <c r="K1691" i="12"/>
  <c r="M1691" i="12"/>
  <c r="O1691" i="12"/>
  <c r="Q1691" i="12"/>
  <c r="V1691" i="12"/>
  <c r="G1693" i="12"/>
  <c r="M1693" i="12" s="1"/>
  <c r="I1693" i="12"/>
  <c r="K1693" i="12"/>
  <c r="O1693" i="12"/>
  <c r="Q1693" i="12"/>
  <c r="V1693" i="12"/>
  <c r="G1695" i="12"/>
  <c r="M1695" i="12" s="1"/>
  <c r="I1695" i="12"/>
  <c r="K1695" i="12"/>
  <c r="O1695" i="12"/>
  <c r="Q1695" i="12"/>
  <c r="V1695" i="12"/>
  <c r="G1697" i="12"/>
  <c r="I1697" i="12"/>
  <c r="K1697" i="12"/>
  <c r="M1697" i="12"/>
  <c r="O1697" i="12"/>
  <c r="Q1697" i="12"/>
  <c r="V1697" i="12"/>
  <c r="G1699" i="12"/>
  <c r="I1699" i="12"/>
  <c r="K1699" i="12"/>
  <c r="M1699" i="12"/>
  <c r="O1699" i="12"/>
  <c r="Q1699" i="12"/>
  <c r="V1699" i="12"/>
  <c r="G1701" i="12"/>
  <c r="M1701" i="12" s="1"/>
  <c r="I1701" i="12"/>
  <c r="K1701" i="12"/>
  <c r="O1701" i="12"/>
  <c r="Q1701" i="12"/>
  <c r="V1701" i="12"/>
  <c r="G1703" i="12"/>
  <c r="M1703" i="12" s="1"/>
  <c r="I1703" i="12"/>
  <c r="K1703" i="12"/>
  <c r="O1703" i="12"/>
  <c r="Q1703" i="12"/>
  <c r="V1703" i="12"/>
  <c r="G1705" i="12"/>
  <c r="I1705" i="12"/>
  <c r="K1705" i="12"/>
  <c r="M1705" i="12"/>
  <c r="O1705" i="12"/>
  <c r="Q1705" i="12"/>
  <c r="V1705" i="12"/>
  <c r="G1707" i="12"/>
  <c r="I1707" i="12"/>
  <c r="K1707" i="12"/>
  <c r="M1707" i="12"/>
  <c r="O1707" i="12"/>
  <c r="Q1707" i="12"/>
  <c r="V1707" i="12"/>
  <c r="G1709" i="12"/>
  <c r="M1709" i="12" s="1"/>
  <c r="I1709" i="12"/>
  <c r="K1709" i="12"/>
  <c r="O1709" i="12"/>
  <c r="Q1709" i="12"/>
  <c r="V1709" i="12"/>
  <c r="G1711" i="12"/>
  <c r="M1711" i="12" s="1"/>
  <c r="I1711" i="12"/>
  <c r="K1711" i="12"/>
  <c r="O1711" i="12"/>
  <c r="Q1711" i="12"/>
  <c r="V1711" i="12"/>
  <c r="G1713" i="12"/>
  <c r="I1713" i="12"/>
  <c r="K1713" i="12"/>
  <c r="M1713" i="12"/>
  <c r="O1713" i="12"/>
  <c r="Q1713" i="12"/>
  <c r="V1713" i="12"/>
  <c r="G1715" i="12"/>
  <c r="I1715" i="12"/>
  <c r="K1715" i="12"/>
  <c r="M1715" i="12"/>
  <c r="O1715" i="12"/>
  <c r="Q1715" i="12"/>
  <c r="V1715" i="12"/>
  <c r="G1717" i="12"/>
  <c r="M1717" i="12" s="1"/>
  <c r="I1717" i="12"/>
  <c r="K1717" i="12"/>
  <c r="O1717" i="12"/>
  <c r="Q1717" i="12"/>
  <c r="V1717" i="12"/>
  <c r="G1719" i="12"/>
  <c r="M1719" i="12" s="1"/>
  <c r="I1719" i="12"/>
  <c r="K1719" i="12"/>
  <c r="O1719" i="12"/>
  <c r="Q1719" i="12"/>
  <c r="V1719" i="12"/>
  <c r="G1721" i="12"/>
  <c r="I1721" i="12"/>
  <c r="K1721" i="12"/>
  <c r="M1721" i="12"/>
  <c r="O1721" i="12"/>
  <c r="Q1721" i="12"/>
  <c r="V1721" i="12"/>
  <c r="G1723" i="12"/>
  <c r="I1723" i="12"/>
  <c r="K1723" i="12"/>
  <c r="M1723" i="12"/>
  <c r="O1723" i="12"/>
  <c r="Q1723" i="12"/>
  <c r="V1723" i="12"/>
  <c r="G1725" i="12"/>
  <c r="M1725" i="12" s="1"/>
  <c r="I1725" i="12"/>
  <c r="K1725" i="12"/>
  <c r="O1725" i="12"/>
  <c r="Q1725" i="12"/>
  <c r="V1725" i="12"/>
  <c r="G1727" i="12"/>
  <c r="M1727" i="12" s="1"/>
  <c r="I1727" i="12"/>
  <c r="K1727" i="12"/>
  <c r="O1727" i="12"/>
  <c r="Q1727" i="12"/>
  <c r="V1727" i="12"/>
  <c r="G1729" i="12"/>
  <c r="I1729" i="12"/>
  <c r="K1729" i="12"/>
  <c r="M1729" i="12"/>
  <c r="O1729" i="12"/>
  <c r="Q1729" i="12"/>
  <c r="V1729" i="12"/>
  <c r="G1731" i="12"/>
  <c r="I1731" i="12"/>
  <c r="K1731" i="12"/>
  <c r="O1731" i="12"/>
  <c r="Q1731" i="12"/>
  <c r="V1731" i="12"/>
  <c r="G1734" i="12"/>
  <c r="M1734" i="12" s="1"/>
  <c r="I1734" i="12"/>
  <c r="K1734" i="12"/>
  <c r="O1734" i="12"/>
  <c r="Q1734" i="12"/>
  <c r="V1734" i="12"/>
  <c r="G1737" i="12"/>
  <c r="I1737" i="12"/>
  <c r="K1737" i="12"/>
  <c r="M1737" i="12"/>
  <c r="O1737" i="12"/>
  <c r="Q1737" i="12"/>
  <c r="V1737" i="12"/>
  <c r="G1740" i="12"/>
  <c r="I1740" i="12"/>
  <c r="K1740" i="12"/>
  <c r="M1740" i="12"/>
  <c r="O1740" i="12"/>
  <c r="Q1740" i="12"/>
  <c r="V1740" i="12"/>
  <c r="G1743" i="12"/>
  <c r="M1743" i="12" s="1"/>
  <c r="I1743" i="12"/>
  <c r="K1743" i="12"/>
  <c r="O1743" i="12"/>
  <c r="Q1743" i="12"/>
  <c r="V1743" i="12"/>
  <c r="G1744" i="12"/>
  <c r="M1744" i="12" s="1"/>
  <c r="I1744" i="12"/>
  <c r="K1744" i="12"/>
  <c r="O1744" i="12"/>
  <c r="Q1744" i="12"/>
  <c r="V1744" i="12"/>
  <c r="G1745" i="12"/>
  <c r="I1745" i="12"/>
  <c r="K1745" i="12"/>
  <c r="M1745" i="12"/>
  <c r="O1745" i="12"/>
  <c r="Q1745" i="12"/>
  <c r="V1745" i="12"/>
  <c r="G1746" i="12"/>
  <c r="I1746" i="12"/>
  <c r="K1746" i="12"/>
  <c r="M1746" i="12"/>
  <c r="O1746" i="12"/>
  <c r="Q1746" i="12"/>
  <c r="V1746" i="12"/>
  <c r="G1747" i="12"/>
  <c r="M1747" i="12" s="1"/>
  <c r="I1747" i="12"/>
  <c r="K1747" i="12"/>
  <c r="O1747" i="12"/>
  <c r="Q1747" i="12"/>
  <c r="V1747" i="12"/>
  <c r="G1748" i="12"/>
  <c r="M1748" i="12" s="1"/>
  <c r="I1748" i="12"/>
  <c r="K1748" i="12"/>
  <c r="O1748" i="12"/>
  <c r="Q1748" i="12"/>
  <c r="V1748" i="12"/>
  <c r="G1749" i="12"/>
  <c r="I1749" i="12"/>
  <c r="K1749" i="12"/>
  <c r="M1749" i="12"/>
  <c r="O1749" i="12"/>
  <c r="Q1749" i="12"/>
  <c r="V1749" i="12"/>
  <c r="G1750" i="12"/>
  <c r="I1750" i="12"/>
  <c r="K1750" i="12"/>
  <c r="M1750" i="12"/>
  <c r="O1750" i="12"/>
  <c r="Q1750" i="12"/>
  <c r="V1750" i="12"/>
  <c r="G1751" i="12"/>
  <c r="M1751" i="12" s="1"/>
  <c r="I1751" i="12"/>
  <c r="K1751" i="12"/>
  <c r="O1751" i="12"/>
  <c r="Q1751" i="12"/>
  <c r="V1751" i="12"/>
  <c r="G1752" i="12"/>
  <c r="M1752" i="12" s="1"/>
  <c r="I1752" i="12"/>
  <c r="K1752" i="12"/>
  <c r="O1752" i="12"/>
  <c r="Q1752" i="12"/>
  <c r="V1752" i="12"/>
  <c r="G1753" i="12"/>
  <c r="I1753" i="12"/>
  <c r="K1753" i="12"/>
  <c r="M1753" i="12"/>
  <c r="O1753" i="12"/>
  <c r="Q1753" i="12"/>
  <c r="V1753" i="12"/>
  <c r="G1754" i="12"/>
  <c r="I1754" i="12"/>
  <c r="K1754" i="12"/>
  <c r="M1754" i="12"/>
  <c r="O1754" i="12"/>
  <c r="Q1754" i="12"/>
  <c r="V1754" i="12"/>
  <c r="G1755" i="12"/>
  <c r="M1755" i="12" s="1"/>
  <c r="I1755" i="12"/>
  <c r="K1755" i="12"/>
  <c r="O1755" i="12"/>
  <c r="Q1755" i="12"/>
  <c r="V1755" i="12"/>
  <c r="G1757" i="12"/>
  <c r="M1757" i="12" s="1"/>
  <c r="I1757" i="12"/>
  <c r="K1757" i="12"/>
  <c r="O1757" i="12"/>
  <c r="Q1757" i="12"/>
  <c r="V1757" i="12"/>
  <c r="G1758" i="12"/>
  <c r="I1758" i="12"/>
  <c r="K1758" i="12"/>
  <c r="M1758" i="12"/>
  <c r="O1758" i="12"/>
  <c r="Q1758" i="12"/>
  <c r="V1758" i="12"/>
  <c r="G1759" i="12"/>
  <c r="I1759" i="12"/>
  <c r="K1759" i="12"/>
  <c r="M1759" i="12"/>
  <c r="O1759" i="12"/>
  <c r="Q1759" i="12"/>
  <c r="V1759" i="12"/>
  <c r="G1760" i="12"/>
  <c r="M1760" i="12" s="1"/>
  <c r="I1760" i="12"/>
  <c r="K1760" i="12"/>
  <c r="O1760" i="12"/>
  <c r="Q1760" i="12"/>
  <c r="V1760" i="12"/>
  <c r="G1761" i="12"/>
  <c r="M1761" i="12" s="1"/>
  <c r="I1761" i="12"/>
  <c r="K1761" i="12"/>
  <c r="O1761" i="12"/>
  <c r="Q1761" i="12"/>
  <c r="V1761" i="12"/>
  <c r="G1762" i="12"/>
  <c r="I1762" i="12"/>
  <c r="K1762" i="12"/>
  <c r="M1762" i="12"/>
  <c r="O1762" i="12"/>
  <c r="Q1762" i="12"/>
  <c r="V1762" i="12"/>
  <c r="G1764" i="12"/>
  <c r="I1764" i="12"/>
  <c r="K1764" i="12"/>
  <c r="M1764" i="12"/>
  <c r="O1764" i="12"/>
  <c r="Q1764" i="12"/>
  <c r="V1764" i="12"/>
  <c r="G1766" i="12"/>
  <c r="M1766" i="12" s="1"/>
  <c r="I1766" i="12"/>
  <c r="K1766" i="12"/>
  <c r="O1766" i="12"/>
  <c r="Q1766" i="12"/>
  <c r="V1766" i="12"/>
  <c r="G1768" i="12"/>
  <c r="M1768" i="12" s="1"/>
  <c r="I1768" i="12"/>
  <c r="K1768" i="12"/>
  <c r="O1768" i="12"/>
  <c r="Q1768" i="12"/>
  <c r="V1768" i="12"/>
  <c r="G1770" i="12"/>
  <c r="I1770" i="12"/>
  <c r="K1770" i="12"/>
  <c r="M1770" i="12"/>
  <c r="O1770" i="12"/>
  <c r="Q1770" i="12"/>
  <c r="V1770" i="12"/>
  <c r="G1772" i="12"/>
  <c r="I1772" i="12"/>
  <c r="K1772" i="12"/>
  <c r="M1772" i="12"/>
  <c r="O1772" i="12"/>
  <c r="Q1772" i="12"/>
  <c r="V1772" i="12"/>
  <c r="G1774" i="12"/>
  <c r="M1774" i="12" s="1"/>
  <c r="I1774" i="12"/>
  <c r="K1774" i="12"/>
  <c r="O1774" i="12"/>
  <c r="Q1774" i="12"/>
  <c r="V1774" i="12"/>
  <c r="G1777" i="12"/>
  <c r="M1777" i="12" s="1"/>
  <c r="I1777" i="12"/>
  <c r="K1777" i="12"/>
  <c r="O1777" i="12"/>
  <c r="Q1777" i="12"/>
  <c r="V1777" i="12"/>
  <c r="G1779" i="12"/>
  <c r="I1779" i="12"/>
  <c r="K1779" i="12"/>
  <c r="M1779" i="12"/>
  <c r="O1779" i="12"/>
  <c r="Q1779" i="12"/>
  <c r="V1779" i="12"/>
  <c r="G1781" i="12"/>
  <c r="I1781" i="12"/>
  <c r="K1781" i="12"/>
  <c r="M1781" i="12"/>
  <c r="O1781" i="12"/>
  <c r="Q1781" i="12"/>
  <c r="V1781" i="12"/>
  <c r="G1783" i="12"/>
  <c r="M1783" i="12" s="1"/>
  <c r="I1783" i="12"/>
  <c r="K1783" i="12"/>
  <c r="O1783" i="12"/>
  <c r="Q1783" i="12"/>
  <c r="V1783" i="12"/>
  <c r="G1785" i="12"/>
  <c r="M1785" i="12" s="1"/>
  <c r="I1785" i="12"/>
  <c r="K1785" i="12"/>
  <c r="O1785" i="12"/>
  <c r="Q1785" i="12"/>
  <c r="V1785" i="12"/>
  <c r="G1787" i="12"/>
  <c r="I1787" i="12"/>
  <c r="K1787" i="12"/>
  <c r="M1787" i="12"/>
  <c r="O1787" i="12"/>
  <c r="Q1787" i="12"/>
  <c r="V1787" i="12"/>
  <c r="G1789" i="12"/>
  <c r="I1789" i="12"/>
  <c r="K1789" i="12"/>
  <c r="M1789" i="12"/>
  <c r="O1789" i="12"/>
  <c r="Q1789" i="12"/>
  <c r="V1789" i="12"/>
  <c r="G1791" i="12"/>
  <c r="M1791" i="12" s="1"/>
  <c r="I1791" i="12"/>
  <c r="K1791" i="12"/>
  <c r="O1791" i="12"/>
  <c r="Q1791" i="12"/>
  <c r="V1791" i="12"/>
  <c r="G1792" i="12"/>
  <c r="M1792" i="12" s="1"/>
  <c r="I1792" i="12"/>
  <c r="K1792" i="12"/>
  <c r="O1792" i="12"/>
  <c r="Q1792" i="12"/>
  <c r="V1792" i="12"/>
  <c r="G1793" i="12"/>
  <c r="I1793" i="12"/>
  <c r="K1793" i="12"/>
  <c r="M1793" i="12"/>
  <c r="O1793" i="12"/>
  <c r="Q1793" i="12"/>
  <c r="V1793" i="12"/>
  <c r="G1794" i="12"/>
  <c r="I1794" i="12"/>
  <c r="K1794" i="12"/>
  <c r="M1794" i="12"/>
  <c r="O1794" i="12"/>
  <c r="Q1794" i="12"/>
  <c r="V1794" i="12"/>
  <c r="G1799" i="12"/>
  <c r="M1799" i="12" s="1"/>
  <c r="I1799" i="12"/>
  <c r="K1799" i="12"/>
  <c r="O1799" i="12"/>
  <c r="Q1799" i="12"/>
  <c r="V1799" i="12"/>
  <c r="G1800" i="12"/>
  <c r="M1800" i="12" s="1"/>
  <c r="I1800" i="12"/>
  <c r="K1800" i="12"/>
  <c r="O1800" i="12"/>
  <c r="Q1800" i="12"/>
  <c r="V1800" i="12"/>
  <c r="G1801" i="12"/>
  <c r="I1801" i="12"/>
  <c r="K1801" i="12"/>
  <c r="M1801" i="12"/>
  <c r="O1801" i="12"/>
  <c r="Q1801" i="12"/>
  <c r="V1801" i="12"/>
  <c r="G1802" i="12"/>
  <c r="I1802" i="12"/>
  <c r="K1802" i="12"/>
  <c r="M1802" i="12"/>
  <c r="O1802" i="12"/>
  <c r="Q1802" i="12"/>
  <c r="V1802" i="12"/>
  <c r="G1803" i="12"/>
  <c r="M1803" i="12" s="1"/>
  <c r="I1803" i="12"/>
  <c r="K1803" i="12"/>
  <c r="O1803" i="12"/>
  <c r="Q1803" i="12"/>
  <c r="V1803" i="12"/>
  <c r="G1804" i="12"/>
  <c r="M1804" i="12" s="1"/>
  <c r="I1804" i="12"/>
  <c r="K1804" i="12"/>
  <c r="O1804" i="12"/>
  <c r="Q1804" i="12"/>
  <c r="V1804" i="12"/>
  <c r="G1805" i="12"/>
  <c r="I1805" i="12"/>
  <c r="K1805" i="12"/>
  <c r="M1805" i="12"/>
  <c r="O1805" i="12"/>
  <c r="Q1805" i="12"/>
  <c r="V1805" i="12"/>
  <c r="G1806" i="12"/>
  <c r="I1806" i="12"/>
  <c r="K1806" i="12"/>
  <c r="M1806" i="12"/>
  <c r="O1806" i="12"/>
  <c r="Q1806" i="12"/>
  <c r="V1806" i="12"/>
  <c r="G1807" i="12"/>
  <c r="M1807" i="12" s="1"/>
  <c r="I1807" i="12"/>
  <c r="K1807" i="12"/>
  <c r="O1807" i="12"/>
  <c r="Q1807" i="12"/>
  <c r="V1807" i="12"/>
  <c r="G1808" i="12"/>
  <c r="M1808" i="12" s="1"/>
  <c r="I1808" i="12"/>
  <c r="K1808" i="12"/>
  <c r="O1808" i="12"/>
  <c r="Q1808" i="12"/>
  <c r="V1808" i="12"/>
  <c r="G1809" i="12"/>
  <c r="I1809" i="12"/>
  <c r="K1809" i="12"/>
  <c r="M1809" i="12"/>
  <c r="O1809" i="12"/>
  <c r="Q1809" i="12"/>
  <c r="V1809" i="12"/>
  <c r="G1810" i="12"/>
  <c r="I1810" i="12"/>
  <c r="K1810" i="12"/>
  <c r="M1810" i="12"/>
  <c r="O1810" i="12"/>
  <c r="Q1810" i="12"/>
  <c r="V1810" i="12"/>
  <c r="G1811" i="12"/>
  <c r="M1811" i="12" s="1"/>
  <c r="I1811" i="12"/>
  <c r="K1811" i="12"/>
  <c r="O1811" i="12"/>
  <c r="Q1811" i="12"/>
  <c r="V1811" i="12"/>
  <c r="G1812" i="12"/>
  <c r="M1812" i="12" s="1"/>
  <c r="I1812" i="12"/>
  <c r="K1812" i="12"/>
  <c r="O1812" i="12"/>
  <c r="Q1812" i="12"/>
  <c r="V1812" i="12"/>
  <c r="G1813" i="12"/>
  <c r="I1813" i="12"/>
  <c r="K1813" i="12"/>
  <c r="M1813" i="12"/>
  <c r="O1813" i="12"/>
  <c r="Q1813" i="12"/>
  <c r="V1813" i="12"/>
  <c r="G1814" i="12"/>
  <c r="I1814" i="12"/>
  <c r="K1814" i="12"/>
  <c r="M1814" i="12"/>
  <c r="O1814" i="12"/>
  <c r="Q1814" i="12"/>
  <c r="V1814" i="12"/>
  <c r="G1815" i="12"/>
  <c r="M1815" i="12" s="1"/>
  <c r="I1815" i="12"/>
  <c r="K1815" i="12"/>
  <c r="O1815" i="12"/>
  <c r="Q1815" i="12"/>
  <c r="V1815" i="12"/>
  <c r="G1816" i="12"/>
  <c r="M1816" i="12" s="1"/>
  <c r="I1816" i="12"/>
  <c r="K1816" i="12"/>
  <c r="O1816" i="12"/>
  <c r="Q1816" i="12"/>
  <c r="V1816" i="12"/>
  <c r="G1817" i="12"/>
  <c r="I1817" i="12"/>
  <c r="K1817" i="12"/>
  <c r="M1817" i="12"/>
  <c r="O1817" i="12"/>
  <c r="Q1817" i="12"/>
  <c r="V1817" i="12"/>
  <c r="G1818" i="12"/>
  <c r="I1818" i="12"/>
  <c r="K1818" i="12"/>
  <c r="M1818" i="12"/>
  <c r="O1818" i="12"/>
  <c r="Q1818" i="12"/>
  <c r="V1818" i="12"/>
  <c r="G1819" i="12"/>
  <c r="M1819" i="12" s="1"/>
  <c r="I1819" i="12"/>
  <c r="K1819" i="12"/>
  <c r="O1819" i="12"/>
  <c r="Q1819" i="12"/>
  <c r="V1819" i="12"/>
  <c r="G1820" i="12"/>
  <c r="M1820" i="12" s="1"/>
  <c r="I1820" i="12"/>
  <c r="K1820" i="12"/>
  <c r="O1820" i="12"/>
  <c r="Q1820" i="12"/>
  <c r="V1820" i="12"/>
  <c r="G1821" i="12"/>
  <c r="I1821" i="12"/>
  <c r="K1821" i="12"/>
  <c r="M1821" i="12"/>
  <c r="O1821" i="12"/>
  <c r="Q1821" i="12"/>
  <c r="V1821" i="12"/>
  <c r="G1822" i="12"/>
  <c r="I1822" i="12"/>
  <c r="K1822" i="12"/>
  <c r="M1822" i="12"/>
  <c r="O1822" i="12"/>
  <c r="Q1822" i="12"/>
  <c r="V1822" i="12"/>
  <c r="G1823" i="12"/>
  <c r="M1823" i="12" s="1"/>
  <c r="I1823" i="12"/>
  <c r="K1823" i="12"/>
  <c r="O1823" i="12"/>
  <c r="Q1823" i="12"/>
  <c r="V1823" i="12"/>
  <c r="G1824" i="12"/>
  <c r="M1824" i="12" s="1"/>
  <c r="I1824" i="12"/>
  <c r="K1824" i="12"/>
  <c r="O1824" i="12"/>
  <c r="Q1824" i="12"/>
  <c r="V1824" i="12"/>
  <c r="G1825" i="12"/>
  <c r="I1825" i="12"/>
  <c r="K1825" i="12"/>
  <c r="M1825" i="12"/>
  <c r="O1825" i="12"/>
  <c r="Q1825" i="12"/>
  <c r="V1825" i="12"/>
  <c r="G1826" i="12"/>
  <c r="I1826" i="12"/>
  <c r="K1826" i="12"/>
  <c r="M1826" i="12"/>
  <c r="O1826" i="12"/>
  <c r="Q1826" i="12"/>
  <c r="V1826" i="12"/>
  <c r="G1828" i="12"/>
  <c r="M1828" i="12" s="1"/>
  <c r="I1828" i="12"/>
  <c r="I1827" i="12" s="1"/>
  <c r="K1828" i="12"/>
  <c r="K1827" i="12" s="1"/>
  <c r="O1828" i="12"/>
  <c r="Q1828" i="12"/>
  <c r="Q1827" i="12" s="1"/>
  <c r="V1828" i="12"/>
  <c r="V1827" i="12" s="1"/>
  <c r="G1835" i="12"/>
  <c r="I1835" i="12"/>
  <c r="K1835" i="12"/>
  <c r="M1835" i="12"/>
  <c r="O1835" i="12"/>
  <c r="Q1835" i="12"/>
  <c r="V1835" i="12"/>
  <c r="G1838" i="12"/>
  <c r="I1838" i="12"/>
  <c r="K1838" i="12"/>
  <c r="M1838" i="12"/>
  <c r="O1838" i="12"/>
  <c r="Q1838" i="12"/>
  <c r="V1838" i="12"/>
  <c r="G1841" i="12"/>
  <c r="M1841" i="12" s="1"/>
  <c r="I1841" i="12"/>
  <c r="K1841" i="12"/>
  <c r="O1841" i="12"/>
  <c r="O1827" i="12" s="1"/>
  <c r="Q1841" i="12"/>
  <c r="V1841" i="12"/>
  <c r="G1848" i="12"/>
  <c r="I1848" i="12"/>
  <c r="K1848" i="12"/>
  <c r="M1848" i="12"/>
  <c r="O1848" i="12"/>
  <c r="Q1848" i="12"/>
  <c r="V1848" i="12"/>
  <c r="G1856" i="12"/>
  <c r="M1856" i="12" s="1"/>
  <c r="I1856" i="12"/>
  <c r="K1856" i="12"/>
  <c r="O1856" i="12"/>
  <c r="Q1856" i="12"/>
  <c r="V1856" i="12"/>
  <c r="G1859" i="12"/>
  <c r="I1859" i="12"/>
  <c r="K1859" i="12"/>
  <c r="M1859" i="12"/>
  <c r="O1859" i="12"/>
  <c r="Q1859" i="12"/>
  <c r="V1859" i="12"/>
  <c r="G1870" i="12"/>
  <c r="M1870" i="12" s="1"/>
  <c r="I1870" i="12"/>
  <c r="K1870" i="12"/>
  <c r="O1870" i="12"/>
  <c r="Q1870" i="12"/>
  <c r="V1870" i="12"/>
  <c r="G1872" i="12"/>
  <c r="M1872" i="12" s="1"/>
  <c r="I1872" i="12"/>
  <c r="K1872" i="12"/>
  <c r="O1872" i="12"/>
  <c r="Q1872" i="12"/>
  <c r="V1872" i="12"/>
  <c r="G1880" i="12"/>
  <c r="I1880" i="12"/>
  <c r="K1880" i="12"/>
  <c r="M1880" i="12"/>
  <c r="O1880" i="12"/>
  <c r="Q1880" i="12"/>
  <c r="V1880" i="12"/>
  <c r="G1883" i="12"/>
  <c r="I1883" i="12"/>
  <c r="K1883" i="12"/>
  <c r="O1883" i="12"/>
  <c r="O1871" i="12" s="1"/>
  <c r="Q1883" i="12"/>
  <c r="V1883" i="12"/>
  <c r="G1888" i="12"/>
  <c r="M1888" i="12" s="1"/>
  <c r="I1888" i="12"/>
  <c r="I1871" i="12" s="1"/>
  <c r="K1888" i="12"/>
  <c r="O1888" i="12"/>
  <c r="Q1888" i="12"/>
  <c r="Q1871" i="12" s="1"/>
  <c r="V1888" i="12"/>
  <c r="G1893" i="12"/>
  <c r="M1893" i="12" s="1"/>
  <c r="I1893" i="12"/>
  <c r="K1893" i="12"/>
  <c r="O1893" i="12"/>
  <c r="Q1893" i="12"/>
  <c r="V1893" i="12"/>
  <c r="G1898" i="12"/>
  <c r="I1898" i="12"/>
  <c r="K1898" i="12"/>
  <c r="M1898" i="12"/>
  <c r="O1898" i="12"/>
  <c r="Q1898" i="12"/>
  <c r="V1898" i="12"/>
  <c r="G1906" i="12"/>
  <c r="M1906" i="12" s="1"/>
  <c r="I1906" i="12"/>
  <c r="K1906" i="12"/>
  <c r="O1906" i="12"/>
  <c r="Q1906" i="12"/>
  <c r="V1906" i="12"/>
  <c r="G1913" i="12"/>
  <c r="M1913" i="12" s="1"/>
  <c r="I1913" i="12"/>
  <c r="K1913" i="12"/>
  <c r="O1913" i="12"/>
  <c r="Q1913" i="12"/>
  <c r="V1913" i="12"/>
  <c r="G1925" i="12"/>
  <c r="M1925" i="12" s="1"/>
  <c r="I1925" i="12"/>
  <c r="K1925" i="12"/>
  <c r="O1925" i="12"/>
  <c r="Q1925" i="12"/>
  <c r="V1925" i="12"/>
  <c r="K1926" i="12"/>
  <c r="V1926" i="12"/>
  <c r="G1927" i="12"/>
  <c r="I1927" i="12"/>
  <c r="I1926" i="12" s="1"/>
  <c r="K1927" i="12"/>
  <c r="O1927" i="12"/>
  <c r="O1926" i="12" s="1"/>
  <c r="Q1927" i="12"/>
  <c r="Q1926" i="12" s="1"/>
  <c r="V1927" i="12"/>
  <c r="G1932" i="12"/>
  <c r="M1932" i="12" s="1"/>
  <c r="I1932" i="12"/>
  <c r="K1932" i="12"/>
  <c r="O1932" i="12"/>
  <c r="Q1932" i="12"/>
  <c r="V1932" i="12"/>
  <c r="V1933" i="12"/>
  <c r="G1934" i="12"/>
  <c r="I1934" i="12"/>
  <c r="K1934" i="12"/>
  <c r="M1934" i="12"/>
  <c r="O1934" i="12"/>
  <c r="Q1934" i="12"/>
  <c r="V1934" i="12"/>
  <c r="G1940" i="12"/>
  <c r="I1940" i="12"/>
  <c r="K1940" i="12"/>
  <c r="O1940" i="12"/>
  <c r="O1933" i="12" s="1"/>
  <c r="Q1940" i="12"/>
  <c r="V1940" i="12"/>
  <c r="G1946" i="12"/>
  <c r="I1946" i="12"/>
  <c r="K1946" i="12"/>
  <c r="M1946" i="12"/>
  <c r="O1946" i="12"/>
  <c r="Q1946" i="12"/>
  <c r="V1946" i="12"/>
  <c r="G1949" i="12"/>
  <c r="M1949" i="12" s="1"/>
  <c r="I1949" i="12"/>
  <c r="K1949" i="12"/>
  <c r="K1933" i="12" s="1"/>
  <c r="O1949" i="12"/>
  <c r="Q1949" i="12"/>
  <c r="V1949" i="12"/>
  <c r="G1955" i="12"/>
  <c r="I1955" i="12"/>
  <c r="K1955" i="12"/>
  <c r="M1955" i="12"/>
  <c r="O1955" i="12"/>
  <c r="Q1955" i="12"/>
  <c r="V1955" i="12"/>
  <c r="G1964" i="12"/>
  <c r="M1964" i="12" s="1"/>
  <c r="I1964" i="12"/>
  <c r="K1964" i="12"/>
  <c r="O1964" i="12"/>
  <c r="Q1964" i="12"/>
  <c r="V1964" i="12"/>
  <c r="I1965" i="12"/>
  <c r="Q1965" i="12"/>
  <c r="G1966" i="12"/>
  <c r="M1966" i="12" s="1"/>
  <c r="I1966" i="12"/>
  <c r="K1966" i="12"/>
  <c r="K1965" i="12" s="1"/>
  <c r="O1966" i="12"/>
  <c r="O1965" i="12" s="1"/>
  <c r="Q1966" i="12"/>
  <c r="V1966" i="12"/>
  <c r="V1965" i="12" s="1"/>
  <c r="G1971" i="12"/>
  <c r="I1971" i="12"/>
  <c r="K1971" i="12"/>
  <c r="M1971" i="12"/>
  <c r="O1971" i="12"/>
  <c r="Q1971" i="12"/>
  <c r="V1971" i="12"/>
  <c r="G1976" i="12"/>
  <c r="O1976" i="12"/>
  <c r="G1977" i="12"/>
  <c r="I1977" i="12"/>
  <c r="I1976" i="12" s="1"/>
  <c r="K1977" i="12"/>
  <c r="M1977" i="12"/>
  <c r="O1977" i="12"/>
  <c r="Q1977" i="12"/>
  <c r="Q1976" i="12" s="1"/>
  <c r="V1977" i="12"/>
  <c r="G1981" i="12"/>
  <c r="M1981" i="12" s="1"/>
  <c r="I1981" i="12"/>
  <c r="K1981" i="12"/>
  <c r="K1976" i="12" s="1"/>
  <c r="O1981" i="12"/>
  <c r="Q1981" i="12"/>
  <c r="V1981" i="12"/>
  <c r="V1976" i="12" s="1"/>
  <c r="G1989" i="12"/>
  <c r="I1989" i="12"/>
  <c r="K1989" i="12"/>
  <c r="M1989" i="12"/>
  <c r="O1989" i="12"/>
  <c r="Q1989" i="12"/>
  <c r="V1989" i="12"/>
  <c r="G1997" i="12"/>
  <c r="K1997" i="12"/>
  <c r="O1997" i="12"/>
  <c r="V1997" i="12"/>
  <c r="G1998" i="12"/>
  <c r="I1998" i="12"/>
  <c r="I1997" i="12" s="1"/>
  <c r="K1998" i="12"/>
  <c r="M1998" i="12"/>
  <c r="M1997" i="12" s="1"/>
  <c r="O1998" i="12"/>
  <c r="Q1998" i="12"/>
  <c r="Q1997" i="12" s="1"/>
  <c r="V1998" i="12"/>
  <c r="G1999" i="12"/>
  <c r="K1999" i="12"/>
  <c r="O1999" i="12"/>
  <c r="V1999" i="12"/>
  <c r="G2000" i="12"/>
  <c r="I2000" i="12"/>
  <c r="I1999" i="12" s="1"/>
  <c r="K2000" i="12"/>
  <c r="M2000" i="12"/>
  <c r="M1999" i="12" s="1"/>
  <c r="O2000" i="12"/>
  <c r="Q2000" i="12"/>
  <c r="Q1999" i="12" s="1"/>
  <c r="V2000" i="12"/>
  <c r="AE2048" i="12"/>
  <c r="AF2048" i="12"/>
  <c r="I20" i="1"/>
  <c r="I19" i="1"/>
  <c r="I18" i="1"/>
  <c r="I17" i="1"/>
  <c r="F72" i="1"/>
  <c r="G72" i="1"/>
  <c r="G25" i="1" s="1"/>
  <c r="A25" i="1" s="1"/>
  <c r="A26" i="1" s="1"/>
  <c r="G26" i="1" s="1"/>
  <c r="H71" i="1"/>
  <c r="I71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72" i="1" s="1"/>
  <c r="I163" i="1" l="1"/>
  <c r="J79" i="1" s="1"/>
  <c r="G28" i="1"/>
  <c r="G23" i="1"/>
  <c r="M8" i="33"/>
  <c r="M21" i="33"/>
  <c r="G21" i="33"/>
  <c r="G8" i="33"/>
  <c r="M57" i="33"/>
  <c r="M108" i="32"/>
  <c r="M8" i="32"/>
  <c r="M121" i="32"/>
  <c r="M86" i="32"/>
  <c r="G108" i="32"/>
  <c r="G86" i="32"/>
  <c r="G8" i="32"/>
  <c r="M8" i="31"/>
  <c r="M147" i="31"/>
  <c r="M170" i="31"/>
  <c r="G177" i="31"/>
  <c r="G170" i="31"/>
  <c r="G92" i="31"/>
  <c r="G158" i="31"/>
  <c r="G8" i="31"/>
  <c r="M118" i="31"/>
  <c r="M113" i="31" s="1"/>
  <c r="M117" i="30"/>
  <c r="M8" i="30"/>
  <c r="M136" i="30"/>
  <c r="M135" i="30" s="1"/>
  <c r="M89" i="30"/>
  <c r="M88" i="30" s="1"/>
  <c r="M21" i="30"/>
  <c r="M143" i="30"/>
  <c r="M142" i="30" s="1"/>
  <c r="M129" i="30"/>
  <c r="M128" i="30" s="1"/>
  <c r="M40" i="29"/>
  <c r="AE64" i="29"/>
  <c r="M61" i="29"/>
  <c r="M60" i="29" s="1"/>
  <c r="M50" i="29"/>
  <c r="M49" i="29" s="1"/>
  <c r="M14" i="29"/>
  <c r="M13" i="29" s="1"/>
  <c r="M50" i="28"/>
  <c r="G63" i="28"/>
  <c r="M14" i="28"/>
  <c r="M11" i="28" s="1"/>
  <c r="G50" i="28"/>
  <c r="AF69" i="27"/>
  <c r="M14" i="27"/>
  <c r="M11" i="27" s="1"/>
  <c r="M24" i="26"/>
  <c r="AF49" i="26"/>
  <c r="G33" i="26"/>
  <c r="M31" i="26"/>
  <c r="M15" i="26"/>
  <c r="M11" i="26" s="1"/>
  <c r="M59" i="25"/>
  <c r="M44" i="25"/>
  <c r="M26" i="25"/>
  <c r="G44" i="25"/>
  <c r="G36" i="25"/>
  <c r="M34" i="25"/>
  <c r="M16" i="25"/>
  <c r="M11" i="25" s="1"/>
  <c r="M84" i="25"/>
  <c r="M83" i="25" s="1"/>
  <c r="AF90" i="25"/>
  <c r="M139" i="23"/>
  <c r="M89" i="23"/>
  <c r="M67" i="23"/>
  <c r="G89" i="23"/>
  <c r="M40" i="23"/>
  <c r="M39" i="23" s="1"/>
  <c r="M20" i="23"/>
  <c r="M18" i="23" s="1"/>
  <c r="M12" i="23"/>
  <c r="M8" i="23" s="1"/>
  <c r="M129" i="23"/>
  <c r="M127" i="23" s="1"/>
  <c r="G139" i="23"/>
  <c r="G67" i="23"/>
  <c r="M18" i="22"/>
  <c r="M16" i="22"/>
  <c r="M15" i="22" s="1"/>
  <c r="M12" i="22"/>
  <c r="M8" i="22" s="1"/>
  <c r="M29" i="21"/>
  <c r="M25" i="21"/>
  <c r="G29" i="21"/>
  <c r="M28" i="21"/>
  <c r="M12" i="21"/>
  <c r="M8" i="21" s="1"/>
  <c r="M29" i="20"/>
  <c r="M24" i="20"/>
  <c r="M23" i="20" s="1"/>
  <c r="M12" i="20"/>
  <c r="M8" i="20" s="1"/>
  <c r="M20" i="19"/>
  <c r="M8" i="19"/>
  <c r="M28" i="19"/>
  <c r="M24" i="19" s="1"/>
  <c r="M12" i="19"/>
  <c r="M43" i="18"/>
  <c r="AE67" i="18"/>
  <c r="M65" i="18"/>
  <c r="M61" i="18" s="1"/>
  <c r="M22" i="18"/>
  <c r="M21" i="18" s="1"/>
  <c r="M15" i="18"/>
  <c r="M8" i="18" s="1"/>
  <c r="M8" i="17"/>
  <c r="M89" i="17"/>
  <c r="G8" i="17"/>
  <c r="M109" i="17"/>
  <c r="M108" i="17" s="1"/>
  <c r="M95" i="17"/>
  <c r="M94" i="17" s="1"/>
  <c r="M73" i="17"/>
  <c r="M70" i="17" s="1"/>
  <c r="AE115" i="17"/>
  <c r="M99" i="16"/>
  <c r="M217" i="16"/>
  <c r="G297" i="16"/>
  <c r="G217" i="16"/>
  <c r="M159" i="16"/>
  <c r="M152" i="16" s="1"/>
  <c r="G99" i="16"/>
  <c r="M73" i="16"/>
  <c r="M70" i="16" s="1"/>
  <c r="M24" i="16"/>
  <c r="M8" i="16" s="1"/>
  <c r="M12" i="15"/>
  <c r="M8" i="15" s="1"/>
  <c r="AE20" i="15"/>
  <c r="M42" i="14"/>
  <c r="M18" i="14"/>
  <c r="M62" i="14"/>
  <c r="M48" i="14"/>
  <c r="M47" i="14" s="1"/>
  <c r="M28" i="14"/>
  <c r="M26" i="14" s="1"/>
  <c r="M20" i="14"/>
  <c r="M12" i="14"/>
  <c r="M8" i="14" s="1"/>
  <c r="G62" i="14"/>
  <c r="G42" i="14"/>
  <c r="M54" i="14"/>
  <c r="M52" i="14" s="1"/>
  <c r="M74" i="13"/>
  <c r="M76" i="13"/>
  <c r="M72" i="13"/>
  <c r="M71" i="13" s="1"/>
  <c r="M68" i="13"/>
  <c r="M64" i="13" s="1"/>
  <c r="M44" i="13"/>
  <c r="M42" i="13" s="1"/>
  <c r="M32" i="13"/>
  <c r="M28" i="13" s="1"/>
  <c r="M20" i="13"/>
  <c r="M19" i="13" s="1"/>
  <c r="M16" i="13"/>
  <c r="M13" i="13" s="1"/>
  <c r="M12" i="13"/>
  <c r="M8" i="13" s="1"/>
  <c r="I1730" i="12"/>
  <c r="M1502" i="12"/>
  <c r="I1933" i="12"/>
  <c r="M1827" i="12"/>
  <c r="K1730" i="12"/>
  <c r="Q1730" i="12"/>
  <c r="G1730" i="12"/>
  <c r="M1731" i="12"/>
  <c r="M1730" i="12" s="1"/>
  <c r="V1606" i="12"/>
  <c r="K1606" i="12"/>
  <c r="G1575" i="12"/>
  <c r="M1584" i="12"/>
  <c r="V1575" i="12"/>
  <c r="K1575" i="12"/>
  <c r="Q1550" i="12"/>
  <c r="I1502" i="12"/>
  <c r="G1497" i="12"/>
  <c r="M1498" i="12"/>
  <c r="M1497" i="12" s="1"/>
  <c r="G1926" i="12"/>
  <c r="M1927" i="12"/>
  <c r="M1926" i="12" s="1"/>
  <c r="O1606" i="12"/>
  <c r="M1575" i="12"/>
  <c r="M1965" i="12"/>
  <c r="Q1933" i="12"/>
  <c r="K1871" i="12"/>
  <c r="G1871" i="12"/>
  <c r="M1883" i="12"/>
  <c r="M1871" i="12" s="1"/>
  <c r="V1871" i="12"/>
  <c r="V1730" i="12"/>
  <c r="O1730" i="12"/>
  <c r="I1606" i="12"/>
  <c r="O1575" i="12"/>
  <c r="O1550" i="12"/>
  <c r="Q1502" i="12"/>
  <c r="I1550" i="12"/>
  <c r="M1976" i="12"/>
  <c r="G1933" i="12"/>
  <c r="M1940" i="12"/>
  <c r="M1933" i="12"/>
  <c r="G1827" i="12"/>
  <c r="Q1606" i="12"/>
  <c r="G1606" i="12"/>
  <c r="M1607" i="12"/>
  <c r="M1606" i="12" s="1"/>
  <c r="M1550" i="12"/>
  <c r="O1502" i="12"/>
  <c r="G1502" i="12"/>
  <c r="O1409" i="12"/>
  <c r="V1316" i="12"/>
  <c r="K1316" i="12"/>
  <c r="V1209" i="12"/>
  <c r="G1965" i="12"/>
  <c r="V1409" i="12"/>
  <c r="K1409" i="12"/>
  <c r="M1410" i="12"/>
  <c r="M1409" i="12" s="1"/>
  <c r="O1316" i="12"/>
  <c r="O1209" i="12"/>
  <c r="M741" i="12"/>
  <c r="G1316" i="12"/>
  <c r="M1331" i="12"/>
  <c r="G1209" i="12"/>
  <c r="M1219" i="12"/>
  <c r="M1209" i="12" s="1"/>
  <c r="I1209" i="12"/>
  <c r="M1050" i="12"/>
  <c r="M464" i="12"/>
  <c r="M12" i="12"/>
  <c r="Q1409" i="12"/>
  <c r="I1409" i="12"/>
  <c r="M1316" i="12"/>
  <c r="K1209" i="12"/>
  <c r="Q1209" i="12"/>
  <c r="M1060" i="12"/>
  <c r="M1151" i="12"/>
  <c r="M1135" i="12" s="1"/>
  <c r="M1040" i="12"/>
  <c r="M1039" i="12" s="1"/>
  <c r="M952" i="12"/>
  <c r="M951" i="12" s="1"/>
  <c r="M754" i="12"/>
  <c r="M648" i="12"/>
  <c r="M628" i="12" s="1"/>
  <c r="M624" i="12"/>
  <c r="M616" i="12" s="1"/>
  <c r="M588" i="12"/>
  <c r="M580" i="12" s="1"/>
  <c r="M499" i="12"/>
  <c r="M491" i="12" s="1"/>
  <c r="M481" i="12"/>
  <c r="M246" i="12"/>
  <c r="M191" i="12" s="1"/>
  <c r="M80" i="12"/>
  <c r="M58" i="12" s="1"/>
  <c r="M17" i="12"/>
  <c r="J71" i="1"/>
  <c r="J67" i="1"/>
  <c r="J63" i="1"/>
  <c r="J59" i="1"/>
  <c r="J55" i="1"/>
  <c r="J51" i="1"/>
  <c r="J47" i="1"/>
  <c r="J43" i="1"/>
  <c r="J39" i="1"/>
  <c r="J72" i="1" s="1"/>
  <c r="J68" i="1"/>
  <c r="J64" i="1"/>
  <c r="J60" i="1"/>
  <c r="J56" i="1"/>
  <c r="J52" i="1"/>
  <c r="J48" i="1"/>
  <c r="J44" i="1"/>
  <c r="J40" i="1"/>
  <c r="J66" i="1"/>
  <c r="J58" i="1"/>
  <c r="J50" i="1"/>
  <c r="J46" i="1"/>
  <c r="J69" i="1"/>
  <c r="J65" i="1"/>
  <c r="J61" i="1"/>
  <c r="J57" i="1"/>
  <c r="J53" i="1"/>
  <c r="J49" i="1"/>
  <c r="J45" i="1"/>
  <c r="J41" i="1"/>
  <c r="J70" i="1"/>
  <c r="J62" i="1"/>
  <c r="J54" i="1"/>
  <c r="J42" i="1"/>
  <c r="H72" i="1"/>
  <c r="I21" i="1"/>
  <c r="J28" i="1"/>
  <c r="J26" i="1"/>
  <c r="G38" i="1"/>
  <c r="F38" i="1"/>
  <c r="H32" i="1"/>
  <c r="J23" i="1"/>
  <c r="J24" i="1"/>
  <c r="J25" i="1"/>
  <c r="J27" i="1"/>
  <c r="E24" i="1"/>
  <c r="E26" i="1"/>
  <c r="J161" i="1" l="1"/>
  <c r="J157" i="1"/>
  <c r="J151" i="1"/>
  <c r="J149" i="1"/>
  <c r="J159" i="1"/>
  <c r="J139" i="1"/>
  <c r="J153" i="1"/>
  <c r="J133" i="1"/>
  <c r="J145" i="1"/>
  <c r="J131" i="1"/>
  <c r="J141" i="1"/>
  <c r="J129" i="1"/>
  <c r="J155" i="1"/>
  <c r="J147" i="1"/>
  <c r="J137" i="1"/>
  <c r="J117" i="1"/>
  <c r="J109" i="1"/>
  <c r="J101" i="1"/>
  <c r="J125" i="1"/>
  <c r="J93" i="1"/>
  <c r="J85" i="1"/>
  <c r="J123" i="1"/>
  <c r="J115" i="1"/>
  <c r="J107" i="1"/>
  <c r="J99" i="1"/>
  <c r="J91" i="1"/>
  <c r="J83" i="1"/>
  <c r="J121" i="1"/>
  <c r="J113" i="1"/>
  <c r="J105" i="1"/>
  <c r="J97" i="1"/>
  <c r="J89" i="1"/>
  <c r="J81" i="1"/>
  <c r="J143" i="1"/>
  <c r="J135" i="1"/>
  <c r="J127" i="1"/>
  <c r="J119" i="1"/>
  <c r="J111" i="1"/>
  <c r="J103" i="1"/>
  <c r="J95" i="1"/>
  <c r="J87" i="1"/>
  <c r="J162" i="1"/>
  <c r="J158" i="1"/>
  <c r="J150" i="1"/>
  <c r="J142" i="1"/>
  <c r="J134" i="1"/>
  <c r="J126" i="1"/>
  <c r="J118" i="1"/>
  <c r="J110" i="1"/>
  <c r="J102" i="1"/>
  <c r="J94" i="1"/>
  <c r="J82" i="1"/>
  <c r="J160" i="1"/>
  <c r="J152" i="1"/>
  <c r="J144" i="1"/>
  <c r="J136" i="1"/>
  <c r="J128" i="1"/>
  <c r="J120" i="1"/>
  <c r="J112" i="1"/>
  <c r="J104" i="1"/>
  <c r="J96" i="1"/>
  <c r="J88" i="1"/>
  <c r="J80" i="1"/>
  <c r="J156" i="1"/>
  <c r="J132" i="1"/>
  <c r="J116" i="1"/>
  <c r="J100" i="1"/>
  <c r="J84" i="1"/>
  <c r="J154" i="1"/>
  <c r="J146" i="1"/>
  <c r="J138" i="1"/>
  <c r="J130" i="1"/>
  <c r="J122" i="1"/>
  <c r="J114" i="1"/>
  <c r="J106" i="1"/>
  <c r="J98" i="1"/>
  <c r="J90" i="1"/>
  <c r="J86" i="1"/>
  <c r="J148" i="1"/>
  <c r="J140" i="1"/>
  <c r="J124" i="1"/>
  <c r="J108" i="1"/>
  <c r="J92" i="1"/>
  <c r="A23" i="1"/>
  <c r="A24" i="1" s="1"/>
  <c r="G24" i="1" s="1"/>
  <c r="A27" i="1" s="1"/>
  <c r="A29" i="1" s="1"/>
  <c r="G29" i="1" s="1"/>
  <c r="G27" i="1" s="1"/>
  <c r="J16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>
  <authors>
    <author>Petr Reniers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<sst xmlns="http://schemas.openxmlformats.org/spreadsheetml/2006/main" count="15718" uniqueCount="3608">
  <si>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</si>
  <si>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</si>
  <si>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</si>
  <si>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</si>
  <si>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</si>
  <si>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</si>
  <si>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</si>
  <si>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</si>
  <si>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</si>
  <si>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</si>
  <si>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</si>
  <si>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</si>
  <si>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</si>
  <si>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</si>
  <si>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</si>
  <si>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</si>
  <si>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</si>
  <si>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</si>
  <si>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</si>
  <si>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</si>
  <si>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</si>
  <si>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</si>
  <si>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</si>
  <si>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</si>
  <si>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</si>
  <si>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</si>
  <si>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</si>
  <si>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</si>
  <si>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</si>
  <si>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</si>
  <si>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</si>
  <si>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</si>
  <si>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</si>
  <si>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</si>
  <si>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</si>
  <si>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</si>
  <si>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</si>
  <si>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</si>
  <si>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</si>
  <si>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</si>
  <si>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</si>
  <si>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</si>
  <si>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</si>
  <si>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teshj</t>
  </si>
  <si>
    <t>sdfsdf</t>
  </si>
  <si>
    <t>17-03</t>
  </si>
  <si>
    <t>DOMOV BETLÉM KLOBOUKY U BRNA</t>
  </si>
  <si>
    <t>Stavba</t>
  </si>
  <si>
    <t>IO 100</t>
  </si>
  <si>
    <t>PŘÍPOJKA KANALIZACE</t>
  </si>
  <si>
    <t>01</t>
  </si>
  <si>
    <t>Přípojka kanalizace</t>
  </si>
  <si>
    <t>IO 200</t>
  </si>
  <si>
    <t>PŘÍPOJKA VODOVODU</t>
  </si>
  <si>
    <t>Přípojka vodovodu</t>
  </si>
  <si>
    <t>IO 300</t>
  </si>
  <si>
    <t>PŘÍPOJKA PLYNOVODU</t>
  </si>
  <si>
    <t>Přípojka plynovodu</t>
  </si>
  <si>
    <t>SO 100</t>
  </si>
  <si>
    <t>NOVOSTAVBA BETLÉM</t>
  </si>
  <si>
    <t>D.1.1</t>
  </si>
  <si>
    <t>Architektonicko-stavební řešení</t>
  </si>
  <si>
    <t>D.1.4.1</t>
  </si>
  <si>
    <t>Zdroj tepla_UT</t>
  </si>
  <si>
    <t>D.1.4.1b</t>
  </si>
  <si>
    <t>Top. systém_UT</t>
  </si>
  <si>
    <t>D.1.4.1c</t>
  </si>
  <si>
    <t>Náklady_UT</t>
  </si>
  <si>
    <t>D.1.4.2</t>
  </si>
  <si>
    <t>Zdravotechníka</t>
  </si>
  <si>
    <t>D.1.4.2b</t>
  </si>
  <si>
    <t>Plynovod</t>
  </si>
  <si>
    <t>D.1.4.3</t>
  </si>
  <si>
    <t>Vzduchotechnika</t>
  </si>
  <si>
    <t>D.1.4.4</t>
  </si>
  <si>
    <t>Strukturovaná kabeláž</t>
  </si>
  <si>
    <t>D.1.4.4b</t>
  </si>
  <si>
    <t>Telefonní rozvody</t>
  </si>
  <si>
    <t>D.1.4.4c</t>
  </si>
  <si>
    <t>Elektronická zabezpečovací signalizace</t>
  </si>
  <si>
    <t>D.1.4.4d</t>
  </si>
  <si>
    <t>KTV</t>
  </si>
  <si>
    <t>D.1.4.4e</t>
  </si>
  <si>
    <t>Silnoproud</t>
  </si>
  <si>
    <t>D.1.4.4f</t>
  </si>
  <si>
    <t>Elektroinstalace - náklady</t>
  </si>
  <si>
    <t>SO 200</t>
  </si>
  <si>
    <t>OPRAVA VJEZDOVÉ KOMUNIKACE A NOVÉ ZPEVNĚNÉ PLOCHY PRO PĚŠÍ</t>
  </si>
  <si>
    <t>Rozpočet</t>
  </si>
  <si>
    <t>SO 210</t>
  </si>
  <si>
    <t>OPRAVA AREÁLOVÉ KOMUNIKACE</t>
  </si>
  <si>
    <t>SO 300</t>
  </si>
  <si>
    <t>SADOVÉ ÚPRAVY</t>
  </si>
  <si>
    <t>SO 400</t>
  </si>
  <si>
    <t>PŘÍPRAVA ÚZEMÍ A HRUBÉ TERÉNNÍ ÚPRAVY (HTÚ) VČ. ZAJIŠTĚNÍ SVAHU</t>
  </si>
  <si>
    <t>SO 500</t>
  </si>
  <si>
    <t>BOURACÍ PRÁCE</t>
  </si>
  <si>
    <t>VN+ON</t>
  </si>
  <si>
    <t>VEDLEJŠÍ A OSTATNÍ NÁKLADY</t>
  </si>
  <si>
    <t>Vedlejší a ostatní náklady</t>
  </si>
  <si>
    <t>Celkem za stavbu</t>
  </si>
  <si>
    <t>CZK</t>
  </si>
  <si>
    <t>Rekapitulace dílů</t>
  </si>
  <si>
    <t>Typ dílu</t>
  </si>
  <si>
    <t>_1</t>
  </si>
  <si>
    <t>Komponenty</t>
  </si>
  <si>
    <t>Zařízení č. 1 - Nucené větrání CHUC typu A</t>
  </si>
  <si>
    <t>Zdroj tepla</t>
  </si>
  <si>
    <t>_10</t>
  </si>
  <si>
    <t>Hlídání a signalizace poruchy zdroje tepla (vč.montáže a kalibrace)</t>
  </si>
  <si>
    <t>_11</t>
  </si>
  <si>
    <t>Bleskosvod a uzemnění</t>
  </si>
  <si>
    <t>_14</t>
  </si>
  <si>
    <t>Podlahové topení</t>
  </si>
  <si>
    <t>_15</t>
  </si>
  <si>
    <t>Regulace</t>
  </si>
  <si>
    <t>_16</t>
  </si>
  <si>
    <t>Rozvody k tělesům</t>
  </si>
  <si>
    <t>_17</t>
  </si>
  <si>
    <t>Cu potrubí</t>
  </si>
  <si>
    <t>_18</t>
  </si>
  <si>
    <t>Izolace</t>
  </si>
  <si>
    <t>_2</t>
  </si>
  <si>
    <t>Kabely</t>
  </si>
  <si>
    <t>Zařízení č. 2- Větrání hygienického zázemí</t>
  </si>
  <si>
    <t>_3</t>
  </si>
  <si>
    <t>Kabelové trasy</t>
  </si>
  <si>
    <t>Odtah spalin</t>
  </si>
  <si>
    <t>Zařízení č. 3 - Větrání technických místností</t>
  </si>
  <si>
    <t>_4</t>
  </si>
  <si>
    <t>Doplňkový materiál</t>
  </si>
  <si>
    <t>Strojní zařízení</t>
  </si>
  <si>
    <t>_5</t>
  </si>
  <si>
    <t>DOPLŇKOVÉ ROZPOČTOVÉ NÁKLADY</t>
  </si>
  <si>
    <t>Rozvaděče ( s prostorovou rezervou)</t>
  </si>
  <si>
    <t>_6</t>
  </si>
  <si>
    <t>Svítidla vč.zdrojů a rec. poplatků (popis v knize svítidel)</t>
  </si>
  <si>
    <t>_7</t>
  </si>
  <si>
    <t>PPR potrubí</t>
  </si>
  <si>
    <t>_8</t>
  </si>
  <si>
    <t>Nosný materiál</t>
  </si>
  <si>
    <t>_9</t>
  </si>
  <si>
    <t>Zásuvky, spínače</t>
  </si>
  <si>
    <t>0</t>
  </si>
  <si>
    <t>Přípravné a přidružené práce</t>
  </si>
  <si>
    <t>1</t>
  </si>
  <si>
    <t>Položky</t>
  </si>
  <si>
    <t>Zemní práce</t>
  </si>
  <si>
    <t>2</t>
  </si>
  <si>
    <t>Základy,zvláštní zakládání</t>
  </si>
  <si>
    <t>22</t>
  </si>
  <si>
    <t>Piloty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</si>
  <si>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</si>
  <si>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</si>
  <si>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</si>
  <si>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</si>
  <si>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</si>
  <si>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</si>
  <si>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</si>
  <si>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</si>
  <si>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</si>
  <si>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</si>
  <si>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Komunikace pozemní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</si>
  <si>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</si>
  <si>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</si>
  <si>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</si>
  <si>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</si>
  <si>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</si>
  <si>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</si>
  <si>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</si>
  <si>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</si>
  <si>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</si>
  <si>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</si>
  <si>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</t>
  </si>
  <si>
    <t>Ostatní konstrukce a práce, bourání</t>
  </si>
  <si>
    <t>91</t>
  </si>
  <si>
    <t>Doplňující práce na komunikaci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</si>
  <si>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</si>
  <si>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</si>
  <si>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</si>
  <si>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</si>
  <si>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</si>
  <si>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</si>
  <si>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</si>
  <si>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</si>
  <si>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</si>
  <si>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</si>
  <si>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98</t>
  </si>
  <si>
    <t>Demolice</t>
  </si>
  <si>
    <t>99</t>
  </si>
  <si>
    <t>Staveništní přesun hmot</t>
  </si>
  <si>
    <t>997</t>
  </si>
  <si>
    <t>Přesun sutě</t>
  </si>
  <si>
    <t>998</t>
  </si>
  <si>
    <t>Přesun hmot</t>
  </si>
  <si>
    <t>HZS</t>
  </si>
  <si>
    <t>Hodinové zúčtovací sazby</t>
  </si>
  <si>
    <t>VRN1</t>
  </si>
  <si>
    <t>Průzkumné, geodetické a projektové práce</t>
  </si>
  <si>
    <t>VRN4</t>
  </si>
  <si>
    <t>Inženýrská činnost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</si>
  <si>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</si>
  <si>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</si>
  <si>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</si>
  <si>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</si>
  <si>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</si>
  <si>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</si>
  <si>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</si>
  <si>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</si>
  <si>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Zdravotechnika - vnitřní kanalizace</t>
  </si>
  <si>
    <t>722</t>
  </si>
  <si>
    <t>Zdravotechnika - vnitřní vodovod</t>
  </si>
  <si>
    <t>723</t>
  </si>
  <si>
    <t>Zdravotechnika - vnitřní plynovod</t>
  </si>
  <si>
    <t>725</t>
  </si>
  <si>
    <t>Zdravotechnika - zařizovací předměty</t>
  </si>
  <si>
    <t>726</t>
  </si>
  <si>
    <t>Zdravotechnika - předstěnové instalace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</si>
  <si>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</si>
  <si>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</si>
  <si>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</si>
  <si>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</si>
  <si>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</si>
  <si>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</si>
  <si>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</si>
  <si>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</si>
  <si>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</si>
  <si>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</si>
  <si>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</si>
  <si>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</si>
  <si>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</si>
  <si>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</si>
  <si>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</si>
  <si>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</si>
  <si>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</si>
  <si>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</si>
  <si>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</si>
  <si>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</si>
  <si>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</si>
  <si>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</si>
  <si>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</si>
  <si>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Dokončovací práce - nátěry</t>
  </si>
  <si>
    <t>Nátěry</t>
  </si>
  <si>
    <t>784</t>
  </si>
  <si>
    <t>Malby</t>
  </si>
  <si>
    <t>M33</t>
  </si>
  <si>
    <t>Montáže dopravních zař. a vah</t>
  </si>
  <si>
    <t>M99</t>
  </si>
  <si>
    <t>Skladby podlah a konstrukcí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</si>
  <si>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</si>
  <si>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</si>
  <si>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</si>
  <si>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</si>
  <si>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</si>
  <si>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</si>
  <si>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</si>
  <si>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</si>
  <si>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</si>
  <si>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</si>
  <si>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</si>
  <si>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</si>
  <si>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</si>
  <si>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</si>
  <si>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</si>
  <si>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</si>
  <si>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</si>
  <si>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</si>
  <si>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</si>
  <si>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</si>
  <si>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</si>
  <si>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</si>
  <si>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</si>
  <si>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</si>
  <si>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</si>
  <si>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</si>
  <si>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</si>
  <si>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</si>
  <si>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</si>
  <si>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</si>
  <si>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001</t>
  </si>
  <si>
    <t>Vytyčení a ochrana stávajících rozvodů IS</t>
  </si>
  <si>
    <t>kus</t>
  </si>
  <si>
    <t>Vlastní</t>
  </si>
  <si>
    <t>Indiv</t>
  </si>
  <si>
    <t>Specifikace</t>
  </si>
  <si>
    <t>POL3_0</t>
  </si>
  <si>
    <t xml:space="preserve">2+3 : </t>
  </si>
  <si>
    <t>VV</t>
  </si>
  <si>
    <t>132201211R00</t>
  </si>
  <si>
    <t>Hloubení rýh š.do 200 cm hor.3 do 100 m3,STROJNĚ</t>
  </si>
  <si>
    <t>m3</t>
  </si>
  <si>
    <t>RTS 18/ I</t>
  </si>
  <si>
    <t>Práce</t>
  </si>
  <si>
    <t>POL1_1</t>
  </si>
  <si>
    <t xml:space="preserve">pasy:0,9*(51,5+4,9*3)+0,5*4,2 : </t>
  </si>
  <si>
    <t xml:space="preserve">pas pilíře oplocení:0,5*0,8*2,1 : </t>
  </si>
  <si>
    <t>62,52</t>
  </si>
  <si>
    <t>132201219R00</t>
  </si>
  <si>
    <t>Příplatek za lepivost - hloubení rýh 200cm v hor.3</t>
  </si>
  <si>
    <t>131201111R00</t>
  </si>
  <si>
    <t>Hloubení nezapaž. jam hor.3 do 100 m3, STROJNĚ</t>
  </si>
  <si>
    <t xml:space="preserve">pod desku objektu-pilotovací rovina znehodnocená:368*0,2 : </t>
  </si>
  <si>
    <t xml:space="preserve">opěrka:0,25*3,9 : </t>
  </si>
  <si>
    <t xml:space="preserve">výtah:4,8*5,4 : </t>
  </si>
  <si>
    <t xml:space="preserve">patky:0,5*(14,7+3,6)+0,6*(1,27*2+1,62*3) : </t>
  </si>
  <si>
    <t xml:space="preserve">patky venk. zábradlí:0,3*0,3*0,8*9 : </t>
  </si>
  <si>
    <t>114,733</t>
  </si>
  <si>
    <t>131201119R00</t>
  </si>
  <si>
    <t>Příplatek za lepivost - hloubení nezap.jam v hor.3</t>
  </si>
  <si>
    <t>161101101R00</t>
  </si>
  <si>
    <t>Svislé přemístění výkopku z hor.1-4 do 2,5 m</t>
  </si>
  <si>
    <t xml:space="preserve">62,52+114,733 : </t>
  </si>
  <si>
    <t>177,253</t>
  </si>
  <si>
    <t>174101101R00</t>
  </si>
  <si>
    <t>Zásyp jam, rýh, šachet se zhutněním</t>
  </si>
  <si>
    <t xml:space="preserve">kolem pasů:0,68*(51,5+4,9*3) : </t>
  </si>
  <si>
    <t xml:space="preserve">kolem výtahu:0,77*14,3 : </t>
  </si>
  <si>
    <t xml:space="preserve">kolem patek:0,3*5,5*5 : </t>
  </si>
  <si>
    <t>64,277</t>
  </si>
  <si>
    <t>167101101R00</t>
  </si>
  <si>
    <t>Nakládání výkopku z hor.1-4 v množství do 100 m3</t>
  </si>
  <si>
    <t xml:space="preserve">z deponie k zásypům:64,277*1 : </t>
  </si>
  <si>
    <t>162301101R00</t>
  </si>
  <si>
    <t>Vodorovné přemístění výkopku z hor.1-4 do 500 m</t>
  </si>
  <si>
    <t xml:space="preserve">k zásypům, na deponii a zpět:64,277*2 : </t>
  </si>
  <si>
    <t>128,554</t>
  </si>
  <si>
    <t>162301102R00</t>
  </si>
  <si>
    <t>Vodorovné přemístění výkopku z hor.1-4 do 1000 m</t>
  </si>
  <si>
    <t xml:space="preserve">přebytek na skládku:(62,52+114,733-64,277) : </t>
  </si>
  <si>
    <t>112,976</t>
  </si>
  <si>
    <t>162701109R00</t>
  </si>
  <si>
    <t>Příplatek k vod. přemístění hor.1-4 za další 1 km</t>
  </si>
  <si>
    <t xml:space="preserve">přebytek na skládku-Klobouky u Brna:(62,52+114,733-64,277) : </t>
  </si>
  <si>
    <t>199000002R00</t>
  </si>
  <si>
    <t>Poplatek za skládku horniny 1- 4</t>
  </si>
  <si>
    <t>273321321R00</t>
  </si>
  <si>
    <t>Železobeton základových desek C 20/25, podkladní</t>
  </si>
  <si>
    <t xml:space="preserve">pod desku objektu:0,1*(368-10,2) : </t>
  </si>
  <si>
    <t xml:space="preserve">pod desku výtahu:0,1*12,2 : </t>
  </si>
  <si>
    <t xml:space="preserve">pod hlavice pilot:0,1*(0,85*1,2*2+1,1*1,25*3) : </t>
  </si>
  <si>
    <t xml:space="preserve">pod pasy:0,1*(0,8*41+0,9*4,9*4) : </t>
  </si>
  <si>
    <t xml:space="preserve">pod desku opěrky:0,1*1,7*1,7 : </t>
  </si>
  <si>
    <t>42,9495</t>
  </si>
  <si>
    <t>273321411R00</t>
  </si>
  <si>
    <t>Železobeton základových desek C 25/30 XC2-S3</t>
  </si>
  <si>
    <t xml:space="preserve">deska objektu:0,2*(368-10,2) : </t>
  </si>
  <si>
    <t xml:space="preserve">rozšíření desky:0,05*(1,1*(3,05+4,9+5,9+5,1*2)+1,3*6,8+0,65*40+1,15*7,2+1*1*9) : </t>
  </si>
  <si>
    <t xml:space="preserve">deska výtahu:0,25*10,2 : </t>
  </si>
  <si>
    <t xml:space="preserve">stěny výtahu:0,3*1*12,8 : </t>
  </si>
  <si>
    <t xml:space="preserve">deska opěrky:0,6*1,6*1,6 : </t>
  </si>
  <si>
    <t>83,41475</t>
  </si>
  <si>
    <t>273351215R00</t>
  </si>
  <si>
    <t>Bednění stěn základových desek - zřízení</t>
  </si>
  <si>
    <t>m2</t>
  </si>
  <si>
    <t xml:space="preserve">deska objektu:0,2*(91,9+12,8) : </t>
  </si>
  <si>
    <t xml:space="preserve">rozšíření desky:0,05*(7,2+6,8+40+12,8) : </t>
  </si>
  <si>
    <t xml:space="preserve">deska výtahu:0,25*12,8 : </t>
  </si>
  <si>
    <t xml:space="preserve">stěny výtahu:2*1*12,8 : </t>
  </si>
  <si>
    <t xml:space="preserve">deska opěrky:0,6*1,6*4 : </t>
  </si>
  <si>
    <t>56,92</t>
  </si>
  <si>
    <t>273351216R00</t>
  </si>
  <si>
    <t>Bednění stěn základových desek - odstranění</t>
  </si>
  <si>
    <t>273361821R00</t>
  </si>
  <si>
    <t>Výztuž základových desek z beton. oceli 10505 (R)</t>
  </si>
  <si>
    <t>t</t>
  </si>
  <si>
    <t xml:space="preserve">deska objektu:0,2*(368-10,2)*130/1000 : </t>
  </si>
  <si>
    <t xml:space="preserve">rozšíření desky:(0,05*(1,1*(3,05+4,9+5,9+5,1*2)+1,3*6,8+0,65*40+1,15*7,2+1*1*9))*130/1000 : </t>
  </si>
  <si>
    <t xml:space="preserve">deska výtahu:0,25*10,2*130/1000 : </t>
  </si>
  <si>
    <t xml:space="preserve">stěny výtahu:0,3*1*12,8*130/1000 : </t>
  </si>
  <si>
    <t xml:space="preserve">deska opěrky:0,6*1,6*1,6*190/1000 : </t>
  </si>
  <si>
    <t>10,9360775</t>
  </si>
  <si>
    <t>273361921RT4</t>
  </si>
  <si>
    <t>Výztuž základových desek ze svařovaných sítí, průměr drátu  6,0, oka 100/100 mm KH30</t>
  </si>
  <si>
    <t xml:space="preserve">Začátek provozního součtu : </t>
  </si>
  <si>
    <t xml:space="preserve">pod desku objektu:(368-10,2) : </t>
  </si>
  <si>
    <t xml:space="preserve">pod desku výtahu:10,2 : </t>
  </si>
  <si>
    <t xml:space="preserve">pod hlavice pilot:(0,75*1,1*2+1*1,15*3) : </t>
  </si>
  <si>
    <t xml:space="preserve">pod pasy:(0,7*41+0,8*4,9*4) : </t>
  </si>
  <si>
    <t xml:space="preserve">pod desku opěrky:1,6*1,6 : </t>
  </si>
  <si>
    <t xml:space="preserve">Konec provozního součtu : </t>
  </si>
  <si>
    <t xml:space="preserve">420,04*4,44*1,1/1000 : </t>
  </si>
  <si>
    <t>2,05147536</t>
  </si>
  <si>
    <t>274313621R00</t>
  </si>
  <si>
    <t>Beton základových pasů prostý C 20/25</t>
  </si>
  <si>
    <t xml:space="preserve">podezdívka plotu:0,3*0,5*1,1 : </t>
  </si>
  <si>
    <t>1,005</t>
  </si>
  <si>
    <t>274321411R00</t>
  </si>
  <si>
    <t>Železobeton základových pasů C 25/30 XC2-S3</t>
  </si>
  <si>
    <t xml:space="preserve">pasy:0,7*0,7*41+0,8*0,7*4,9*4 : </t>
  </si>
  <si>
    <t>31,066</t>
  </si>
  <si>
    <t>274351215R00</t>
  </si>
  <si>
    <t>Bednění stěn základových pasů - zřízení</t>
  </si>
  <si>
    <t xml:space="preserve">pasy:2*0,7*41+2*0,7*4,9*4 : </t>
  </si>
  <si>
    <t>84,84</t>
  </si>
  <si>
    <t>274351216R00</t>
  </si>
  <si>
    <t>Bednění stěn základových pasů - odstranění</t>
  </si>
  <si>
    <t>274361821R00</t>
  </si>
  <si>
    <t>Výztuž základ. pasů z betonářské oceli 10505 (R)</t>
  </si>
  <si>
    <t xml:space="preserve">pasy:(0,7*0,7*41+0,8*0,7*4,9*4)*190/1000 : </t>
  </si>
  <si>
    <t>5,90254</t>
  </si>
  <si>
    <t>279321511R00</t>
  </si>
  <si>
    <t>Železobeton základových zdí C 30/37-XC4-XF3-S3</t>
  </si>
  <si>
    <t xml:space="preserve">stěna opěrky:0,3*2,5*1,6 : </t>
  </si>
  <si>
    <t>1,2</t>
  </si>
  <si>
    <t>279351105R00</t>
  </si>
  <si>
    <t>Bednění stěn základových zdí, oboustranné-zřízení</t>
  </si>
  <si>
    <t xml:space="preserve">stěna opěrky:2*(2,5*1,6+0,3*1,6) : </t>
  </si>
  <si>
    <t>8,96</t>
  </si>
  <si>
    <t>279351106R00</t>
  </si>
  <si>
    <t>Bednění stěn základových zdí, oboustranné-odstran.</t>
  </si>
  <si>
    <t>279361821R00</t>
  </si>
  <si>
    <t>Výztuž základových zdí z betonář. oceli 10 505 (R)</t>
  </si>
  <si>
    <t xml:space="preserve">stěna opěrky:0,3*2,5*1,6*190/1000 : </t>
  </si>
  <si>
    <t>0,228</t>
  </si>
  <si>
    <t>275313621R00</t>
  </si>
  <si>
    <t>Beton základových patek prostý C 20/25</t>
  </si>
  <si>
    <t>0,648</t>
  </si>
  <si>
    <t>275321411R00</t>
  </si>
  <si>
    <t>Železobeton základových patek C 25/30 XC2</t>
  </si>
  <si>
    <t xml:space="preserve">hlavice pilot: : </t>
  </si>
  <si>
    <t xml:space="preserve">H1:0,75*1,1*0,8*2 : </t>
  </si>
  <si>
    <t xml:space="preserve">H2:1*1,15*0,8*3 : </t>
  </si>
  <si>
    <t>4,08</t>
  </si>
  <si>
    <t>275351215R00</t>
  </si>
  <si>
    <t>Bednění stěn základových patek - zřízení</t>
  </si>
  <si>
    <t xml:space="preserve">H1:2*(0,75+1,1)*0,8*2 : </t>
  </si>
  <si>
    <t xml:space="preserve">H2:2*(1+1,15)*0,8*3 : </t>
  </si>
  <si>
    <t>16,24</t>
  </si>
  <si>
    <t>275351216R00</t>
  </si>
  <si>
    <t>Bednění stěn základových patek - odstranění</t>
  </si>
  <si>
    <t>275361821R00</t>
  </si>
  <si>
    <t>Výztuž základ. patek z betonářské oceli 10 505 (R)</t>
  </si>
  <si>
    <t xml:space="preserve">H1:220/1000 : </t>
  </si>
  <si>
    <t xml:space="preserve">H2:405/1000 : </t>
  </si>
  <si>
    <t>0,625</t>
  </si>
  <si>
    <t>215901101R00</t>
  </si>
  <si>
    <t>Zhutnění podloží z hornin nesoudržných do 92% PS</t>
  </si>
  <si>
    <t>420,04</t>
  </si>
  <si>
    <t>271531112R00</t>
  </si>
  <si>
    <t>Polštář základu z kameniva hr. drceného 0-63 mm</t>
  </si>
  <si>
    <t xml:space="preserve">pod desku objektu-pilotovací rovina:368*0,2 : </t>
  </si>
  <si>
    <t xml:space="preserve">pod desku objektu-finální rovina:368*0,2 : </t>
  </si>
  <si>
    <t>147,2</t>
  </si>
  <si>
    <t>212750010RAB</t>
  </si>
  <si>
    <t>Odvětrání z drenážních trubek, lože štěrkopís.,obsyp kamenivem,světlost trub 10cm</t>
  </si>
  <si>
    <t>m</t>
  </si>
  <si>
    <t>Agregovaná položka</t>
  </si>
  <si>
    <t>POL2_1</t>
  </si>
  <si>
    <t xml:space="preserve">odvětrání radonu:17+28,7+11,5*2+5,7*2+10,4+2,9*2 : </t>
  </si>
  <si>
    <t>96,3</t>
  </si>
  <si>
    <t>212971110R00</t>
  </si>
  <si>
    <t>Opláštění odvětrání z geotext., do sklonu 1:2,5</t>
  </si>
  <si>
    <t xml:space="preserve">odvětrání radonu:1,8*(17+28,7+11,5*2+5,7*2+10,4+2,9*2) : </t>
  </si>
  <si>
    <t>173,34</t>
  </si>
  <si>
    <t>69366198R</t>
  </si>
  <si>
    <t>Geotextilie 300 g/m2 š. 200cm 100% PP</t>
  </si>
  <si>
    <t>SPCM</t>
  </si>
  <si>
    <t xml:space="preserve">odvětrání radonu:1,8*(17+28,7+11,5*2+5,7*2+10,4+2,9*2)*1,15 : </t>
  </si>
  <si>
    <t>199,341</t>
  </si>
  <si>
    <t>274272110RT4</t>
  </si>
  <si>
    <t>Zdivo základové z bednicích tvárnic, tl. 15 cm, výplň tvárnic betonem C 20/25</t>
  </si>
  <si>
    <t xml:space="preserve">kolem šachty výtahu:1,15*12,5 : </t>
  </si>
  <si>
    <t>14,375</t>
  </si>
  <si>
    <t xml:space="preserve">kolem šachty výtahu:1,15*12,5*0,15*110/1000 : </t>
  </si>
  <si>
    <t>0,2371875</t>
  </si>
  <si>
    <t>21</t>
  </si>
  <si>
    <t>Zhotovení prostupů základy a 1.PP, systémové těsnící prvky,zapravení,kotvení,D+M</t>
  </si>
  <si>
    <t xml:space="preserve">5+9+7 : </t>
  </si>
  <si>
    <t>221</t>
  </si>
  <si>
    <t>Vrtané piloty, vytaž. výpažnice,výplň ŽB,D 900, C25/30 XC2,odvoz výkopku,výztuž 798,84kg,D+M</t>
  </si>
  <si>
    <t xml:space="preserve">dle statiky:36,5*1 : </t>
  </si>
  <si>
    <t>36,5</t>
  </si>
  <si>
    <t>222</t>
  </si>
  <si>
    <t>Vrtané piloty, vytaž. výpažnice,výplň ŽB,D 630, C25/30 XC2,odvoz výkopku,výztuž 2968,69kg,D+M</t>
  </si>
  <si>
    <t xml:space="preserve">dle statiky:193*1 : </t>
  </si>
  <si>
    <t>193</t>
  </si>
  <si>
    <t>311321411R00</t>
  </si>
  <si>
    <t>Železobeton nadzákladových zdí C 25/30 XC1-S3</t>
  </si>
  <si>
    <t xml:space="preserve">stěny dle statiky: : </t>
  </si>
  <si>
    <t xml:space="preserve">St1:0,3*(9,8+12,5) : </t>
  </si>
  <si>
    <t xml:space="preserve">St2:0,3*(44,4+41,5+39,3-2,5-0,75*2-1,05*2-2,3-3,9) : </t>
  </si>
  <si>
    <t xml:space="preserve">St3:0,25*(8,5+20,1)+0,3*(4,2+5,3-2) : </t>
  </si>
  <si>
    <t xml:space="preserve">St4:0,25*(11,4-2,8)+0,3*(8,5+18,2+19,4) : </t>
  </si>
  <si>
    <t xml:space="preserve">St5:0,3*(10,9+22,6+28,7-0,36) : </t>
  </si>
  <si>
    <t xml:space="preserve">St6,9:0,2*37,8*2 : </t>
  </si>
  <si>
    <t xml:space="preserve">St7:0,2*30,5 : </t>
  </si>
  <si>
    <t xml:space="preserve">St8:0,2*(30,5-3,9*3) : </t>
  </si>
  <si>
    <t xml:space="preserve">St10:0,3*(30,9-1,8) : </t>
  </si>
  <si>
    <t xml:space="preserve">St11:0,3*8,2 : </t>
  </si>
  <si>
    <t xml:space="preserve">St12:0,3*(43-11,2*2) : </t>
  </si>
  <si>
    <t xml:space="preserve">St13:0,25*18,4 : </t>
  </si>
  <si>
    <t xml:space="preserve">St14:0,3*54,2 : </t>
  </si>
  <si>
    <t xml:space="preserve">St15:0,25*(24,9-0,54-1,9) : </t>
  </si>
  <si>
    <t xml:space="preserve">2.NP-zábradlí terasy:0,2*1,75*5,4 : </t>
  </si>
  <si>
    <t>155,207</t>
  </si>
  <si>
    <t>311351105R00</t>
  </si>
  <si>
    <t>Bednění nadzákladových zdí oboustranné - zřízení</t>
  </si>
  <si>
    <t xml:space="preserve">stěny dle statiky, vč. ostění otvorů: : </t>
  </si>
  <si>
    <t xml:space="preserve">St2:0,3*(44,4+41,5+39,3-2,5-0,75*2-1,05*2-2,3-3,9)+0,3*(6,9+3,5*2+4,2*2+6,9+8,2) : </t>
  </si>
  <si>
    <t xml:space="preserve">St3:0,25*(8,5+20,1)+0,3*(4,2+5,3-2)+0,3*6,5 : </t>
  </si>
  <si>
    <t xml:space="preserve">St4:0,25*(11,4-2,8)+0,3*(8,5+18,2+19,4)+0,25*7,1 : </t>
  </si>
  <si>
    <t xml:space="preserve">St5:0,3*(10,9+22,6+28,7-0,36)+0,3*2,4 : </t>
  </si>
  <si>
    <t xml:space="preserve">St8:0,2*(30,5-3,9*3)+0,2*8,2*3 : </t>
  </si>
  <si>
    <t xml:space="preserve">St10:0,3*(30,9-1,8)+0,3*5,8 : </t>
  </si>
  <si>
    <t xml:space="preserve">St12:0,3*(43-11,2*2)+0,3*13,9*2 : </t>
  </si>
  <si>
    <t xml:space="preserve">St15:0,25*(24,9-0,54-1,9)+0,25*(3+6,3) : </t>
  </si>
  <si>
    <t xml:space="preserve">2.NP-zábradlí terasy:2*1,75*5,4 : </t>
  </si>
  <si>
    <t>205,207</t>
  </si>
  <si>
    <t>311351106R00</t>
  </si>
  <si>
    <t>Bednění nadzákladových zdí oboustranné-odstranění</t>
  </si>
  <si>
    <t>311361821R00</t>
  </si>
  <si>
    <t>Výztuž nadzáklad. zdí z betonářské oceli 10505 (R)</t>
  </si>
  <si>
    <t xml:space="preserve">153,317*120/1000 : </t>
  </si>
  <si>
    <t xml:space="preserve">2.NP-zábradlí terasy:0,2*1,75*5,4*120/1000 : </t>
  </si>
  <si>
    <t>18,62484</t>
  </si>
  <si>
    <t>311237527R00</t>
  </si>
  <si>
    <t>Zdivo keram. brouš. P12,5,tl.30 cm</t>
  </si>
  <si>
    <t xml:space="preserve">obvod: : </t>
  </si>
  <si>
    <t xml:space="preserve">1.NP:3,5*43,3 : </t>
  </si>
  <si>
    <t xml:space="preserve">dveře:-(1,5*2,8+3,93*3) : </t>
  </si>
  <si>
    <t xml:space="preserve">okna:-(1,38*2*2+2,9*1,2+3,3*2*2+2,5*1,1) : </t>
  </si>
  <si>
    <t xml:space="preserve">2.NP:2,75*51,3 : </t>
  </si>
  <si>
    <t xml:space="preserve">dveře:-(2,5*2,35+1,8*2,35) : </t>
  </si>
  <si>
    <t xml:space="preserve">okna:-(2,6*1,5+0,75*1,5*2+1,5*1,5*5+1,25*1,5*2+0,6*1,5) : </t>
  </si>
  <si>
    <t xml:space="preserve">3.NP:2,75*(9,4+60,7) : </t>
  </si>
  <si>
    <t xml:space="preserve">štíty:23,3+13+37 : </t>
  </si>
  <si>
    <t xml:space="preserve">atika:0,25*4 : </t>
  </si>
  <si>
    <t xml:space="preserve">dveře:-(1,4*2,6+2,5*2,35+1,8*2,35) : </t>
  </si>
  <si>
    <t xml:space="preserve">okna:-(1,3*1,5+2,6*1,5+0,75*1,5*2+1,5*1,5*3+1,25*1,5*4+0,6*1,5) : </t>
  </si>
  <si>
    <t>449,61</t>
  </si>
  <si>
    <t>311231114R00</t>
  </si>
  <si>
    <t>Zdivo nosné cihelné z CP 29 P15 na MVC 2,5</t>
  </si>
  <si>
    <t xml:space="preserve">podezdívky:0,5*0,25*8,8 : </t>
  </si>
  <si>
    <t xml:space="preserve">podezdívka plotu:0,3*0,2*1,1 : </t>
  </si>
  <si>
    <t>1,166</t>
  </si>
  <si>
    <t>311237373R00</t>
  </si>
  <si>
    <t>Zdivo z cihel keram. brouš.,AKU  MC 15 tl. 25 cm, 55dB</t>
  </si>
  <si>
    <t xml:space="preserve">vnitřní: : </t>
  </si>
  <si>
    <t xml:space="preserve">1.NP:3,5*(2,7+5*4)-0,7*2,1 : </t>
  </si>
  <si>
    <t xml:space="preserve">2.NP:2,75*(2,65+2,5+5*4+5,2)-0,7*2,1 : </t>
  </si>
  <si>
    <t xml:space="preserve">3.NP:2,75*(5,8+3,7+2,7+5*5)-0,7*2,1 : </t>
  </si>
  <si>
    <t>260,8025</t>
  </si>
  <si>
    <t>311237373R0X</t>
  </si>
  <si>
    <t>Zdivo z cihel keram. brouš.,AKU MC 15 tl. 21 cm, 55dB</t>
  </si>
  <si>
    <t xml:space="preserve">vniřní: : </t>
  </si>
  <si>
    <t xml:space="preserve">1.NP: : </t>
  </si>
  <si>
    <t xml:space="preserve">2.NP:2,75*4,8*3 : </t>
  </si>
  <si>
    <t xml:space="preserve">3.NP:2,75*4,8*3 : </t>
  </si>
  <si>
    <t>79,2</t>
  </si>
  <si>
    <t>311237372R00</t>
  </si>
  <si>
    <t>Zdivo z cihel keram. brouš.,AKU MC 15 tl. 20 cm, 54dB</t>
  </si>
  <si>
    <t xml:space="preserve">1.NP:3,5*(3,1+7,5+7,4+2,8+5,6+5,1+5,9+6,5+7,1+4,8)-(2,1*(0,8+0,9*8+1,1)) : </t>
  </si>
  <si>
    <t xml:space="preserve">2.NP:2,75*(3,1+2,4+16,7+5+11,1+4,8+0,5)-2,1*(0,9*4+1,1*7) : </t>
  </si>
  <si>
    <t xml:space="preserve">3.NP:2,75*(3,4+2,4+16,6+5+11,1+4,8)-2,1*(0,9*4+1,1*7) : </t>
  </si>
  <si>
    <t>367,705</t>
  </si>
  <si>
    <t>342247542R00</t>
  </si>
  <si>
    <t>Příčky z cihel keram. broušených, tl.14 cm</t>
  </si>
  <si>
    <t xml:space="preserve">1.NP:3,5*(5,3+2,4+2,8+2,7+2,2*2+2,5)-(0,7*1,97+2,1*(0,7+0,9*2)+1,9*2,15) : </t>
  </si>
  <si>
    <t xml:space="preserve">2.NP:2,75*(4,4+3,4*2+6,5+2,2*2+1,1+2,3)-(0,7*2,1+1,9*2,15+1,8*2,1*2) : </t>
  </si>
  <si>
    <t xml:space="preserve">3.NP:2,75*(4,4+2,3+3,5+3,4+6,5+2,2*2)-(0,7*2,1+1,9*2,15*2+1,8*2,1) : </t>
  </si>
  <si>
    <t>170,601</t>
  </si>
  <si>
    <t>342247522R00</t>
  </si>
  <si>
    <t>Příčky z cihel keram. broušených, tl. 8 cm</t>
  </si>
  <si>
    <t xml:space="preserve">1.NP:3,5*1,8*2-0,7*2,1*2 : </t>
  </si>
  <si>
    <t xml:space="preserve">2.NP:2,75*(1,6+1,2+1,8)-0,7*2,1*2 : </t>
  </si>
  <si>
    <t xml:space="preserve">3.NP:2,75*(1,6+1,2+1,8)-0,7*2,1*2 : </t>
  </si>
  <si>
    <t>29,08</t>
  </si>
  <si>
    <t>346275116R00</t>
  </si>
  <si>
    <t>Přizdívky z desek porobet. tl. 200 mm</t>
  </si>
  <si>
    <t xml:space="preserve">2.NP:2,75*(1,1+2,4+3,3*2) : </t>
  </si>
  <si>
    <t xml:space="preserve">3.NP:2,75*(3,3*2+2,4+1,6) : </t>
  </si>
  <si>
    <t>56,925</t>
  </si>
  <si>
    <t>346275115R00</t>
  </si>
  <si>
    <t>Přizdívky z desek porobet. tl. 150 mm</t>
  </si>
  <si>
    <t xml:space="preserve">1.NP:3,5*3,8+1,25*(0,9+1*2) : </t>
  </si>
  <si>
    <t xml:space="preserve">pilířek:0,9*4 : </t>
  </si>
  <si>
    <t xml:space="preserve">2.NP:1,25*(1,2+1*2) : </t>
  </si>
  <si>
    <t xml:space="preserve">3.NP:1,25*(1,2+1*2) : </t>
  </si>
  <si>
    <t>28,525</t>
  </si>
  <si>
    <t>346244311R00</t>
  </si>
  <si>
    <t>Obezdívky z desek porobet. tl. 50 mm</t>
  </si>
  <si>
    <t xml:space="preserve">1.NP:3,5*0,5 : </t>
  </si>
  <si>
    <t xml:space="preserve">2.NP:2,75*(0,6+0,8) : </t>
  </si>
  <si>
    <t xml:space="preserve">3.NP:2,75*0,6 : </t>
  </si>
  <si>
    <t>7,25</t>
  </si>
  <si>
    <t>31</t>
  </si>
  <si>
    <t>Komín systémový, DN 150 mm, komínový plášť, s dodávkou nadstřešní části,krycí deska</t>
  </si>
  <si>
    <t xml:space="preserve">13,8*2 : </t>
  </si>
  <si>
    <t>27,6</t>
  </si>
  <si>
    <t>342948111R00</t>
  </si>
  <si>
    <t>Ukotvení příček k cihel.konstr. kotvami na hmožd.</t>
  </si>
  <si>
    <t xml:space="preserve">1.NP:3,5*36 : </t>
  </si>
  <si>
    <t xml:space="preserve">2.NP:2,75*46 : </t>
  </si>
  <si>
    <t xml:space="preserve">3.NP:2,75*42 : </t>
  </si>
  <si>
    <t>368</t>
  </si>
  <si>
    <t>342948112R00</t>
  </si>
  <si>
    <t>Ukotvení příček k beton.kcím přistřelenými kotvami</t>
  </si>
  <si>
    <t xml:space="preserve">1.NP:3,5*10 : </t>
  </si>
  <si>
    <t xml:space="preserve">2.NP:2,75*10 : </t>
  </si>
  <si>
    <t xml:space="preserve">3.NP:2,75*6 : </t>
  </si>
  <si>
    <t>79</t>
  </si>
  <si>
    <t>346971122R00</t>
  </si>
  <si>
    <t>Izolace pod příčky jednoduchá š. do 250 mm</t>
  </si>
  <si>
    <t xml:space="preserve">Keramické zdivo: : </t>
  </si>
  <si>
    <t xml:space="preserve">tl. 250mm: : </t>
  </si>
  <si>
    <t xml:space="preserve">1.NP:(2,7+5*4) : </t>
  </si>
  <si>
    <t xml:space="preserve">2.NP:(2,65+2,5+5*4+5,2) : </t>
  </si>
  <si>
    <t xml:space="preserve">3.NP:(5,8+3,7+2,7+5*5) : </t>
  </si>
  <si>
    <t xml:space="preserve">tl. 210mm: : </t>
  </si>
  <si>
    <t xml:space="preserve">2.NP:4,8*3 : </t>
  </si>
  <si>
    <t xml:space="preserve">3.NP:4,8*3 : </t>
  </si>
  <si>
    <t xml:space="preserve">tl. 200mm: : </t>
  </si>
  <si>
    <t xml:space="preserve">1.NP:(3,1+7,5+7,4+2,8+5,6+5,1+5,9+6,5+7,1+4,8) : </t>
  </si>
  <si>
    <t xml:space="preserve">2.NP:(3,1+2,4+16,7+5+11,1+4,8+0,5) : </t>
  </si>
  <si>
    <t xml:space="preserve">3.NP:(3,4+2,4+16,6+5+11,1+4,8) : </t>
  </si>
  <si>
    <t xml:space="preserve">tl. 140mm: : </t>
  </si>
  <si>
    <t xml:space="preserve">1.NP:(5,3+2,4+2,8+2,7+2,2*2+2,5) : </t>
  </si>
  <si>
    <t xml:space="preserve">2.NP:(4,4+3,4*2+6,5+2,2*2+1,1+2,3) : </t>
  </si>
  <si>
    <t xml:space="preserve">3.NP:(4,4+2,3+3,5+3,4+6,5+2,2*2) : </t>
  </si>
  <si>
    <t xml:space="preserve">tl. 80mm: : </t>
  </si>
  <si>
    <t xml:space="preserve">1.NP:1,8*2 : </t>
  </si>
  <si>
    <t xml:space="preserve">2.NP:(1,6+1,2+1,8) : </t>
  </si>
  <si>
    <t xml:space="preserve">3.NP:(1,6+1,2+1,8) : </t>
  </si>
  <si>
    <t xml:space="preserve">Porobet. zdivo: : </t>
  </si>
  <si>
    <t xml:space="preserve">2.NP:(1,1+2,4+3,3*2) : </t>
  </si>
  <si>
    <t xml:space="preserve">3.NP:(3,3*2+2,4+1,6) : </t>
  </si>
  <si>
    <t xml:space="preserve">tl. 150mm: : </t>
  </si>
  <si>
    <t xml:space="preserve">1.NP:3,8+(0,9+1*2) : </t>
  </si>
  <si>
    <t xml:space="preserve">2.NP:(1,2+1*2) : </t>
  </si>
  <si>
    <t xml:space="preserve">3.NP:(1,2+1*2) : </t>
  </si>
  <si>
    <t xml:space="preserve">tl. 50mm: : </t>
  </si>
  <si>
    <t xml:space="preserve">1.NP:0,5 : </t>
  </si>
  <si>
    <t xml:space="preserve">2.NP:(0,6+0,8) : </t>
  </si>
  <si>
    <t xml:space="preserve">3.NP:0,6 : </t>
  </si>
  <si>
    <t>380,95</t>
  </si>
  <si>
    <t>346971162R00</t>
  </si>
  <si>
    <t>Dilatace příček od stropu š. do 250 mm, tl.30 mm</t>
  </si>
  <si>
    <t>317167210R00</t>
  </si>
  <si>
    <t>Překlad keram. vysoký, nosný 23,8/7/100 cm</t>
  </si>
  <si>
    <t xml:space="preserve">2.NP:9 : </t>
  </si>
  <si>
    <t xml:space="preserve">3.NP:9 : </t>
  </si>
  <si>
    <t>18</t>
  </si>
  <si>
    <t>317167211R00</t>
  </si>
  <si>
    <t>Překlad keram. vysoký, nosný 23,8/7/125 cm</t>
  </si>
  <si>
    <t xml:space="preserve">1.NP:27 : </t>
  </si>
  <si>
    <t xml:space="preserve">2.NP:5 : </t>
  </si>
  <si>
    <t xml:space="preserve">3.NP:5 : </t>
  </si>
  <si>
    <t>37</t>
  </si>
  <si>
    <t>317167212R00</t>
  </si>
  <si>
    <t>Překlad keram. vysoký, nosný 23,8/7/150 cm</t>
  </si>
  <si>
    <t xml:space="preserve">1.NP:4 : </t>
  </si>
  <si>
    <t xml:space="preserve">2.NP:24 : </t>
  </si>
  <si>
    <t xml:space="preserve">3.NP:30 : </t>
  </si>
  <si>
    <t>58</t>
  </si>
  <si>
    <t>317167213R00</t>
  </si>
  <si>
    <t>Překlad keram. vysoký, nosný 23,8/7/175 cm</t>
  </si>
  <si>
    <t xml:space="preserve">2.NP:15 : </t>
  </si>
  <si>
    <t xml:space="preserve">3.NP:12 : </t>
  </si>
  <si>
    <t>27</t>
  </si>
  <si>
    <t>317167214R00</t>
  </si>
  <si>
    <t>Překlad keram. vysoký, nosný 23,8/7/200 cm</t>
  </si>
  <si>
    <t xml:space="preserve">2.NP:2 : </t>
  </si>
  <si>
    <t xml:space="preserve">3.NP:2 : </t>
  </si>
  <si>
    <t>317167216R00</t>
  </si>
  <si>
    <t>Překlad keram. vysoký, nosný 23,8/7/250 cm</t>
  </si>
  <si>
    <t xml:space="preserve">1.NP:8 : </t>
  </si>
  <si>
    <t xml:space="preserve">2.NP:14 : </t>
  </si>
  <si>
    <t xml:space="preserve">3.NP:14 : </t>
  </si>
  <si>
    <t>36</t>
  </si>
  <si>
    <t>317167218R00</t>
  </si>
  <si>
    <t>Překlad keram. vysoký, nosný 23,8/7/300 cm</t>
  </si>
  <si>
    <t xml:space="preserve">1.NP:3 : </t>
  </si>
  <si>
    <t xml:space="preserve">2.NP: : </t>
  </si>
  <si>
    <t xml:space="preserve">3.NP: : </t>
  </si>
  <si>
    <t>317998113R00</t>
  </si>
  <si>
    <t>Izolace mezi překlady polystyren XPS tl. 80 mm</t>
  </si>
  <si>
    <t xml:space="preserve">1*3+1,75*8+1,5*6+2,75+3 : </t>
  </si>
  <si>
    <t>31,75</t>
  </si>
  <si>
    <t>03022018</t>
  </si>
  <si>
    <t>Trubkování do ŽB konstrukcí,vč. dodávky, plastové trubky pro rozvody,kotvení,doplňky,D+M</t>
  </si>
  <si>
    <t xml:space="preserve">do stropů a stěn ŽB:250+90 : </t>
  </si>
  <si>
    <t>340</t>
  </si>
  <si>
    <t>338920013R00</t>
  </si>
  <si>
    <t>Osazení betonové palisády, š. do 11 cm, dl. 120 cm, do lože z betonu</t>
  </si>
  <si>
    <t xml:space="preserve">palisády:3+6,6 : </t>
  </si>
  <si>
    <t>9,6</t>
  </si>
  <si>
    <t>59228488R</t>
  </si>
  <si>
    <t>Palisáda přírodní dl. 100cm</t>
  </si>
  <si>
    <t xml:space="preserve">palisády:90*1 : </t>
  </si>
  <si>
    <t>90</t>
  </si>
  <si>
    <t>318261123R00</t>
  </si>
  <si>
    <t>Stříška plotu ze zákryt.desek betonových šířky 300</t>
  </si>
  <si>
    <t xml:space="preserve">u plotu:1,1*1 : </t>
  </si>
  <si>
    <t>1,1</t>
  </si>
  <si>
    <t>342264051RT1</t>
  </si>
  <si>
    <t>Podhled sádrokartonový na zavěšenou ocel. konstr., desky standard tl. 12,5 mm, bez izolace</t>
  </si>
  <si>
    <t xml:space="preserve">1.NP:41,57+34,28+12,71*2+27,86+9+26,48+7,62+3,67+5,16 : </t>
  </si>
  <si>
    <t xml:space="preserve">čelo:0,3*1,5 : </t>
  </si>
  <si>
    <t xml:space="preserve">2.NP:3,67+5,16+34,56 : </t>
  </si>
  <si>
    <t xml:space="preserve">3.NP:3,67+5,16+34,56 : </t>
  </si>
  <si>
    <t>268,29</t>
  </si>
  <si>
    <t>342264051RT3</t>
  </si>
  <si>
    <t>Podhled sádrokartonový na zavěšenou ocel. konstr., desky standard impreg. tl. 12,5 mm, bez izolace</t>
  </si>
  <si>
    <t xml:space="preserve">1.NP:4,59 : </t>
  </si>
  <si>
    <t>4,59</t>
  </si>
  <si>
    <t>342264051RTX</t>
  </si>
  <si>
    <t>Podhled sádrokartonový na zavěšenou ocel. konstr., desky protipožární tl. 2x12,5 mm, bez izolace</t>
  </si>
  <si>
    <t xml:space="preserve">3.NP:85,53+1,54+4,27 : </t>
  </si>
  <si>
    <t>91,34</t>
  </si>
  <si>
    <t>342264098R00</t>
  </si>
  <si>
    <t>Příplatek k podhledu sádrokart. za plochu do 10 m2</t>
  </si>
  <si>
    <t xml:space="preserve">1.NP:9+7,62+4,59+3,67+5,16 : </t>
  </si>
  <si>
    <t xml:space="preserve">2.NP:3,67+5,16 : </t>
  </si>
  <si>
    <t xml:space="preserve">3.NP:1,54+4,27+3,67+5,16 : </t>
  </si>
  <si>
    <t>53,51</t>
  </si>
  <si>
    <t>3111</t>
  </si>
  <si>
    <t>Úprava SDK podhledu pro osazení stropního, kolejnic.systému,zaříznutí,lišty,zapravení,doplňky</t>
  </si>
  <si>
    <t xml:space="preserve">2.NP:38+8,5 : </t>
  </si>
  <si>
    <t xml:space="preserve">3.NP:38+8,5 : </t>
  </si>
  <si>
    <t>411321414R00</t>
  </si>
  <si>
    <t>Stropy deskové ze železobetonu C 25/30 XC1-S3</t>
  </si>
  <si>
    <t xml:space="preserve">nad 1.NP:0,2*(415-6,8-10,8) : </t>
  </si>
  <si>
    <t xml:space="preserve">nad 2.NP:0,2*(401-6,8-10,8) : </t>
  </si>
  <si>
    <t xml:space="preserve">nad 3.NP:0,2*(299-9,4) : </t>
  </si>
  <si>
    <t xml:space="preserve">nad výtahem:0,2*9,4 : </t>
  </si>
  <si>
    <t xml:space="preserve">stříška pilíře oplocení:0,1*0,9 : </t>
  </si>
  <si>
    <t>216,05</t>
  </si>
  <si>
    <t>411351101R00</t>
  </si>
  <si>
    <t>Bednění stropů deskových, bednění vlastní -zřízení</t>
  </si>
  <si>
    <t xml:space="preserve">spodek+boky: : </t>
  </si>
  <si>
    <t xml:space="preserve">nad 1.NP:(415-6,8-10,8)+0,2*(98,2+10,5+15,7) : </t>
  </si>
  <si>
    <t xml:space="preserve">nad 2.NP:(401-6,8-10,8)+0,2*(103,3+10,5+13,3) : </t>
  </si>
  <si>
    <t xml:space="preserve">nad 3.NP:(299-9,4)+0,2*(78+12,3) : </t>
  </si>
  <si>
    <t xml:space="preserve">nad výtahem:9,4+0,2*12,3 : </t>
  </si>
  <si>
    <t xml:space="preserve">stříška pilíře oplocení:0,9+0,1*4,9 : </t>
  </si>
  <si>
    <t>1152,01</t>
  </si>
  <si>
    <t>411351102R00</t>
  </si>
  <si>
    <t>Bednění stropů deskových, vlastní - odstranění</t>
  </si>
  <si>
    <t>411354173R00</t>
  </si>
  <si>
    <t>Podpěrná konstr. stropů do 12 kPa - zřízení</t>
  </si>
  <si>
    <t xml:space="preserve">spodek: : </t>
  </si>
  <si>
    <t xml:space="preserve">nad 1.NP:(415-6,8-10,8) : </t>
  </si>
  <si>
    <t xml:space="preserve">nad 2.NP:(401-6,8-10,8) : </t>
  </si>
  <si>
    <t xml:space="preserve">nad 3.NP:(299-9,4) : </t>
  </si>
  <si>
    <t xml:space="preserve">nad výtahem:9,4 : </t>
  </si>
  <si>
    <t>1079,8</t>
  </si>
  <si>
    <t>411354174R00</t>
  </si>
  <si>
    <t>Podpěrná konstr. stropů do 12 kPa - odstranění</t>
  </si>
  <si>
    <t>411361821R00</t>
  </si>
  <si>
    <t>Výztuž stropů z betonářské oceli 10505(R)</t>
  </si>
  <si>
    <t xml:space="preserve">215,96*140/1000 : </t>
  </si>
  <si>
    <t xml:space="preserve">stříška pilíře oplocení:0,1*0,9*80/1000 : </t>
  </si>
  <si>
    <t>30,2416</t>
  </si>
  <si>
    <t>417321414R00</t>
  </si>
  <si>
    <t>Ztužující pásy a věnce z betonu železového C 25/30, XC1-S3</t>
  </si>
  <si>
    <t xml:space="preserve">dle statiky, věnec V1:0,3*0,2*34,8 : </t>
  </si>
  <si>
    <t>2,088</t>
  </si>
  <si>
    <t>417351115R00</t>
  </si>
  <si>
    <t>Bednění ztužujících pásů a věnců - zřízení</t>
  </si>
  <si>
    <t xml:space="preserve">dle statiky, věnec V1:2*0,2*34,8 : </t>
  </si>
  <si>
    <t>13,92</t>
  </si>
  <si>
    <t>417351116R00</t>
  </si>
  <si>
    <t>Bednění ztužujících pásů a věnců - odstranění</t>
  </si>
  <si>
    <t>417361721R00</t>
  </si>
  <si>
    <t>Výztuž ztuž. pásů a věnců, ocel BSt 500 S</t>
  </si>
  <si>
    <t xml:space="preserve">dle statiky, věnec V1:0,3*0,2*34,8*140/1000 : </t>
  </si>
  <si>
    <t>0,29232</t>
  </si>
  <si>
    <t>413321414R00</t>
  </si>
  <si>
    <t>Nosníky z betonu železového C 25/30 XC1-S3</t>
  </si>
  <si>
    <t xml:space="preserve">trámy,překlady,nosníky: : </t>
  </si>
  <si>
    <t xml:space="preserve">nad 1.NP:0,2*0,15*6,2+0,3*0,3*4,4+0,3*0,5*3,1+0,22*0,3*3,9+0,3*0,75*3,5+0,22*0,25*3,6+0,22*0,5*3,3 : </t>
  </si>
  <si>
    <t xml:space="preserve">nad 2.NP:0,22*0,25*(3,2+3,1+4,5*2+2,6+2,2) : </t>
  </si>
  <si>
    <t xml:space="preserve">nad 3.NP:0,25*0,2*3,1+0,22*0,25*(3,2*2+3,1)+0,22*0,45*(0,83*2+2,6+4,5) : </t>
  </si>
  <si>
    <t>5,30314</t>
  </si>
  <si>
    <t>413351107R00</t>
  </si>
  <si>
    <t>Bednění nosníků - zřízení</t>
  </si>
  <si>
    <t xml:space="preserve">Pouze boky - spodek v rámci bednění stropů: : </t>
  </si>
  <si>
    <t xml:space="preserve">nad 1.NP:2*0,15*6,2+2*0,3*4,4+2*0,5*3,1+2*0,3*3,9+2*0,75*3,5+2*0,25*3,6+2*0,5*3,3 : </t>
  </si>
  <si>
    <t xml:space="preserve">nad 2.NP:2*0,25*(3,2+3,1+4,5*2+2,6+2,2) : </t>
  </si>
  <si>
    <t xml:space="preserve">nad 3.NP:2*0,2*3,1+2*0,25*(3,2*2+3,1)+2*0,45*(0,83*2+2,6+4,5) : </t>
  </si>
  <si>
    <t>44,214</t>
  </si>
  <si>
    <t>413351108R00</t>
  </si>
  <si>
    <t>Bednění nosníků - odstranění</t>
  </si>
  <si>
    <t>413361821R00</t>
  </si>
  <si>
    <t>Výztuž nosníků z betonářské oceli 10505(R)</t>
  </si>
  <si>
    <t xml:space="preserve">5,30314*140/1000 : </t>
  </si>
  <si>
    <t>0,7424396</t>
  </si>
  <si>
    <t>430321414R00</t>
  </si>
  <si>
    <t>Beton schodišťových konstrukcí železový C 25/30, XC1-S3</t>
  </si>
  <si>
    <t xml:space="preserve">dle statiky:0,78*1,48+1,2*1,35*4 : </t>
  </si>
  <si>
    <t>7,6344</t>
  </si>
  <si>
    <t>431351121R00</t>
  </si>
  <si>
    <t>Bednění podest a podstup.desek přímočar.- zřízení</t>
  </si>
  <si>
    <t xml:space="preserve">podesty:2,8*1,45+5,4*1,35*2+5,3*1,35*2 : </t>
  </si>
  <si>
    <t xml:space="preserve">podstupnice:0,158*(1,35*9*4+1,48*5) : </t>
  </si>
  <si>
    <t>41,798</t>
  </si>
  <si>
    <t>431351122R00</t>
  </si>
  <si>
    <t>Bednění podest a podstup.desek přímočar.odstranění</t>
  </si>
  <si>
    <t>431351128R00</t>
  </si>
  <si>
    <t>Příplatek za podpěrnou konstrukci podest - zřízení</t>
  </si>
  <si>
    <t>32,95</t>
  </si>
  <si>
    <t>431351129R00</t>
  </si>
  <si>
    <t>Příplatek za podpěrnou konstrukci podest - odstran</t>
  </si>
  <si>
    <t>433351131R00</t>
  </si>
  <si>
    <t>Bednění schodnic přímočarých - zřízení</t>
  </si>
  <si>
    <t xml:space="preserve">schodnice:0,288*(1,35*9*4+1,48*5) : </t>
  </si>
  <si>
    <t>16,128</t>
  </si>
  <si>
    <t>433351132R00</t>
  </si>
  <si>
    <t>Bednění schodnic přímočarých - odstranění</t>
  </si>
  <si>
    <t>430361821R00</t>
  </si>
  <si>
    <t>Výztuž schodišťových konstrukcí z ocelí 10505(R)</t>
  </si>
  <si>
    <t xml:space="preserve">dle statiky:(0,78*1,48+1,2*1,35*4)*140/1000 : </t>
  </si>
  <si>
    <t>1,068816</t>
  </si>
  <si>
    <t>431</t>
  </si>
  <si>
    <t>Akustický prvek u připoj. schodiště na strop,stěnu, kotvení,doplňky,detaily,D+M</t>
  </si>
  <si>
    <t xml:space="preserve">1,48*2+1,35*4*2 : </t>
  </si>
  <si>
    <t>13,76</t>
  </si>
  <si>
    <t>432</t>
  </si>
  <si>
    <t>Akustická deska lemující schodiště, kotvení,doplňky,detaily,D+M</t>
  </si>
  <si>
    <t xml:space="preserve">15,6+10,8 : </t>
  </si>
  <si>
    <t>26,4</t>
  </si>
  <si>
    <t>433</t>
  </si>
  <si>
    <t>Vylamovací vložky pro připojení schodiště,2-řadé, D12/150,tl.desky 200mm,kotvení,doplňky,detaily,D+M</t>
  </si>
  <si>
    <t xml:space="preserve">6+6 : </t>
  </si>
  <si>
    <t>12</t>
  </si>
  <si>
    <t>916561111RT7</t>
  </si>
  <si>
    <t>Osazení záhon.obrubníků do lože z C 12/15 s opěrou, včetně obrubníku   100/5/20 cm</t>
  </si>
  <si>
    <t xml:space="preserve">okap. chodník:7,8+10,5+8,5+11,5 : </t>
  </si>
  <si>
    <t>38,3</t>
  </si>
  <si>
    <t>639571311R00</t>
  </si>
  <si>
    <t>Okapový chodník - textilie proti prorůstání 45g/m2</t>
  </si>
  <si>
    <t xml:space="preserve">okap. chodník:(7,8+10,5+8,5+11,5)*0,5 : </t>
  </si>
  <si>
    <t xml:space="preserve">výplň plochy:2,8 : </t>
  </si>
  <si>
    <t>21,95</t>
  </si>
  <si>
    <t>639571215R00</t>
  </si>
  <si>
    <t>Kačírek pro okapový chodník tl. 150 mm</t>
  </si>
  <si>
    <t>610991111R00</t>
  </si>
  <si>
    <t>Zakrývání výplní vnitřních otvorů</t>
  </si>
  <si>
    <t xml:space="preserve">dveře:(1,5*2,8+3,93*3+0,6*2,1+0,8*2,1+5,7*3) : </t>
  </si>
  <si>
    <t xml:space="preserve">okna:(1,38*2*2+2,9*1,2+3,3*2*2+2,5*1,1+0,8*2) : </t>
  </si>
  <si>
    <t xml:space="preserve">dveře:(2,5*2,35+1,8*2,35+4,4*2,35) : </t>
  </si>
  <si>
    <t xml:space="preserve">okna:(2,6*1,5+0,75*1,5*2+1,5*1,5*5+1,25*1,5*2+0,6*1,5+0,75*0,9*2+2,5*0,9) : </t>
  </si>
  <si>
    <t xml:space="preserve">dveře:(1,4*2,6+2,5*2,35+1,8*2,35+4,4*2,35) : </t>
  </si>
  <si>
    <t xml:space="preserve">okna:(1,3*1,5+2,6*1,5+0,75*1,5*2+1,5*1,5*3+1,25*1,5*4+0,6*1,5+0,75*1,25*2+2,5*1,5) : </t>
  </si>
  <si>
    <t>161,635</t>
  </si>
  <si>
    <t>602012102R00</t>
  </si>
  <si>
    <t>Postřik cementový ručně</t>
  </si>
  <si>
    <t xml:space="preserve">stropy:629,13 : </t>
  </si>
  <si>
    <t xml:space="preserve">schody:32,95 : </t>
  </si>
  <si>
    <t xml:space="preserve">stěny-hladké:472,425 : </t>
  </si>
  <si>
    <t xml:space="preserve">stěny-štukové:2392,827 : </t>
  </si>
  <si>
    <t xml:space="preserve">ostění:76,3125 : </t>
  </si>
  <si>
    <t>3603,6445</t>
  </si>
  <si>
    <t>612481211RT2</t>
  </si>
  <si>
    <t>Montáž výztužné sítě (perlinky) do stěrky-stěny, včetně výztužné sítě a stěrkového tmelu</t>
  </si>
  <si>
    <t xml:space="preserve">na porobet. zdivo:56,92+28,52+7,25 : </t>
  </si>
  <si>
    <t xml:space="preserve">sjednocení:65 : </t>
  </si>
  <si>
    <t>157,69</t>
  </si>
  <si>
    <t>612473181R00</t>
  </si>
  <si>
    <t>Omítka vnitřního zdiva ze suché směsi, hladká</t>
  </si>
  <si>
    <t xml:space="preserve">pod keramické obklady: : </t>
  </si>
  <si>
    <t xml:space="preserve">1.NP:2,5*(6,8+5,6+5,5+9,1+5,4+5,1+6,8)+3,3*9,9+0,8*(3,6+2,8)-(0,7*2,1*7+0,7*1,9+0,9*2,1*3) : </t>
  </si>
  <si>
    <t xml:space="preserve">2.NP:2,4*(11,3+9,1)+2,6*(5,1+15,4+14,3*2)+0,8*(10,1+4,4)-(0,7*2,1*4+0,9*2,1*4+1,25*1,5+0,75*1,5*2) : </t>
  </si>
  <si>
    <t xml:space="preserve">3.NP:2,5*5,4+2,4*(9,1+11,3)+2,6*(15,4+14,3*2)+0,8*(10,1+4,4)-(0,7*2,1*4+0,9*2,1*4+1,5*1,5+0,75*1,5*2) : </t>
  </si>
  <si>
    <t>472,425</t>
  </si>
  <si>
    <t>612473182R00</t>
  </si>
  <si>
    <t>Omítka vnitřního zdiva ze suché směsi, štuková</t>
  </si>
  <si>
    <t xml:space="preserve">na ŽB stěny: : </t>
  </si>
  <si>
    <t xml:space="preserve">1.NP:3,5*(17+1+4,4+16,5+52,5)-(0,8*2+1,6*2,28*2+1,1*2,1*2+0,9*0,6*2+0,8*2,2+1*2,2+5,7*3) : </t>
  </si>
  <si>
    <t xml:space="preserve">2.NP:2,75*(65,6+13,9)-(4,4*2,35+2,5*0,9+0,75*0,9*2+1,6*2,28*2) : </t>
  </si>
  <si>
    <t xml:space="preserve">3.NP:2,75*(20+27,2)+1,3*10,5-(1,6*2,28*2+4,4*2,35+2,5*1,5+0,75*1,25*2) : </t>
  </si>
  <si>
    <t xml:space="preserve">na keram. a porobet. stěny:448,61+2*(260,81+79,2+367,7+170,6+29,1) : </t>
  </si>
  <si>
    <t xml:space="preserve">odečet ker. obkladů:-472,425 : </t>
  </si>
  <si>
    <t>2392,827</t>
  </si>
  <si>
    <t>612409991RT2</t>
  </si>
  <si>
    <t>Začištění omítek kolem oken,dveří apod., s použitím suché maltové směsi</t>
  </si>
  <si>
    <t xml:space="preserve">dveře:(1,5+2*2,8+3,93+2*3+0,6+2*2,1+0,8+2*2,1+5,7+2*3) : </t>
  </si>
  <si>
    <t xml:space="preserve">okna:2*(1,38*2+2*2+2,9+1,2+3,3*2+2*2+2,5+1,1+0,8+2) : </t>
  </si>
  <si>
    <t xml:space="preserve">dveře:(2,5+2*2,35+1,8+2*2,35+4,4+2*2,35) : </t>
  </si>
  <si>
    <t xml:space="preserve">okna:2*(2,6+1,5+0,75*2+1,5*2+1,5*5+1,5*5+1,25*2+1,5*2+0,6+1,5+0,75*2+0,9*2+2,5+0,9) : </t>
  </si>
  <si>
    <t xml:space="preserve">dveře:(1,4+2*2,6+2,5+2*2,35+1,8+2*2,35+4,4+2*2,35) : </t>
  </si>
  <si>
    <t xml:space="preserve">okna:2*(1,3+1,5+2,6+1,5+0,75*2+1,5*2+1,5*3+1,5*3+1,25*4+1,5*4+0,6+1,5+0,75*2+1,25*2+2,5+1,5) : </t>
  </si>
  <si>
    <t>305,25</t>
  </si>
  <si>
    <t>610991004R00</t>
  </si>
  <si>
    <t>Začišťovací okenní lišta pro vnitř.omítku tl.15mm</t>
  </si>
  <si>
    <t>612425931RT2</t>
  </si>
  <si>
    <t>Omítka vápenná vnitřního ostění - štuková, s použitím suché maltové směsi</t>
  </si>
  <si>
    <t xml:space="preserve">0,25*305,25 : </t>
  </si>
  <si>
    <t>76,3125</t>
  </si>
  <si>
    <t>611473123R00</t>
  </si>
  <si>
    <t>Omítka schodišť ze suché směsi, štuková, strojně</t>
  </si>
  <si>
    <t xml:space="preserve">schodiště:2,8*1,45+5,4*1,35*2+5,3*1,35*2 : </t>
  </si>
  <si>
    <t>611473112R00</t>
  </si>
  <si>
    <t>Omítka vnitř.stropů ze suché směsi,štuková,strojně</t>
  </si>
  <si>
    <t xml:space="preserve">1.NP:9,31+2,77+59,19+10,08+16,15+10,64+6,38+6,38+3,42 : </t>
  </si>
  <si>
    <t xml:space="preserve">2.NP:24,64+19,98+8,87+85,53+1,54+4,27+12,71*2+12,78+13,09+13,06+12,66+12,71+10,71+11,28+7,26+31,05 : </t>
  </si>
  <si>
    <t xml:space="preserve">3.NP:24,64+6,81+19,85+8,87+12,71*2+12,78+13,09+13,07+12,66+12,71+10,71+11,28+7,02+31,05 : </t>
  </si>
  <si>
    <t>629,13</t>
  </si>
  <si>
    <t>612473185R00</t>
  </si>
  <si>
    <t>Příplatek za zabudované omítníky v ploše stěn</t>
  </si>
  <si>
    <t>612473186R00</t>
  </si>
  <si>
    <t>Příplatek za zabudované rohovníky</t>
  </si>
  <si>
    <t xml:space="preserve">1102,5*1 : </t>
  </si>
  <si>
    <t>1102,5</t>
  </si>
  <si>
    <t>612403382R00</t>
  </si>
  <si>
    <t>Hrubá výplň rýh ve stěnách do 3x7 cm maltou ze SMS</t>
  </si>
  <si>
    <t xml:space="preserve">1.NP:75 : </t>
  </si>
  <si>
    <t xml:space="preserve">2.NP:125 : </t>
  </si>
  <si>
    <t xml:space="preserve">3.NP:125 : </t>
  </si>
  <si>
    <t>325</t>
  </si>
  <si>
    <t>612403386R00</t>
  </si>
  <si>
    <t>Hrubá výplň rýh ve stěnách do 5x10cm maltou z SMS</t>
  </si>
  <si>
    <t xml:space="preserve">1.NP:35 : </t>
  </si>
  <si>
    <t xml:space="preserve">2.NP:55 : </t>
  </si>
  <si>
    <t xml:space="preserve">3.NP:55 : </t>
  </si>
  <si>
    <t>145</t>
  </si>
  <si>
    <t>612403388R00</t>
  </si>
  <si>
    <t>Hrubá výplň rýh ve stěnách do 15x20cm maltou z SMS</t>
  </si>
  <si>
    <t xml:space="preserve">1.NP:15 : </t>
  </si>
  <si>
    <t xml:space="preserve">2.NP:20 : </t>
  </si>
  <si>
    <t xml:space="preserve">3.NP:20 : </t>
  </si>
  <si>
    <t>55</t>
  </si>
  <si>
    <t>622311554RT1</t>
  </si>
  <si>
    <t>Zateplovací systém ETICS, ostění, XPS tl. 40 mm, s omítkou vnitřní</t>
  </si>
  <si>
    <t xml:space="preserve">na ŽB stěny z vnitřní strany:0,3*2*(4,4*2+2,35*2+0,75*2+1,25*2+2,5+1,5+0,75*2+0,9*2+2,5+0,9) : </t>
  </si>
  <si>
    <t>16,92</t>
  </si>
  <si>
    <t>620991121R00</t>
  </si>
  <si>
    <t>Zakrývání výplní vnějších otvorů z lešení</t>
  </si>
  <si>
    <t>622904112R00</t>
  </si>
  <si>
    <t>Očištění fasád tlakovou vodou složitost 1 - 2, od prachu a nečistot</t>
  </si>
  <si>
    <t xml:space="preserve">Fasády: : </t>
  </si>
  <si>
    <t xml:space="preserve">O/01:3,6*22+3*(21+6,5+11,8)+0,8*17,3+3,4*48,2 : </t>
  </si>
  <si>
    <t xml:space="preserve">podhledy:4 : </t>
  </si>
  <si>
    <t xml:space="preserve">štíty:13+23,3+37 : </t>
  </si>
  <si>
    <t xml:space="preserve">-(3,3*2,2+2,9*1,2+1,38*2*2+1,5*2,8+0,8*2+3,92*3+5,7*3+0,6*1,5+1,25*1,5*4+1,5*1,5*3+2,5*2,35+0,75*1,5*2) : </t>
  </si>
  <si>
    <t xml:space="preserve">-(2,6*1,5+1,4*2,6+1,3*1,5) : </t>
  </si>
  <si>
    <t xml:space="preserve">ostění:0,2*2*(3,3+2,2+2,9+1,2+1,38*2+2*2+1,5+2,8+0,8+2+3,92+3+5,7+3+0,6+1,5+1,25*4+1,5*4) : </t>
  </si>
  <si>
    <t xml:space="preserve">0,2*2*(1,5*3+1,5*3+2,5+2,35+0,75*2+1,5*2+2,6+1,5+1,4+2,6+1,3+1,5) : </t>
  </si>
  <si>
    <t xml:space="preserve">O/02:3*1,35+1,6*15,5+3,6*14+3*(48,2+7,7)+3,4*(15,5+6,3) : </t>
  </si>
  <si>
    <t xml:space="preserve">-(0,75*0,9*2+2,5*0,9+4,4*2,35+0,6*1,5+1,5*1,5*5+1,25*1,5*2+2,5*2,35+0,75*1,5*2+2,6*1,5) : </t>
  </si>
  <si>
    <t xml:space="preserve">-(0,75*1,25*2+2,5*1,5+4,4*2,35) : </t>
  </si>
  <si>
    <t xml:space="preserve">ostění:0,2*2*(0,75*2+0,9*2+2,5+0,9+4,4+2,35+0,6+1,5+1,5*5+1,5*5+1,25*2+1,5*2) : </t>
  </si>
  <si>
    <t xml:space="preserve">0,2*2*(2,5+2,35+0,75*2+1,5*2+2,6+1,5+0,75*2+1,25*2+2,5+1,5+4,4+2,35) : </t>
  </si>
  <si>
    <t xml:space="preserve">O/03-sokl:0,55*(68-(1+5,7+3,9+1,5))+0,3*(28,3-1,4) : </t>
  </si>
  <si>
    <t xml:space="preserve">O/04:3,9*7,6+5,6*13,2 : </t>
  </si>
  <si>
    <t xml:space="preserve">O/04a:6*3,9 : </t>
  </si>
  <si>
    <t xml:space="preserve">O/05:5,6*11+7*4,3-0,6*2,1 : </t>
  </si>
  <si>
    <t xml:space="preserve">O/06:2,2*17,3-(2,5*1,1+3,3*2,2*2) : </t>
  </si>
  <si>
    <t xml:space="preserve">ostění:0,22*2*(2,5+1,1+3,3*2+2,2*2) : </t>
  </si>
  <si>
    <t xml:space="preserve">O/07:3*4+3,2*4-(1,8*2,35*2) : </t>
  </si>
  <si>
    <t xml:space="preserve">ostění:0,27*2*(1,8*2+2,35*2) : </t>
  </si>
  <si>
    <t>994,198</t>
  </si>
  <si>
    <t>622421131R00</t>
  </si>
  <si>
    <t>Omítka vnější stěn, MVC, hladká, složitost 1-2, vyrovnávací</t>
  </si>
  <si>
    <t xml:space="preserve">O/03 pod terénem:0,45*68 : </t>
  </si>
  <si>
    <t xml:space="preserve">Střechy: : </t>
  </si>
  <si>
    <t xml:space="preserve">S/05:4,8*7,7 : </t>
  </si>
  <si>
    <t xml:space="preserve">S/06:10 : </t>
  </si>
  <si>
    <t>944,798</t>
  </si>
  <si>
    <t>622311024R0Y</t>
  </si>
  <si>
    <t>Soklová lišta plast KZS ETICS tl. 200 mm</t>
  </si>
  <si>
    <t xml:space="preserve">O/01:22+(21+6,5+11,8)+17,3+48,2 : </t>
  </si>
  <si>
    <t xml:space="preserve">O/02:1,35+15,5+14+(48,2+7,7)+(15,5+6,3) : </t>
  </si>
  <si>
    <t xml:space="preserve">O/03-sokl:(68-(1+5,7+3,9+1,5))+(28,3-1,4) : </t>
  </si>
  <si>
    <t xml:space="preserve">O/05:11+4,3 : </t>
  </si>
  <si>
    <t xml:space="preserve">O/07:4+4 : </t>
  </si>
  <si>
    <t>341,45</t>
  </si>
  <si>
    <t>622311510R00</t>
  </si>
  <si>
    <t>Izolace suterénu ETICS XPS tl. 50 mm, bez PÚ</t>
  </si>
  <si>
    <t xml:space="preserve">provedení viz tech.zpráva a skladby kcí.!!!: : </t>
  </si>
  <si>
    <t>103,56</t>
  </si>
  <si>
    <t>622311512R00</t>
  </si>
  <si>
    <t>Izolace suterénu ETICS XPS tl. 100 mm, bez PÚ</t>
  </si>
  <si>
    <t xml:space="preserve">XPS pod terénem:0,9*46 : </t>
  </si>
  <si>
    <t>41,4</t>
  </si>
  <si>
    <t>622311515R0X</t>
  </si>
  <si>
    <t>Izolace suterénu ETICS XPS tl. 200 mm, bez PÚ</t>
  </si>
  <si>
    <t>157,56</t>
  </si>
  <si>
    <t>622311527RT1</t>
  </si>
  <si>
    <t>Zateplovací systém ETICS, sokl, XPS tl. 200 mm, s omítkou silikonovou,točenou,větší zrno</t>
  </si>
  <si>
    <t>129,255</t>
  </si>
  <si>
    <t>622311134RT3</t>
  </si>
  <si>
    <t>Zateplovací systém ETICS, fasáda, EPS F tl.140 mm, s omítkou silikon-silikátovou,točenou,větší zrno</t>
  </si>
  <si>
    <t>36,96</t>
  </si>
  <si>
    <t>622311135RT3</t>
  </si>
  <si>
    <t>Zateplovací systém ETICS, fasáda, EPS F tl.160 mm, s omítkou silikon-silikátovou,točenou,větší zrno</t>
  </si>
  <si>
    <t>622311137RT3</t>
  </si>
  <si>
    <t>Zateplovací systém ETICS, fasáda, EPS F tl.200 mm, s omítkou silikon-silikátovou,točenou,větší zrno</t>
  </si>
  <si>
    <t>631,675</t>
  </si>
  <si>
    <t>622311154RU4</t>
  </si>
  <si>
    <t>Zateplovací systém ETICS, ostění, EPS F tl. 40 mm, s omítkou silikon-silikátovou,točenou,větší zrno</t>
  </si>
  <si>
    <t xml:space="preserve">O/01: : </t>
  </si>
  <si>
    <t xml:space="preserve">O/02: : </t>
  </si>
  <si>
    <t>58,272</t>
  </si>
  <si>
    <t>622311834RT3</t>
  </si>
  <si>
    <t>Zatepl.syst. ETICS, fasáda, miner.desky PV 140 mm, s omítkou silikon-silikátovou,točenou,větší zrno</t>
  </si>
  <si>
    <t xml:space="preserve">nad vstupy:2,5+4,2 : </t>
  </si>
  <si>
    <t>16,7</t>
  </si>
  <si>
    <t>622421491R00</t>
  </si>
  <si>
    <t>Doplňky zatepl. systémů, rohová lišta s okapničkou</t>
  </si>
  <si>
    <t xml:space="preserve">rohy objektu:9,8*2+6,9*2+6,4*7 : </t>
  </si>
  <si>
    <t>383,45</t>
  </si>
  <si>
    <t>622421492R00</t>
  </si>
  <si>
    <t>Doplňky zatepl. systémů, okenní lišta s tkaninou</t>
  </si>
  <si>
    <t>622421494R00</t>
  </si>
  <si>
    <t>Doplňky zatepl. systémů, podparapetní lišta s tkan</t>
  </si>
  <si>
    <t xml:space="preserve">okna:(1,38*2+2*2+2,9+1,2+3,3*2+2*2+2,5+1,1+0,8+2) : </t>
  </si>
  <si>
    <t xml:space="preserve">okna:(2,6+1,5+0,75*2+1,5*2+1,5*5+1,5*5+1,25*2+1,5*2+0,6+1,5+0,75*2+0,9*2+2,5+0,9) : </t>
  </si>
  <si>
    <t xml:space="preserve">okna:(1,3+1,5+2,6+1,5+0,75*2+1,5*2+1,5*3+1,5*3+1,25*4+1,5*4+0,6+1,5+0,75*2+1,25*2+2,5+1,5) : </t>
  </si>
  <si>
    <t>107,26</t>
  </si>
  <si>
    <t>622421493R00</t>
  </si>
  <si>
    <t>Doplňky zatepl. systémů, dilatační lišta s tkan.</t>
  </si>
  <si>
    <t xml:space="preserve">6,4*2 : </t>
  </si>
  <si>
    <t>12,8</t>
  </si>
  <si>
    <t>622311830RVX</t>
  </si>
  <si>
    <t>Zatepl.syst. ETICS, fasáda, miner.desky PV 60 mm, svislé trámky 60/60mm</t>
  </si>
  <si>
    <t>20,79</t>
  </si>
  <si>
    <t>622311831RVX</t>
  </si>
  <si>
    <t>Zatepl.syst. ETICS, fasáda, miner.desky PV 80 mm, vodorovné trámky 80/80mm</t>
  </si>
  <si>
    <t>622311832RVX</t>
  </si>
  <si>
    <t>Zatepl.syst. ETICS, fasáda, miner.desky PV 100 mm, svislé+vodorvné trámky 80/100</t>
  </si>
  <si>
    <t xml:space="preserve">O/07:(3*4+3,2*4-(1,8*2,35*2))*2 : </t>
  </si>
  <si>
    <t>32,68</t>
  </si>
  <si>
    <t>622311854RVX</t>
  </si>
  <si>
    <t>Zatepl.syst. ETICS, ostění, miner.desky PV 40 mm, nosný dřevěný rošt</t>
  </si>
  <si>
    <t xml:space="preserve">O/06: : </t>
  </si>
  <si>
    <t xml:space="preserve">O/07: : </t>
  </si>
  <si>
    <t>10,906</t>
  </si>
  <si>
    <t>621</t>
  </si>
  <si>
    <t>Dřevěný obklad fasád,sibiř.modřín 20mm,rošt 25/100, vodor+svisle,dif.folie,doplňky,detaily,lišty,D+M</t>
  </si>
  <si>
    <t>48,036</t>
  </si>
  <si>
    <t>622</t>
  </si>
  <si>
    <t>Kotvení a doplnění prvků PUR pěnou,doplňky,detaily, D+M</t>
  </si>
  <si>
    <t xml:space="preserve">detaily:0,5+1,5 : </t>
  </si>
  <si>
    <t>623</t>
  </si>
  <si>
    <t>Ochranný omyvatelný nátěr fasády</t>
  </si>
  <si>
    <t>38,815</t>
  </si>
  <si>
    <t>631312621R00</t>
  </si>
  <si>
    <t>Mazanina betonová tl. 5 - 8 cm C 20/25</t>
  </si>
  <si>
    <t xml:space="preserve">ochranná: : </t>
  </si>
  <si>
    <t xml:space="preserve">deska objektu:368*0,05 : </t>
  </si>
  <si>
    <t>18,4</t>
  </si>
  <si>
    <t>631313711R00</t>
  </si>
  <si>
    <t>Mazanina betonová tl. 8 - 12 cm C 25/30</t>
  </si>
  <si>
    <t xml:space="preserve">Podlahy: : </t>
  </si>
  <si>
    <t xml:space="preserve">P/05:62,61*0,11 : </t>
  </si>
  <si>
    <t>6,8871</t>
  </si>
  <si>
    <t>631319173R00</t>
  </si>
  <si>
    <t>Příplatek za stržení povrchu mazaniny tl. 12 cm</t>
  </si>
  <si>
    <t>631319163R00</t>
  </si>
  <si>
    <t>Příplatek za konečnou úpravu mazanin tl. 12 cm, přehlazením</t>
  </si>
  <si>
    <t>631361921RT4</t>
  </si>
  <si>
    <t>Výztuž mazanin svařovanou sítí, průměr drátu  6,0, oka 100/100 mm KH30</t>
  </si>
  <si>
    <t xml:space="preserve">P/05:62,61*4,44*1,1/1000 : </t>
  </si>
  <si>
    <t>0,30578724</t>
  </si>
  <si>
    <t>631316211RT3</t>
  </si>
  <si>
    <t>Povrchový vsyp na betonové podlahy strojně hlazený, posypová směs s korundem a karbidem</t>
  </si>
  <si>
    <t xml:space="preserve">P/05:62,61*1 : </t>
  </si>
  <si>
    <t>62,61</t>
  </si>
  <si>
    <t>632411904R00</t>
  </si>
  <si>
    <t>Penetrace savých podkladů 0,25 l/m2</t>
  </si>
  <si>
    <t xml:space="preserve">P/01:173,3 : </t>
  </si>
  <si>
    <t xml:space="preserve">P/02:25,2 : </t>
  </si>
  <si>
    <t xml:space="preserve">P/03:13,4 : </t>
  </si>
  <si>
    <t xml:space="preserve">P/04:26,17 : </t>
  </si>
  <si>
    <t xml:space="preserve">P/05:62,61 : </t>
  </si>
  <si>
    <t xml:space="preserve">P/06:58,6 : </t>
  </si>
  <si>
    <t xml:space="preserve">schody:(0,159+0,288)*1,48*5+(0,159+0,288)*1,35*(9)+(0,164+0,288)*1,35*(9*4) : </t>
  </si>
  <si>
    <t xml:space="preserve">P/07:527,45 : </t>
  </si>
  <si>
    <t xml:space="preserve">P/08:87,77 : </t>
  </si>
  <si>
    <t xml:space="preserve">P/09:3,1 : </t>
  </si>
  <si>
    <t>1008,30605</t>
  </si>
  <si>
    <t>632441042RT2</t>
  </si>
  <si>
    <t>Potěr anhydritový, plocha do 500 m2, tl.35 mm, samonivelační potěr</t>
  </si>
  <si>
    <t>530,55</t>
  </si>
  <si>
    <t>632441043RT2</t>
  </si>
  <si>
    <t>Potěr anhydritový, plocha do 500 m2, tl.40 mm, samonivelační potěr</t>
  </si>
  <si>
    <t xml:space="preserve">127,34*2 : </t>
  </si>
  <si>
    <t>254,68</t>
  </si>
  <si>
    <t>632441047RT2</t>
  </si>
  <si>
    <t>Potěr anhydritový, plocha do 500 m2, tl.65 mm, samonivelační potěr</t>
  </si>
  <si>
    <t>198,5</t>
  </si>
  <si>
    <t>632415102R00</t>
  </si>
  <si>
    <t>Potěr samonivelační ručně tl. 2 mm</t>
  </si>
  <si>
    <t>89,30605</t>
  </si>
  <si>
    <t>632415104R00</t>
  </si>
  <si>
    <t>Potěr samonivelační ručně tl. 4 mm</t>
  </si>
  <si>
    <t>725,95</t>
  </si>
  <si>
    <t>632441491R00</t>
  </si>
  <si>
    <t>Broušení cementových potěrů - odstranění šlemu</t>
  </si>
  <si>
    <t>945,69605</t>
  </si>
  <si>
    <t>632922952R00</t>
  </si>
  <si>
    <t>Kladení dlaždic 40x40 cm na stavitel. terče plast., vč. dodávky stavitel. terčů</t>
  </si>
  <si>
    <t>10</t>
  </si>
  <si>
    <t>631</t>
  </si>
  <si>
    <t>Dlažba mrazuvzdorná,pro terasu,tl. 20mm</t>
  </si>
  <si>
    <t xml:space="preserve">S/06:10*1,1 : </t>
  </si>
  <si>
    <t>11</t>
  </si>
  <si>
    <t>642941111RTX</t>
  </si>
  <si>
    <t>Pouzdro pro posuvné dveře jednostranné, do zdiva, jednostranné pouzdro 700/2100 mm</t>
  </si>
  <si>
    <t xml:space="preserve">2.NP:1 : </t>
  </si>
  <si>
    <t xml:space="preserve">3.NP:1 : </t>
  </si>
  <si>
    <t>Pouzdro pro posuvné dveře jednostranné, do zdiva, jednostranné pouzdro 900/2100 mm</t>
  </si>
  <si>
    <t>R-položka</t>
  </si>
  <si>
    <t>POL12_1</t>
  </si>
  <si>
    <t xml:space="preserve">2.NP:4 : </t>
  </si>
  <si>
    <t xml:space="preserve">3.NP:4 : </t>
  </si>
  <si>
    <t>931961115R00</t>
  </si>
  <si>
    <t>Vložky do dilatačních spár, polystyren,tl do 30 mm</t>
  </si>
  <si>
    <t xml:space="preserve">výtahová šachta:3,4*9,4 : </t>
  </si>
  <si>
    <t>31,96</t>
  </si>
  <si>
    <t>935112111R00</t>
  </si>
  <si>
    <t>Osazení přík.žlabu do C8/10 tl.10cm z tvárnic 50cm</t>
  </si>
  <si>
    <t xml:space="preserve">žlaby:1,5+7,7 : </t>
  </si>
  <si>
    <t>9,2</t>
  </si>
  <si>
    <t>59227570R</t>
  </si>
  <si>
    <t>Tvárnice příkopová TBM 1-103  102,5x50x10</t>
  </si>
  <si>
    <t xml:space="preserve">žlaby:1,5+7,7+0,8 : </t>
  </si>
  <si>
    <t>941955002R00</t>
  </si>
  <si>
    <t>Lešení lehké pomocné, výška podlahy do 1,9 m</t>
  </si>
  <si>
    <t xml:space="preserve">P/10:6,81 : </t>
  </si>
  <si>
    <t>1015,11605</t>
  </si>
  <si>
    <t>941941031RT4</t>
  </si>
  <si>
    <t>Montáž lešení leh.řad.s podlahami,š.do 1 m, H 10 m, lešení systémové</t>
  </si>
  <si>
    <t xml:space="preserve">((9,8-1,8)*(79+1,5*4)+(6,8-1,8)*(20,6+1,5*2)) : </t>
  </si>
  <si>
    <t>798</t>
  </si>
  <si>
    <t>941941191R00</t>
  </si>
  <si>
    <t>Příplatek za každý měsíc použití lešení k pol.1031</t>
  </si>
  <si>
    <t xml:space="preserve">((9,8-1,8)*(79+1,5*4)+(6,8-1,8)*(20,6+1,5*2))*8 : </t>
  </si>
  <si>
    <t>6384</t>
  </si>
  <si>
    <t>941941831RT4</t>
  </si>
  <si>
    <t>Demontáž lešení leh.řad.s podlahami,š.1 m, H 10 m, lešení systémové</t>
  </si>
  <si>
    <t>943943222R00</t>
  </si>
  <si>
    <t>Montáž lešení prostorové lehké, do 200kg, H 22 m</t>
  </si>
  <si>
    <t xml:space="preserve">výtah:11,9*6,8 : </t>
  </si>
  <si>
    <t xml:space="preserve">schody:9,2*14,3 : </t>
  </si>
  <si>
    <t>212,48</t>
  </si>
  <si>
    <t>943943292R00</t>
  </si>
  <si>
    <t>Příplatek za každý měsíc použití k pol..3221, 3222</t>
  </si>
  <si>
    <t xml:space="preserve">výtah:11,9*6,8*8 : </t>
  </si>
  <si>
    <t xml:space="preserve">schody:9,2*14,3*8 : </t>
  </si>
  <si>
    <t>1699,84</t>
  </si>
  <si>
    <t>943943822R00</t>
  </si>
  <si>
    <t>Demontáž lešení, prostor. lehké, 200 kPa, H 22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</si>
  <si>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</si>
  <si>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</si>
  <si>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</si>
  <si>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</si>
  <si>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</si>
  <si>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</si>
  <si>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</si>
  <si>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</si>
  <si>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 xml:space="preserve">(1,4+1,5+5,7) : </t>
  </si>
  <si>
    <t>8,6</t>
  </si>
  <si>
    <t>944945193R00</t>
  </si>
  <si>
    <t>Příplatek za každý měsíc použ.stříšky, k pol. 5013</t>
  </si>
  <si>
    <t xml:space="preserve">(1,4+1,5+5,7)*8 : </t>
  </si>
  <si>
    <t>68,8</t>
  </si>
  <si>
    <t>944945813R00</t>
  </si>
  <si>
    <t>Demontáž záchytné stříšky H 4,5 m, šířky nad 2 m</t>
  </si>
  <si>
    <t>952901111R00</t>
  </si>
  <si>
    <t>Vyčištění budov o výšce podlaží do 4 m</t>
  </si>
  <si>
    <t>951</t>
  </si>
  <si>
    <t>Stavební přípomoce pro profese</t>
  </si>
  <si>
    <t>hod</t>
  </si>
  <si>
    <t xml:space="preserve">25+19+13+16+29 : </t>
  </si>
  <si>
    <t>102</t>
  </si>
  <si>
    <t>900R01</t>
  </si>
  <si>
    <t>HZS - začišťovací a pomocné práce, stavební dělník v tarifní třídě 4</t>
  </si>
  <si>
    <t>h</t>
  </si>
  <si>
    <t xml:space="preserve">18+13+22+19 : </t>
  </si>
  <si>
    <t>72</t>
  </si>
  <si>
    <t>974031122R00</t>
  </si>
  <si>
    <t>Vysekání rýh ve zdi cihelné 3 x 7 cm</t>
  </si>
  <si>
    <t>974031133R00</t>
  </si>
  <si>
    <t>Vysekání rýh ve zdi cihelné 5 x 10 cm</t>
  </si>
  <si>
    <t>974031165R00</t>
  </si>
  <si>
    <t>Vysekání rýh ve zdi cihelné 15 x 20 cm</t>
  </si>
  <si>
    <t>971038331R00</t>
  </si>
  <si>
    <t>Vybourání otvorů cihly plné pl. 0,09 m2, tl. 15 cm</t>
  </si>
  <si>
    <t xml:space="preserve">10+13 : </t>
  </si>
  <si>
    <t>23</t>
  </si>
  <si>
    <t>971038341R00</t>
  </si>
  <si>
    <t>Vybourání otvorů cihly plné pl. 0,09 m2, tl. 30 cm</t>
  </si>
  <si>
    <t xml:space="preserve">11+8 : </t>
  </si>
  <si>
    <t>19</t>
  </si>
  <si>
    <t>971038431R00</t>
  </si>
  <si>
    <t>Vybourání otvorů cihly plné pl. 0,25 m2, tl. 15 cm</t>
  </si>
  <si>
    <t xml:space="preserve">8+6 : </t>
  </si>
  <si>
    <t>14</t>
  </si>
  <si>
    <t>971038441R00</t>
  </si>
  <si>
    <t>Vybourání otvorů cihly plné pl. 0,25 m2, tl. 30 cm</t>
  </si>
  <si>
    <t xml:space="preserve">6+5 : </t>
  </si>
  <si>
    <t>970031060R00</t>
  </si>
  <si>
    <t>Vrtání jádrové do zdiva cihelného do D 60 mm</t>
  </si>
  <si>
    <t xml:space="preserve">2,5+1 : </t>
  </si>
  <si>
    <t>3,5</t>
  </si>
  <si>
    <t>970031080R00</t>
  </si>
  <si>
    <t>Vrtání jádrové do zdiva cihelného do D 80 mm</t>
  </si>
  <si>
    <t xml:space="preserve">2+1 : </t>
  </si>
  <si>
    <t>970031100R00</t>
  </si>
  <si>
    <t>Vrtání jádrové do zdiva cihelného do D 100 mm</t>
  </si>
  <si>
    <t xml:space="preserve">1,5+1 : </t>
  </si>
  <si>
    <t>2,5</t>
  </si>
  <si>
    <t>970051060R00</t>
  </si>
  <si>
    <t>Vrtání jádrové do ŽB do D 60 mm</t>
  </si>
  <si>
    <t>970051080R00</t>
  </si>
  <si>
    <t>Vrtání jádrové do ŽB do D 80 mm</t>
  </si>
  <si>
    <t xml:space="preserve">1+1 : </t>
  </si>
  <si>
    <t>970051100R00</t>
  </si>
  <si>
    <t>Vrtání jádrové do ŽB do D 100 mm</t>
  </si>
  <si>
    <t>970051130R00</t>
  </si>
  <si>
    <t>Vrtání jádrové do ŽB do D 130 mm</t>
  </si>
  <si>
    <t xml:space="preserve">1+0,5 : </t>
  </si>
  <si>
    <t>1,5</t>
  </si>
  <si>
    <t>979082111R00</t>
  </si>
  <si>
    <t>Vnitrostaveništní doprava suti do 10 m</t>
  </si>
  <si>
    <t xml:space="preserve">8,9*1 : </t>
  </si>
  <si>
    <t>8,9</t>
  </si>
  <si>
    <t>979082121R00</t>
  </si>
  <si>
    <t>Příplatek k vnitrost. dopravě suti za dalších 5 m</t>
  </si>
  <si>
    <t xml:space="preserve">8,9*3 : </t>
  </si>
  <si>
    <t>26,7</t>
  </si>
  <si>
    <t>979011111R00</t>
  </si>
  <si>
    <t>Svislá doprava suti a vybour. hmot za 2.NP a 1.PP</t>
  </si>
  <si>
    <t>979011121R00</t>
  </si>
  <si>
    <t>Příplatek za každé další podlaží</t>
  </si>
  <si>
    <t xml:space="preserve">8,9*2 : </t>
  </si>
  <si>
    <t>17,8</t>
  </si>
  <si>
    <t>979081111R00</t>
  </si>
  <si>
    <t>Odvoz suti a vybour. hmot na skládku do 1 km</t>
  </si>
  <si>
    <t>979081121R00</t>
  </si>
  <si>
    <t>Příplatek k odvozu za každý další 1 km</t>
  </si>
  <si>
    <t xml:space="preserve">-Klobouky u Brna:8,9*1 : </t>
  </si>
  <si>
    <t>979999998R00</t>
  </si>
  <si>
    <t>Poplatek za skládku suti 5% příměsí</t>
  </si>
  <si>
    <t>998012023R0X</t>
  </si>
  <si>
    <t>Přesun hmot pro budovy monolitické výšky do 24 m</t>
  </si>
  <si>
    <t xml:space="preserve">3352,20*1 : </t>
  </si>
  <si>
    <t>3352,2</t>
  </si>
  <si>
    <t>711112001RZ1</t>
  </si>
  <si>
    <t>Izolace proti vlhkosti svis. nátěr ALP, za studena, 1x nátěr - včetně dodávky asfaltového laku</t>
  </si>
  <si>
    <t>POL1_7</t>
  </si>
  <si>
    <t xml:space="preserve">opěrná stěna:6,7*1,6 : </t>
  </si>
  <si>
    <t>10,72</t>
  </si>
  <si>
    <t>711142559RT1</t>
  </si>
  <si>
    <t>Izolace proti vlhkosti svislá pásy přitavením, 1 vrstva - materiál ve specifikaci</t>
  </si>
  <si>
    <t>62852265R</t>
  </si>
  <si>
    <t>Pás modifikovaný asfalt ,skleněná vložka</t>
  </si>
  <si>
    <t xml:space="preserve">opěrná stěna:6,7*1,6*1,15 : </t>
  </si>
  <si>
    <t>12,328</t>
  </si>
  <si>
    <t>711132101RT1</t>
  </si>
  <si>
    <t>Izolace proti vlhkosti svislá pásy na sucho, 1 vrstva - materiál ve specifikaci</t>
  </si>
  <si>
    <t>198,96</t>
  </si>
  <si>
    <t>28323132R</t>
  </si>
  <si>
    <t>Fólie nopová  š.1500mm l=20m, nopy 8 mm,  nakašírovaná geotextilie</t>
  </si>
  <si>
    <t xml:space="preserve">72*1,15 : </t>
  </si>
  <si>
    <t>82,8</t>
  </si>
  <si>
    <t>28323201R</t>
  </si>
  <si>
    <t>Fólie PE čirá tl. 0,05 mm  š. 2000 mm  dl. 50 m</t>
  </si>
  <si>
    <t xml:space="preserve">126,96*1,15 : </t>
  </si>
  <si>
    <t>146,004</t>
  </si>
  <si>
    <t>711191171RT1</t>
  </si>
  <si>
    <t>Izolace proti zem.vlhkosti,podk.textilie,vodorovná, materiál ve specifikaci</t>
  </si>
  <si>
    <t xml:space="preserve">deska objektu:368*1 : </t>
  </si>
  <si>
    <t>711191172RT1</t>
  </si>
  <si>
    <t>Izolace proti zem.vlhkosti,ochr.textilie,vodorovná, materiál ve specifikaci</t>
  </si>
  <si>
    <t>711191271RT1</t>
  </si>
  <si>
    <t>Izolace proti zem.vlhkosti,podklad.textilie,svislá, materiál ve specifikaci</t>
  </si>
  <si>
    <t xml:space="preserve">stěny výtahu:1*12,5 : </t>
  </si>
  <si>
    <t>299,315</t>
  </si>
  <si>
    <t>711191272RT1</t>
  </si>
  <si>
    <t>Izolace proti zem.vlhkosti,ochran.textilie,svislá, materiál ve specifikaci</t>
  </si>
  <si>
    <t>69366199R</t>
  </si>
  <si>
    <t>Geotextilie 500 g/m2 š. 200cm 100% PP</t>
  </si>
  <si>
    <t xml:space="preserve">299,315*2*1,15 : </t>
  </si>
  <si>
    <t xml:space="preserve">deska objektu:368*2*1,15 : </t>
  </si>
  <si>
    <t>1534,8245</t>
  </si>
  <si>
    <t>711171559RT1</t>
  </si>
  <si>
    <t>Izolace proti vlhkosti vodorovná, fólií, volně, materiál ve specifikaci</t>
  </si>
  <si>
    <t>711172559RT1</t>
  </si>
  <si>
    <t>Izolace proti vlhkosti svislá, fólií,kotvením, materiál ve specifikaci</t>
  </si>
  <si>
    <t>28322029R</t>
  </si>
  <si>
    <t>Fólie mPVC tl. 2,0, š. 1300 mm zemní, střední radonový index</t>
  </si>
  <si>
    <t xml:space="preserve">299,315*1,15 : </t>
  </si>
  <si>
    <t xml:space="preserve">deska objektu:368*1,15 : </t>
  </si>
  <si>
    <t>767,41225</t>
  </si>
  <si>
    <t>711210020RAA</t>
  </si>
  <si>
    <t>Stěrka hydroizolační těsnicí hmotou, systémové řešení koutů,rohů,lišty,doplňky,D+M</t>
  </si>
  <si>
    <t>POL2_7</t>
  </si>
  <si>
    <t xml:space="preserve">Stěny: : </t>
  </si>
  <si>
    <t xml:space="preserve">sokly:0,3*92 : </t>
  </si>
  <si>
    <t xml:space="preserve">za umyvadla a WC:1,5*1*(8+7+7) : </t>
  </si>
  <si>
    <t xml:space="preserve">za spchy a vany:2,5*(3*6) : </t>
  </si>
  <si>
    <t>236,04</t>
  </si>
  <si>
    <t>998711203R00</t>
  </si>
  <si>
    <t>Přesun hmot pro izolace proti vodě, výšky do 24 m</t>
  </si>
  <si>
    <t>712311101RZ1</t>
  </si>
  <si>
    <t>Povlaková krytina střech do 10°, za studena ALP, 1 x nátěr - včetně dodávky ALP</t>
  </si>
  <si>
    <t xml:space="preserve">S/02:10,8 : </t>
  </si>
  <si>
    <t xml:space="preserve">S/04:292 : </t>
  </si>
  <si>
    <t>312,8</t>
  </si>
  <si>
    <t>712811101RZ1</t>
  </si>
  <si>
    <t>Samostatné vytažení izolace, za studena  ALP, 1x nátěr - včetně dodávky ALP</t>
  </si>
  <si>
    <t xml:space="preserve">S/02: : </t>
  </si>
  <si>
    <t xml:space="preserve">atika:0,9*4 : </t>
  </si>
  <si>
    <t xml:space="preserve">lemy:0,2*13 : </t>
  </si>
  <si>
    <t xml:space="preserve">S/06: : </t>
  </si>
  <si>
    <t xml:space="preserve">lemy:0,3*15 : </t>
  </si>
  <si>
    <t>10,7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</si>
  <si>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</si>
  <si>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</si>
  <si>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</si>
  <si>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</si>
  <si>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>Pás modifikovaný asfalt skleněná vložka</t>
  </si>
  <si>
    <t>POL12_0</t>
  </si>
  <si>
    <t xml:space="preserve">323,5*1,15 : </t>
  </si>
  <si>
    <t>372,025</t>
  </si>
  <si>
    <t>712391171RT1</t>
  </si>
  <si>
    <t>Povlaková krytina střech do 10°, podklad. textilie, 1 vrstva - materiál ve specifikaci</t>
  </si>
  <si>
    <t>31,5</t>
  </si>
  <si>
    <t>Geotextilie  300 g/m2 š. 200cm 100% PP</t>
  </si>
  <si>
    <t xml:space="preserve">31,5*1,15 : </t>
  </si>
  <si>
    <t>36,225</t>
  </si>
  <si>
    <t>712373111RUX</t>
  </si>
  <si>
    <t>Krytina střech do 10° fólie,kotvení, beton, tl. izolace do 300 mm,fólie ve specifikaci</t>
  </si>
  <si>
    <t>20,8</t>
  </si>
  <si>
    <t>712871801RTX</t>
  </si>
  <si>
    <t>Samostatné vytažení izolace, fólií PVC , kotvením,1 vrstva - folie ve specifikaci</t>
  </si>
  <si>
    <t>28322010X</t>
  </si>
  <si>
    <t>Fólie mPVC   tl. 1,8 mm š. 1600 mm, s PES výztuží</t>
  </si>
  <si>
    <t>7121</t>
  </si>
  <si>
    <t>Zátopová zkouška střechy,provedení,protokol</t>
  </si>
  <si>
    <t>7122</t>
  </si>
  <si>
    <t>Zřízení střešních prostupů,otvor,zapravení, lemování,kotvení,doplňky,detaily,D+M</t>
  </si>
  <si>
    <t>998712203R00</t>
  </si>
  <si>
    <t>Přesun hmot pro povlakové krytiny, výšky do 24 m</t>
  </si>
  <si>
    <t>713121111RT1</t>
  </si>
  <si>
    <t>Izolace tepelná podlah na sucho, jednovrstvá, materiál ve specifikaci</t>
  </si>
  <si>
    <t xml:space="preserve">P/01:173,3*2 : </t>
  </si>
  <si>
    <t xml:space="preserve">P/02:25,2*2 : </t>
  </si>
  <si>
    <t xml:space="preserve">P/03:13,4*2 : </t>
  </si>
  <si>
    <t xml:space="preserve">P/04:26,17*2 : </t>
  </si>
  <si>
    <t xml:space="preserve">P/05:62,61*2 : </t>
  </si>
  <si>
    <t>1219,68</t>
  </si>
  <si>
    <t>28375768AR</t>
  </si>
  <si>
    <t>Deska izolační polystyrén samozhášivý EPS 150 S</t>
  </si>
  <si>
    <t xml:space="preserve">P/01:173,3*0,1 : </t>
  </si>
  <si>
    <t xml:space="preserve">P/02:25,2*0,12 : </t>
  </si>
  <si>
    <t xml:space="preserve">P/03:13,4*0,07 : </t>
  </si>
  <si>
    <t xml:space="preserve">P/04:26,17*0,1 : </t>
  </si>
  <si>
    <t xml:space="preserve">P/05:62,61*0,08 : </t>
  </si>
  <si>
    <t xml:space="preserve">28,9178*1,1 : </t>
  </si>
  <si>
    <t>31,80958</t>
  </si>
  <si>
    <t>63151435R</t>
  </si>
  <si>
    <t>Deska z kamenné vlny hydrofob. tl. 25 mm</t>
  </si>
  <si>
    <t xml:space="preserve">P/08:87,77*1,1 : </t>
  </si>
  <si>
    <t>96,547</t>
  </si>
  <si>
    <t>63151436R</t>
  </si>
  <si>
    <t>Deska z kamenné vlny hydrofob.  tl. 40 mm</t>
  </si>
  <si>
    <t xml:space="preserve">P/07:527,45*1,1 : </t>
  </si>
  <si>
    <t>580,195</t>
  </si>
  <si>
    <t>63151437R</t>
  </si>
  <si>
    <t>Deska z kamenné vlnyi hydrofob.  tl. 60 mm</t>
  </si>
  <si>
    <t xml:space="preserve">P/09:3,1*1,1 : </t>
  </si>
  <si>
    <t>3,41</t>
  </si>
  <si>
    <t>713120080RA0</t>
  </si>
  <si>
    <t>Separační fólie PE, vč. dodávky folie</t>
  </si>
  <si>
    <t>919</t>
  </si>
  <si>
    <t>713121118RU1</t>
  </si>
  <si>
    <t>Montáž dilatačního pásku podél stěn, včetně dodávky pásku tl. 8mm</t>
  </si>
  <si>
    <t xml:space="preserve">Podlahy:727,3*1 : </t>
  </si>
  <si>
    <t>727,3</t>
  </si>
  <si>
    <t>713141111R00</t>
  </si>
  <si>
    <t>Izolace tepelná střech plně lep.asfaltem, 1vrstvá</t>
  </si>
  <si>
    <t xml:space="preserve">S/02:10,8*2 : </t>
  </si>
  <si>
    <t xml:space="preserve">S/06:10*2 : </t>
  </si>
  <si>
    <t>41,6</t>
  </si>
  <si>
    <t>713141151R00</t>
  </si>
  <si>
    <t>Izolace tepelná střech kladená na sucho 1vrstvá</t>
  </si>
  <si>
    <t xml:space="preserve">S/03:96*3 : </t>
  </si>
  <si>
    <t xml:space="preserve">S/04:292*3 : </t>
  </si>
  <si>
    <t>1164</t>
  </si>
  <si>
    <t>713131131R00</t>
  </si>
  <si>
    <t>Izolace tepelná stěn lepením</t>
  </si>
  <si>
    <t>3,6</t>
  </si>
  <si>
    <t xml:space="preserve">S/02:10,8*0,2 : </t>
  </si>
  <si>
    <t xml:space="preserve">atika:0,9*4*0,1 : </t>
  </si>
  <si>
    <t xml:space="preserve">S/06:10*0,08 : </t>
  </si>
  <si>
    <t xml:space="preserve">3,32*1,1 : </t>
  </si>
  <si>
    <t>3,652</t>
  </si>
  <si>
    <t>28375972R</t>
  </si>
  <si>
    <t>Deska spádová EPS 150 S</t>
  </si>
  <si>
    <t xml:space="preserve">S/02:10,8*0,1*1,1 : </t>
  </si>
  <si>
    <t xml:space="preserve">S/06:10*0,09*1,1 : </t>
  </si>
  <si>
    <t>2,178</t>
  </si>
  <si>
    <t>63151502R</t>
  </si>
  <si>
    <t>Deska z minerální plsti 2000x1200x100 mm</t>
  </si>
  <si>
    <t xml:space="preserve">S/03:96*3*1,1 : </t>
  </si>
  <si>
    <t xml:space="preserve">S/04:292*3*1,1 : </t>
  </si>
  <si>
    <t>1280,4</t>
  </si>
  <si>
    <t>713111221RO6</t>
  </si>
  <si>
    <t>Montáž parozábrany, zavěšené podhl., přelep. spojů, vč. dodávky folie</t>
  </si>
  <si>
    <t xml:space="preserve">S/03:96 : </t>
  </si>
  <si>
    <t>998713203R00</t>
  </si>
  <si>
    <t>Přesun hmot pro izolace tepelné, výšky do 24 m</t>
  </si>
  <si>
    <t>721176117R00</t>
  </si>
  <si>
    <t>Potrubí HT odpadní svislé D 160 x 3,9 mm</t>
  </si>
  <si>
    <t xml:space="preserve">odvětrání radonu, na střechu:12,5*1 : </t>
  </si>
  <si>
    <t>12,5</t>
  </si>
  <si>
    <t>998721203R00</t>
  </si>
  <si>
    <t>Přesun hmot pro vnitřní kanalizaci, výšky do 24 m</t>
  </si>
  <si>
    <t>762712110R00</t>
  </si>
  <si>
    <t>Montáž vázaných konstrukcí hraněných do 120 cm2</t>
  </si>
  <si>
    <t xml:space="preserve">trámy 80/120:1,9*2+1,5+12*13+1 : </t>
  </si>
  <si>
    <t>162,3</t>
  </si>
  <si>
    <t>60512111R</t>
  </si>
  <si>
    <t>Řezivo jehličnaté - hranoly - jak. I L=2-3,5 m</t>
  </si>
  <si>
    <t xml:space="preserve">trámy 80/120:(1,9*2+1,5+12*13+1)*0,08*0,12*1,1 : </t>
  </si>
  <si>
    <t>1,713888</t>
  </si>
  <si>
    <t>762795000R00</t>
  </si>
  <si>
    <t>Spojovací prostředky pro vázané konstrukce</t>
  </si>
  <si>
    <t>7621</t>
  </si>
  <si>
    <t>Dřevěné vazníky střechy,styčníkové desky, kotvení,doplňky,detaily,D+M</t>
  </si>
  <si>
    <t xml:space="preserve">S/01:9,4*16,3+14,5*21,6 : </t>
  </si>
  <si>
    <t>466,42</t>
  </si>
  <si>
    <t>762341220R00</t>
  </si>
  <si>
    <t>M. bedn.střech rovn. z aglomer.desek šroubováním</t>
  </si>
  <si>
    <t xml:space="preserve">S/07:17 : </t>
  </si>
  <si>
    <t xml:space="preserve">svislé prvky:3,5*9,2+0,5*2*(9,4+16,3+14,5+21,6) : </t>
  </si>
  <si>
    <t>577,42</t>
  </si>
  <si>
    <t>60726017AR</t>
  </si>
  <si>
    <t>Deska dřevoštěpková OSB 3 N - 4PD tl. 25 mm</t>
  </si>
  <si>
    <t xml:space="preserve">577,42*1,1 : </t>
  </si>
  <si>
    <t>635,162</t>
  </si>
  <si>
    <t>762441112R00</t>
  </si>
  <si>
    <t>Montáž obložení atiky,OSB desky,1vrst.,šroubováním</t>
  </si>
  <si>
    <t xml:space="preserve">atika:0,7*4 : </t>
  </si>
  <si>
    <t>2,8</t>
  </si>
  <si>
    <t xml:space="preserve">atika:0,7*4*1,1 : </t>
  </si>
  <si>
    <t>3,08</t>
  </si>
  <si>
    <t>762342202RT4</t>
  </si>
  <si>
    <t>Montáž laťování střech, vzdálenost latí do 22 cm, včetně dodávky řeziva, latě 4/6 cm</t>
  </si>
  <si>
    <t>762342204RT4</t>
  </si>
  <si>
    <t>Montáž kontralatí přibitím, včetně dodávky řeziva, latě 4/6 cm</t>
  </si>
  <si>
    <t>998762203R00</t>
  </si>
  <si>
    <t>Přesun hmot pro tesařské konstrukce, výšky do 24 m</t>
  </si>
  <si>
    <t>764218111R00</t>
  </si>
  <si>
    <t>Strukturní dělicí vrstva pod TiZn plech, vč. dodávky</t>
  </si>
  <si>
    <t>17</t>
  </si>
  <si>
    <t>764211401R00</t>
  </si>
  <si>
    <t>Krytina hladká z Ti Zn tabulí 2 x 1 m, do 30°</t>
  </si>
  <si>
    <t>K/01</t>
  </si>
  <si>
    <t>oplechování atiky,RŠ 1000mm, dl. 4,0m,titanzinkový plech tl.0,6mm,příponky,kotvení,doplňky,detaily,, D+M</t>
  </si>
  <si>
    <t>K/02</t>
  </si>
  <si>
    <t>oplechování okraje střechy - závětrná lišta štítová stěna,RŠ 330mm, dl. 50,0m,titanzinkový plech, tl.0,6mm,příponky,kotvení,doplňky,detaily,D+M</t>
  </si>
  <si>
    <t>K/03</t>
  </si>
  <si>
    <t>střešní okapový žlab včetně žlabových háků a napojení na 4 svody,RŠ 400mm, dl.72,0m,titanzinkový, plech tl.0,6mm,příponky,kotvení,doplňky,detaily,D+M</t>
  </si>
  <si>
    <t>K/04</t>
  </si>
  <si>
    <t>střešní svod 120x120mm včetně kotvení do zdiva přes zateplovací systém tl.200mm,RŠ 500mm, dl.10,0m,, titanzinkový plech tl.0,6mm,příponky,kotvení,doplňky,detaily,D+M</t>
  </si>
  <si>
    <t>K/05</t>
  </si>
  <si>
    <t>atypické napojení atikové vpusti na svod (2x koleno),RŠ 500mm, dl.1,0m,titanzinkový plech tl.0,6mm,, příponky,kotvení,doplňky,detaily,D+M</t>
  </si>
  <si>
    <t>K/06</t>
  </si>
  <si>
    <t>oplechování prostupů střechou - potrubí kanalizace průměr do 150mm,titanzinkový plech tl.0,6mm,, příponky,kotvení,doplňky,detaily,D+M</t>
  </si>
  <si>
    <t>K/07</t>
  </si>
  <si>
    <t>oplechování prostupů střechou - potrubí vzduchotechniky průměr do 200mm,titanzinkový plech tl.0,6mm,, příponky,kotvení,doplňky,detaily,D+M</t>
  </si>
  <si>
    <t>K/08</t>
  </si>
  <si>
    <t>oplechování komínu 800x400mm,titanzinkový plech tl.0,6mm,příponky,kotvení,doplňky,detaily,D+M</t>
  </si>
  <si>
    <t>K/09</t>
  </si>
  <si>
    <t>oplechování horní hrany obvodového zdiva (trojúhelníkový půdorys),RŠ 1000mm, dl. 6,0m,titanzinkový, plech tl.0,6mm,příponky,kotvení,doplňky,detaily,D+M</t>
  </si>
  <si>
    <t>K/10</t>
  </si>
  <si>
    <t>oplechování zastropení šachty pro přívod vzduchu požárního větrání (trojúhelníkový půdorys),max., šířka 1,8m, dl.3,5m,titanzinkový plech tl.0,6mm,příponky,kotvení,doplňky,detaily,D+M</t>
  </si>
  <si>
    <t>K/11</t>
  </si>
  <si>
    <t>oplechování horní hrany opěrné stěny ,RŠ 660mm, dl. 5,0m,titanzinkový plech tl.0,6mm,příponky,, kotvení,doplňky,detaily,D+M</t>
  </si>
  <si>
    <t>K/12</t>
  </si>
  <si>
    <t>oplechování zastropení mezery mezi novým objektem a stávající terasou,max. šířka 1,5m, dl. 11,0m,, titanzinkový plech tl.0,6mm,příponky,kotvení,doplňky,detaily,D+M</t>
  </si>
  <si>
    <t>K/13</t>
  </si>
  <si>
    <t>oplechování stříšky obezdívky venkovních rozvaděčů NN a kabelovky,RŠ 750, dl.2,8m,titanzinkový plech, tl.0,6mm,příponky,kotvení,doplňky,detaily,D+M</t>
  </si>
  <si>
    <t>K/14</t>
  </si>
  <si>
    <t>plechová okapnička ve spodní části dřevěného obkladu fasády,RŠ 330, dl. 17,0m,titanzinkový plech, tl.0,6mm,příponky,kotvení,doplňky,detaily,D+M</t>
  </si>
  <si>
    <t>K/15</t>
  </si>
  <si>
    <t>plechová okapnička pod okapním žlabem,RŠ 250, dl. 72,0m,titanzinkový plech tl.0,6mm,příponky,kotvení, ,doplňky,detaily,D+M</t>
  </si>
  <si>
    <t>998764203R00</t>
  </si>
  <si>
    <t>Přesun hmot pro klempířské konstr., výšky do 24 m</t>
  </si>
  <si>
    <t>765901103R00</t>
  </si>
  <si>
    <t>Fólie podstřešní paropropustná, přelepená páskou butyl.</t>
  </si>
  <si>
    <t>765313112RS2</t>
  </si>
  <si>
    <t>Krytina keramická pálená, střech jednoduchých, velkoplošná,moderní tvar</t>
  </si>
  <si>
    <t>765313131RS2</t>
  </si>
  <si>
    <t>Hřeben z hřebenáčů č.2 na větrací pás s kartáči, z hřebenáčů,moderní tvar</t>
  </si>
  <si>
    <t xml:space="preserve">S/01:16,3+21,6 : </t>
  </si>
  <si>
    <t>37,9</t>
  </si>
  <si>
    <t>765313186R00</t>
  </si>
  <si>
    <t>Mřížka ochranná větrací 100 cm univerzální</t>
  </si>
  <si>
    <t xml:space="preserve">S/01:9,4*2+2*16,3+14,5*2+2*21,6 : </t>
  </si>
  <si>
    <t>123,6</t>
  </si>
  <si>
    <t>765313168R00</t>
  </si>
  <si>
    <t>Střešní lávka, rošt 800 x 250 mm</t>
  </si>
  <si>
    <t xml:space="preserve">1*1 : </t>
  </si>
  <si>
    <t>765313184RS2</t>
  </si>
  <si>
    <t>Taška prostupová + nástavec odvětrání kanalizace, taška engobovaná</t>
  </si>
  <si>
    <t xml:space="preserve">2+2 : </t>
  </si>
  <si>
    <t>765313185RS2</t>
  </si>
  <si>
    <t>Taška prostupová + nástavec pro anténu, taška engobovaná</t>
  </si>
  <si>
    <t>59660511BR</t>
  </si>
  <si>
    <t>Taška pálená protisněhová, velkoplošná,moderní tvar</t>
  </si>
  <si>
    <t xml:space="preserve">S/01:55*1 : </t>
  </si>
  <si>
    <t>998765203R00</t>
  </si>
  <si>
    <t>Přesun hmot pro krytiny tvrdé, výšky do 24 m</t>
  </si>
  <si>
    <t>7661</t>
  </si>
  <si>
    <t>Systém generálního klíče pro dveře,matrice,vložky, klíče,kotvení,doplňky,detaily,D+M</t>
  </si>
  <si>
    <t>D/01</t>
  </si>
  <si>
    <t>garážové sekční vrata s průmyslovým elektropohonem, Ud=1,2W/m2K,5700/3000,hliníková, barva dle, vzorkování,kování pro nízké nadpraží ,integrovaná pojistka proti sevření prstů, nouzové otevření v</t>
  </si>
  <si>
    <t>případě výpadku proudu pomocí řetězu,kotvení,kování,doplňky,detaily,D+M</t>
  </si>
  <si>
    <t>POP</t>
  </si>
  <si>
    <t>D/02</t>
  </si>
  <si>
    <t>venkovní vstupní prosklená stěna s elektropohony ovládanými posuvnými dveřmi 1600/2350, zasklení, oboustraně bezpečnostním trojsklem,  Ud=1,2W/m2K, hliníkové profily s přerušeným tepelným mostem,</t>
  </si>
  <si>
    <t>pohledová šířka rámů 50mm, povrchová úprava práškovým vypalovacím lakem, barva dle vzorkování, při výpadku el.proudu se dveře otevřou a umožní únik osob, mimo provozní dobu ovládat zvenčí i zevnitř pomocí čipu,3925/3000,kotvení,kování,doplňky,detaily,D+M</t>
  </si>
  <si>
    <t>D/03</t>
  </si>
  <si>
    <t>venkovní dveře otvíravé, prosklené, dvoukřídlové, pravé, Ud=1,2W/m2K,900+500/2700,hliníkové,, povrchová úprava práškovým vypalovacím lakem, barva dle vzorkování, zasklení oboustraně</t>
  </si>
  <si>
    <t>bezpečnostním trojsklem,hliníková, povrchová úprava práškovým vypalovacím lakem, barva dle vzorkování,rozetové kování koule/paniková klika, broušená nerez, cylindrický zámek,samozavírač,kotvení,kování,doplňky,detaily,D+M</t>
  </si>
  <si>
    <t>D/04</t>
  </si>
  <si>
    <t>venkovní dveře otvíravé, plné, jednokřídlové, levé, požární odolnost EI 15 DP1, Ud=1,2W/m2K,600/2100, ,hliníkové, povrchová úprava práškovým vypalovacím lakem, barva dle vzorkování,hliníková, povrchová</t>
  </si>
  <si>
    <t>úprava práškovým vypalovacím lakem, barva dle vzorkování, rozetové kování klika/klika, broušená nerez, cylindrický zámek,kotvení,kování,doplňky,detaily,D+M</t>
  </si>
  <si>
    <t>D/05</t>
  </si>
  <si>
    <t>venkovní dveře otvíravé, plné, jednokřídlové, pravé, Ud=1,2W/m2K,800/2100,hliníkové, povrchová, úprava práškovým vypalovacím lakem, barva dle vzorkování,hliníková, povrchová úprava práškovým</t>
  </si>
  <si>
    <t>vypalovacím lakem, barva dle vzorkování, rozetové kování klika/klika, broušená nerez, cylindrický zámek,kotvení,kování,doplňky,detaily,D+M</t>
  </si>
  <si>
    <t>D/06</t>
  </si>
  <si>
    <t>bezfalcové vnitřní dveře otvíravé, plné, jednokřídlové, levé, požární odolnost EI 15 DP3 - C,, 1100/2100,hliníkové, povrchová úprava práškovým vypalovacím lakem, barva dle vzorkování,hliníková,</t>
  </si>
  <si>
    <t>povrchová úprava práškovým vypalovacím lakem, barva dle vzorkování, stěna železobeton tl.250mm, rozetové kování klika/klika, broušená nerez, cylindrický zámek,samozavírač,kotvení,kování,doplňky,detaily,D+M</t>
  </si>
  <si>
    <t>D/07</t>
  </si>
  <si>
    <t>bezfalcové vnitřní dveře otvíravé, plné, jednokřídlové, levé, požární odolnost EI 15 DP3 - C,, 700/2100,dřevěné křídlo, povrch HPL laminát, barva dle vzorkování,dřevěná obložková zárubeň, povrch</t>
  </si>
  <si>
    <t>HPL laminát, barva dle vzorkování, stěna železobeton tl.250mm, rozetové kování klika/klika, broušená nerez, cylindrický zámek,samozavírač,kotvení,kování,doplňky,detaily,D+M</t>
  </si>
  <si>
    <t>D/08</t>
  </si>
  <si>
    <t>bezfalcové vnitřní dveře otvíravé, plné, jednokřídlové, pravé, požární odolnost EI 15 DP1,700/1900,, hliníkové, povrchová úprava práškovým vypalovacím lakem, barva dle vzorkování,hliníková, povrchová</t>
  </si>
  <si>
    <t>D/09</t>
  </si>
  <si>
    <t>bezfalcové vnitřní dveře otvíravé, plné, jednokřídlové, pravé, požární odolnost EI 15 DP3 - C,, 700/2100,dřevěné křídlo, povrch HPL laminát, barva dle vzorkování,dřevěná obložková zárubeň, povrch</t>
  </si>
  <si>
    <t>HPL laminát, barva dle vzorkování, stěna zděná tl.250mm, rozetové kování klika/klika, broušená nerez, WC zámek,samozavírač,kotvení,kování,doplňky,detaily,D+M</t>
  </si>
  <si>
    <t>D/10</t>
  </si>
  <si>
    <t>bezfalcové vnitřní dveře otvíravé, plné, jednokřídlové, levé,700/2100,dřevěné křídlo, povrch HPL, laminát, barva dle vzorkování,dřevěná obložková zárubeň, povrch HPL laminát, barva dle vzorkování,</t>
  </si>
  <si>
    <t>stěna zděná tl.100mm, rozetové kování klika/klika, broušená nerez, WC zámek,kotvení,kování,doplňky,detaily,D+M</t>
  </si>
  <si>
    <t>D/11</t>
  </si>
  <si>
    <t>bezfalcové vnitřní dveře otvíravé, prosklené, dvoukřídlové, pravé, požární odolnost EI 15 DP3 - C,, 700+1100/2100,dřevěné křídlo s bezpečnostním zasklením, povrch HPL laminát, barva dle vzorkování,</t>
  </si>
  <si>
    <t>dřevěná obložková zárubeň, povrch HPL laminát, barva dle vzorkování, stěna zděná tl.150mm, rozetové kování klika/klika, broušená nerez, cylindrický zámek,samozavírač na obou dveřních křídle, koordinátor zavírání,kotvení,kování,doplňky,detaily,D+M</t>
  </si>
  <si>
    <t>D/12</t>
  </si>
  <si>
    <t>bezfalcové vnitřní dveře otvíravé, plné, jednokřídlové, pravé, požární odolnost EW 30 DP3-C,900/2100, ,dřevěné křídlo, povrch HPL laminát, barva dle vzorkování,dřevěná obložková zárubeň, povrch HPL</t>
  </si>
  <si>
    <t>laminát, barva dle vzorkování, stěna zděná tl.200mm, rozetové kování klika/klika, broušená nerez, cylindrický zámek,samozavírač,kotvení,kování,doplňky,detaily,D+M</t>
  </si>
  <si>
    <t>D/13</t>
  </si>
  <si>
    <t>bezfalcové vnitřní dveře otvíravé, plné, jednokřídlové, levé, požární odolnost EW 30 DP3-C,900/2100,, dřevěné křídlo, povrch HPL laminát, barva dle vzorkování,dřevěná obložková zárubeň, povrch HPL</t>
  </si>
  <si>
    <t>D/14</t>
  </si>
  <si>
    <t>vnitřní dveře posuvné, plné, jednokřídlové včetně dveřního pouzdra pro zazdění,900/2100,dřevěné, křídlo, povrch HPL laminát, barva dle vzorkování,dřevěná obložková zárubeň, povrch HPL laminát,</t>
  </si>
  <si>
    <t>barva dle vzorkování, stěna zděná tl.150mm,zapuštěná madla broušená nerez, cylindrický zámek,kotvení,kování,doplňky,detaily,D+M</t>
  </si>
  <si>
    <t>D/15</t>
  </si>
  <si>
    <t>bezfalcové vnitřní dveře otvíravé, plné, jednokřídlové, levé,900/2100,dřevěné křídlo, povrch HPL, laminát, barva dle vzorkování,dřevěná obložková zárubeň, povrch HPL laminát, barva dle vzorkování,</t>
  </si>
  <si>
    <t>stěna zděná tl.200mm, rozetové kování klika/klika, broušená nerez, cylindrický zámek,dveřní mřížka viz VZT,kotvení,kování,doplňky,detaily,D+M</t>
  </si>
  <si>
    <t>D/16</t>
  </si>
  <si>
    <t>D/17</t>
  </si>
  <si>
    <t>bezfalcové vnitřní dveře otvíravé, plné, jednokřídlové, pravé,900/2100,dřevěné křídlo, povrch HPL, laminát, barva dle vzorkování,dřevěná obložková zárubeň, povrch HPL laminát, barva dle vzorkování,</t>
  </si>
  <si>
    <t>stěna zděná tl.150mm, rozetové kování klika/klika, broušená nerez, cylindrický zámek,dveřní mřížka viz VZT,kotvení,kování,doplňky,detaily,D+M</t>
  </si>
  <si>
    <t>D/18</t>
  </si>
  <si>
    <t>bezfalcové vnitřní dveře otvíravé, částečně prosklené, jednokřídlové, pravé,900/2100,dřevěné křídlo, s bezpečnostním zasklením, povrch HPL laminát, barva dle vzorkování,dřevěná obložková zárubeň,</t>
  </si>
  <si>
    <t>povrch HPL laminát, barva dle vzorkování, stěna zděná tl.200mm, rozetové kování klika/klika, broušená nerez, cylindrický zámek,kotvení,kování,doplňky,detaily,D+M</t>
  </si>
  <si>
    <t>D/19</t>
  </si>
  <si>
    <t>D/20</t>
  </si>
  <si>
    <t>bezfalcové vnitřní dveře otvíravé, plné, jednokřídlové, pravé,1100/2100,dřevěné křídlo, povrch HPL, laminát, barva dle vzorkování,dřevěná obložková zárubeň, povrch HPL laminát, barva dle vzorkování,</t>
  </si>
  <si>
    <t>stěna zděná tl.200mm, rozetové kování klika/klika, broušená nerez, cylindrický zámek,kotvení,kování,doplňky,detaily,D+M</t>
  </si>
  <si>
    <t>D/21</t>
  </si>
  <si>
    <t>bezfalcové vnitřní dveře otvíravé, plné, jednokřídlové, levé,1100/2100,dřevěné křídlo, povrch HPL, laminát, barva dle vzorkování,dřevěná obložková zárubeň, povrch HPL laminát, barva dle vzorkování,</t>
  </si>
  <si>
    <t>D/22</t>
  </si>
  <si>
    <t>barva dle vzorkování, stěna zděná tl.200mm,zapuštěná madla broušená nerez, cylindrický zámek,kotvení,kování,doplňky,detaily,D+M</t>
  </si>
  <si>
    <t>D/23</t>
  </si>
  <si>
    <t>bezfalcové vnitřní dveře otvíravé, plné, jednokřídlové, pravé,800/2100,dřevěné křídlo, povrch HPL, laminát, barva dle vzorkování,dřevěná obložková zárubeň, povrch HPL laminát, barva dle vzorkování,</t>
  </si>
  <si>
    <t>D/24</t>
  </si>
  <si>
    <t>D/25</t>
  </si>
  <si>
    <t>D/26</t>
  </si>
  <si>
    <t>barva dle vzorkování, stěna zděná tl.200mm,zapuštěná madla broušená nerez, WC zámek,kotvení,kování,doplňky,detaily,D+M</t>
  </si>
  <si>
    <t>D/27</t>
  </si>
  <si>
    <t>bezfalcové vnitřní dveře otvíravé, prosklené, dvoukřídlové, levé, požární odolnost EI 15 DP3 - C,, 700+1100/2100,dřevěné křídlo s bezpečnostním zasklením, povrch HPL laminát, barva dle vzorkování,</t>
  </si>
  <si>
    <t>dřevěná obložková zárubeň, povrch HPL laminát, barva dle vzorkování, stěna zděná tl.150mm, rozetové kování klika/klika, broušená nerez, dveře bez zámku,samozavírač na obou dveřních křídle, koordinátor zavírání,kotvení,kování,doplňky,detaily,D+M</t>
  </si>
  <si>
    <t>D/28</t>
  </si>
  <si>
    <t>bezfalcové vnitřní dveře otvíravé, prosklené, dvoukřídlové, levé,700+1100/2100,dřevěné křídlo s, bezpečnostním zasklením, povrch HPL laminát, barva dle vzorkování,dřevěná obložková zárubeň, povrch</t>
  </si>
  <si>
    <t>HPL laminát, barva dle vzorkování, stěna zděná tl.150mm, rozetové kování klika/klika, broušená nerez, cylindrický zámek,kotvení,kování,doplňky,detaily,D+M</t>
  </si>
  <si>
    <t>D/29</t>
  </si>
  <si>
    <t>vnitřní dveře posuvné, plné, jednokřídlové včetně dveřního pouzdra pro zazdění,700/2100,dřevěné, křídlo, povrch HPL laminát, barva dle vzorkování,dřevěná obložková zárubeň, povrch HPL laminát,</t>
  </si>
  <si>
    <t>D/30</t>
  </si>
  <si>
    <t>stěna zděná tl.100mm, rozetové kování klika/klika, broušená nerez, cylindrický zámek,kotvení,kování,doplňky,detaily,D+M</t>
  </si>
  <si>
    <t>D/31</t>
  </si>
  <si>
    <t>bezfalcové vnitřní dveře otvíravé, prosklené, dvoukřídlové, pravé,700+1100/2100,dřevěné křídlo s, bezpečnostním zasklením, povrch HPL laminát, barva dle vzorkování,dřevěná obložková zárubeň, povrch</t>
  </si>
  <si>
    <t>D/32</t>
  </si>
  <si>
    <t>bezfalcové vnitřní dveře otvíravé, plné, jednokřídlové, pravé, Rw=37dB,1100/2100,dřevěné křídlo,, povrch HPL laminát, barva dle vzorkování,dřevěná obložková zárubeň, povrch HPL laminát, barva dle</t>
  </si>
  <si>
    <t>vzorkování, stěna zděná tl.200mm, rozetové kování klika/klika, broušená nerez, cylindrický zámek,kotvení,kování,doplňky,detaily,D+M</t>
  </si>
  <si>
    <t>D/33</t>
  </si>
  <si>
    <t>vnitřní dveře do koupelen posuvné, plné, jednokřídlové včetně dveřního pouzdra pro zazdění,900/2100,, dřevěné křídlo, povrch HPL laminát, barva dle vzorkování,dřevěná obložková zárubeň, povrch HPL</t>
  </si>
  <si>
    <t>laminát, barva dle vzorkování, stěna zděná tl.200mm,zapuštěná madla broušená nerez, cylindrický zámek,kotvení,kování,doplňky,detaily,D+M</t>
  </si>
  <si>
    <t>D/34</t>
  </si>
  <si>
    <t>bezfalcové vnitřní dveře do pokojů otvíravé, plné, jednokřídlové, pravé, Rw=37dB,1100/2100,dřevěné, křídlo, povrch HPL laminát, barva dle vzorkování,dřevěná obložková zárubeň, povrch HPL laminát,</t>
  </si>
  <si>
    <t>barva dle vzorkování, stěna zděná tl.200mm, rozetové kování klika/klika, broušená nerez, cylindrický zámek,kotvení,kování,doplňky,detaily,D+M</t>
  </si>
  <si>
    <t>D/35</t>
  </si>
  <si>
    <t>bezfalcové vnitřní dveře do pokojů otvíravé, plné, jednokřídlové, levé, Rw=37dB,1100/2100,dřevěné, křídlo, povrch HPL laminát, barva dle vzorkování,dřevěná obložková zárubeň, povrch HPL laminát,</t>
  </si>
  <si>
    <t>D/36</t>
  </si>
  <si>
    <t>D/37</t>
  </si>
  <si>
    <t>bezfalcové vnitřní dveře otvíravé, plné, jednokřídlové, pravé,700/2100,dřevěné křídlo, povrch HPL, laminát, barva dle vzorkování,dřevěná obložková zárubeň, povrch HPL laminát, barva dle vzorkování,</t>
  </si>
  <si>
    <t>stěna zděná tl.250mm, rozetové kování klika/klika, broušená nerez, WC zámek,kotvení,kování,doplňky,detaily,D+M</t>
  </si>
  <si>
    <t>D/38</t>
  </si>
  <si>
    <t>D/39</t>
  </si>
  <si>
    <t>venkovní dveře otvíravé, prosklené, dvoukřídlové, pravé, Ud=1,2W/m2K včetně otvíravého nadsvětlíku s, el.pohonem pro požární větrání CHÚC,900+400/ 2000+350,hliníkové, povrchová úprava práškovým</t>
  </si>
  <si>
    <t>vypalovacím lakem, barva dle vzorkování, zasklení oboustraně bezpečnostním trojsklem,hliníková, povrchová úprava práškovým vypalovacím lakem, barva dle vzorkování,rozetové kování koule/paniková klika, broušená nerez, cylindrický zámek,samozavírač,kotvení,kování,doplňky,detaily,D+M</t>
  </si>
  <si>
    <t>T/01</t>
  </si>
  <si>
    <t>dřevěné madlo vnitřního schodiště o50mm kotvené do zábradlí a nerezových držáků do stěn, madlo bude, provedeno jako nepřerušené, v místě lomů na podestách bude provedeno v oblouku ,bukové dřevo,</t>
  </si>
  <si>
    <t>bezbarvý lak,kotvení,doplňky,detaily,D+M</t>
  </si>
  <si>
    <t>T/02</t>
  </si>
  <si>
    <t>dřevěná krycí deska zděného zábradlí ve 3.np tl. 30mm,šířka 200mm, délka 3,0m,bukové dřevo,bezbarvý, lak,kotvení,doplňky,detaily,D+M</t>
  </si>
  <si>
    <t>O/01</t>
  </si>
  <si>
    <t>okno částečně pevné a částečně sklopné a otevíravé, zasklení - izolačním trojsklo s vnitřním, pokovením, kování - broušená nerez, Uw = 0,9 W/m2K,2500/1100,rám z dřevohliníkových profilů; barva</t>
  </si>
  <si>
    <t>dle vzorkování,šířka 2500mm, hloubka 250mm; lakovaný hliníkový plech; barva dle vzorkování ,šířka 2500mm, hloubka 250mm; vnitřní parapet z postformingových desek; barva dle vzorkování,v otvíravé části okna síť proti hmyzu,kotvení,kování,doplňky,detaily,D+M</t>
  </si>
  <si>
    <t>O/02</t>
  </si>
  <si>
    <t>okno částečně pevné a částečně sklopné a otevíravé, zasklení - izolačním trojsklo s vnitřním, pokovením, kování - broušená nerez, Uw = 0,9 W/m2K,3300/2200,rám z dřevohliníkových profilů; barva</t>
  </si>
  <si>
    <t>dle vzorkování,šířka 3300mm, hloubka 250mm; lakovaný hliníkový plech; barva dle vzorkování ,šířka 3300mm, hloubka 250mm; vnitřní parapet z postformingových desek; barva dle vzorkování,v otvíravé části okna síť proti hmyzu,kotvení,kování,doplňky,detaily,D+M</t>
  </si>
  <si>
    <t>O/03</t>
  </si>
  <si>
    <t>okno částečně pevné a částečně sklopné a otevíravé, zasklení - izolačním trojsklo s vnitřním, pokovením, kování - broušená nerez, Uw = 0,9 W/m2K,2900/1200,rám z dřevohliníkových profilů; barva</t>
  </si>
  <si>
    <t>dle vzorkování,šířka 2900mm, hloubka 250mm; lakovaný hliníkový plech; barva dle vzorkování ,šířka 2900mm, hloubka 250mm; vnitřní parapet z postformingových desek; barva dle vzorkování,v otvíravé části okna síť proti hmyzu,kotvení,kování,doplňky,detaily,D+M</t>
  </si>
  <si>
    <t>O/04</t>
  </si>
  <si>
    <t>okno částečně pevné a částečně sklopné a otevíravé, zasklení - izolačním trojsklo s vnitřním, pokovením, kování - broušená nerez, Uw = 0,9 W/m2K,1375/2000,rám z dřevohliníkových profilů; barva</t>
  </si>
  <si>
    <t>dle vzorkování,šířka 1375mm, hloubka 250mm; lakovaný hliníkový plech; barva dle vzorkování ,šířka 1375mm, hloubka 250mm; vnitřní parapet z postformingových desek; barva dle vzorkování,v otvíravé části okna síť proti hmyzu,kotvení,kování,doplňky,detaily,D+M</t>
  </si>
  <si>
    <t>O/05</t>
  </si>
  <si>
    <t>okno sklopné a otevíravé, zasklení - izolačním trojsklo s vnitřním pokovením, kování - broušená, nerez, Uw = 0,9 W/m2K,800/2000,rám z dřevohliníkových profilů; barva dle vzorkování,šířka 800mm,</t>
  </si>
  <si>
    <t>hloubka 250mm; lakovaný hliníkový plech; barva dle vzorkování ,šířka 800mm, hloubka 250mm; vnitřní parapet z postformingových desek; barva dle vzorkování,síť proti hmyzu,kotvení,kování,doplňky,detaily,D+M</t>
  </si>
  <si>
    <t>O/06</t>
  </si>
  <si>
    <t>okno částečně pevné a částečně sklopné a otevíravé, zasklení - izolačním trojsklo s vnitřním, pokovením, kování - broušená nerez, Uw = 0,9 W/m2K,4400/2350,rám z dřevohliníkových profilů; barva</t>
  </si>
  <si>
    <t>dle vzorkování,šířka 4400mm, hloubka 250mm; lakovaný hliníkový plech; barva dle vzorkování ,kotvení,kování,doplňky,detaily,D+M</t>
  </si>
  <si>
    <t>O/07</t>
  </si>
  <si>
    <t>okno sklopné a otevíravé, zasklení - izolačním trojsklo s vnitřním pokovením, kování - broušená, nerez, Uw = 0,9 W/m2K,1800/2350,rám z dřevohliníkových profilů; barva dle vzorkování,šířka 1800mm,</t>
  </si>
  <si>
    <t>hloubka 250mm; lakovaný hliníkový plech; barva dle vzorkování (parapet pouze ve 3.np, ve 2.np bude pevný pochozí zámečnický prvek),kotvení,kování,doplňky,detaily,D+M</t>
  </si>
  <si>
    <t>O/08</t>
  </si>
  <si>
    <t>okno sklopné a otevíravé, zasklení - izolačním trojsklo s vnitřním pokovením, kování - broušená, nerez, Uw = 0,9 W/m2K,600/1500,rám z dřevohliníkových profilů; barva dle vzorkování,šířka 600mm,</t>
  </si>
  <si>
    <t>hloubka 250mm; lakovaný hliníkový plech; barva dle vzorkování ,šířka 600mm, hloubka 250mm; vnitřní parapet z postformingových desek; barva dle vzorkování,síť proti hmyzu,kotvení,kování,doplňky,detaily,D+M</t>
  </si>
  <si>
    <t>O/09</t>
  </si>
  <si>
    <t>okno částečně pevné a částečně sklopné a otevíravé, zasklení - izolačním trojsklo s vnitřním, pokovením, kování - broušená nerez, Uw = 0,9 W/m2K,1500/1500,rám z dřevohliníkových profilů; barva</t>
  </si>
  <si>
    <t>dle vzorkování,šířka 1500mm, hloubka 250mm; lakovaný hliníkový plech; barva dle vzorkování ,šířka 1500mm, hloubka 250mm; vnitřní parapet z postformingových desek; barva dle vzorkování,v otvíravé části okna síť proti hmyzu,kotvení,kování,doplňky,detaily,D+M</t>
  </si>
  <si>
    <t>O/10</t>
  </si>
  <si>
    <t>okno částečně pevné a částečně sklopné a otevíravé, zasklení - izolačním trojsklo s vnitřním, pokovením, kování - broušená nerez, Uw = 0,9 W/m2K,1250/1500,rám z dřevohliníkových profilů; barva</t>
  </si>
  <si>
    <t>dle vzorkování,šířka 1250mm, hloubka 250mm; lakovaný hliníkový plech; barva dle vzorkování ,šířka 1250mm, hloubka 250mm; vnitřní parapet z postformingových desek; barva dle vzorkování,v otvíravé části okna síť proti hmyzu,kotvení,kování,doplňky,detaily,D+M</t>
  </si>
  <si>
    <t>O/11</t>
  </si>
  <si>
    <t>okno částečně pevné a částečně sklopné a otevíravé, zasklení - izolačním trojsklo s vnitřním, pokovením, kování - broušená nerez, Uw = 0,9 W/m2K,2500/2350,rám z dřevohliníkových profilů; barva</t>
  </si>
  <si>
    <t>dle vzorkování,šířka 2500mm, hloubka 250mm; lakovaný hliníkový plech; barva dle vzorkování ,kotvení,kování,doplňky,detaily,D+M</t>
  </si>
  <si>
    <t>O/12a</t>
  </si>
  <si>
    <t>okno sklopné a otevíravé (vlevo), zasklení - izolačním trojsklo s vnitřním pokovením, kování -, broušená nerez, Uw = 0,9 W/m2K,750/1500,rám z dřevohliníkových profilů; barva dle vzorkování,šířka</t>
  </si>
  <si>
    <t>750mm, hloubka 250mm; lakovaný hliníkový plech; barva dle vzorkování ,šířka 750mm, hloubka 250mm; vnitřní parapet z postformingových desek; barva dle vzorkování,síť proti hmyzu,kotvení,kování,doplňky,detaily,D+M</t>
  </si>
  <si>
    <t>O/12b</t>
  </si>
  <si>
    <t>okno sklopné a otevíravé (vpravo), zasklení - izolačním trojsklo s vnitřním pokovením, kování -, broušená nerez, Uw = 0,9 W/m2K,750/1500,rám z dřevohliníkových profilů; barva dle vzorkování,šířka</t>
  </si>
  <si>
    <t>O/13a</t>
  </si>
  <si>
    <t>okno částečně pevné a částečně sklopné a otevíravé (otevíravé okno vlevo), zasklení - izolačním, trojsklo s vnitřním pokovením, kování - broušená nerez, Uw = 0,9 W/m2K,2600/1500,rám z</t>
  </si>
  <si>
    <t>dřevohliníkových profilů; barva dle vzorkování,šířka 2600mm, hloubka 250mm; lakovaný hliníkový plech; barva dle vzorkování ,šířka 2600mm, hloubka 250mm; vnitřní parapet z postformingových desek; barva dle vzorkování,v otvíravé části okna síť proti hmyzu,kotvení,kování,doplňky,detaily,D+M</t>
  </si>
  <si>
    <t>O/13b</t>
  </si>
  <si>
    <t>okno částečně pevné a částečně sklopné a otevíravé (otevíravé okno vpravo), zasklení - izolačním, trojsklo s vnitřním pokovením, kování - broušená nerez, Uw = 0,9 W/m2K,2600/1500,rám z</t>
  </si>
  <si>
    <t>O/14</t>
  </si>
  <si>
    <t>okno sklopné a otevíravé, zasklení - izolačním trojsklo s vnitřním pokovením, kování - broušená, nerez, Uw = 0,9 W/m2K,750/900,rám z dřevohliníkových profilů; barva dle vzorkování,šířka 750mm,</t>
  </si>
  <si>
    <t>hloubka 250mm; lakovaný hliníkový plech; barva dle vzorkování ,šířka 750mm, hloubka 250mm; vnitřní parapet z postformingových desek; barva dle vzorkování,síť proti hmyzu,kotvení,kování,doplňky,detaily,D+M</t>
  </si>
  <si>
    <t>O/15</t>
  </si>
  <si>
    <t>okno částečně pevné a částečně sklopné a otevíravé, zasklení - izolačním trojsklo s vnitřním, pokovením, kování - broušená nerez, Uw = 0,9 W/m2K,2500/900,rám z dřevohliníkových profilů; barva</t>
  </si>
  <si>
    <t>O/16</t>
  </si>
  <si>
    <t>okno částečně pevné a částečně sklopné a otevíravé, zasklení - izolačním trojsklo s vnitřním, pokovením, kování - broušená nerez, Uw = 0,9 W/m2K,2500/1500,rám z dřevohliníkových profilů; barva</t>
  </si>
  <si>
    <t>O/17</t>
  </si>
  <si>
    <t>okno sklopné a otevíravé, zasklení - izolačním trojsklo s vnitřním pokovením, kování - broušená, nerez, Uw = 0,9 W/m2K,750/1250,rám z dřevohliníkových profilů; barva dle vzorkování,šířka 750mm,</t>
  </si>
  <si>
    <t>O/18</t>
  </si>
  <si>
    <t>okno sklopné a otevíravé, zasklení - izolačním trojsklo s vnitřním pokovením, kování - broušená, nerez, Uw = 0,9 W/m2K,1300/1500,rám z dřevohliníkových profilů; barva dle vzorkování,šířka 1300mm,</t>
  </si>
  <si>
    <t>hloubka 250mm; lakovaný hliníkový plech; barva dle vzorkování ,šířka 1300mm, hloubka 250mm; vnitřní parapet z postformingových desek; barva dle vzorkování,síť proti hmyzu,kotvení,kování,doplňky,detaily,D+M</t>
  </si>
  <si>
    <t>998766203R00</t>
  </si>
  <si>
    <t>Přesun hmot pro truhlářské konstr., výšky do 24 m</t>
  </si>
  <si>
    <t>767995101R00</t>
  </si>
  <si>
    <t>Montáž kovových atypických konstrukcí do 5 kg</t>
  </si>
  <si>
    <t>kg</t>
  </si>
  <si>
    <t xml:space="preserve">spojovací a kotvící prvky:60*1 : </t>
  </si>
  <si>
    <t>60</t>
  </si>
  <si>
    <t>767995102R00</t>
  </si>
  <si>
    <t>Montáž kovových atypických konstrukcí do 10 kg</t>
  </si>
  <si>
    <t xml:space="preserve">spojovací a kotvící prvky:140*1 : </t>
  </si>
  <si>
    <t>140</t>
  </si>
  <si>
    <t>767995103R00</t>
  </si>
  <si>
    <t>Výroba a montáž kov. atypických konstr. do 20 kg</t>
  </si>
  <si>
    <t xml:space="preserve">spojovací a kotvící prvky:280*1 : </t>
  </si>
  <si>
    <t>280</t>
  </si>
  <si>
    <t>7671</t>
  </si>
  <si>
    <t>Požární ucpávky všech prostupů,štítek,zpráva, kotvení,doplňky,detaily,D+M</t>
  </si>
  <si>
    <t xml:space="preserve">10+19 : </t>
  </si>
  <si>
    <t>29</t>
  </si>
  <si>
    <t>Z/01</t>
  </si>
  <si>
    <t>zábradlí vnitřního schodiště z nerezových profilů, kotveno zboku do ŽB podesty,výška 1,0m, délka 1,, 4m ,nerezové profily,kotvení,doplňky,detaily,D+M</t>
  </si>
  <si>
    <t>Z/02</t>
  </si>
  <si>
    <t>větrací protidešťová žaluzie pro  přívod vzduchu do CHÚC,1000/650,ocel,žárově zinkováno,kotvení,, doplňky,detaily,D+M</t>
  </si>
  <si>
    <t>Z/03</t>
  </si>
  <si>
    <t>ocelová patka pro kotvení dřevěných trámů zastropení mezery mezi stávající terasou a novým objektem, a zastropení šachty pro  přívod vzduchu do CHÚC,ocel,žárově zinkováno,kotvení,doplňky,detaily,D+M</t>
  </si>
  <si>
    <t>Z/04</t>
  </si>
  <si>
    <t>větrací mřížka protidešťová žaluzie pro odvětrání mezery mezi stávající terasou a novým objektem,, 200/400,ocel,žárově zinkováno,kotvení,doplňky,detaily,D+M</t>
  </si>
  <si>
    <t>Z/05</t>
  </si>
  <si>
    <t>vstupní branka v oplocení - boční vstup, součástí branky cylindrická vložka ,šířka 1,2m,výška 1,8m,, ocel,žárově zinkováno + nátěr, barva dle původního oplocení,kotvení,doplňky,detaily,D+M</t>
  </si>
  <si>
    <t>Z/06</t>
  </si>
  <si>
    <t>zapuštěná venkovní čistící rohož na hrubé nečistoty, hlavní vstup,5,0x1,6m,pryž + hliníkové profily,, kotvení,doplňky,detaily,D+M</t>
  </si>
  <si>
    <t>Z/07</t>
  </si>
  <si>
    <t>zapuštěná venkovní čistící rohož na hrubé nečistoty, zadní vstup,1,5x1,0m,pryž + hliníkové profily,, kotvení,doplňky,detaily,D+M</t>
  </si>
  <si>
    <t>Z/08</t>
  </si>
  <si>
    <t>ocelová konstrukce otevíravé části dřevěného obkladu z jäklu 50/50/3,0,87x2,3m,ocel,žárově zinkováno, ,kotvení,doplňky,detaily,D+M</t>
  </si>
  <si>
    <t>Z/09</t>
  </si>
  <si>
    <t>venkovní zábradlí u zadního vstupu,v. 1,0m dl. 16m,ocel,žárově zinkováno,kotvení,doplňky,detaily,D+M</t>
  </si>
  <si>
    <t>Z/10</t>
  </si>
  <si>
    <t>nerezové držáky pro kotvení madla vnitřního zábradlí do stěny,nerez,kotvení,doplňky,detaily,D+M</t>
  </si>
  <si>
    <t>Z/11</t>
  </si>
  <si>
    <t>větrací protidešťová žaluzie odvětrání výtahové šachty,300/300,ocel,žárově zinkováno,kotvení,doplňky, ,detaily,D+M</t>
  </si>
  <si>
    <t>Z/12</t>
  </si>
  <si>
    <t>venkovní zábradlí u bočního vstupu,v. 1,0m dl. 3,2m,ocel,žárově zinkováno,kotvení,doplňky,detaily,, D+M</t>
  </si>
  <si>
    <t>Z/13</t>
  </si>
  <si>
    <t>nové pole oplocení včetně vstupní branky - hlavní vstup, součástí branky cylindrická vložka ,šířka 1, ,8m,výška 1,8m,ocel,žárově zinkováno + nátěr, barva dle původního oplocení,kotvení,doplňky,detaily</t>
  </si>
  <si>
    <t>,D+M</t>
  </si>
  <si>
    <t>Z/14</t>
  </si>
  <si>
    <t>nové pole oplocení ,šířka 1,1m,výška 1,8m,ocel,žárově zinkováno + nátěr, barva dle původního, oplocení,kotvení,doplňky,detaily,D+M</t>
  </si>
  <si>
    <t>Z/15</t>
  </si>
  <si>
    <t>demontáž a zpětná montáž hlavní vjezdové brány (rozšíření vjezdu pro vjezd pilotovací soupravy),,, kotvení,doplňky,detaily,D+M</t>
  </si>
  <si>
    <t>Z/16</t>
  </si>
  <si>
    <t>ocelový práh u vjezdu do garáže kotvený do ŽB podlahové desky (ochrana tepelné izolace),šířka 5,7m,, ocel,žárově zinkováno,kotvení,doplňky,detaily,D+M</t>
  </si>
  <si>
    <t>Z/17</t>
  </si>
  <si>
    <t>ocelový práh u hlavního vstupu kotvený do ŽB podlahové desky (ochrana tepelné izolace),šířka 4,0m,, ocel,žárově zinkováno,kotvení,doplňky,detaily,D+M</t>
  </si>
  <si>
    <t>Z/18</t>
  </si>
  <si>
    <t>ocelový práh u bočního vstupu kotvený do ŽB podlahové desky (ochrana tepelné izolace),šířka 1,5m,, ocel,žárově zinkováno,kotvení,doplňky,detaily,D+M</t>
  </si>
  <si>
    <t>OS/01</t>
  </si>
  <si>
    <t>venkovní žaluzie s hliníkovými lamelami typu Z-90 včetně elektomotoru a vodících lišt zapuštěných do, ostění, součástí dodávky je vestavná schránka pro venkovní žaluzie zabudovaná do nadpraží,</t>
  </si>
  <si>
    <t>2500/1200,kotvení,doplňky,detaily,D+M</t>
  </si>
  <si>
    <t>OS/02</t>
  </si>
  <si>
    <t>3300/2200,kotvení,doplňky,detaily,D+M</t>
  </si>
  <si>
    <t>OS/03</t>
  </si>
  <si>
    <t>2900/1200,kotvení,doplňky,detaily,D+M</t>
  </si>
  <si>
    <t>OS/04</t>
  </si>
  <si>
    <t>1375/2000,kotvení,doplňky,detaily,D+M</t>
  </si>
  <si>
    <t>OS/05</t>
  </si>
  <si>
    <t>venkovní žaluzie s hliníkovými lamelami typu Z-90 včetně elektomotoru a vodících lišt zapuštěných do, ostění, součástí dodávky je vestavná schránka pro venkovní žaluzie zabudovaná do nadpraží,750/900,</t>
  </si>
  <si>
    <t>kotvení,doplňky,detaily,D+M</t>
  </si>
  <si>
    <t>OS/06</t>
  </si>
  <si>
    <t>2500/1250,kotvení,doplňky,detaily,D+M</t>
  </si>
  <si>
    <t>OS/07</t>
  </si>
  <si>
    <t>venkovní žaluzie s hliníkovými lamelami typu Z-90 rozdělená na tři segmenty včetně 3ks elektomotorů, a vodících lišt zapuštěných do ostění, součástí dodávky je vestavná schránka pro venkovní žaluzie</t>
  </si>
  <si>
    <t>2500/2350,kotvení,doplňky,detaily,D+M</t>
  </si>
  <si>
    <t>OS/08</t>
  </si>
  <si>
    <t>venkovní žaluzie s hliníkovými lamelami typu Z-90 včetně elektomotoru a vodících lišt zapuštěných do, ostění, součástí dodávky je vestavná schránka pro venkovní žaluzie zabudovaná do nadpraží,750/1250</t>
  </si>
  <si>
    <t>,kotvení,doplňky,detaily,D+M</t>
  </si>
  <si>
    <t>OS/09</t>
  </si>
  <si>
    <t>1500/1500,kotvení,doplňky,detaily,D+M</t>
  </si>
  <si>
    <t>OS/10</t>
  </si>
  <si>
    <t>1250/1500,kotvení,doplňky,detaily,D+M</t>
  </si>
  <si>
    <t>OS/11</t>
  </si>
  <si>
    <t>OS/12</t>
  </si>
  <si>
    <t>venkovní žaluzie s hliníkovými lamelami typu Z-90 včetně elektomotoru a vodících lišt zapuštěných do, ostění, součástí dodávky je vestavná schránka pro venkovní žaluzie zabudovaná do nadpraží,750/1500</t>
  </si>
  <si>
    <t>OS/13</t>
  </si>
  <si>
    <t>2600/1500,kotvení,doplňky,detaily,D+M</t>
  </si>
  <si>
    <t>OS/14</t>
  </si>
  <si>
    <t>2500/1500,kotvení,doplňky,detaily,D+M</t>
  </si>
  <si>
    <t>OS/15</t>
  </si>
  <si>
    <t>pomocné dřevěné trámky atypických střešních konstrukcí,3 m3,kotvení,doplňky,detaily,D+M</t>
  </si>
  <si>
    <t>OS/16</t>
  </si>
  <si>
    <t>OSB deska tl. 25mm na atiky, štíty střech a atypických střešních konstrukcí,50 m2,kotvení,doplňky,, detaily,D+M</t>
  </si>
  <si>
    <t>OS/17</t>
  </si>
  <si>
    <t>servisní pochozí lávky v půdním prostoru z dřevěných prken tl.30mm a roznášecích trámů 80/100,70 m2,, kotvení,doplňky,detaily,D+M</t>
  </si>
  <si>
    <t>OS/18</t>
  </si>
  <si>
    <t>Kolejnicový stropní systém s převěšovací jednotkouNavrhovaný stropní systém bude instalován v, pokojích, koupelnách, toaletách a místnostech:2NP – dle výkresu (210, 211, 212, 213,214, 215, 216,</t>
  </si>
  <si>
    <t>217, 218, 220, 209 a chodbě 219, 221)</t>
  </si>
  <si>
    <t>3NP – dle výkresu (310, 311, 312, 313,314, 315, 316, 317, 318, 320, 309 a chodbě 319, 321)</t>
  </si>
  <si>
    <t>viz výkresy č. 106 a 107</t>
  </si>
  <si>
    <t>OS/19a</t>
  </si>
  <si>
    <t>záchytný systém na střeše-kotvící bod U1,kotvení,doplňky,detaily,D+M</t>
  </si>
  <si>
    <t>OS/19b</t>
  </si>
  <si>
    <t>záchytný systém na střeše-kotvící bod U2,kotvení,doplňky,detaily,D+M</t>
  </si>
  <si>
    <t>OS/20</t>
  </si>
  <si>
    <t>revizní dvířka do stěny, požární odolnost 30minut,500x500,hliníkový rám, výplň z pož.SDK desek ,, kotvení,doplňky,detaily,D+M</t>
  </si>
  <si>
    <t>OS/21</t>
  </si>
  <si>
    <t>revizní dvířka do sádrokartonového podhledu,400x400,hliníkový rám, výplň z SDK desek ,kotvení,, doplňky,detaily,D+M</t>
  </si>
  <si>
    <t>OS/22</t>
  </si>
  <si>
    <t>revizní dvířka magnetická skrytá pod keram.obklad,200x200,ocel.lakovaný plech,kotvení,doplňky,, detaily,D+M</t>
  </si>
  <si>
    <t>OS/23</t>
  </si>
  <si>
    <t>revizní dvířka do stěny,200x200,ocel.lakovaný plech,kotvení,doplňky,detaily,D+M</t>
  </si>
  <si>
    <t>OS/24</t>
  </si>
  <si>
    <t>revizní dvířka magnetická skrytá pod keram.obklad,500x500,ocel.lakovaný plech,kotvení,doplňky,, detaily,D+M</t>
  </si>
  <si>
    <t>OS/25</t>
  </si>
  <si>
    <t>sklopné madlo vedle záchodové mísy (záchodovou mísu musí přesahovat o 100 mm),kotvení,doplňky,, detaily,D+M</t>
  </si>
  <si>
    <t>OS/26</t>
  </si>
  <si>
    <t>pevné madlo vedle záchodové mísy v 1.np (záchodovou mísu musí přesahovat o 200 mm),kotvení,doplňky,, detaily,D+M</t>
  </si>
  <si>
    <t>OS/27</t>
  </si>
  <si>
    <t>hliníkové přechodové podlahové lišty,kotvení,doplňky,detaily,D+M</t>
  </si>
  <si>
    <t>OS/28</t>
  </si>
  <si>
    <t>hliníkové podlahové profily na hrany schodišťových stupňů,kotvení,doplňky,detaily,D+M</t>
  </si>
  <si>
    <t>OS/29</t>
  </si>
  <si>
    <t>Přenosné hasicí přístroje pěnové nebo práškové s hasicí schopností 183B,kotvení,doplňky,detaily,D+M</t>
  </si>
  <si>
    <t>OS/30</t>
  </si>
  <si>
    <t>Přenosné hasicí přístroje práškové s hasicí schopností 21A (113B),kotvení,doplňky,detaily,D+M</t>
  </si>
  <si>
    <t>OS/31</t>
  </si>
  <si>
    <t>bezpečnostní značky a tabulky v únikových cestách,kotvení,doplňky,detaily,D+M</t>
  </si>
  <si>
    <t>OS/32</t>
  </si>
  <si>
    <t>systémová těsnící manžeta prostupu kabelů NN a SLP podlahou,kotvení,doplňky,detaily,D+M</t>
  </si>
  <si>
    <t>OS/33</t>
  </si>
  <si>
    <t>systémová těsnící manžeta prostupu plynovodu podzemní stěnou,kotvení,doplňky,detaily,D+M</t>
  </si>
  <si>
    <t>OS/34</t>
  </si>
  <si>
    <t>systémová těsnící manžeta prostupu kanalizace podlahou,kotvení,doplňky,detaily,D+M</t>
  </si>
  <si>
    <t>OS/35</t>
  </si>
  <si>
    <t>systémová těsnící manžeta prostupu vodovodu podlahou,kotvení,doplňky,detaily,D+M</t>
  </si>
  <si>
    <t>OS/36</t>
  </si>
  <si>
    <t>plastický nápis BETLÉM na fasádě objektu,kotvení,doplňky,detaily,D+M</t>
  </si>
  <si>
    <t>OS/37</t>
  </si>
  <si>
    <t>půdní stahovací schody s požárně odolným termoizolačním poklopem (půdorysný rozměr prostupu stropem, 900x700),kotvení,doplňky,detaily,D+M</t>
  </si>
  <si>
    <t>OS/38</t>
  </si>
  <si>
    <t>plastový větrací komínek napojený na hydroizolaci z PVC folie (odvětrání mezery mezi novým objektem, a stávající terasou),kotvení,doplňky,detaily,D+M</t>
  </si>
  <si>
    <t>OS/39</t>
  </si>
  <si>
    <t>zábradlí z bezpečnostního skla kotvené do rámu okna,dl. 1,0, v. 1,0m,kotvení,doplňky,detaily,D+M</t>
  </si>
  <si>
    <t>OS/40</t>
  </si>
  <si>
    <t>zábradlí z bezpečnostního skla kotvené do rámu okna,dl. 1,8, v. 1,0m,kotvení,doplňky,detaily,D+M</t>
  </si>
  <si>
    <t>OS/41</t>
  </si>
  <si>
    <t>atikový vtok z PVC vč. integrované PVC manžeta,kotvení,doplňky,detaily,D+M</t>
  </si>
  <si>
    <t>OS/42</t>
  </si>
  <si>
    <t>zaklopení střešník vazníků pod okapem OSB deskou tl. 25mm,36m2,kotvení,doplňky,detaily,D+M</t>
  </si>
  <si>
    <t>OS/43</t>
  </si>
  <si>
    <t>výlez na střechu ,600x600mm,hliník,barva dle krytiny,kotvení,doplňky,detaily,D+M</t>
  </si>
  <si>
    <t>OS/44</t>
  </si>
  <si>
    <t>kominická lávka na střeše,kotvení,doplňky,detaily,D+M</t>
  </si>
  <si>
    <t>998767203R00</t>
  </si>
  <si>
    <t>Přesun hmot pro zámečnické konstr., výšky do 24 m</t>
  </si>
  <si>
    <t>771101210RT1</t>
  </si>
  <si>
    <t>Penetrace podkladu pod dlažby, penetrační nátěr</t>
  </si>
  <si>
    <t>130,44</t>
  </si>
  <si>
    <t>771475014R00</t>
  </si>
  <si>
    <t>Obklad soklíků keram.rovných, tmel,výška 10 cm</t>
  </si>
  <si>
    <t xml:space="preserve">98*1 : </t>
  </si>
  <si>
    <t>771479001R00</t>
  </si>
  <si>
    <t>Řezání dlaždic keramických pro soklíky</t>
  </si>
  <si>
    <t>771575109R00</t>
  </si>
  <si>
    <t>Montáž podlah keram.,hladké, tmel,do 30x30 cm</t>
  </si>
  <si>
    <t>771579793R00</t>
  </si>
  <si>
    <t>Příplatek za spárovací hmotu - plošně</t>
  </si>
  <si>
    <t xml:space="preserve">sokly:0,1*98 : </t>
  </si>
  <si>
    <t>140,24</t>
  </si>
  <si>
    <t>771578011R00</t>
  </si>
  <si>
    <t>Spára podlaha - stěna, silikonem</t>
  </si>
  <si>
    <t>7711</t>
  </si>
  <si>
    <t>Dlažba keramická protiskluzná,vel. 30x30cm, specifikace viz.technická zpráva a skladby kcí</t>
  </si>
  <si>
    <t xml:space="preserve">140,24*1,1 : </t>
  </si>
  <si>
    <t>154,264</t>
  </si>
  <si>
    <t>998771203R00</t>
  </si>
  <si>
    <t>Přesun hmot pro podlahy z dlaždic, výšky do 24 m</t>
  </si>
  <si>
    <t>776101121R00</t>
  </si>
  <si>
    <t>Provedení penetrace podkladu pod.povlak.podlahy, vč. penetr. laku</t>
  </si>
  <si>
    <t>815,25605</t>
  </si>
  <si>
    <t>776421100RT1</t>
  </si>
  <si>
    <t>Lepení podlahových soklíků z PVC a vinylu, pouze lepení - soklík ve specifikaci</t>
  </si>
  <si>
    <t xml:space="preserve">Podlahy:668,3*1 : </t>
  </si>
  <si>
    <t>668,3</t>
  </si>
  <si>
    <t>776981114R00</t>
  </si>
  <si>
    <t>Lišta hliníková podlahová krycí, povlak.podlaha, hrany stupňů</t>
  </si>
  <si>
    <t xml:space="preserve">P/06: : </t>
  </si>
  <si>
    <t xml:space="preserve">schody:1,48*5+1,35*(9)+1,35*(9*4) : </t>
  </si>
  <si>
    <t>68,15</t>
  </si>
  <si>
    <t>776220110RT1</t>
  </si>
  <si>
    <t>Lepení podlah z PVC na stupnice rovné, pouze lepení - PVC ve specifikaci</t>
  </si>
  <si>
    <t>776220200RT1</t>
  </si>
  <si>
    <t>Lepení podlah z PVC na podstupnice, pouze lepení - PVC ve specifikaci</t>
  </si>
  <si>
    <t>776996110R00</t>
  </si>
  <si>
    <t>Napuštění povlakových podlah pastou</t>
  </si>
  <si>
    <t>776521100RT1</t>
  </si>
  <si>
    <t>Lepení povlak.podlah z pásů PVC na Chemopren, pouze položení - PVC ve specifikaci</t>
  </si>
  <si>
    <t>784,55</t>
  </si>
  <si>
    <t>7761</t>
  </si>
  <si>
    <t>Podlahovina PVC tl.3mm,protiskluzná,skleněné rouno, PUR lak,tření=0,6,dle skladeb kcí. a TZ</t>
  </si>
  <si>
    <t xml:space="preserve">sokly:0,05*668,3 : </t>
  </si>
  <si>
    <t xml:space="preserve">848,67105*1,1 : </t>
  </si>
  <si>
    <t>933,538155</t>
  </si>
  <si>
    <t>998776203R00</t>
  </si>
  <si>
    <t>Přesun hmot pro podlahy povlakové, výšky do 24 m</t>
  </si>
  <si>
    <t>777115111R00</t>
  </si>
  <si>
    <t>Podlahy lité epoxidové tl. do 3 mm,specifikace viz.technická zpráva a skladby kcí</t>
  </si>
  <si>
    <t xml:space="preserve">sokly:0,1*58 : </t>
  </si>
  <si>
    <t>68,41</t>
  </si>
  <si>
    <t>998777203R00</t>
  </si>
  <si>
    <t>Přesun hmot pro podlahy syntetické, výšky do 24 m</t>
  </si>
  <si>
    <t>781101210RT1</t>
  </si>
  <si>
    <t>Penetrace podkladu pod obklady, penetrační nátěr</t>
  </si>
  <si>
    <t>781475115R0X</t>
  </si>
  <si>
    <t>Obklad vnitřní stěn keramický, do tmele, 20x40 cm</t>
  </si>
  <si>
    <t xml:space="preserve">keramické obklady: : </t>
  </si>
  <si>
    <t>781491001RTX</t>
  </si>
  <si>
    <t>Montáž lišt k obkladům,rohových,koutových, i dilatačních,vč. dodávky lišt AL</t>
  </si>
  <si>
    <t xml:space="preserve">588,7*1 : </t>
  </si>
  <si>
    <t>588,7</t>
  </si>
  <si>
    <t>781479705R00</t>
  </si>
  <si>
    <t>Přípl.za spárovací hmotu - plošně</t>
  </si>
  <si>
    <t>7811</t>
  </si>
  <si>
    <t>Obklad keramický glazovaný, vel. 200x400mm, specifikace viz.technická zpráva a skladby kcí</t>
  </si>
  <si>
    <t xml:space="preserve">472,425*1,1 : </t>
  </si>
  <si>
    <t>519,6675</t>
  </si>
  <si>
    <t>998781203R00</t>
  </si>
  <si>
    <t>Přesun hmot pro obklady keramické, výšky do 24 m</t>
  </si>
  <si>
    <t>783824120R0X</t>
  </si>
  <si>
    <t>Nátěr syntetický betonových povrchů 1x + 2x email, protiprašný, uzavírací, olejivzdorný</t>
  </si>
  <si>
    <t xml:space="preserve">stěny výtahu:1*10,5 : </t>
  </si>
  <si>
    <t>17,31</t>
  </si>
  <si>
    <t>783782205R00</t>
  </si>
  <si>
    <t>Nátěr tesařských konstrukcí proti škůdcům 2x</t>
  </si>
  <si>
    <t xml:space="preserve">trámy 80/120:(1,9*2+1,5+12*13+1)*(0,08+0,12)*2 : </t>
  </si>
  <si>
    <t>531,34</t>
  </si>
  <si>
    <t>784191201R00</t>
  </si>
  <si>
    <t>Penetrace podkladu hloubková 1x</t>
  </si>
  <si>
    <t xml:space="preserve">SDK:268,29+4,59+91,34 : </t>
  </si>
  <si>
    <t xml:space="preserve">omítky:2392,83+76,32+32,95+629,13 : </t>
  </si>
  <si>
    <t>3495,45</t>
  </si>
  <si>
    <t>784195412R00</t>
  </si>
  <si>
    <t>Malba tekutá malířská, bílá, 2 x, otěruvzdorná</t>
  </si>
  <si>
    <t xml:space="preserve">80% ploch: : </t>
  </si>
  <si>
    <t xml:space="preserve">3495,45*0,8 : </t>
  </si>
  <si>
    <t>2796,36</t>
  </si>
  <si>
    <t>784195422R00</t>
  </si>
  <si>
    <t>Malba tekutá malířská, barva, 2 x, otěruvzdorná</t>
  </si>
  <si>
    <t xml:space="preserve">20% ploch: : </t>
  </si>
  <si>
    <t xml:space="preserve">0,2*3495,45 : </t>
  </si>
  <si>
    <t>699,09</t>
  </si>
  <si>
    <t>M331</t>
  </si>
  <si>
    <t>Výtah lůžkový 1600kg,zdvih 11,9m,OK pojezdů, 3 patra,3 nástupiště,dveře,pohon,dle PD,D+M</t>
  </si>
  <si>
    <t>POL1_9</t>
  </si>
  <si>
    <t>M991</t>
  </si>
  <si>
    <t>Skladby podlah a konstrukcí, - jen pomocné výpočty, neoceňovat!!!</t>
  </si>
  <si>
    <t>3016,69405</t>
  </si>
  <si>
    <t>SUM</t>
  </si>
  <si>
    <t>zabudovaná do nadpraží,2x 950/2350 +</t>
  </si>
  <si>
    <t>END</t>
  </si>
  <si>
    <t>Pol__1</t>
  </si>
  <si>
    <t>Kondenzační kotel s výměníkem Inox, 1,8-35kW</t>
  </si>
  <si>
    <t>ks</t>
  </si>
  <si>
    <t>Pol__2</t>
  </si>
  <si>
    <t>Montážní pomůcka k montáži na omítku</t>
  </si>
  <si>
    <t>Pol__3</t>
  </si>
  <si>
    <t>Záslepky pro kotel bez použití zásobníku</t>
  </si>
  <si>
    <t>Pol__4</t>
  </si>
  <si>
    <t>Neutralizační zařízení pro kotle</t>
  </si>
  <si>
    <t>Pol__5</t>
  </si>
  <si>
    <t>Dálkové ovládání</t>
  </si>
  <si>
    <t>Pol__6</t>
  </si>
  <si>
    <t>Kaskádový řadič kotlů</t>
  </si>
  <si>
    <t>Pol__7</t>
  </si>
  <si>
    <t>Kaskádový modul</t>
  </si>
  <si>
    <t>Pol__8</t>
  </si>
  <si>
    <t>Rozšíření pro 2. a 3. okruh</t>
  </si>
  <si>
    <t>Pol__9</t>
  </si>
  <si>
    <t>Příložné čidlo teploty</t>
  </si>
  <si>
    <t>Pol__10</t>
  </si>
  <si>
    <t>Základní sada do šachty, D80/125mm</t>
  </si>
  <si>
    <t>Pol__11</t>
  </si>
  <si>
    <t>AZ revizní koleno, D80/125mm, 87°</t>
  </si>
  <si>
    <t>Pol__12</t>
  </si>
  <si>
    <t>AZ trubka, D80/125mm, l=0,5m</t>
  </si>
  <si>
    <t>Pol__13</t>
  </si>
  <si>
    <t>AZ trubka, D80/125mm, l=1,0m</t>
  </si>
  <si>
    <t>Pol__14</t>
  </si>
  <si>
    <t>AZ posuvné hrdlo, D80/125mm</t>
  </si>
  <si>
    <t>Pol__15</t>
  </si>
  <si>
    <t>Trubka PP, D80mm, l=1,95m</t>
  </si>
  <si>
    <t>Pol__16</t>
  </si>
  <si>
    <t>Rozpěrka (3ks), D80mm</t>
  </si>
  <si>
    <t>Pol__17</t>
  </si>
  <si>
    <t>Clona větrání větrání, D125mm</t>
  </si>
  <si>
    <t>Pol__18</t>
  </si>
  <si>
    <t>Stac. ohřívač vody tank-in-tank, 413/358l</t>
  </si>
  <si>
    <t>Pol__19</t>
  </si>
  <si>
    <t>Komb. rozdělovač - sběrač, 6m3/h, RS UNIVERSAL 4.0 vč. izolace</t>
  </si>
  <si>
    <t>Pol__20</t>
  </si>
  <si>
    <t>Nástěnná konzola, NK 80/150</t>
  </si>
  <si>
    <t>Pol__21</t>
  </si>
  <si>
    <t>Hydraul. vyrovnávač dynam. tl. 4,0m3/h - 2", HVDT typ 1B vč. izolace</t>
  </si>
  <si>
    <t>Pol__22</t>
  </si>
  <si>
    <t>Oběhové čerpadlo el. regulace ot., DN15, Q=0,35m3/h, dP=19kPa</t>
  </si>
  <si>
    <t>Pol__23</t>
  </si>
  <si>
    <t>Oběhové čerpadlo el. regulace ot., DN32, Q=3,76m3/h, dP=29kPa</t>
  </si>
  <si>
    <t>Pol__24</t>
  </si>
  <si>
    <t>Oběhové čerpadlo el. regulace ot., DN32, Q=3,80m3/h, dP=32kPa</t>
  </si>
  <si>
    <t>Pol__25</t>
  </si>
  <si>
    <t>Membránová expanzní nádoba, 50l</t>
  </si>
  <si>
    <t>Pol__26</t>
  </si>
  <si>
    <t>Kul. kohout se zajištěním, G 3/4"</t>
  </si>
  <si>
    <t>Pol__27</t>
  </si>
  <si>
    <t>Změkčovací patrona, 2l</t>
  </si>
  <si>
    <t>Pol__28</t>
  </si>
  <si>
    <t>Náhradní náplň změkčovací pryskyřice, 2l</t>
  </si>
  <si>
    <t>Pol__29</t>
  </si>
  <si>
    <t>Filtr mechanických nečistot, G 3/4"</t>
  </si>
  <si>
    <t>Pol__30</t>
  </si>
  <si>
    <t>Potrubní oddělovač, G 3/4"</t>
  </si>
  <si>
    <t>Pol__31</t>
  </si>
  <si>
    <t>Trojcest. ventil Kvs=1,6m3/h + pohon 230V, DN15</t>
  </si>
  <si>
    <t>Pol__32</t>
  </si>
  <si>
    <t>Trojcest. ventil Kvs=16,0m3/h + pohon 230V, DN32</t>
  </si>
  <si>
    <t>Pol__33</t>
  </si>
  <si>
    <t>Kulový kohout - voda - FF, plnoprůtokový, G 3/4"</t>
  </si>
  <si>
    <t>Pol__34</t>
  </si>
  <si>
    <t>Kulový kohout - voda - FF, plnoprůtokový, G 5/4"</t>
  </si>
  <si>
    <t>Pol__35</t>
  </si>
  <si>
    <t>Kulový kohout - voda - FF, plnoprůtokový, G 6/4"</t>
  </si>
  <si>
    <t>Pol__36</t>
  </si>
  <si>
    <t>Kulový kohout - voda - FF, plnoprůtokový, G 2"</t>
  </si>
  <si>
    <t>Pol__37</t>
  </si>
  <si>
    <t>Filtr typ "Y" - FF, G 3/4"</t>
  </si>
  <si>
    <t>Pol__38</t>
  </si>
  <si>
    <t>Filtr typ "Y" - FF, G 5/4"</t>
  </si>
  <si>
    <t>Pol__39</t>
  </si>
  <si>
    <t>Filtr typ "Y" - FF, G 6/4"</t>
  </si>
  <si>
    <t>Pol__40</t>
  </si>
  <si>
    <t>Filtr typ "Y" - FF, G 2"</t>
  </si>
  <si>
    <t>Pol__41</t>
  </si>
  <si>
    <t>Zpětný ventil - FF, G 3/4"</t>
  </si>
  <si>
    <t>Pol__42</t>
  </si>
  <si>
    <t>Zpětný ventil - FF, G 5/4"</t>
  </si>
  <si>
    <t>Pol__43</t>
  </si>
  <si>
    <t>Zpětný ventil - FF, G 6/4"</t>
  </si>
  <si>
    <t>Pol__44</t>
  </si>
  <si>
    <t>Aut. odvzduš ventil, G 1/2"</t>
  </si>
  <si>
    <t>Pol__45</t>
  </si>
  <si>
    <t>Zpětná klapka k OV, G 1/2"x1/2"</t>
  </si>
  <si>
    <t>Pol__46</t>
  </si>
  <si>
    <t>Vypouštěcí kul. kohout, G 1/2"</t>
  </si>
  <si>
    <t>Pol__47</t>
  </si>
  <si>
    <t>Teploměr s jímkou axiální, D63mm, 120°C, D120 A D63/L100mm</t>
  </si>
  <si>
    <t>Pol__48</t>
  </si>
  <si>
    <t>Tlakoměr def. radiální, D63mm, D63 0…6Bar</t>
  </si>
  <si>
    <t>Pol__49</t>
  </si>
  <si>
    <t>Zpětná klapka, 1/2"Fx1/2"M</t>
  </si>
  <si>
    <t>Pol__50</t>
  </si>
  <si>
    <t>Kohout manometrový zkušební, M20x1,5mm</t>
  </si>
  <si>
    <t>Pol__51</t>
  </si>
  <si>
    <t>Manopřechodka, M20x1,5/G 1/2"</t>
  </si>
  <si>
    <t>Pol__52</t>
  </si>
  <si>
    <t>Trubka Cu, D22x1mm</t>
  </si>
  <si>
    <t>Pol__53</t>
  </si>
  <si>
    <t>Trubka Cu, D35x1,5mm</t>
  </si>
  <si>
    <t>Pol__54</t>
  </si>
  <si>
    <t>Trubka Cu, D42x1,5mm</t>
  </si>
  <si>
    <t>Pol__55</t>
  </si>
  <si>
    <t>Trubka Cu, D54x1,5mm</t>
  </si>
  <si>
    <t>Pol__56</t>
  </si>
  <si>
    <t>Spojovací fitinky Cu - lisovací, do D35</t>
  </si>
  <si>
    <t>sb</t>
  </si>
  <si>
    <t>Pol__57</t>
  </si>
  <si>
    <t>Spojovací fitinky Cu - lisovací, do D54</t>
  </si>
  <si>
    <t>Pol__58</t>
  </si>
  <si>
    <t>Trubka PPR PN16, D25x3,5</t>
  </si>
  <si>
    <t>Pol__59</t>
  </si>
  <si>
    <t>Spojovací fitinky PPR, do D32</t>
  </si>
  <si>
    <t>Pol__60</t>
  </si>
  <si>
    <t>Tepelná izolace z pěněného PE, 20x28</t>
  </si>
  <si>
    <t>Pol__61</t>
  </si>
  <si>
    <t>Tepelná izolace z min. vláken s ochrannou Al, 25x21</t>
  </si>
  <si>
    <t>Pol__62</t>
  </si>
  <si>
    <t>Tepelná izolace z min. vláken s ochrannou Al, 30x34</t>
  </si>
  <si>
    <t>Pol__63</t>
  </si>
  <si>
    <t>Tepelná izolace z min. vláken s ochrannou Al, 30x42</t>
  </si>
  <si>
    <t>Pol__64</t>
  </si>
  <si>
    <t>Tepelná izolace z min. vláken s ochrannou Al, 40x54</t>
  </si>
  <si>
    <t>Pol__65</t>
  </si>
  <si>
    <t>Tepelná izolace z min. vláken s ochrannou Al, pásy tl. 100mm</t>
  </si>
  <si>
    <t>Pol__66</t>
  </si>
  <si>
    <t>Spojovací a montážní materiál</t>
  </si>
  <si>
    <t>Rad. ventil Kvs=0,67, DN15, rohový</t>
  </si>
  <si>
    <t>Rad. šroubení Kvs=1,31, DN15, rohové</t>
  </si>
  <si>
    <t>Rad. ventil Kvs=0,80, DN15, axiální</t>
  </si>
  <si>
    <t>Svorné šroubení pro Cu potrubí, pro Cu 15</t>
  </si>
  <si>
    <t>Uz. H šroubení Heimeier Kvs=1,48, DN15/20, rohové</t>
  </si>
  <si>
    <t>Uz. H šroubení Heimeier Kvs=1,48, DN15/20, přímé</t>
  </si>
  <si>
    <t>Termostat. hlavice s kap. čidlem pro veřejné prostory, bílá</t>
  </si>
  <si>
    <t>Vyvažovací ventil, Kvs=3,4m3/h, DN20 bez vyp.</t>
  </si>
  <si>
    <t>Deskové otopné těleso, spodní přípojení, typ 11 600x400m</t>
  </si>
  <si>
    <t>Deskové otopné těleso, spodní přípojení, typ 11 600x700mm</t>
  </si>
  <si>
    <t>Deskové otopné těleso, spodní přípojení, typ 11 600x900mm</t>
  </si>
  <si>
    <t>Deskové otopné těleso, spodní přípojení, typ 21 600x600mm</t>
  </si>
  <si>
    <t>Deskové otopné těleso, spodní přípojení, typ 22 600x1000mm</t>
  </si>
  <si>
    <t>Otopná lavice, spodní připojení, OL v. 15cm, š.18cm, l=1800mm</t>
  </si>
  <si>
    <t>Trubkové otopné těleso, typ KRT 1500x600mm</t>
  </si>
  <si>
    <t>Skříň rozdělovače pod omítku, 7 okruhů</t>
  </si>
  <si>
    <t>Skříň rozdělovače pod omítku, 12 okruhů</t>
  </si>
  <si>
    <t>Sestava rozdělovač/sběrač bez skříně, 6 okruhů pro trubky 15x1,5</t>
  </si>
  <si>
    <t>Sestava rozdělovač/sběrač bez skříně, 7 okruhů pro trubky 15x1,5</t>
  </si>
  <si>
    <t>Sestava rozdělovač/sběrač bez skříně, 10 okruhů pro trubky 15x1,5</t>
  </si>
  <si>
    <t>Sestava rozdělovač/sběrač bez skříně, 11 okruhů pro trubky 15x1,5</t>
  </si>
  <si>
    <t>Uzavírací kohout, 2ks, G 1"</t>
  </si>
  <si>
    <t>Pá</t>
  </si>
  <si>
    <t>Opěrné pouzdro, pro trubku 15x1,5</t>
  </si>
  <si>
    <t>Systémová deska s tvrzenou fólií, tl. 30mm, s výstupky</t>
  </si>
  <si>
    <t>Trubka PB, D15x1,5mm</t>
  </si>
  <si>
    <t>Ochranná trubka, D25mm</t>
  </si>
  <si>
    <t>Dilatační pás, 150x8mm</t>
  </si>
  <si>
    <t>Plastifikátor, 10l</t>
  </si>
  <si>
    <t>Press-spojka, 15/15</t>
  </si>
  <si>
    <t>Vodící oblouk, 15/18</t>
  </si>
  <si>
    <t>Prostorový termostat s týdenním programem</t>
  </si>
  <si>
    <t>Připojovací elektrická lista pro 6 termostatů, 12 pohonů</t>
  </si>
  <si>
    <t>Rozšíření připojovací lišty o 4 termostaty a 8 pohonů</t>
  </si>
  <si>
    <t>Termopohon 230V, bez proudu uzavřen</t>
  </si>
  <si>
    <t>Trubka PE-RT/Al/PE-HD, D16x2</t>
  </si>
  <si>
    <t>Trubka PE-RT/Al/PE-HD, D18x2</t>
  </si>
  <si>
    <t>Připojovací press-koncový kus, typ L 16/300</t>
  </si>
  <si>
    <t>Spojovací a přechodové press-fitinky, do D26</t>
  </si>
  <si>
    <t>Trubka Cu, D15x1,0mm</t>
  </si>
  <si>
    <t>Trubka Cu, D18x1,0mm</t>
  </si>
  <si>
    <t>Trubka Cu, D22x1,0mm</t>
  </si>
  <si>
    <t>Trubka Cu, D28x1,5mm</t>
  </si>
  <si>
    <t>Tepelná izolace z pěněného PE, 6x15</t>
  </si>
  <si>
    <t>Tepelná izolace z pěněného PE, 13x15</t>
  </si>
  <si>
    <t>Tepelná izolace z pěněného PE, 13x18</t>
  </si>
  <si>
    <t>Tepelná izolace z pěněného PE, 20x22</t>
  </si>
  <si>
    <t>Tepelná izolace z pěněného PE, 20x35</t>
  </si>
  <si>
    <t>Podružný materiál</t>
  </si>
  <si>
    <t>HZS, přesun hmot</t>
  </si>
  <si>
    <t>Vyregulování topného systému</t>
  </si>
  <si>
    <t>Tlaková zkouška</t>
  </si>
  <si>
    <t>Topná zkouška</t>
  </si>
  <si>
    <t>Revize zařízení</t>
  </si>
  <si>
    <t>Dokumentace skutečného stavu</t>
  </si>
  <si>
    <t>Uvedení do provozu</t>
  </si>
  <si>
    <t>Zařízení staveniště</t>
  </si>
  <si>
    <t>Doprava</t>
  </si>
  <si>
    <t>132201202</t>
  </si>
  <si>
    <t>Hloubení rýh š do 2000 mm v hornině tř. 3 objemu do 1000 m3</t>
  </si>
  <si>
    <t>Hloubení zapažených i nezapažených rýh šířky přes 600 do 2 000 mm  s urovnáním dna do předepsaného profilu a spádu v hornině tř. 3 přes 100 do 1 000 m3</t>
  </si>
  <si>
    <t xml:space="preserve">185*0,8*1,5+45*0,6*1,2 : </t>
  </si>
  <si>
    <t>254,4</t>
  </si>
  <si>
    <t>132201209</t>
  </si>
  <si>
    <t>Příplatek za lepivost k hloubení rýh š do 2000 mm v hornině tř. 3</t>
  </si>
  <si>
    <t>Hloubení zapažených i nezapažených rýh šířky přes 600 do 2 000 mm  s urovnáním dna do předepsaného profilu a spádu v hornině tř. 3 Příplatek kcenám za lepivost horniny tř. 3</t>
  </si>
  <si>
    <t>30% z výkopku</t>
  </si>
  <si>
    <t xml:space="preserve">f30 : </t>
  </si>
  <si>
    <t xml:space="preserve">254,4*0,3 'Přepočtené koeficientem množství : </t>
  </si>
  <si>
    <t>76,32</t>
  </si>
  <si>
    <t>161101101</t>
  </si>
  <si>
    <t>Svislé přemístění výkopku z horniny tř. 1 až 4 hl výkopu do 2,5 m</t>
  </si>
  <si>
    <t>Svislé přemístění výkopku  bez naložení do dopravní nádoby avšak s vyprázdněním dopravní nádoby na hromadu nebo do dopravního prostředku z horniny tř. 1 až 4, při hloubce výkopu přes 1 do 2,5 m</t>
  </si>
  <si>
    <t>vytěžená zemina</t>
  </si>
  <si>
    <t>162301101</t>
  </si>
  <si>
    <t>Vodorovné přemístění do 500 m výkopku/sypaniny z horniny tř. 1 až 4</t>
  </si>
  <si>
    <t>Vodorovné přemístění výkopku nebo sypaniny po suchu  na obvyklém dopravním prostředku, bez naložení výkopku, avšak se složením bez rozhrnutí z horniny tř. 1 až 4 na vzdálenost přes 50 do 500 m</t>
  </si>
  <si>
    <t>zemina ponechaná na zásyp</t>
  </si>
  <si>
    <t>zemina zpět na zásyp</t>
  </si>
  <si>
    <t xml:space="preserve">f3 : </t>
  </si>
  <si>
    <t>321,7</t>
  </si>
  <si>
    <t>162701105</t>
  </si>
  <si>
    <t>Vodorovné přemístění do 10000 m výkopku/sypaniny z horniny tř. 1 až 4</t>
  </si>
  <si>
    <t>Vodorovné přemístění výkopku nebo sypaniny po suchu  na obvyklém dopravním prostředku, bez naložení výkopku, avšak se složením bez rozhrnutí z horniny tř. 1 až 4 na vzdálenost přes 9 000 do 10 000 m</t>
  </si>
  <si>
    <t>odvoz na skládku</t>
  </si>
  <si>
    <t xml:space="preserve">f30-f3 : </t>
  </si>
  <si>
    <t>93,55</t>
  </si>
  <si>
    <t>167101102</t>
  </si>
  <si>
    <t>Nakládání výkopku z hornin tř. 1 až 4 přes 100 m3</t>
  </si>
  <si>
    <t>Nakládání, skládání a překládání neulehlého výkopku nebo sypaniny  nakládání, množství přes 100 m3, zhornin tř. 1 až 4</t>
  </si>
  <si>
    <t>na skládku</t>
  </si>
  <si>
    <t>na zásyp</t>
  </si>
  <si>
    <t xml:space="preserve">f4 : </t>
  </si>
  <si>
    <t>171201201</t>
  </si>
  <si>
    <t>Uložení sypaniny na skládky</t>
  </si>
  <si>
    <t>Uložení sypaniny  na skládky</t>
  </si>
  <si>
    <t>171201211</t>
  </si>
  <si>
    <t>Poplatek za uložení stavebního odpadu - zeminy a kameniva na skládce</t>
  </si>
  <si>
    <t>Poplatek za uložení stavebního odpadu na skládce (skládkovné) zeminy a kameniva zatříděného do Katalogu odpadů pod kódem 170 504</t>
  </si>
  <si>
    <t xml:space="preserve">93,55*2 'Přepočtené koeficientem množství : </t>
  </si>
  <si>
    <t>187,1</t>
  </si>
  <si>
    <t>174101101</t>
  </si>
  <si>
    <t>Zásyp jam, šachet rýh nebo kolem objektů sypaninou se zhutněním</t>
  </si>
  <si>
    <t>Zásyp sypaninou z jakékoliv horniny  s uložením výkopku ve vrstvách se zhutněním jam, šachet, rýh nebo kolem objektů v těchto vykopávkách</t>
  </si>
  <si>
    <t xml:space="preserve">f30-f1-f2 : </t>
  </si>
  <si>
    <t>160,85</t>
  </si>
  <si>
    <t>175151101</t>
  </si>
  <si>
    <t>Obsypání potrubí strojně sypaninou bez prohození, uloženou do 3 m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</si>
  <si>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</si>
  <si>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 xml:space="preserve">185*0,8*0,45+45*0,6*0,35 : </t>
  </si>
  <si>
    <t>76,05</t>
  </si>
  <si>
    <t>58337303</t>
  </si>
  <si>
    <t>štěrkopísek frakce 0-8</t>
  </si>
  <si>
    <t xml:space="preserve">f2 : </t>
  </si>
  <si>
    <t xml:space="preserve">76,05*2 'Přepočtené koeficientem množství : </t>
  </si>
  <si>
    <t>152,1</t>
  </si>
  <si>
    <t>451573111</t>
  </si>
  <si>
    <t>Lože pod potrubí otevřený výkop ze štěrkopísku</t>
  </si>
  <si>
    <t>Lože pod potrubí, stoky a drobné objekty v otevřeném výkopu z písku a štěrkopísku do 63 mm</t>
  </si>
  <si>
    <t xml:space="preserve">185*0,8*0,1+45*0,6*0,1 : </t>
  </si>
  <si>
    <t>17,5</t>
  </si>
  <si>
    <t>871171141</t>
  </si>
  <si>
    <t>Montáž potrubí z PE100 SDR 11 otevřený výkop svařovaných na tupo D 40 x 3,7 mm</t>
  </si>
  <si>
    <t>Montáž vodovodního potrubí zplastů v otevřeném výkopu z polyetylenu PE 100 svařovaných na tupo SDR 11/PN16 D 40 x 3,7 mm</t>
  </si>
  <si>
    <t>28613596</t>
  </si>
  <si>
    <t>potrubí dvouvrstvé PE100 s 10% signalizační vrstvou SDR 11 40x3,7 dl 12m</t>
  </si>
  <si>
    <t>28613963</t>
  </si>
  <si>
    <t>trubka ochranná PEHD 75 x 3,0 mm</t>
  </si>
  <si>
    <t>894812201</t>
  </si>
  <si>
    <t>Revizní a čistící šachta z PP šachtové dno DN 425/150 průtočné</t>
  </si>
  <si>
    <t>Revizní a čistící šachta zpolypropylenu PP pro hladké trouby DN 425 šachtové dno (DN šachty / DN trubního vedení) DN 425/150 průtočné</t>
  </si>
  <si>
    <t>894812203</t>
  </si>
  <si>
    <t>Revizní a čistící šachta z PP šachtové dno DN 425/150 spřítokem tvaru T</t>
  </si>
  <si>
    <t>Revizní a čistící šachta zpolypropylenu PP pro hladké trouby DN 425 šachtové dno (DN šachty / DN trubního vedení) DN 425/150 spřítokem tvaru T</t>
  </si>
  <si>
    <t>894812204</t>
  </si>
  <si>
    <t>Revizní a čistící šachta z PP šachtové dno DN 425/150 sběrné tvaru X</t>
  </si>
  <si>
    <t>Revizní a čistící šachta zpolypropylenu PP pro hladké trouby DN 425 šachtové dno (DN šachty / DN trubního vedení) DN 425/150 sběrné tvaru X</t>
  </si>
  <si>
    <t>894812231</t>
  </si>
  <si>
    <t>Revizní a čistící šachta z PP DN 425 šachtová roura korugovaná bez hrdla světlé hloubky 1500 mm</t>
  </si>
  <si>
    <t>Revizní a čistící šachta zpolypropylenu PP pro hladké trouby DN 425 roura šachtová korugovaná bez hrdla, světlé hloubky 1500 mm</t>
  </si>
  <si>
    <t>894812232</t>
  </si>
  <si>
    <t>Revizní a čistící šachta z PP DN 425 šachtová roura korugovaná bez hrdla světlé hloubky 2000 mm</t>
  </si>
  <si>
    <t>Revizní a čistící šachta zpolypropylenu PP pro hladké trouby DN 425 roura šachtová korugovaná bez hrdla, světlé hloubky 2000 mm</t>
  </si>
  <si>
    <t>894812233</t>
  </si>
  <si>
    <t>Revizní a čistící šachta z PP DN 425 šachtová roura korugovaná bez hrdla světlé hloubky 3000 mm</t>
  </si>
  <si>
    <t>Revizní a čistící šachta zpolypropylenu PP pro hladké trouby DN 425 roura šachtová korugovaná bez hrdla, světlé hloubky 3000 mm</t>
  </si>
  <si>
    <t>894812249</t>
  </si>
  <si>
    <t>Příplatek k rourám revizní a čistící šachty z PP DN 425 za uříznutí šachtové roury</t>
  </si>
  <si>
    <t>Revizní a čistící šachta zpolypropylenu PP pro hladké trouby DN 425 roura šachtová korugovaná Příplatek kcenám 2231 - 2242 za uříznutí šachtové roury</t>
  </si>
  <si>
    <t>894812251</t>
  </si>
  <si>
    <t>Revizní a čistící šachta z PP DN 425 poklop litinový s betonovým konusem pro zatížení 7 t</t>
  </si>
  <si>
    <t>Revizní a čistící šachta zpolypropylenu PP pro hladké trouby DN 425 poklop litinový (pro zatížení) sbetonovým konusem (7 t)</t>
  </si>
  <si>
    <t>894812R01</t>
  </si>
  <si>
    <t>Spadišťová vložka IN-SITU</t>
  </si>
  <si>
    <t>899721111</t>
  </si>
  <si>
    <t>Signalizační vodič DN do 150 mm na potrubí PVC</t>
  </si>
  <si>
    <t>Signalizační vodič na potrubí PVC DN do 150 mm</t>
  </si>
  <si>
    <t>899722113</t>
  </si>
  <si>
    <t>Krytí potrubí z plastů výstražnou fólií z PVC 34cm</t>
  </si>
  <si>
    <t>Krytí potrubí z plastů výstražnou fólií z PVC šířky 34cm</t>
  </si>
  <si>
    <t>721173316</t>
  </si>
  <si>
    <t>Potrubí kanalizační z PVC SN 4 dešťové DN 125</t>
  </si>
  <si>
    <t>Potrubí z plastových trub PVC SN4 dešťové DN 125</t>
  </si>
  <si>
    <t>721173317</t>
  </si>
  <si>
    <t>Potrubí kanalizační z PVC SN 4 dešťové DN 160</t>
  </si>
  <si>
    <t>Potrubí z plastových trub PVC SN4 dešťové DN 160</t>
  </si>
  <si>
    <t>721173401</t>
  </si>
  <si>
    <t>Potrubí kanalizační z PVC SN 4 svodné DN 110</t>
  </si>
  <si>
    <t>Potrubí z plastových trub PVC SN4 svodné (ležaté) DN 110</t>
  </si>
  <si>
    <t>721173402</t>
  </si>
  <si>
    <t>Potrubí kanalizační z PVC SN 4 svodné DN 125</t>
  </si>
  <si>
    <t>Potrubí z plastových trub PVC SN4 svodné (ležaté) DN 125</t>
  </si>
  <si>
    <t>721173403</t>
  </si>
  <si>
    <t>Potrubí kanalizační z PVC SN 4 svodné DN 160</t>
  </si>
  <si>
    <t>Potrubí z plastových trub PVC SN4 svodné (ležaté) DN 160</t>
  </si>
  <si>
    <t>721174024</t>
  </si>
  <si>
    <t>Potrubí kanalizační z PP odpadní DN 70</t>
  </si>
  <si>
    <t>Potrubí z plastových trub polypropylenové odpadní (svislé) DN 70</t>
  </si>
  <si>
    <t>721174025</t>
  </si>
  <si>
    <t>Potrubí kanalizační z PP odpadní DN 100</t>
  </si>
  <si>
    <t>Potrubí z plastových trub polypropylenové odpadní (svislé) DN 100</t>
  </si>
  <si>
    <t>721174041</t>
  </si>
  <si>
    <t>Potrubí kanalizační z PP připojovací DN 32</t>
  </si>
  <si>
    <t>Potrubí z plastových trub polypropylenové připojovací DN 32</t>
  </si>
  <si>
    <t>721174043</t>
  </si>
  <si>
    <t>Potrubí kanalizační z PP připojovací DN 50</t>
  </si>
  <si>
    <t>Potrubí z plastových trub polypropylenové připojovací DN 50</t>
  </si>
  <si>
    <t>721174045</t>
  </si>
  <si>
    <t>Potrubí kanalizační z PP připojovací DN 100</t>
  </si>
  <si>
    <t>Potrubí z plastových trub polypropylenové připojovací DN 100</t>
  </si>
  <si>
    <t>721174055</t>
  </si>
  <si>
    <t>Potrubí kanalizační z PP dešťové DN 100</t>
  </si>
  <si>
    <t>Potrubí z plastových trub polypropylenové dešťové DN 100</t>
  </si>
  <si>
    <t>721194105</t>
  </si>
  <si>
    <t>Vyvedení a upevnění odpadních výpustek DN 50</t>
  </si>
  <si>
    <t>Vyměření přípojek na potrubí vyvedení a upevnění odpadních výpustek DN 50</t>
  </si>
  <si>
    <t>721194109</t>
  </si>
  <si>
    <t>Vyvedení a upevnění odpadních výpustek DN 100</t>
  </si>
  <si>
    <t>Vyměření přípojek na potrubí vyvedení a upevnění odpadních výpustek DN 100</t>
  </si>
  <si>
    <t>721211422</t>
  </si>
  <si>
    <t>Vpusť podlahová se svislým odtokem DN 50/75/110 mřížka nerez 138x138</t>
  </si>
  <si>
    <t>Podlahové vpusti sesvislým odtokem DN 50/75/110 mřížka nerez 138x138</t>
  </si>
  <si>
    <t>72121143R</t>
  </si>
  <si>
    <t>Vtok terasový se stavitelným odtokem DN 50/75 se suchou klapkou</t>
  </si>
  <si>
    <t>Podlahové vpusti terasové (balkonové) vtoky se stavitelným odtokem DN 50/75 se suchou klapkou</t>
  </si>
  <si>
    <t>721211611</t>
  </si>
  <si>
    <t>Vtok dvorní se svislým odtokem a zápachovou klapkou DN 110/160 mříž litina 226x226</t>
  </si>
  <si>
    <t>Podlahové vpusti dvorní vtoky (vpusti) sesvislým odtokem a zápachovou klapkou DN 110/160 mříž litina 226x226</t>
  </si>
  <si>
    <t>721242115</t>
  </si>
  <si>
    <t>Lapač střešních splavenin z PP se zápachovou klapkou a lapacím košem DN 110</t>
  </si>
  <si>
    <t>Lapače střešních splavenin polypropylenové (PP) DN 110</t>
  </si>
  <si>
    <t>721273152</t>
  </si>
  <si>
    <t>Hlavice ventilační polypropylen PP DN 75</t>
  </si>
  <si>
    <t>Ventilační hlavice zpolypropylenu (PP) DN 75</t>
  </si>
  <si>
    <t>721273153</t>
  </si>
  <si>
    <t>Hlavice ventilační polypropylen PP DN 110</t>
  </si>
  <si>
    <t>Ventilační hlavice zpolypropylenu (PP) DN 110</t>
  </si>
  <si>
    <t>721274122</t>
  </si>
  <si>
    <t>Přivzdušňovací ventil vnitřní odpadních potrubí DN 70</t>
  </si>
  <si>
    <t>Ventily přivzdušňovací odpadních potrubí vnitřní DN 70</t>
  </si>
  <si>
    <t>721274R01</t>
  </si>
  <si>
    <t>Vodní ZU pro odvod kondenzátu DN40 s připojením DN32 popř. d 12-18 mm</t>
  </si>
  <si>
    <t>Vodní ZU pro odvod kondenzátu DN40 s připojením DN32 popř. d 12-18 mm, s přídavnou mechanickou uzávěrkou a čistící vložkou, s otáčivým ramenem odtoku</t>
  </si>
  <si>
    <t>721274R02</t>
  </si>
  <si>
    <t>Kalich pro úkapy DN32 se zápachovou uzávěrkou a přídavnou mechanickou uzávěrkou</t>
  </si>
  <si>
    <t>Kalich pro úkapy DN32 se zápachovou uzávěrkou a přídavnou mechanickou uzávěrkou - kuličkou pro suchý stav</t>
  </si>
  <si>
    <t>721290111</t>
  </si>
  <si>
    <t>Zkouška těsnosti potrubí kanalizace vodou do DN 125</t>
  </si>
  <si>
    <t>Zkouška těsnosti kanalizace  v objektech vodou do DN 125</t>
  </si>
  <si>
    <t>721290112</t>
  </si>
  <si>
    <t>Zkouška těsnosti potrubí kanalizace vodou do DN 200</t>
  </si>
  <si>
    <t>Zkouška těsnosti kanalizace  v objektech vodou DN 150 nebo DN 200</t>
  </si>
  <si>
    <t>998721102</t>
  </si>
  <si>
    <t>Přesun hmot tonážní pro vnitřní kanalizace v objektech v do 12 m</t>
  </si>
  <si>
    <t>Přesun hmot pro vnitřní kanalizace  stanovený zhmotnosti přesunovaného materiálu vodorovná dopravní vzdálenost do 50 m v objektech výšky přes 6 do 12 m</t>
  </si>
  <si>
    <t>998721181</t>
  </si>
  <si>
    <t>Příplatek k přesunu hmot tonážní 721 prováděný bez použití mechanizace</t>
  </si>
  <si>
    <t>Přesun hmot pro vnitřní kanalizace  stanovený zhmotnosti přesunovaného materiálu Příplatek k ceně za přesun prováděný bez použití mechanizace pro jakoukoliv výšku objektu</t>
  </si>
  <si>
    <t>722130233</t>
  </si>
  <si>
    <t>Potrubí vodovodní ocelové závitové pozinkované svařované běžné DN 25</t>
  </si>
  <si>
    <t>Potrubí z ocelových trubek pozinkovaných  závitových svařovaných běžných DN 25</t>
  </si>
  <si>
    <t>722174022</t>
  </si>
  <si>
    <t>Potrubí vodovodní plastové PPR svar polyfuze PN 20 D 20 x 3,4 mm</t>
  </si>
  <si>
    <t>Potrubí zplastových trubek zpolypropylenu (PPR) svařovaných polyfuzně PN 20 (SDR 6) D 20 x 3,4</t>
  </si>
  <si>
    <t>722174023</t>
  </si>
  <si>
    <t>Potrubí vodovodní plastové PPR svar polyfuze PN 20 D 25 x 4,2 mm</t>
  </si>
  <si>
    <t>Potrubí zplastových trubek zpolypropylenu (PPR) svařovaných polyfuzně PN 20 (SDR 6) D 25 x 4,2</t>
  </si>
  <si>
    <t>722174024</t>
  </si>
  <si>
    <t>Potrubí vodovodní plastové PPR svar polyfuze PN 20 D 32 x5,4 mm</t>
  </si>
  <si>
    <t>Potrubí zplastových trubek zpolypropylenu (PPR) svařovaných polyfuzně PN 20 (SDR 6) D 32 x 5,4</t>
  </si>
  <si>
    <t>722174R22</t>
  </si>
  <si>
    <t>Potrubí vodovodní plastové PPR se sníženou roztažností svar polyfuze PN 20 D 20 x 3,4 mm</t>
  </si>
  <si>
    <t>Potrubí zplastových trubek zpolypropylenu (PPR se sníženou roztažností) svařovaných polyfuzně PN 20 (SDR 6) D 20 x 3,4</t>
  </si>
  <si>
    <t>722174R23</t>
  </si>
  <si>
    <t>Potrubí vodovodní plastové PPR se sníženou roztažností svar polyfuze PN 20 D 25 x 4,2 mm</t>
  </si>
  <si>
    <t>Potrubí zplastových trubek zpolypropylenu (PPR se sníženou roztažností) svařovaných polyfuzně PN 20 (SDR 6) D 25 x 4,2</t>
  </si>
  <si>
    <t>722174R24</t>
  </si>
  <si>
    <t>Potrubí vodovodní plastové PPR se sníženou roztažností svar polyfuze PN 20 D 32 x5,4 mm</t>
  </si>
  <si>
    <t>Potrubí zplastových trubek zpolypropylenu (PPR se sníženou roztažností) svařovaných polyfuzně PN 20 (SDR 6) D 32 x 5,4</t>
  </si>
  <si>
    <t>722174R25</t>
  </si>
  <si>
    <t>Potrubí vodovodní plastové PPR se sníženou roztažností svar polyfuze PN 20 D 40 x 6,7 mm</t>
  </si>
  <si>
    <t>Potrubí zplastových trubek zpolypropylenu (PPR se sníženou roztažností) svařovaných polyfuzně PN 20 (SDR 6) D 40 x 6,7</t>
  </si>
  <si>
    <t>722181231</t>
  </si>
  <si>
    <t>Ochrana vodovodního potrubí přilepenými termoizolačními trubicemi z PE tl do 13 mm DN do 22 mm</t>
  </si>
  <si>
    <t>Ochrana potrubí  termoizolačními trubicemi zpěnového polyetylenu PE přilepenými vpříčných a podélných spojích, tloušťky izolace přes 9 do 13 mm, vnitřního průměru izolace DN do 22 mm</t>
  </si>
  <si>
    <t>722181232</t>
  </si>
  <si>
    <t>Ochrana vodovodního potrubí přilepenými termoizolačními trubicemi z PE tl do 13 mm DN do 45 mm</t>
  </si>
  <si>
    <t>Ochrana potrubí  termoizolačními trubicemi zpěnového polyetylenu PE přilepenými vpříčných a podélných spojích, tloušťky izolace přes 9 do 13 mm, vnitřního průměru izolace DN přes 22 do 45 mm</t>
  </si>
  <si>
    <t>722181251</t>
  </si>
  <si>
    <t>Ochrana vodovodního potrubí přilepenými termoizolačními trubicemi z PE tl do 25 mm DN do 22 mm</t>
  </si>
  <si>
    <t>Ochrana potrubí  termoizolačními trubicemi zpěnového polyetylenu PE přilepenými vpříčných a podélných spojích, tloušťky izolace přes 20 do 25 mm, vnitřního průměru izolace DN do 22 mm</t>
  </si>
  <si>
    <t>722181252</t>
  </si>
  <si>
    <t>Ochrana vodovodního potrubí přilepenými termoizolačními trubicemi z PE tl do 25 mm DN do 45 mm</t>
  </si>
  <si>
    <t>Ochrana potrubí  termoizolačními trubicemi zpěnového polyetylenu PE přilepenými vpříčných a podélných spojích, tloušťky izolace přes 20 do 25 mm, vnitřního průměru izolace DN přes 22 do 45 mm</t>
  </si>
  <si>
    <t>722190401</t>
  </si>
  <si>
    <t>Vyvedení a upevnění výpustku do DN 25</t>
  </si>
  <si>
    <t>Zřízení přípojek na potrubí  vyvedení a upevnění výpustek do DN 25</t>
  </si>
  <si>
    <t>722231074</t>
  </si>
  <si>
    <t>Ventil zpětný mosazný G 1 PN 10 do 110°C se dvěma závity</t>
  </si>
  <si>
    <t>Armatury se dvěma závity ventily zpětné mosazné PN 10 do 110°C G 1</t>
  </si>
  <si>
    <t>722231143</t>
  </si>
  <si>
    <t>Ventil závitový pojistný rohový G 1</t>
  </si>
  <si>
    <t>Armatury se dvěma závity ventily pojistné rohové G 1</t>
  </si>
  <si>
    <t>722232045</t>
  </si>
  <si>
    <t>Kohout kulový přímý G 1 PN 42 do 185°C vnitřní závit</t>
  </si>
  <si>
    <t>Armatury se dvěma závity kulové kohouty PN 42 do 185 °C přímé vnitřní závit G 1</t>
  </si>
  <si>
    <t>722232046</t>
  </si>
  <si>
    <t>Kohout kulový přímý G 5/4 PN 42 do 185°C vnitřní závit</t>
  </si>
  <si>
    <t>Armatury se dvěma závity kulové kohouty PN 42 do 185 °C přímé vnitřní závit G 5/4</t>
  </si>
  <si>
    <t>722232061</t>
  </si>
  <si>
    <t>Kohout kulový přímý G 1/2 PN 42 do 185°C vnitřní závit s vypouštěním</t>
  </si>
  <si>
    <t>Armatury se dvěma závity kulové kohouty PN 42 do 185 °C přímé vnitřní závit s vypouštěním G 1/2</t>
  </si>
  <si>
    <t>722232062</t>
  </si>
  <si>
    <t>Kohout kulový přímý G 3/4 PN 42 do 185°C vnitřní závit s vypouštěním</t>
  </si>
  <si>
    <t>Armatury se dvěma závity kulové kohouty PN 42 do 185 °C přímé vnitřní závit s vypouštěním G 3/4</t>
  </si>
  <si>
    <t>722232063</t>
  </si>
  <si>
    <t>Kohout kulový přímý G 1 PN 42 do 185°C vnitřní závit s vypouštěním</t>
  </si>
  <si>
    <t>Armatury se dvěma závity kulové kohouty PN 42 do 185 °C přímé vnitřní závit s vypouštěním G 1</t>
  </si>
  <si>
    <t>722232064</t>
  </si>
  <si>
    <t>Kohout kulový přímý G 5/4 PN 42 do 185°C vnitřní závit s vypouštěním</t>
  </si>
  <si>
    <t>Armatury se dvěma závity kulové kohouty PN 42 do 185 °C přímé vnitřní závit s vypouštěním G 5/4</t>
  </si>
  <si>
    <t>722232501</t>
  </si>
  <si>
    <t>Potrubní oddělovač G 1/2 PN 10 do 65°C vnější závit</t>
  </si>
  <si>
    <t>Armatury se dvěma závity potrubní oddělovače vnější závit PN 10 do 65 °C G 1/2</t>
  </si>
  <si>
    <t>722232503</t>
  </si>
  <si>
    <t>Potrubní oddělovač G 1 PN 10 do 65°C vnější závit</t>
  </si>
  <si>
    <t>Armatury se dvěma závity potrubní oddělovače vnější závit PN 10 do 65 °C G 1</t>
  </si>
  <si>
    <t>722234265</t>
  </si>
  <si>
    <t>Filtr mosazný G 1 PN 16 do 120°C s 2x vnitřním závitem</t>
  </si>
  <si>
    <t>Armatury se dvěma závity filtry mosazný PN 16 do 120 °C G 1</t>
  </si>
  <si>
    <t>732421212</t>
  </si>
  <si>
    <t>Čerpadlo teplovodní mokroběžné závitové cirkulační DN 25 výtlak do 4,0 m průtok 2,20 m3/h pro TUV</t>
  </si>
  <si>
    <t>soubor</t>
  </si>
  <si>
    <t>Čerpadla teplovodní závitová mokroběžná cirkulační pro TUV (elektronicky řízená) PN 10, do 80°C DN přípojky/dopravní výška H (m) - čerpací výkon Q (m3/h) DN 25 / do 4,0 m / 2,2 m3/h</t>
  </si>
  <si>
    <t>734220101</t>
  </si>
  <si>
    <t>Ventil závitový regulační přímý G 3/4 PN 20 do 100°C vyvažovací</t>
  </si>
  <si>
    <t>Ventily regulační závitové vyvažovací přímé PN 20 do 100°C G 3/4</t>
  </si>
  <si>
    <t>73422010R</t>
  </si>
  <si>
    <t>Ventil závitový regulační přímý G 1/2 PN 20 do 100°C vyvažovací</t>
  </si>
  <si>
    <t>Ventily regulační závitové vyvažovací přímé PN 20 do 100°C G 1/2</t>
  </si>
  <si>
    <t>722250133</t>
  </si>
  <si>
    <t>Hydrantový systém s tvarově stálou hadicí D 25 x 30 m celoplechový</t>
  </si>
  <si>
    <t>Požární příslušenství a armatury  hydrantový systém s tvarově stálou hadicí celoplechový D 25 x 30 m</t>
  </si>
  <si>
    <t>722290226</t>
  </si>
  <si>
    <t>Zkouška těsnosti vodovodního potrubí závitového do DN 50</t>
  </si>
  <si>
    <t>Zkoušky, proplach a desinfekce vodovodního potrubí  zkoušky těsnosti vodovodního potrubí závitového do DN 50</t>
  </si>
  <si>
    <t>722290234</t>
  </si>
  <si>
    <t>Proplach a dezinfekce vodovodního potrubí do DN 80</t>
  </si>
  <si>
    <t>Zkoušky, proplach a desinfekce vodovodního potrubí  proplach a desinfekce vodovodního potrubí do DN 80</t>
  </si>
  <si>
    <t>998722102</t>
  </si>
  <si>
    <t>Přesun hmot tonážní pro vnitřní vodovod v objektech v do 12 m</t>
  </si>
  <si>
    <t>Přesun hmot pro vnitřní vodovod  stanovený zhmotnosti přesunovaného materiálu vodorovná dopravní vzdálenost do 50 m v objektech výšky přes 6 do 12 m</t>
  </si>
  <si>
    <t>998722181</t>
  </si>
  <si>
    <t>Příplatek k přesunu hmot tonážní 722 prováděný bez použití mechanizace</t>
  </si>
  <si>
    <t>Přesun hmot pro vnitřní vodovod  stanovený zhmotnosti přesunovaného materiálu Příplatek kceně za přesun prováděný bez použití mechanizace pro jakoukoliv výšku objektu</t>
  </si>
  <si>
    <t>725112022</t>
  </si>
  <si>
    <t>Klozet keramický závěsný na nosné stěny s hlubokým splachováním odpad vodorovný</t>
  </si>
  <si>
    <t>Zařízení záchodů klozety keramické závěsné na nosné stěny shlubokým splachováním odpad vodorovný</t>
  </si>
  <si>
    <t>725112R01</t>
  </si>
  <si>
    <t>Klozet keramický závěsný na nosné stěny s hlubokým splachováním odpad vodorovný, pro tělesně, postižené</t>
  </si>
  <si>
    <t>Zařízení záchodů klozety keramické závěsné na nosné stěny shlubokým splachováním odpad vodorovný, pro tělesně postižené</t>
  </si>
  <si>
    <t>725211603</t>
  </si>
  <si>
    <t>Umyvadlo keramické připevněné na stěnu šrouby bílé bez krytu na sifon 600 mm</t>
  </si>
  <si>
    <t>Umyvadla keramická bez výtokových armatur se zápachovou uzávěrkou připevněná na stěnu šrouby bílá bez sloupu nebo krytu na sifon 600 mm</t>
  </si>
  <si>
    <t>725211681</t>
  </si>
  <si>
    <t>Umyvadlo keramické zdravotní připevněné na stěnu šrouby bílé 640 mm</t>
  </si>
  <si>
    <t>Umyvadla keramická bez výtokových armatur zdravotní se zápachovou uzávěrkou připevněná na stěnu šrouby bílá 640 mm</t>
  </si>
  <si>
    <t>72522111R</t>
  </si>
  <si>
    <t>Vana invalidní 1980 mm, speciální elektro ovládaná</t>
  </si>
  <si>
    <t>? Integrované uložení lahve s dezinfekcí.</t>
  </si>
  <si>
    <t>Poznámka k položce:</t>
  </si>
  <si>
    <t>Working height min. 650 mm/25˝</t>
  </si>
  <si>
    <t>Weight (approx) 110 kg/242,5 lbs</t>
  </si>
  <si>
    <t>725241212</t>
  </si>
  <si>
    <t>Vanička sprchová z litého polymermramoru čtvercová 800x800 mm</t>
  </si>
  <si>
    <t>Sprchové vaničky, boxy, kouty a zástěny sprchové vaničky zlitého polymermramoru čtvercové 800x800 mm</t>
  </si>
  <si>
    <t>725245102</t>
  </si>
  <si>
    <t>Zástěna sprchová jednokřídlá do výšky 2000 mm a šířky 800 mm</t>
  </si>
  <si>
    <t>Sprchové vaničky, boxy, kouty a zástěny zástěny sprchové do výšky 2000 mm dveře jednokřídlé, šířky 800 mm</t>
  </si>
  <si>
    <t>725245112</t>
  </si>
  <si>
    <t>Zástěna sprchová jednokřídlá boční do výšky 2000 mm a šířky 800 mm</t>
  </si>
  <si>
    <t>Sprchové vaničky, boxy, kouty a zástěny zástěny sprchové do výšky 2000 mm dveře jednokřídlé pevné, boční, šířky 800 mm</t>
  </si>
  <si>
    <t>721212113</t>
  </si>
  <si>
    <t>Odtokový sprchový žlab délky 950 mm s krycím roštem a zápachovou uzávěrkou</t>
  </si>
  <si>
    <t>Odtokové sprchové žlaby se zápachovou uzávěrkou akrycím roštem délky 950 mm</t>
  </si>
  <si>
    <t>72529111R</t>
  </si>
  <si>
    <t>Nábytek skříňka pod umyvadlo 53x42x43 cm bílá</t>
  </si>
  <si>
    <t>725291712</t>
  </si>
  <si>
    <t>Doplňky zařízení koupelen a záchodů smaltované madlo krakorcové dl 834 mm</t>
  </si>
  <si>
    <t>Doplňky zařízení koupelen a záchodů  smaltované madla krakorcová, délky 834 mm</t>
  </si>
  <si>
    <t>725291722</t>
  </si>
  <si>
    <t>Doplňky zařízení koupelen a záchodů smaltované madlo krakorcové sklopné dl 834 mm</t>
  </si>
  <si>
    <t>Doplňky zařízení koupelen a záchodů  smaltované madla krakorcová sklopná, délky 834 mm</t>
  </si>
  <si>
    <t>725311121</t>
  </si>
  <si>
    <t>Dřez jednoduchý nerezový - dodávka kuchyně</t>
  </si>
  <si>
    <t>Dřezy bez výtokových armatur jednoduché nerezové - dodávka kuchyně</t>
  </si>
  <si>
    <t>725311131</t>
  </si>
  <si>
    <t>Dřez dvojitý nerezový - dodávka kuchyně</t>
  </si>
  <si>
    <t>Dřezy bez výtokových armatur dvojité  nerezové - dodávka kuchyně</t>
  </si>
  <si>
    <t>72533111R</t>
  </si>
  <si>
    <t>Výlevka bez výtokových armatur plastová se sklopnou plastovou mřížkou</t>
  </si>
  <si>
    <t>Výlevky bez výtokových armatur a splachovací nádrže plastové se sklopnou plastovou mřížkou</t>
  </si>
  <si>
    <t>725813111</t>
  </si>
  <si>
    <t>Ventil rohový bez připojovací trubičky nebo flexi hadičky G 1/2</t>
  </si>
  <si>
    <t>Ventily rohové bez připojovací trubičky nebo flexi hadičky G 1/2</t>
  </si>
  <si>
    <t>725813112</t>
  </si>
  <si>
    <t>Ventil rohový pračkový, myčkový G 3/4</t>
  </si>
  <si>
    <t>Ventily rohové bez připojovací trubičky nebo flexi hadičky pračkové, myčkové G 3/4</t>
  </si>
  <si>
    <t>725821311</t>
  </si>
  <si>
    <t>Baterie dřezová nástěnná páková s otáčivým kulatým ústím a délkou ramínka 200 mm, pro výlevku</t>
  </si>
  <si>
    <t>Baterie dřezové nástěnné pákové s otáčivým kulatým ústím a délkou ramínka 200 mm</t>
  </si>
  <si>
    <t>725821326</t>
  </si>
  <si>
    <t>Baterie dřezová stojánková páková s otáčivým kulatým ústím a délkou ramínka 265 mm</t>
  </si>
  <si>
    <t>Baterie dřezové stojánkové pákové s otáčivým ústím a délkou ramínka 265 mm</t>
  </si>
  <si>
    <t>725822611</t>
  </si>
  <si>
    <t>Baterie umyvadlová stojánková páková bez výpusti</t>
  </si>
  <si>
    <t>Baterie umyvadlové stojánkové pákové bez výpusti</t>
  </si>
  <si>
    <t>72582261R</t>
  </si>
  <si>
    <t>Baterie umyvadlová stojánková páková s prodlouženým raménkem</t>
  </si>
  <si>
    <t>Baterie umyvadlové stojánkové pákové s prodlouženým raménkem</t>
  </si>
  <si>
    <t>72582311R</t>
  </si>
  <si>
    <t>Baterie bidetové nástěnné pákové se sprškou</t>
  </si>
  <si>
    <t>7258413R1</t>
  </si>
  <si>
    <t>Baterie sprchová nástěnná páková, vč. sprchového setu</t>
  </si>
  <si>
    <t>Baterie sprchové nástěnné páková, vč. sprchového setu</t>
  </si>
  <si>
    <t>7258413R2</t>
  </si>
  <si>
    <t>Baterie sprchová nástěnná páková, vč. sprchového setu a ruční hlavice, pro tělesně postižené</t>
  </si>
  <si>
    <t>Baterie sprchové nástěnné páková, vč. sprchového setu a ruční hlavice, pro tělesně postižené</t>
  </si>
  <si>
    <t>725861102</t>
  </si>
  <si>
    <t>Zápachová uzávěrka pro umyvadla DN 40/50</t>
  </si>
  <si>
    <t>Zápachové uzávěrky zařizovacích předmětů pro umyvadla DN 40/50</t>
  </si>
  <si>
    <t>725862103</t>
  </si>
  <si>
    <t>Zápachová uzávěrka pro dřezy DN 40/50</t>
  </si>
  <si>
    <t>Zápachové uzávěrky zařizovacích předmětů pro dřezy DN 40/50</t>
  </si>
  <si>
    <t>725862123</t>
  </si>
  <si>
    <t>Zápachová uzávěrka pro dvojdřezy DN 40/50</t>
  </si>
  <si>
    <t>Zápachové uzávěrky zařizovacích předmětů pro dvojdřezy DN 40/50</t>
  </si>
  <si>
    <t>725865311</t>
  </si>
  <si>
    <t>Zápachová uzávěrka sprchových van DN 40/50 s kulovým kloubem na odtoku</t>
  </si>
  <si>
    <t>Zápachové uzávěrky zařizovacích předmětů pro vany sprchových koutů s kulovým kloubem na odtoku DN 40/50</t>
  </si>
  <si>
    <t>721226513</t>
  </si>
  <si>
    <t>Zápachová uzávěrka podomítková pro pračku a myčku DN 40/50 s přípojem vody</t>
  </si>
  <si>
    <t>Zápachové uzávěrky podomítkové (Pe) s krycí deskou pro pračku a myčku DN 40/50 s přípojem vody</t>
  </si>
  <si>
    <t>998725102</t>
  </si>
  <si>
    <t>Přesun hmot tonážní pro zařizovací předměty v objektech v do 12 m</t>
  </si>
  <si>
    <t>Přesun hmot pro zařizovací předměty  stanovený zhmotnosti přesunovaného materiálu vodorovná dopravní vzdálenost do 50 m v objektech výšky přes 6 do 12 m</t>
  </si>
  <si>
    <t>998725181</t>
  </si>
  <si>
    <t>Příplatek k přesunu hmot tonážní 725 prováděný bez použití mechanizace</t>
  </si>
  <si>
    <t>Přesun hmot pro zařizovací předměty  stanovený zhmotnosti přesunovaného materiálu Příplatek k cenám za přesun prováděný bez použití mechanizace pro jakoukoliv výšku objektu</t>
  </si>
  <si>
    <t>726111031</t>
  </si>
  <si>
    <t>Instalační předstěna - klozet s ovládáním zepředu v 1080 mm závěsný do masivní zděné kce</t>
  </si>
  <si>
    <t>Předstěnové instalační systémy pro zazdění do masivních zděných konstrukcí pro závěsné klozety ovládání zepředu, stavební výška 1080 mm</t>
  </si>
  <si>
    <t>726191002</t>
  </si>
  <si>
    <t>Souprava pro předstěnovou montáž</t>
  </si>
  <si>
    <t>Ostatní příslušenství instalačních systémů  souprava pro předstěnovou montáž</t>
  </si>
  <si>
    <t>998726112</t>
  </si>
  <si>
    <t>Přesun hmot tonážní pro instalační prefabrikáty v objektech v do 12 m</t>
  </si>
  <si>
    <t>Přesun hmot pro instalační prefabrikáty  stanovený zhmotnosti přesunovaného materiálu vodorovná dopravní vzdálenost do 50 m v objektech výšky přes 6 m do 12 m</t>
  </si>
  <si>
    <t>998726181</t>
  </si>
  <si>
    <t>Příplatek k přesunu hmot tonážní 726 prováděný bez použití mechanizace</t>
  </si>
  <si>
    <t>Přesun hmot pro instalační prefabrikáty  stanovený zhmotnosti přesunovaného materiálu Příplatek k cenám za přesun prováděný bez použití mechanizace pro jakoukoliv výšku objektu</t>
  </si>
  <si>
    <t>HZS2491</t>
  </si>
  <si>
    <t>Hodinová zúčtovací sazba dělník zednických výpomocí</t>
  </si>
  <si>
    <t>Hodinové zúčtovací sazby profesí PSV  zednické výpomoci a pomocné práce PSV dělník zednických výpomocí</t>
  </si>
  <si>
    <t>013254000</t>
  </si>
  <si>
    <t>Dokumentace skutečného provedení stavby</t>
  </si>
  <si>
    <t>? Výškově nastavitelná vana.</t>
  </si>
  <si>
    <t>? Všechny funkce ovládané z ovládacího panelu nad nožní stranou vany.</t>
  </si>
  <si>
    <t>? Sprchová hadice délky 2,5 m.</t>
  </si>
  <si>
    <t>? Nastavitelná opěrka nohou.</t>
  </si>
  <si>
    <t>? Vnitřní postranní madla.</t>
  </si>
  <si>
    <t>? Vestavěná dezinfekční sprcha s dávkováním správné dávky dezinfektantu/vody.</t>
  </si>
  <si>
    <t>? Bezpečnost - uzavírací ventil dezinfekčního systému.</t>
  </si>
  <si>
    <t>Total Length 1980 mm/78"</t>
  </si>
  <si>
    <t>Working height max. 1050 mm/41ź"</t>
  </si>
  <si>
    <t>Panel height min. 885 mm/34ž"</t>
  </si>
  <si>
    <t>Panel height max. 1285 mm/51"</t>
  </si>
  <si>
    <t>Tub width 780 mm/30ž"</t>
  </si>
  <si>
    <t>Panel width 890 mm/35"</t>
  </si>
  <si>
    <t>132201101</t>
  </si>
  <si>
    <t>Hloubení rýh š do 600 mm v hornině tř. 3 objemu do 100 m3</t>
  </si>
  <si>
    <t>Hloubení zapažených i nezapažených rýh šířky do 600 mm  s urovnáním dna do předepsaného profilu a spádu v hornině tř. 3 do 100 m3</t>
  </si>
  <si>
    <t xml:space="preserve">57*0,6*1,2 : </t>
  </si>
  <si>
    <t>41,04</t>
  </si>
  <si>
    <t>132201109</t>
  </si>
  <si>
    <t>Příplatek za lepivost k hloubení rýh š do 600 mm v hornině tř. 3</t>
  </si>
  <si>
    <t>Hloubení zapažených i nezapažených rýh šířky do 600 mm  s urovnáním dna do předepsaného profilu a spádu v hornině tř. 3 Příplatek k cenám za lepivost horniny tř. 3</t>
  </si>
  <si>
    <t xml:space="preserve">f0 : </t>
  </si>
  <si>
    <t xml:space="preserve">41,04*0,3 'Přepočtené koeficientem množství : </t>
  </si>
  <si>
    <t>12,312</t>
  </si>
  <si>
    <t xml:space="preserve">f0+f8 : </t>
  </si>
  <si>
    <t>43,74</t>
  </si>
  <si>
    <t>51,3</t>
  </si>
  <si>
    <t xml:space="preserve">f0-f3 : </t>
  </si>
  <si>
    <t>15,39</t>
  </si>
  <si>
    <t>167101101</t>
  </si>
  <si>
    <t>Nakládání výkopku z hornin tř. 1 až 4 do 100 m3</t>
  </si>
  <si>
    <t>Nakládání, skládání a překládání neulehlého výkopku nebo sypaniny  nakládání, množství do 100 m3, zhornin tř. 1 až 4</t>
  </si>
  <si>
    <t xml:space="preserve">15,39*2 'Přepočtené koeficientem množství : </t>
  </si>
  <si>
    <t>30,78</t>
  </si>
  <si>
    <t xml:space="preserve">f0-f1-f2 : </t>
  </si>
  <si>
    <t>25,65</t>
  </si>
  <si>
    <t xml:space="preserve">57*0,6*0,35 : </t>
  </si>
  <si>
    <t>11,97</t>
  </si>
  <si>
    <t xml:space="preserve">11,97*2 'Přepočtené koeficientem množství : </t>
  </si>
  <si>
    <t>23,94</t>
  </si>
  <si>
    <t xml:space="preserve">57*0,6*0,1 : </t>
  </si>
  <si>
    <t>3,42</t>
  </si>
  <si>
    <t>871181211</t>
  </si>
  <si>
    <t>Montáž potrubí z PE100 SDR 11 otevřený výkop svařovaných elektrotvarovkou D 50 x 4,6 mm</t>
  </si>
  <si>
    <t>Montáž vodovodního potrubí zplastů v otevřeném výkopu z polyetylenu PE 100 svařovaných elektrotvarovkou SDR 11/PN16 D 50 x 4,6 mm</t>
  </si>
  <si>
    <t>28613493</t>
  </si>
  <si>
    <t>potrubí plynovodní PE100 SDR 11 tyče 12m se signalizační vrstvou 50x4,6mm</t>
  </si>
  <si>
    <t>28613964</t>
  </si>
  <si>
    <t>trubka ochranná pro plyn PEHD 90x3,5mm</t>
  </si>
  <si>
    <t>877181101</t>
  </si>
  <si>
    <t>Montáž elektrospojek na potrubí z PE trub d 50</t>
  </si>
  <si>
    <t>Montáž tvarovek na plastovém potrubí z polyetylenu PE 100 elektrotvarovek SDR 11/PN16 spojek, oblouků nebo redukcí d 50</t>
  </si>
  <si>
    <t>28615971</t>
  </si>
  <si>
    <t>přechodový spoj PE/ocel s ochranným pouzdrem</t>
  </si>
  <si>
    <t>877181112</t>
  </si>
  <si>
    <t>Montáž elektrokolen 90° na potrubí z PE trub d 50</t>
  </si>
  <si>
    <t>Montáž tvarovek na plastovém potrubí z polyetylenu PE 100 elektrotvarovek SDR 11/PN16 kolen 90° d 50</t>
  </si>
  <si>
    <t>28614933</t>
  </si>
  <si>
    <t>elektrokoleno 90° PE 100 PN 16 d 50</t>
  </si>
  <si>
    <t>998276101</t>
  </si>
  <si>
    <t>Přesun hmot pro trubní vedení z trub z plastických hmot otevřený výkop</t>
  </si>
  <si>
    <t>Přesun hmot pro trubní vedení hloubené ztrub z plastických hmot nebo sklolaminátových pro vodovody nebo kanalizace v otevřeném výkopu dopravní vzdálenost do 15 m</t>
  </si>
  <si>
    <t>998276124</t>
  </si>
  <si>
    <t>Příplatek k přesunu hmot pro trubní vedení z trub z plastických hmot za zvětšený přesun do 500 m</t>
  </si>
  <si>
    <t>Přesun hmot pro trubní vedení hloubené ztrub z plastických hmot nebo sklolaminátových Příplatek k cenám za zvětšený přesun přes vymezenou největší dopravní vzdálenost do 500 m</t>
  </si>
  <si>
    <t>723111204</t>
  </si>
  <si>
    <t>Potrubí ocelové závitové černé bezešvé svařované běžné DN 25</t>
  </si>
  <si>
    <t>Potrubí zocelových trubek závitových černých  spojovaných svařováním, bezešvých běžných DN 25</t>
  </si>
  <si>
    <t>723111206</t>
  </si>
  <si>
    <t>Potrubí ocelové závitové černé bezešvé svařované běžné DN 40</t>
  </si>
  <si>
    <t>Potrubí zocelových trubek závitových černých  spojovaných svařováním, bezešvých běžných DN 40</t>
  </si>
  <si>
    <t>723231164</t>
  </si>
  <si>
    <t>Kohout kulový přímý G 1 PN 42 do 185°C plnoprůtokový vnitřní závit těžká řada</t>
  </si>
  <si>
    <t>Armatury se dvěma závity kohouty kulové PN 42 do 185°C plnoprůtokové vnitřní závit těžká řada G 1</t>
  </si>
  <si>
    <t>723231166</t>
  </si>
  <si>
    <t>Kohout kulový přímý G 1 1/2 PN 42 do 185°C plnoprůtokový vnitřní závit těžká řada</t>
  </si>
  <si>
    <t>Armatury se dvěma závity kohouty kulové PN 42 do 185°C plnoprůtokové vnitřní závit těžká řada G 1 1/2</t>
  </si>
  <si>
    <t>783614651</t>
  </si>
  <si>
    <t>Základní antikorozní jednonásobný syntetický potrubí DN do 50 mm</t>
  </si>
  <si>
    <t>Základní antikorozní nátěr armatur a kovových potrubí jednonásobný potrubí do DN 50 mm syntetický standardní</t>
  </si>
  <si>
    <t>783617611</t>
  </si>
  <si>
    <t>Krycí dvojnásobný syntetický nátěr potrubí DN do 50 mm</t>
  </si>
  <si>
    <t>Krycí nátěr (email) armatur a kovových potrubí potrubí do DN 50 mm dvojnásobný syntetický standardní</t>
  </si>
  <si>
    <t>043114000</t>
  </si>
  <si>
    <t>Zkoušky tlakové, revize plynovodu</t>
  </si>
  <si>
    <t>101</t>
  </si>
  <si>
    <t>Ventilátor ILT/6-400, Qv = 4500m3/h</t>
  </si>
  <si>
    <t>vč. pružných manžet</t>
  </si>
  <si>
    <t>Regulační klapka ovl. servopohonem, vč. servopohonu:</t>
  </si>
  <si>
    <t>Servopohon Belimo NM 230A (230V, 10Nm)</t>
  </si>
  <si>
    <t>103</t>
  </si>
  <si>
    <t>Nasávací protidešťová žaluzie</t>
  </si>
  <si>
    <t>800x800, RAL dle ARCH</t>
  </si>
  <si>
    <t>104</t>
  </si>
  <si>
    <t>Pletivová mřížka</t>
  </si>
  <si>
    <t>500x500</t>
  </si>
  <si>
    <t>105</t>
  </si>
  <si>
    <t>Přívodní interiérová mřížka</t>
  </si>
  <si>
    <t>800x500</t>
  </si>
  <si>
    <t>106</t>
  </si>
  <si>
    <t>Čtyřhranný potrubní rozvod sk. I</t>
  </si>
  <si>
    <t>vč. tvarovek, 30%</t>
  </si>
  <si>
    <t>201</t>
  </si>
  <si>
    <t>Ventilátor KN2 UP 100 ERKF, Qv = max 90m3/h</t>
  </si>
  <si>
    <t>vč. zpětné klapky</t>
  </si>
  <si>
    <t>vč. přechodu 80-100</t>
  </si>
  <si>
    <t>202</t>
  </si>
  <si>
    <t>Ventilátor TD 500/160, Qv = max 300m3/h</t>
  </si>
  <si>
    <t>203</t>
  </si>
  <si>
    <t>Samotahová hlavice VHO 250</t>
  </si>
  <si>
    <t>vč. síta proti hmyzu, izolace tl. 20mm - MIRALON</t>
  </si>
  <si>
    <t>Provedení dle výkresu</t>
  </si>
  <si>
    <t>204</t>
  </si>
  <si>
    <t>Ohebná hadice hluktlumicí</t>
  </si>
  <si>
    <t>bm</t>
  </si>
  <si>
    <t>D 80/100</t>
  </si>
  <si>
    <t>205</t>
  </si>
  <si>
    <t>D 160</t>
  </si>
  <si>
    <t>206</t>
  </si>
  <si>
    <t>D 125</t>
  </si>
  <si>
    <t>207</t>
  </si>
  <si>
    <t>Talířový ventil</t>
  </si>
  <si>
    <t>208</t>
  </si>
  <si>
    <t>Potrubí a tvarovky spiro do průměru:</t>
  </si>
  <si>
    <t>250 / 40 % tvar. dílů</t>
  </si>
  <si>
    <t>209</t>
  </si>
  <si>
    <t>Tepelná izolace tl. 4 cm - iz. deskami nebo pásy</t>
  </si>
  <si>
    <t>s Al. polepem přip. na trny, přelepení spojů Al. páskou</t>
  </si>
  <si>
    <t>( zaizolované potrubí přes poslední patro )</t>
  </si>
  <si>
    <t>301</t>
  </si>
  <si>
    <t>302</t>
  </si>
  <si>
    <t>303</t>
  </si>
  <si>
    <t>Obdélníková vyústka na kruhové potrubí pro odvod vzduchu</t>
  </si>
  <si>
    <t>425x75, vč. regulace R1</t>
  </si>
  <si>
    <t>304</t>
  </si>
  <si>
    <t>Stěnová mřížka</t>
  </si>
  <si>
    <t>300x150, 17,5"</t>
  </si>
  <si>
    <t>305</t>
  </si>
  <si>
    <t>Požární větrací nřížka 400x250 vč. Krycí mřížky</t>
  </si>
  <si>
    <t>sa</t>
  </si>
  <si>
    <t>BaTr, min. EI45</t>
  </si>
  <si>
    <t>306</t>
  </si>
  <si>
    <t>200 / 40 % tvar. dílů</t>
  </si>
  <si>
    <t>Montážní, těsnící a spojovací materiál</t>
  </si>
  <si>
    <t>kpl</t>
  </si>
  <si>
    <t>Požární ucpávky</t>
  </si>
  <si>
    <t>Předávací dokumentace vč. dokumentace skutečného provedení</t>
  </si>
  <si>
    <t>Pol_25</t>
  </si>
  <si>
    <t>Komplexní vyzkoušení</t>
  </si>
  <si>
    <t>POL1_</t>
  </si>
  <si>
    <t>Pol_26</t>
  </si>
  <si>
    <t>Zaregulování zařízení</t>
  </si>
  <si>
    <t>Pol_27</t>
  </si>
  <si>
    <t>Zaškolení obsluhy</t>
  </si>
  <si>
    <t>Pol_28</t>
  </si>
  <si>
    <t>Náklady na dopravu</t>
  </si>
  <si>
    <t>Datový rozvaděč 19" 42U 600x800</t>
  </si>
  <si>
    <t>19" Ventilační jednotka s termostatem</t>
  </si>
  <si>
    <t>19" Patch panel 24 port neosazený 1U</t>
  </si>
  <si>
    <t>Modul MINI -JACK RJ45 kat.6 do p.p.</t>
  </si>
  <si>
    <t>19" ISDN panel 50P</t>
  </si>
  <si>
    <t>19" Vyvazovací panel 2U</t>
  </si>
  <si>
    <t>Police 19"  350mm</t>
  </si>
  <si>
    <t>Rozvodný panel 19",  5x 230V/50Hz s předpěť. ochranou</t>
  </si>
  <si>
    <t>Switch 19", 24 x RJ-45 GigE,  PoE 370W, 2960, Management, 2x SFP, 110V AC-230V AC</t>
  </si>
  <si>
    <t>WIFI Router 2,GHz, 5GHz, 4x port 10/100</t>
  </si>
  <si>
    <t>UPS RACK, On-line 3000VA, Ethernet dohled</t>
  </si>
  <si>
    <t>UTP kabel kat.6</t>
  </si>
  <si>
    <t>UTP Patch Cords RJ45/RJ 45 1m kat 6</t>
  </si>
  <si>
    <t>UTP Patch Cords RJ45/RJ 45 2m kat 6</t>
  </si>
  <si>
    <t>Datová zásuvka 2x RJ 45cat.6 pod omítku (provedení dle zásuvek NN)</t>
  </si>
  <si>
    <t>Trubka 2323 PVC pod omítkou vč. zapravení</t>
  </si>
  <si>
    <t>Trubka 2348 PVC pod omítkou vč. zapravení</t>
  </si>
  <si>
    <t>Trubka 50mm pod omítkou vč. zapravení</t>
  </si>
  <si>
    <t>Příchytka pro tr.23,36,48</t>
  </si>
  <si>
    <t>Drátěný kabelový žlab, 54x100mm, včetně spojovacího materiálu a konzol</t>
  </si>
  <si>
    <t>Krabice univerzální pr. 68mm  vč. víčka</t>
  </si>
  <si>
    <t>Krabice 132x132x72 vč. víčka</t>
  </si>
  <si>
    <t>Osazení hmoždinky 8 mm  včetně vrutu</t>
  </si>
  <si>
    <t>Stahovací pásek PVC 150mm</t>
  </si>
  <si>
    <t>Drobný instalační materiál</t>
  </si>
  <si>
    <t>Koordinace se silnoproudem</t>
  </si>
  <si>
    <t>Koordinace ostatní profese</t>
  </si>
  <si>
    <t>Značení modulů RJ</t>
  </si>
  <si>
    <t>Měření segmentů UTP, FTP kat.6</t>
  </si>
  <si>
    <t>Konfigurace síťových prvků, routerů</t>
  </si>
  <si>
    <t>Průraz stěnou 30cm</t>
  </si>
  <si>
    <t>Průraz stěnou 60cm</t>
  </si>
  <si>
    <t>Protipožární ochrana např. tmel Intumex MW    (komplet)</t>
  </si>
  <si>
    <t>kpl.</t>
  </si>
  <si>
    <t>Dveřní komunikátor, provedení IP základní jednotka s kamerou, PoE, 3x2 tlačítka, RFID čtečka</t>
  </si>
  <si>
    <t>Rám pro instalaci do zdi,</t>
  </si>
  <si>
    <t>Krabice pro instalaci do zdi,</t>
  </si>
  <si>
    <t>Samozamykací zámek, 12V-24VDC, fail safe - funkce EPS(panik), pravolevý tř. 3</t>
  </si>
  <si>
    <t>Napájecí zdroj 12V/1,5A DC + záložní Aku 7Ah, plechová skříň</t>
  </si>
  <si>
    <t>Dveřní kování pro zámky</t>
  </si>
  <si>
    <t>Pancéřová hadice z nerezové pásky, průměr 8/10 délka 1m</t>
  </si>
  <si>
    <t>Telekomunikační skříň 1b včetně zámku, nosníku, 2x LSA 10P rozpojovací</t>
  </si>
  <si>
    <t>Telefonní ústředna IP, Rack verze, základní modul pro 30portů</t>
  </si>
  <si>
    <t>Zaslepující čelo do šasi ústředny</t>
  </si>
  <si>
    <t>Modul ISDN</t>
  </si>
  <si>
    <t>Lite modul VoIP, 2 hovorové kanály (2klienti)</t>
  </si>
  <si>
    <t>Lite add licence 5VoIP uživatelů</t>
  </si>
  <si>
    <t>VoIP telefon,  PoE 7" TFT-LCD dotykový display, 800x800pixelů</t>
  </si>
  <si>
    <t>UTP Patch Cords RJ45/RJ 45   1m kat 6</t>
  </si>
  <si>
    <t>CYKY-O 2x1</t>
  </si>
  <si>
    <t>TCEPKPFLEZE 5XN0,8 telefonní kabel</t>
  </si>
  <si>
    <t>Trubka zemní  vrapovaná 50mm červená (O2 příprava)</t>
  </si>
  <si>
    <t>Výkop 35/80cm kompl.</t>
  </si>
  <si>
    <t>Prostup do objektu vč. zapravení pr. do 150mm</t>
  </si>
  <si>
    <t>Krabice univerzální pr. 68 vč. víčka</t>
  </si>
  <si>
    <t>Krimpovací konektor RJ 45 kat6</t>
  </si>
  <si>
    <t>Montáž a oživení PbX</t>
  </si>
  <si>
    <t>Připojení Helios do sítě, programování</t>
  </si>
  <si>
    <t>Přípojení vrátníků k externím zařízením(zámek, brána, EKV)</t>
  </si>
  <si>
    <t>Zaškolení uživatele</t>
  </si>
  <si>
    <t>Revize</t>
  </si>
  <si>
    <t>Ústř.192 smyček.,8 podsystémů, plechový box+trafo 75W k EZS, expander 8 smyček</t>
  </si>
  <si>
    <t>LCD CZ, klávesnice</t>
  </si>
  <si>
    <t>LED tablo pro klávesnici</t>
  </si>
  <si>
    <t>Expandér, 8 smyček na sběrnici + BOX včetně tampru</t>
  </si>
  <si>
    <t>Bílý povrchový/závrtný mag. kontakt, 45x15x16,5mm</t>
  </si>
  <si>
    <t>Garážový magnetický kontakt</t>
  </si>
  <si>
    <t>Pasivní infra. detektor PIR s vysokou odolností proti VF rušení</t>
  </si>
  <si>
    <t>Audiodetektor tříštění skla</t>
  </si>
  <si>
    <t>Opticko-kouřový hlásič, samoresetovací</t>
  </si>
  <si>
    <t>Tísňové tlačítko strhávací</t>
  </si>
  <si>
    <t>Vnitřní akustická siréna</t>
  </si>
  <si>
    <t>Vnější akustická siréna vč. Aku</t>
  </si>
  <si>
    <t>GSM komunikátor + SIM karta O2</t>
  </si>
  <si>
    <t>Modul spínaného zdroje 12V/10A s tepelnou a nadproudovou ochranou v kovovém krytu s prostorem pro, akumulátor max. 65Ah.</t>
  </si>
  <si>
    <t>Aku kapacita 7 Ah, nominální napětí 12 Vss</t>
  </si>
  <si>
    <t>Aku kapacita 55 Ah, nominální napětí 12 Vss</t>
  </si>
  <si>
    <t>FTP CAT 5e</t>
  </si>
  <si>
    <t>Kabel 3x2x0,5 dle dodavatele</t>
  </si>
  <si>
    <t>CYKY 2x2,5</t>
  </si>
  <si>
    <t>Plastová propojovací krabice šroubovací svorky, počet svorek 5+1</t>
  </si>
  <si>
    <t>Krabice pr. 68 vč. Víčka</t>
  </si>
  <si>
    <t>Programování, funkční zkouška systému</t>
  </si>
  <si>
    <t>Výchozí revize ústředny EZS</t>
  </si>
  <si>
    <t>Koordinace prací s dalšími profesemi</t>
  </si>
  <si>
    <t>Školení uživatelů EZS</t>
  </si>
  <si>
    <t>Provozní kniha EZS</t>
  </si>
  <si>
    <t>Protipožární ochrana např. tmel Intumex MW  (komplet)</t>
  </si>
  <si>
    <t>Rozvodnice STA oceloplech. 350x400x250 vč. zámek</t>
  </si>
  <si>
    <t>Konektor F na koax. Kabel</t>
  </si>
  <si>
    <t>Zásuvka koncová TV / R / SAT včetně víčka</t>
  </si>
  <si>
    <t>Zakončovací odpor 75 Ohm do zásuvek / 10ks</t>
  </si>
  <si>
    <t>sada</t>
  </si>
  <si>
    <t>Drobný spotřební materiál</t>
  </si>
  <si>
    <t>Koaxiální kabel 75Ohm H121 Cu, PVC vnitřní, LZSH</t>
  </si>
  <si>
    <t>Propojovací kabely 0,5m F konektory</t>
  </si>
  <si>
    <t>Trubka zemní  vrapovaná 50mm červená (KTV příprava) - výkop v TLF</t>
  </si>
  <si>
    <t>Příchytka OBO pro tr.23,36,48</t>
  </si>
  <si>
    <t>Krabice KU  68 vč. víčka</t>
  </si>
  <si>
    <t>Krabice KO 125 vč. víčka</t>
  </si>
  <si>
    <t>0101</t>
  </si>
  <si>
    <t>Rozvaděč elektroměrový ER vč.montáže a zapojení, do výklenku, jistič 80A B/3</t>
  </si>
  <si>
    <t>0102</t>
  </si>
  <si>
    <t>Rozvaděč RH vč.montáže a zapojení, v.č. D.1.4.4.115</t>
  </si>
  <si>
    <t>0103</t>
  </si>
  <si>
    <t>Rozvaděč RO1 vč.montáže a zapojení, v.č. D.1.4.4.116</t>
  </si>
  <si>
    <t>0104</t>
  </si>
  <si>
    <t>Rozvaděč RMS2.1 vč.montáže a zapojení, v.č. D.1.4.4.117</t>
  </si>
  <si>
    <t>0105</t>
  </si>
  <si>
    <t>Rozvaděč RMS3.1 vč.montáže a zapojení, v.č. D.1.4.4.118</t>
  </si>
  <si>
    <t>0106</t>
  </si>
  <si>
    <t>Rozvaděč ROB vč.montáže a zapojení, v.č. D.1.4.4.119</t>
  </si>
  <si>
    <t>0107</t>
  </si>
  <si>
    <t>Rozvaděč RKOT vč.montáže a zapojení, v.č. 114</t>
  </si>
  <si>
    <t>0108</t>
  </si>
  <si>
    <t>Rozvaděč RUPS vč.montáže a zapojení, v.č. 115</t>
  </si>
  <si>
    <t>0109</t>
  </si>
  <si>
    <t>Rozvaděč RPO - EI30 vč.montáže a zapojení, v.č. 116</t>
  </si>
  <si>
    <t>0110</t>
  </si>
  <si>
    <t>Svítidlo typ A1</t>
  </si>
  <si>
    <t>0111</t>
  </si>
  <si>
    <t>Svítidlo typ A2</t>
  </si>
  <si>
    <t>0112</t>
  </si>
  <si>
    <t>Svítidlo typ A2v</t>
  </si>
  <si>
    <t>0113</t>
  </si>
  <si>
    <t>Svítidlo typ B1</t>
  </si>
  <si>
    <t>0114</t>
  </si>
  <si>
    <t>Svítidlo typ C1</t>
  </si>
  <si>
    <t>0115</t>
  </si>
  <si>
    <t>Svítidlo typ C2</t>
  </si>
  <si>
    <t>0116</t>
  </si>
  <si>
    <t>Svítidlo typ D2</t>
  </si>
  <si>
    <t>0117</t>
  </si>
  <si>
    <t>Svítidlo typ D3</t>
  </si>
  <si>
    <t>0118</t>
  </si>
  <si>
    <t>Svítidlo typ E1</t>
  </si>
  <si>
    <t>0119</t>
  </si>
  <si>
    <t>Svítidlo typ F1</t>
  </si>
  <si>
    <t>0120</t>
  </si>
  <si>
    <t>Svítidlo typ G1</t>
  </si>
  <si>
    <t>0121</t>
  </si>
  <si>
    <t>Svítidlo typ NP1</t>
  </si>
  <si>
    <t>0122</t>
  </si>
  <si>
    <t>Svítidlo typ NP2</t>
  </si>
  <si>
    <t>0123</t>
  </si>
  <si>
    <t>Svítidlo typ NP3</t>
  </si>
  <si>
    <t>0124</t>
  </si>
  <si>
    <t>Svítidlo typ N1</t>
  </si>
  <si>
    <t>0125</t>
  </si>
  <si>
    <t>Svítidlo typ N1v</t>
  </si>
  <si>
    <t>0126</t>
  </si>
  <si>
    <t>Svítidlo typ N2</t>
  </si>
  <si>
    <t>0127</t>
  </si>
  <si>
    <t>Svítidlo typ N2v</t>
  </si>
  <si>
    <t>0128</t>
  </si>
  <si>
    <t>Svítidlo typ VO1</t>
  </si>
  <si>
    <t>0129</t>
  </si>
  <si>
    <t>Svítidlo typ VO2</t>
  </si>
  <si>
    <t>0130</t>
  </si>
  <si>
    <t>Vodič Cu 4 ZŽ</t>
  </si>
  <si>
    <t>0131</t>
  </si>
  <si>
    <t>Vodič Cu 6 ZŽ</t>
  </si>
  <si>
    <t>0132</t>
  </si>
  <si>
    <t>Vodič Cu 10 ZŽ</t>
  </si>
  <si>
    <t>0133</t>
  </si>
  <si>
    <t>Vodič Cu 16 ZŽ</t>
  </si>
  <si>
    <t>0134</t>
  </si>
  <si>
    <t>Vodič Cu 25 ZŽ</t>
  </si>
  <si>
    <t>0135</t>
  </si>
  <si>
    <t>Kabel CYKY 2Ax1,5 vč. uložení a zapojení, ukončení</t>
  </si>
  <si>
    <t>0136</t>
  </si>
  <si>
    <t>Kabel CYKY 3Ax1,5 vč. uložení a zapojení, ukončení</t>
  </si>
  <si>
    <t>0137</t>
  </si>
  <si>
    <t>Kabel CYKY 3Cx1,5 vč. uložení a zapojení, ukončení</t>
  </si>
  <si>
    <t>0138</t>
  </si>
  <si>
    <t>Kabel CYKY 5Cx1,5 vč. uložení a zapojení, ukončení</t>
  </si>
  <si>
    <t>0139</t>
  </si>
  <si>
    <t>Kabel CYKY 3Cx2,5 vč. uložení a zapojení, ukončení</t>
  </si>
  <si>
    <t>0140</t>
  </si>
  <si>
    <t>Kabel CYKY 5Cx2,5 vč. uložení a zapojení, ukončení</t>
  </si>
  <si>
    <t>0141</t>
  </si>
  <si>
    <t>Kabel CYKY 5Cx4 vč. uložení a zapojení, ukončení</t>
  </si>
  <si>
    <t>0142</t>
  </si>
  <si>
    <t>Kabel CYKY 5Cx10 vč. uložení a zapojení, ukončení</t>
  </si>
  <si>
    <t>0143</t>
  </si>
  <si>
    <t>Kabel AYKY 4Bx70mm vč. uložení a zapojení, ukončení</t>
  </si>
  <si>
    <t>0144</t>
  </si>
  <si>
    <t>Kabel CGSG 3Cx1,5 vč. uložení a zapojení, ukončení</t>
  </si>
  <si>
    <t>0145</t>
  </si>
  <si>
    <t>Kabel CGSG 5Cx1,5 vč. uložení a zapojení, ukončení</t>
  </si>
  <si>
    <t>0146</t>
  </si>
  <si>
    <t>Kabel CGSG 5Cx2,5 vč. uložení a zapojení, ukončení</t>
  </si>
  <si>
    <t>0147</t>
  </si>
  <si>
    <t>Kabel CHKE-V 2Ax1,5mm vč. uložení a zapojení, ukončení</t>
  </si>
  <si>
    <t>0148</t>
  </si>
  <si>
    <t>Kabel CHKE-V 3Ax1,5mm vč. uložení a zapojení, ukončení</t>
  </si>
  <si>
    <t>0149</t>
  </si>
  <si>
    <t>Kabel CHKE-V 3Cx1,5mm vč. uložení a zapojení, ukončení</t>
  </si>
  <si>
    <t>0150</t>
  </si>
  <si>
    <t>Kabel CHKE-V 5Cx1,5mm vč. uložení a zapojení, ukončení</t>
  </si>
  <si>
    <t>0151</t>
  </si>
  <si>
    <t>Kabel CHKE-V 3Cx2,5mm vč. uložení a zapojení, ukončení</t>
  </si>
  <si>
    <t>0152</t>
  </si>
  <si>
    <t>Kabel CHKE-V 5Cx2,5mm vč. uložení a zapojení, ukončení</t>
  </si>
  <si>
    <t>0153</t>
  </si>
  <si>
    <t>Kabel CHKE-V 5Cx4mm vč. uložení a zapojení, ukončení</t>
  </si>
  <si>
    <t>0154</t>
  </si>
  <si>
    <t>Kabel JYTY 7x1mm vč. uložení a zapojení, ukončení</t>
  </si>
  <si>
    <t>0155</t>
  </si>
  <si>
    <t>Kabel CMFM 2x1,5mm vč. uložení a zapojení, ukončení</t>
  </si>
  <si>
    <t>0156</t>
  </si>
  <si>
    <t>Kabel CMFM 4x1,5mm vč. uložení a zapojení, ukončení</t>
  </si>
  <si>
    <t>0157</t>
  </si>
  <si>
    <t>TRUBKA o16mm TUHÁ S VYSOKOU MECHANICKOU ODOLNOSTÍ, BÍLÁ, včetně uchycení</t>
  </si>
  <si>
    <t>0158</t>
  </si>
  <si>
    <t>TRUBKA o25mm TUHÁ S VYSOKOU MECHANICKOU ODOLNOSTÍ, BÍLÁ, včetně uchycení</t>
  </si>
  <si>
    <t>0159</t>
  </si>
  <si>
    <t>TRUBKA o40mm TUHÁ S VYSOKOU MECHANICKOU ODOLNOSTÍ, BÍLÁ, včetně uchycení</t>
  </si>
  <si>
    <t>0160</t>
  </si>
  <si>
    <t>Trubky ohebné PVC to 23 vč. uložení</t>
  </si>
  <si>
    <t>0161</t>
  </si>
  <si>
    <t>Trubky ohebné PVC to 36 vč. uložení</t>
  </si>
  <si>
    <t>0162</t>
  </si>
  <si>
    <t>Ocel. nos. konstr. pomocná s nařezáním a úpravou</t>
  </si>
  <si>
    <t>0163</t>
  </si>
  <si>
    <t>Kabelový žlab drátěný 50/50 včetně uložení</t>
  </si>
  <si>
    <t>0164</t>
  </si>
  <si>
    <t>Kabelový žlab drátěný 100/50 včetně uložení</t>
  </si>
  <si>
    <t>0165</t>
  </si>
  <si>
    <t>Kabelový žlab drátěný 200/50 včetně uložení</t>
  </si>
  <si>
    <t>0166</t>
  </si>
  <si>
    <t>Stropní kabelová příchytka</t>
  </si>
  <si>
    <t>0167</t>
  </si>
  <si>
    <t>Stropní kabelová příchytka s pož. odolností</t>
  </si>
  <si>
    <t>0168</t>
  </si>
  <si>
    <t>Krabice přístrojová pr. 68 vč. uložení a zapojení</t>
  </si>
  <si>
    <t>0169</t>
  </si>
  <si>
    <t>Krabicová rozvodka  (zeď, sádrokarton) pr. 68mm vč. svorek, uložení a zapojení</t>
  </si>
  <si>
    <t>0170</t>
  </si>
  <si>
    <t>Krabicová rozvodka  (zeď, sádrokarton) pr. 103mm vč. svorek, uložení a zapojení</t>
  </si>
  <si>
    <t>0171</t>
  </si>
  <si>
    <t>Krabice přístrojová do betonu kompl.. vč. uložení a zapojení</t>
  </si>
  <si>
    <t>0172</t>
  </si>
  <si>
    <t>Krabicová rozvodka do vlhka IP44 + svorky, pod omítku, včetně zapojení</t>
  </si>
  <si>
    <t>0173</t>
  </si>
  <si>
    <t>Krabicová rozvodka do vlhka IP44 + svorky s upevněním na stěnu nebo do žlabu, včetně zapojení</t>
  </si>
  <si>
    <t>0174</t>
  </si>
  <si>
    <t>Krabice s přep. ochr. TYB B 1f</t>
  </si>
  <si>
    <t>0175</t>
  </si>
  <si>
    <t>Krabice s přep. ochr. TYB B 3f</t>
  </si>
  <si>
    <t>0176</t>
  </si>
  <si>
    <t>Podružný připojovací pás</t>
  </si>
  <si>
    <t>0177</t>
  </si>
  <si>
    <t>Hlavní připojovací pás</t>
  </si>
  <si>
    <t>0178</t>
  </si>
  <si>
    <t>Spínač řaz.1, 250V, 10A, IP20, bílý, zapuštěný, kompletní</t>
  </si>
  <si>
    <t>0179</t>
  </si>
  <si>
    <t>Spínač řaz.5, 250V, 10A, IP20, bílý, zapuštěný, kompletní</t>
  </si>
  <si>
    <t>0180</t>
  </si>
  <si>
    <t>Spínač řaz.6, 250V, 10A, IP20, bílý, zapuštěný, kompletní</t>
  </si>
  <si>
    <t>0181</t>
  </si>
  <si>
    <t>Spínač řaz.7, 250V, 10A, IP20, bílý, zapuštěný, kompletní</t>
  </si>
  <si>
    <t>0182</t>
  </si>
  <si>
    <t>Žaluziový spínač 10A 250V IP20, bílý, zapuštěný, kompletní</t>
  </si>
  <si>
    <t>0183</t>
  </si>
  <si>
    <t>Spínač řaz.1, 250V, 10A, IP44, bílý, zapuštěný, kompletní</t>
  </si>
  <si>
    <t>0184</t>
  </si>
  <si>
    <t>Spínač 10A 250V řaz. 1/0, IP44,  se sign. doutn., bílý, zapuštěný, kompletní</t>
  </si>
  <si>
    <t>0185</t>
  </si>
  <si>
    <t>Spínač řaz.1, 250V, 10A, IP44, bílý, na povrch, kompletní</t>
  </si>
  <si>
    <t>0186</t>
  </si>
  <si>
    <t>SNÍMAČ POHYBU BÍLÝ IP44, redukce dosahu, 12m, spínání relé, 180st.</t>
  </si>
  <si>
    <t>0187</t>
  </si>
  <si>
    <t>Zásuvka 1x 230V/16A IP20 kompletní, rámeček, vč. zapojení a montáže</t>
  </si>
  <si>
    <t>0188</t>
  </si>
  <si>
    <t>Zásuvka 2x 230V/16A IP20 kompletní, rámeček, vč. zapojení a montáže</t>
  </si>
  <si>
    <t>0189</t>
  </si>
  <si>
    <t>Zásuvka 1x 230V/16A IP44 kompletní, rámeček, vč. zapojení a montáže</t>
  </si>
  <si>
    <t>0190</t>
  </si>
  <si>
    <t>Zásuvka 1x 230V/16A IP44 kompletní, na povrch vč. zapojení a montáže</t>
  </si>
  <si>
    <t>0191</t>
  </si>
  <si>
    <t>Zásuvka 1x 230V/16A IP20  kompletní, vč. zapojení a montáže, rudá</t>
  </si>
  <si>
    <t>0192</t>
  </si>
  <si>
    <t>Zásuvka 1x 230V/16A IP20 kompletní, vč. zapojení a montáže + přep.ochr., rudá</t>
  </si>
  <si>
    <t>0193</t>
  </si>
  <si>
    <t>Spínač  1P, 230V, vačkový, 16A, IP54, bílý, nástěnný, kompletní</t>
  </si>
  <si>
    <t>0194</t>
  </si>
  <si>
    <t>Spínač  3P, 230V, vačkový, 16A, IP54, bílý, nástěnný, kompletní</t>
  </si>
  <si>
    <t>0195</t>
  </si>
  <si>
    <t>SPORÁKOVÁ PŘÍPOJKA řaz.3S, 250V, 16A, IP20, bílý</t>
  </si>
  <si>
    <t>0196</t>
  </si>
  <si>
    <t>Tlačítko Total/Central Stop/CHÚC - pod sklem</t>
  </si>
  <si>
    <t>0197</t>
  </si>
  <si>
    <t>Čidlo kouře</t>
  </si>
  <si>
    <t>0198</t>
  </si>
  <si>
    <t>Doběhové relé pod tlačítko pro VZT</t>
  </si>
  <si>
    <t>0199</t>
  </si>
  <si>
    <t>Termostat 230V IP44 0-40st</t>
  </si>
  <si>
    <t>01100</t>
  </si>
  <si>
    <t>Uzemňovací svorka vč. Cu pásku</t>
  </si>
  <si>
    <t>01101</t>
  </si>
  <si>
    <t>Štítky na krabice, spínače a zásuvky</t>
  </si>
  <si>
    <t>01102</t>
  </si>
  <si>
    <t>Protipožární ucpávky</t>
  </si>
  <si>
    <t>01103</t>
  </si>
  <si>
    <t>01104</t>
  </si>
  <si>
    <t>Pomocný instalační materiál</t>
  </si>
  <si>
    <t>01105</t>
  </si>
  <si>
    <t>Průrazy zdivem, plástěm</t>
  </si>
  <si>
    <t>01106</t>
  </si>
  <si>
    <t>01107</t>
  </si>
  <si>
    <t>Drážky vč. zapravení</t>
  </si>
  <si>
    <t>01108</t>
  </si>
  <si>
    <t>Uvedení do provozu jako celek</t>
  </si>
  <si>
    <t>01109</t>
  </si>
  <si>
    <t>Výchozí revizní zpráva jako celek</t>
  </si>
  <si>
    <t>01110</t>
  </si>
  <si>
    <t>Plán skutečného provedení</t>
  </si>
  <si>
    <t>01111</t>
  </si>
  <si>
    <t>Koordinace s ostatními profesemi během stavby</t>
  </si>
  <si>
    <t>01112</t>
  </si>
  <si>
    <t>Propojení podle požadavků VZT</t>
  </si>
  <si>
    <t>01113</t>
  </si>
  <si>
    <t>Propojení  podle požadavků ÚT</t>
  </si>
  <si>
    <t>01114</t>
  </si>
  <si>
    <t>Výstražné tabulky jako celek</t>
  </si>
  <si>
    <t>01115</t>
  </si>
  <si>
    <t>Ústředna hlídání úniku plynu</t>
  </si>
  <si>
    <t>01116</t>
  </si>
  <si>
    <t>Detektor výbušného plynu</t>
  </si>
  <si>
    <t>01117</t>
  </si>
  <si>
    <t>Detektor CO</t>
  </si>
  <si>
    <t>01118</t>
  </si>
  <si>
    <t>Reg. tlaku vlnovcový, 400kPA, vč. převlečné matice</t>
  </si>
  <si>
    <t>01119</t>
  </si>
  <si>
    <t>Reg. teploty kapil. , l=1,6m, 70...140°C</t>
  </si>
  <si>
    <t>01120</t>
  </si>
  <si>
    <t>Snímač zaplavení</t>
  </si>
  <si>
    <t>01121</t>
  </si>
  <si>
    <t>Reg. teploty prostor. , 0...40°C</t>
  </si>
  <si>
    <t>01122</t>
  </si>
  <si>
    <t>Hav. tlač. ovladač ve skříni IP54</t>
  </si>
  <si>
    <t>01123</t>
  </si>
  <si>
    <t>Siréna, 230V</t>
  </si>
  <si>
    <t>01124</t>
  </si>
  <si>
    <t>Maják, 230V</t>
  </si>
  <si>
    <t>01125</t>
  </si>
  <si>
    <t>Čidlo teploty venkovní</t>
  </si>
  <si>
    <t>01126</t>
  </si>
  <si>
    <t>Zemnící pásek FeZn 30/4mm vč. upevnění</t>
  </si>
  <si>
    <t>01127</t>
  </si>
  <si>
    <t>Zemnící drát AlMgSi průměr 8 vč. upevnění</t>
  </si>
  <si>
    <t>01128</t>
  </si>
  <si>
    <t>Zemnící drát FeZn průměr 10 vč. upevnění</t>
  </si>
  <si>
    <t>01129</t>
  </si>
  <si>
    <t>Podpěry vedení - na hřeben, pod tašky</t>
  </si>
  <si>
    <t>01130</t>
  </si>
  <si>
    <t>Podpěry vedení  - do zdiva</t>
  </si>
  <si>
    <t>01131</t>
  </si>
  <si>
    <t>Svorky hromosvodné SK-křížová</t>
  </si>
  <si>
    <t>01132</t>
  </si>
  <si>
    <t>Svorky hromosvodné SS-spojovací</t>
  </si>
  <si>
    <t>01133</t>
  </si>
  <si>
    <t>Svorky hromosvodné SO-okapová</t>
  </si>
  <si>
    <t>01134</t>
  </si>
  <si>
    <t>Svorky hromosvodné SP1-pro kovové části</t>
  </si>
  <si>
    <t>01135</t>
  </si>
  <si>
    <t>Svorky hromosvodné SZ - zkušební</t>
  </si>
  <si>
    <t>01136</t>
  </si>
  <si>
    <t>Svorky hromosvodné - připojení potrubí</t>
  </si>
  <si>
    <t>01137</t>
  </si>
  <si>
    <t>Svorky hromosvodné - univerzální</t>
  </si>
  <si>
    <t>01138</t>
  </si>
  <si>
    <t>Zalévací hmota</t>
  </si>
  <si>
    <t>01139</t>
  </si>
  <si>
    <t>Sváření pásku</t>
  </si>
  <si>
    <t>01140</t>
  </si>
  <si>
    <t>Trubky ohebné netříštivé PVC to 36 vč. uložení</t>
  </si>
  <si>
    <t>01141</t>
  </si>
  <si>
    <t>Krabicová rozvodka pr. 150mm vč. uložení a zapojení</t>
  </si>
  <si>
    <t>01142</t>
  </si>
  <si>
    <t>Označovací štítek</t>
  </si>
  <si>
    <t>01143</t>
  </si>
  <si>
    <t>Ochranný úhelník + 2x držák</t>
  </si>
  <si>
    <t>01144</t>
  </si>
  <si>
    <t>Revizní zpráva hromosvodů</t>
  </si>
  <si>
    <t>1VL</t>
  </si>
  <si>
    <t>Mimostav. doprava</t>
  </si>
  <si>
    <t>2VL</t>
  </si>
  <si>
    <t>PPV</t>
  </si>
  <si>
    <t>0.1</t>
  </si>
  <si>
    <t>POL1_0</t>
  </si>
  <si>
    <t>1*1</t>
  </si>
  <si>
    <t>pro komunikace : 0,42*101,8</t>
  </si>
  <si>
    <t>pro chodníky : 0,25*119,8</t>
  </si>
  <si>
    <t>vsaky : 1*3</t>
  </si>
  <si>
    <t>skládka Klobouky : 75,706*1</t>
  </si>
  <si>
    <t>171201201R00</t>
  </si>
  <si>
    <t>Uložení sypaniny na skl.-sypanina na výšku přes 2m</t>
  </si>
  <si>
    <t>Zhutnění podloží z hornin nesoudržných do 92% PS, 45MPa</t>
  </si>
  <si>
    <t>pro komunikace : 1*101,8</t>
  </si>
  <si>
    <t>pro chodníky : 1*119,8</t>
  </si>
  <si>
    <t>Polštář základu z kameniva hr. drceného 32-63 mm</t>
  </si>
  <si>
    <t>289971211R00</t>
  </si>
  <si>
    <t>Zřízení vrstvy z geotextilie sklon do 1:5 š.do 3 m</t>
  </si>
  <si>
    <t>vsaky : 2*(1+3)+2*3</t>
  </si>
  <si>
    <t>vsaky : (2*(1+3)+2*3)*1,15</t>
  </si>
  <si>
    <t>Osazení betonové palisády, š. do 11 cm, dl. 120 cm</t>
  </si>
  <si>
    <t>dl. 1,0m : 5,5</t>
  </si>
  <si>
    <t>dl. 1,2m : 3</t>
  </si>
  <si>
    <t>Palisáda betonová - 3/100 přírodní</t>
  </si>
  <si>
    <t>dl. 1,0m : 5,5/0,11*1,1</t>
  </si>
  <si>
    <t>59228492R</t>
  </si>
  <si>
    <t>Palisáda betonová - 3/120 přírodní</t>
  </si>
  <si>
    <t>dl. 1,2m : 3/0,11*1,1</t>
  </si>
  <si>
    <t>430321314R00</t>
  </si>
  <si>
    <t>Beton schodišťových konstrukcí železový C 20/25</t>
  </si>
  <si>
    <t>venk. schody : 0,61*1,1</t>
  </si>
  <si>
    <t>venk. schody : 0,16*6*1,1</t>
  </si>
  <si>
    <t>venk. schody : 0,315*6*1,1</t>
  </si>
  <si>
    <t>430361921RT4</t>
  </si>
  <si>
    <t>Výztuž schodišťových konstrukcí svařovanou sítí, průměr drátu  6,0, oka 100/100 mm KH30</t>
  </si>
  <si>
    <t>venk. schody : 2,3*1,1*4,44*1,1/1000</t>
  </si>
  <si>
    <t>4.1</t>
  </si>
  <si>
    <t>Montáž a dodávka betonových schodovek 315/160, kotvení,doplňky,detaily,D+M</t>
  </si>
  <si>
    <t>venk. schody : 1,1*6</t>
  </si>
  <si>
    <t>564851111R00</t>
  </si>
  <si>
    <t>Podklad ze štěrkodrti po zhutnění tloušťky 15 cm</t>
  </si>
  <si>
    <t>komunikace : 1*101,8</t>
  </si>
  <si>
    <t>chodníky : 1*119,8</t>
  </si>
  <si>
    <t>567122114R00</t>
  </si>
  <si>
    <t>Podklad z kameniva zpev.cementem SC C8/10 tl.15 cm</t>
  </si>
  <si>
    <t>596215021R00</t>
  </si>
  <si>
    <t>Kladení zámkové dlažby tl. 6 cm do drtě tl. 4 cm</t>
  </si>
  <si>
    <t>596215040R00</t>
  </si>
  <si>
    <t>Kladení zámkové dlažby tl. 8 cm do drtě tl. 4 cm</t>
  </si>
  <si>
    <t>předláždění parkování z 50% : 0,5*(15,9+25,8)</t>
  </si>
  <si>
    <t>59245020R</t>
  </si>
  <si>
    <t>Dlažba zámková  20x16,5x6 cm přírodní</t>
  </si>
  <si>
    <t>chodníky : (119,8-0,4*7,8)*1,1</t>
  </si>
  <si>
    <t>59245037R</t>
  </si>
  <si>
    <t>Dlažba zámková H-PROFIL SLP 20x16,5x6 cm červená, dlažba pro nevidomé</t>
  </si>
  <si>
    <t>chodníky-reliéfní : 0,4*7,8*1,1</t>
  </si>
  <si>
    <t>59245030R</t>
  </si>
  <si>
    <t>Dlažba zámková  20x16,5x8 cm přírodní</t>
  </si>
  <si>
    <t>komunikace : 1*101,8*1,1</t>
  </si>
  <si>
    <t>předláždění parkování z 50% : 0,5*(15,9+25,8)*1,1</t>
  </si>
  <si>
    <t>917862111RT5</t>
  </si>
  <si>
    <t>Osazení stojat. obrub.bet. s opěrou,lože z C 12/15, včetně obrubníku ABO 100/10/25</t>
  </si>
  <si>
    <t>komunikace : 20+22</t>
  </si>
  <si>
    <t>chodníky : 6,1+4,8+4,5</t>
  </si>
  <si>
    <t>916561111RT4</t>
  </si>
  <si>
    <t>Osazení záhon.obrubníků do lože z C 12/15 s opěrou, včetně obrubníku ABO 4 - 5    50/5/25</t>
  </si>
  <si>
    <t>chodníky : 28+18</t>
  </si>
  <si>
    <t>113106231R00</t>
  </si>
  <si>
    <t>Rozebrání dlažeb ze zámkové dlažby v kamenivu, dlažba pro další použití</t>
  </si>
  <si>
    <t>998223011R00</t>
  </si>
  <si>
    <t>Přesun hmot, pozemní komunikace, kryt dlážděný</t>
  </si>
  <si>
    <t>221,55*1</t>
  </si>
  <si>
    <t>pro komunikace : 0,42*77,6</t>
  </si>
  <si>
    <t>vsaky : 1*3*3</t>
  </si>
  <si>
    <t>skládka Klobouky : 41,592*1</t>
  </si>
  <si>
    <t>pro komunikace : 1*77,6</t>
  </si>
  <si>
    <t>vsaky : (2*(1+3)+2*3)*3</t>
  </si>
  <si>
    <t>vsaky : (2*(1+3)+2*3)*3*1,15</t>
  </si>
  <si>
    <t>komunikace : 1*77,6</t>
  </si>
  <si>
    <t>komunikace : 1*77,6*1,1</t>
  </si>
  <si>
    <t>komunikace : 33+13</t>
  </si>
  <si>
    <t>105,77*1</t>
  </si>
  <si>
    <t>0.01</t>
  </si>
  <si>
    <t>Vytyčení a ochrana IS</t>
  </si>
  <si>
    <t>111201101R00</t>
  </si>
  <si>
    <t>Odstranění křovin i s kořeny na ploše do 1000 m2</t>
  </si>
  <si>
    <t>25*1</t>
  </si>
  <si>
    <t>112101101R00</t>
  </si>
  <si>
    <t>Kácení stromů listnatých o průměru kmene 10-30 cm</t>
  </si>
  <si>
    <t>2+2</t>
  </si>
  <si>
    <t>167101102R00</t>
  </si>
  <si>
    <t>Nakládání výkopku z hor.1-4 v množství nad 100 m3</t>
  </si>
  <si>
    <t>dovoz ornice z deponie : 0,15*490</t>
  </si>
  <si>
    <t>181301102R00</t>
  </si>
  <si>
    <t>Rozprostření ornice, rovina, tl. 10-15 cm,do 500m2</t>
  </si>
  <si>
    <t>travní plochy : 490*1</t>
  </si>
  <si>
    <t>182001111R00</t>
  </si>
  <si>
    <t>Plošná úprava terénu, nerovnosti do 10 cm v rovině</t>
  </si>
  <si>
    <t>180402111R00</t>
  </si>
  <si>
    <t>Založení trávníku parkového výsevem v rovině</t>
  </si>
  <si>
    <t>183101221R00</t>
  </si>
  <si>
    <t>Hloub. jamek s výměnou 50% půdy do 1 m3 sv.1:5</t>
  </si>
  <si>
    <t>stromy : 4*1</t>
  </si>
  <si>
    <t>184201112R00</t>
  </si>
  <si>
    <t>Výsadba stromu při výšce kmene do 2,5 m, v rovině</t>
  </si>
  <si>
    <t>184202112R00</t>
  </si>
  <si>
    <t>Ukotvení dřeviny kůly D do 10 cm, dl. do 3 m, vč. uvázání</t>
  </si>
  <si>
    <t>stromy : 4*3</t>
  </si>
  <si>
    <t>184501111R00</t>
  </si>
  <si>
    <t>Zhotovení obalu kmene z juty, 1vrstva, v rovině</t>
  </si>
  <si>
    <t>stromy : 4*1,5</t>
  </si>
  <si>
    <t>184801121R00</t>
  </si>
  <si>
    <t>Ošetřování vysazených dřevin soliterních, v rovině</t>
  </si>
  <si>
    <t>184802111R00</t>
  </si>
  <si>
    <t>Chem. odplevelení před založ. postřikem, v rovině</t>
  </si>
  <si>
    <t>185802113R00</t>
  </si>
  <si>
    <t>Hnojení umělým hnojivem v rovině</t>
  </si>
  <si>
    <t>travní plochy : 490*0,0001</t>
  </si>
  <si>
    <t>stromy : 4*0,005</t>
  </si>
  <si>
    <t>185804312R00</t>
  </si>
  <si>
    <t>Zalití rostlin vodou plochy nad 20 m2</t>
  </si>
  <si>
    <t>travní plochy : 490*0,005</t>
  </si>
  <si>
    <t>stromy : 4*0,05</t>
  </si>
  <si>
    <t>185851111R00</t>
  </si>
  <si>
    <t>Dovoz vody pro zálivku rostlin do 6 km</t>
  </si>
  <si>
    <t>1.1</t>
  </si>
  <si>
    <t>Strom - dodávka vč. dovozu,s balem,v.do 3,5m, Jinan dvoulaločný - Ginko Biloba</t>
  </si>
  <si>
    <t>00572400R</t>
  </si>
  <si>
    <t>Směs travní parková I. běžná zátěž PROFI, á 25 kg</t>
  </si>
  <si>
    <t>travní plochy : 490*0,035</t>
  </si>
  <si>
    <t>08211320R</t>
  </si>
  <si>
    <t>Voda pitná - vodné</t>
  </si>
  <si>
    <t>25191158R</t>
  </si>
  <si>
    <t>Trávníkové hnojivo po 10 kg</t>
  </si>
  <si>
    <t>Kg</t>
  </si>
  <si>
    <t>travní plochy : 490*0,1*1,05</t>
  </si>
  <si>
    <t>25230500.AR</t>
  </si>
  <si>
    <t>Chem postřik herbicid selektivní bal. po 1 litru</t>
  </si>
  <si>
    <t>l</t>
  </si>
  <si>
    <t>travní plochy : 490*0,001</t>
  </si>
  <si>
    <t>185803211R00</t>
  </si>
  <si>
    <t>Uválcování trávníku v rovině</t>
  </si>
  <si>
    <t>185803411R00</t>
  </si>
  <si>
    <t>Vyhrabání trávníku v rovině nebo svahu do 1 : 5</t>
  </si>
  <si>
    <t>111104211R00</t>
  </si>
  <si>
    <t>Pokosení trávníku parkov. svah do 1:5, odvoz 20 km</t>
  </si>
  <si>
    <t>travní plochy : 490*2</t>
  </si>
  <si>
    <t>1.2</t>
  </si>
  <si>
    <t>Následná péče o sadové prvky po dobu 5 let</t>
  </si>
  <si>
    <t>let</t>
  </si>
  <si>
    <t>998231311R00</t>
  </si>
  <si>
    <t>Přesun hmot pro sadovnické a krajin. úpravy do 5km</t>
  </si>
  <si>
    <t>0,077*1</t>
  </si>
  <si>
    <t>Vytyčení a ochrana stávajících IS na staveništi</t>
  </si>
  <si>
    <t>131201202R00</t>
  </si>
  <si>
    <t>Hloubení zapažených jam v hor.3 do 1000 m3</t>
  </si>
  <si>
    <t>HTU : 8,2*8,7+21,7*7,3+52,4*8,9</t>
  </si>
  <si>
    <t>131201209R00</t>
  </si>
  <si>
    <t>Příplatek za lepivost - hloubení zapaž.jam v hor.3</t>
  </si>
  <si>
    <t>161101102R00</t>
  </si>
  <si>
    <t>Svislé přemístění výkopku z hor.1-4 do 4,0 m</t>
  </si>
  <si>
    <t>HTU-skládka klobouky : 8,2*8,7+21,7*7,3+52,4*8,9</t>
  </si>
  <si>
    <t>Uložení sypaniny na skl.-modelace na výšku přes 2m</t>
  </si>
  <si>
    <t>115100001RAA</t>
  </si>
  <si>
    <t>Čerpání vody na výšku 10 m, do 500 l, včetně pohotovosti čerpací soupravy</t>
  </si>
  <si>
    <t>POL2_0</t>
  </si>
  <si>
    <t>2 měsíce,8h denně : 2*30*8</t>
  </si>
  <si>
    <t>151822301R00</t>
  </si>
  <si>
    <t>Vrty pro zápory nezap.do 380 mm hl.0-5 m hor.3</t>
  </si>
  <si>
    <t>pro HEB 140 : 54,6*1</t>
  </si>
  <si>
    <t>151823101R00</t>
  </si>
  <si>
    <t>Osazení zápor(zápor.pažení)ocel.jednoduch.do dl.8m</t>
  </si>
  <si>
    <t>HEB 140 : 141*1</t>
  </si>
  <si>
    <t>13388435R</t>
  </si>
  <si>
    <t>Tyč průřezu HEB140, střední, jakost oceli S235, 11375</t>
  </si>
  <si>
    <t>HEB 140 : 4,847</t>
  </si>
  <si>
    <t>151824207R00</t>
  </si>
  <si>
    <t>Vytažení ocel. zápor svislých do 70kg/m, do 7 m</t>
  </si>
  <si>
    <t>151826311R00</t>
  </si>
  <si>
    <t>Vrty pro kotvení pažení průměr do 56 mm, hor.3</t>
  </si>
  <si>
    <t>pro kotvy : 88+48</t>
  </si>
  <si>
    <t>Kotvy pramencové dočasné,LP 15,5 1800MPa, vč. vytažení,kotvení,doplňky,detaily,D+M</t>
  </si>
  <si>
    <t>88*1</t>
  </si>
  <si>
    <t>Kotvy trvalé TITAN 30/10,vč. systémové hlavy, trvalé,kotvení,doplňky,detaily,D+M</t>
  </si>
  <si>
    <t>48*1</t>
  </si>
  <si>
    <t>151825202R00</t>
  </si>
  <si>
    <t>Převázka ocelová zdvojená  - zřízení</t>
  </si>
  <si>
    <t>larsen : 4,2+18</t>
  </si>
  <si>
    <t>13442205R</t>
  </si>
  <si>
    <t>Štětovnice Larsen VL 503</t>
  </si>
  <si>
    <t>larsen : (4,2+18)*62,2*1,1/1000</t>
  </si>
  <si>
    <t>1.3</t>
  </si>
  <si>
    <t>Zásyp jam, rýh, šachet se zhutněním, vč. dodávky jílocementové suspenze</t>
  </si>
  <si>
    <t>sklep : 2,5*25,6</t>
  </si>
  <si>
    <t>224311211R00</t>
  </si>
  <si>
    <t>Výplň vrtů z C 25/30 portladského, bez suspenze</t>
  </si>
  <si>
    <t>HEB 140 : 3,14*0,125*0,125*54,6</t>
  </si>
  <si>
    <t>281611111R00</t>
  </si>
  <si>
    <t>Hmoty pro injekt.nízkot., cement portlandský B-30</t>
  </si>
  <si>
    <t>pro kotvy : 0,003*(88+48)*2,2</t>
  </si>
  <si>
    <t>281602111R00</t>
  </si>
  <si>
    <t>Injektáž mikropilot/kotev s 2obturátor,do 0,6 MPa</t>
  </si>
  <si>
    <t>kotvy : (88+48)*0,1</t>
  </si>
  <si>
    <t>216341112R0X</t>
  </si>
  <si>
    <t>Beton stříkaný stěn,C20/25 z cem.struskop.tl.10 cm</t>
  </si>
  <si>
    <t>stěny : 5,6*8,8+6*4,2+5,4*18</t>
  </si>
  <si>
    <t>289361123R00</t>
  </si>
  <si>
    <t>Výztuž ze svař.sítí na stěny zděné, drát D 6,3 mm</t>
  </si>
  <si>
    <t>stěny- 2 vrstvy 6/100/100 : (5,6*8,8+6*4,2+5,4*18)*2</t>
  </si>
  <si>
    <t>215901101RT5</t>
  </si>
  <si>
    <t>Zhutnění podloží z hornin nesoudržných do 92% PS, vibrační deskou</t>
  </si>
  <si>
    <t>rovina pro vrtání : 4*(4,2+18)</t>
  </si>
  <si>
    <t>dočasně strop sklepa : 25,6*1</t>
  </si>
  <si>
    <t>998012023R00</t>
  </si>
  <si>
    <t>196,08*1</t>
  </si>
  <si>
    <t>311112330RT4</t>
  </si>
  <si>
    <t>Stěna z tvárnic ztraceného bednění, tl. 30 cm, zalití tvárnic betonem C 25/30</t>
  </si>
  <si>
    <t>zaslepení sklepa : 2,35*3,2</t>
  </si>
  <si>
    <t>zaslepení sklepa : 2,35*3,2*0,3*80/1000</t>
  </si>
  <si>
    <t>113151111R00</t>
  </si>
  <si>
    <t>Rozebrání ploch ze silničních panelů</t>
  </si>
  <si>
    <t>panely : 230*1</t>
  </si>
  <si>
    <t>113106121R00</t>
  </si>
  <si>
    <t>Rozebrání dlažeb z betonových dlaždic na sucho</t>
  </si>
  <si>
    <t>bet. dlažba : 75*1</t>
  </si>
  <si>
    <t>113106111R00</t>
  </si>
  <si>
    <t>Rozebrání dlažeb z mozaiky</t>
  </si>
  <si>
    <t>žulové kostky : 50*1</t>
  </si>
  <si>
    <t>113153111R00</t>
  </si>
  <si>
    <t>Odstranění podkladu ze štěrkopísku stabil.cementem</t>
  </si>
  <si>
    <t>pod panely : 230*0,1</t>
  </si>
  <si>
    <t>bet. dlažba : 75*0,1</t>
  </si>
  <si>
    <t>žulové kostky : 50*0,1</t>
  </si>
  <si>
    <t>113107612R00</t>
  </si>
  <si>
    <t>Odstranění podkladu nad 50 m2,kam.drcené tl.12 cm</t>
  </si>
  <si>
    <t>pod panely : 230*1</t>
  </si>
  <si>
    <t>113107420R00</t>
  </si>
  <si>
    <t>Odstranění podkladu nad 50 m2,kam.těžené tl.20 cm</t>
  </si>
  <si>
    <t>962032241R00</t>
  </si>
  <si>
    <t>Bourání zdiva z cihel pálených na MC</t>
  </si>
  <si>
    <t>opěrná stěna : 0,5*5*5,5</t>
  </si>
  <si>
    <t>961044111R00</t>
  </si>
  <si>
    <t>Bourání základů z betonu prostého</t>
  </si>
  <si>
    <t>opěrná stěna : 0,5*1*5,5</t>
  </si>
  <si>
    <t>96.1</t>
  </si>
  <si>
    <t>Odpojení přívodů,zařízení a instalací IS</t>
  </si>
  <si>
    <t>objekty 1-3,5,7-8 : 3+1+2</t>
  </si>
  <si>
    <t>96.2</t>
  </si>
  <si>
    <t>Odborná likvidace stavebních prvků s azbestem, zajištění pracovišť,ochranné pomůcky,doplňky</t>
  </si>
  <si>
    <t>objekty 3-5 : 3*1</t>
  </si>
  <si>
    <t>bourání a demolice : 896,89*1</t>
  </si>
  <si>
    <t>bourání a demolice-skládka Klobouky : 896,89*1</t>
  </si>
  <si>
    <t>979990201R00</t>
  </si>
  <si>
    <t>Poplatek za skládku suti -azbestocementové výrobky</t>
  </si>
  <si>
    <t>78,5*1</t>
  </si>
  <si>
    <t>bourání a demolice : 896,89-78,5</t>
  </si>
  <si>
    <t>981011314R00</t>
  </si>
  <si>
    <t>Demolice budov, zdivo, podíl konstr. do 25 %, MVC, postupným rozebíráním</t>
  </si>
  <si>
    <t>1-jednopodl. objekt+základy : 14,5*7,5*6,8</t>
  </si>
  <si>
    <t>5-zděná kůlna+základy : 5,3*3,8*4,2</t>
  </si>
  <si>
    <t>7+8 sklepy : 6*2,2*3,2+4*2,6*3,2</t>
  </si>
  <si>
    <t>981011112R00</t>
  </si>
  <si>
    <t>Demolice budov rozebráním, dřevěné ostatní, postupným rozebíráním</t>
  </si>
  <si>
    <t>2-unimobuňka : 6*3*2,5</t>
  </si>
  <si>
    <t>3-dřevěná kůlna : 5,5*3,7*3,5</t>
  </si>
  <si>
    <t>981011111R00</t>
  </si>
  <si>
    <t>Demolice budov rozebráním, dřevěné lehké, postupným rozebíráním</t>
  </si>
  <si>
    <t>4-dřevěný přístřešek : 5,5*3,5*3,5</t>
  </si>
  <si>
    <t>6-dřevěný přístřešek : 5,3*4,8*3,5</t>
  </si>
  <si>
    <t>998011001R00</t>
  </si>
  <si>
    <t>Přesun hmot pro budovy zděné výšky do 6 m</t>
  </si>
  <si>
    <t>5,86*1</t>
  </si>
  <si>
    <t>ING</t>
  </si>
  <si>
    <t>113107322</t>
  </si>
  <si>
    <t>Odstranění podkladu z kameniva drceného tl 200 mm strojně pl do 50 m2</t>
  </si>
  <si>
    <t>Odstranění podkladů nebo krytů strojně plochy jednotlivě do 50 m2 spřemístěním hmot na skládku na vzdálenost do 3 m nebo s naložením na dopravní prostředek zkameniva hrubého drceného, o tl. vrstvy přes 100 do 200 mm</t>
  </si>
  <si>
    <t xml:space="preserve">2*1,2 : </t>
  </si>
  <si>
    <t>2,4</t>
  </si>
  <si>
    <t>113154124</t>
  </si>
  <si>
    <t>Frézování živičného krytu tl 100 mm pruh š 1 m pl do 500 m2 bez překážek v trase</t>
  </si>
  <si>
    <t>Frézování živičného podkladu nebo krytu  s naložením na dopravní prostředek plochy do 500 m2 bez překážek vtrase pruhu šířky přes 0,5 m do 1 m, tloušťky vrstvy 100 mm</t>
  </si>
  <si>
    <t xml:space="preserve">f90 : </t>
  </si>
  <si>
    <t>113155124</t>
  </si>
  <si>
    <t>Frézování betonového krytu tl 100 mm pruh š 1 m pl do 500 m2 bez překážek v trase</t>
  </si>
  <si>
    <t>Frézování betonového podkladu nebo krytu  s naložením na dopravní prostředek plochy do 500 m2 bez překážek vtrase pruhu šířky přes 0,5 m do 1 m, tloušťky vrstvy 100 mm</t>
  </si>
  <si>
    <t>132201201</t>
  </si>
  <si>
    <t>Hloubení rýh š do 2000 mm v hornině tř. 3 objemu do 100 m3</t>
  </si>
  <si>
    <t>Hloubení zapažených i nezapažených rýh šířky přes 600 do 2 000 mm  s urovnáním dna do předepsaného profilu a spádu v hornině tř. 3 do 100 m3</t>
  </si>
  <si>
    <t xml:space="preserve">3*1,2*2,3 : </t>
  </si>
  <si>
    <t>8,28</t>
  </si>
  <si>
    <t xml:space="preserve">f20 : </t>
  </si>
  <si>
    <t xml:space="preserve">8,28*0,3 'Přepočtené koeficientem množství : </t>
  </si>
  <si>
    <t>2,484</t>
  </si>
  <si>
    <t>151101102</t>
  </si>
  <si>
    <t>Zřízení příložného pažení a rozepření stěn rýh hl do 4 m</t>
  </si>
  <si>
    <t>Zřízení pažení a rozepření stěn rýh pro podzemní vedení pro všechny šířky rýhy  příložné pro jakoukoliv mezerovitost, hloubky do 4 m</t>
  </si>
  <si>
    <t xml:space="preserve">3*2*2,3 : </t>
  </si>
  <si>
    <t>13,8</t>
  </si>
  <si>
    <t>151101112</t>
  </si>
  <si>
    <t>Odstranění příložného pažení a rozepření stěn rýh hl do 4 m</t>
  </si>
  <si>
    <t>Odstranění pažení a rozepření stěn rýh pro podzemní vedení  s uložením materiálu na vzdálenost do 3 m od kraje výkopu příložné, hloubky přes 2 do 4 m</t>
  </si>
  <si>
    <t>12,6</t>
  </si>
  <si>
    <t xml:space="preserve">f20-f3 : </t>
  </si>
  <si>
    <t>1,98</t>
  </si>
  <si>
    <t xml:space="preserve">1,98*2 'Přepočtené koeficientem množství : </t>
  </si>
  <si>
    <t>3,96</t>
  </si>
  <si>
    <t xml:space="preserve">f20-f1-f2 : </t>
  </si>
  <si>
    <t>6,3</t>
  </si>
  <si>
    <t xml:space="preserve">3*1,2*0,45 : </t>
  </si>
  <si>
    <t>1,62</t>
  </si>
  <si>
    <t xml:space="preserve">1,62*2 'Přepočtené koeficientem množství : </t>
  </si>
  <si>
    <t>3,24</t>
  </si>
  <si>
    <t xml:space="preserve">3*1,2*0,1 : </t>
  </si>
  <si>
    <t>0,36</t>
  </si>
  <si>
    <t>564761111</t>
  </si>
  <si>
    <t>Podklad z kameniva hrubého drceného vel. 32-63 mm tl 200 mm</t>
  </si>
  <si>
    <t>Podklad nebo kryt z kameniva hrubého drceného  vel. 32-63 mm s rozprostřením a zhutněním, po zhutnění tl. 200 mm</t>
  </si>
  <si>
    <t>565175111</t>
  </si>
  <si>
    <t>Asfaltový beton vrstva podkladní ACP 16 (obalované kamenivo OKS) tl 100 mm š do 3 m</t>
  </si>
  <si>
    <t>Asfaltový beton vrstva podkladní ACP 16 (obalované kamenivo střednězrnné - OKS)  s rozprostřením a zhutněním v pruhu šířky do 3 m, po zhutnění tl. 100 mm</t>
  </si>
  <si>
    <t>573411101</t>
  </si>
  <si>
    <t>Jednoduchý nátěr z asfaltu v množství 0,70 kg/m2 s posypem</t>
  </si>
  <si>
    <t>Jednoduchý nátěr JN s posypem kamenivem a se zaválcováním z asfaltu silničního, v množství 0,70 kg/m2</t>
  </si>
  <si>
    <t>577144111</t>
  </si>
  <si>
    <t>Asfaltový beton vrstva obrusná ACO 11 (ABS) tř. I tl 50 mm š do 3 m z nemodifikovaného asfaltu</t>
  </si>
  <si>
    <t>Asfaltový beton vrstva obrusná ACO 11 (ABS)  s rozprostřením a se zhutněním znemodifikovaného asfaltu v pruhu šířky do 3 m tř. I, po zhutnění tl. 50 mm</t>
  </si>
  <si>
    <t>577145112</t>
  </si>
  <si>
    <t>Asfaltový beton vrstva ložní ACL 16 (ABH) tl 50 mm š do 3 m z nemodifikovaného asfaltu</t>
  </si>
  <si>
    <t>Asfaltový beton vrstva ložní ACL 16 (ABH)  s rozprostřením a zhutněním z nemodifikovaného asfaltu v pruhu šířky do 3 m, po zhutnění tl. 50 mm</t>
  </si>
  <si>
    <t>871315221</t>
  </si>
  <si>
    <t>Kanalizační potrubí z tvrdého PVC jednovrstvé tuhost třídy SN8 DN 160</t>
  </si>
  <si>
    <t>Kanalizační potrubí ztvrdého PVC v otevřeném výkopu ve sklonu do 20 %, hladkého plnostěnného jednovrstvého, tuhost třídy SN 8 DN 160</t>
  </si>
  <si>
    <t>87731033R</t>
  </si>
  <si>
    <t>Napoejní na stávající odbočku DN 400 / DN 150</t>
  </si>
  <si>
    <t>919112114</t>
  </si>
  <si>
    <t>Řezání dilatačních spár š 4 mm hl do 100 mm příčných nebo podélných v živičném krytu</t>
  </si>
  <si>
    <t>Řezání dilatačních spár vživičném krytu  příčných nebo podélných, šířky 4 mm, hloubky přes 90 do 100 mm</t>
  </si>
  <si>
    <t>997221571</t>
  </si>
  <si>
    <t>Vodorovná doprava vybouraných hmot do 1 km</t>
  </si>
  <si>
    <t>Vodorovná doprava vybouraných hmot  bez naložení, ale se složením a s hrubým urovnáním na vzdálenost do 1km</t>
  </si>
  <si>
    <t>997221579</t>
  </si>
  <si>
    <t>Příplatek ZKD 1 km u vodorovné dopravy vybouraných hmot</t>
  </si>
  <si>
    <t>Vodorovná doprava vybouraných hmot  bez naložení, ale se složením a s hrubým urovnáním na vzdálenost Příplatek kceně za každý další i započatý 1 km přes 1 km</t>
  </si>
  <si>
    <t xml:space="preserve">1,925*10 'Přepočtené koeficientem množství : </t>
  </si>
  <si>
    <t>19,25</t>
  </si>
  <si>
    <t>997221611</t>
  </si>
  <si>
    <t>Nakládání suti na dopravní prostředky pro vodorovnou dopravu</t>
  </si>
  <si>
    <t>Nakládání na dopravní prostředky  pro vodorovnou dopravu suti</t>
  </si>
  <si>
    <t>997221845</t>
  </si>
  <si>
    <t>Poplatek za uložení na skládce (skládkovné) odpadu asfaltového bez dehtu kód odpadu 170 302</t>
  </si>
  <si>
    <t>Poplatek za uložení stavebního odpadu na skládce (skládkovné) asfaltového bez obsahu dehtu zatříděného do Katalogu odpadů pod kódem 170 302</t>
  </si>
  <si>
    <t>998225111</t>
  </si>
  <si>
    <t>Přesun hmot pro pozemní komunikace s krytem z kamene, monolitickým betonovým nebo živičným</t>
  </si>
  <si>
    <t>Přesun hmot pro komunikace skrytem zkameniva, monolitickým betonovým nebo živičným  dopravní vzdálenost do 200 m jakékoliv délky objektu</t>
  </si>
  <si>
    <t>012103000</t>
  </si>
  <si>
    <t>Geodetické práce před výstavbou</t>
  </si>
  <si>
    <t>012303000</t>
  </si>
  <si>
    <t>Geodetické práce po výstavbě</t>
  </si>
  <si>
    <t>Zkoušky těsnosti</t>
  </si>
  <si>
    <t>131201101</t>
  </si>
  <si>
    <t>Hloubení jam nezapažených v hornině tř. 3 objemu do 100 m3</t>
  </si>
  <si>
    <t>Hloubení nezapažených jam a zářezů s urovnáním dna do předepsaného profilu a spádu v hornině tř. 3 do 100 m3</t>
  </si>
  <si>
    <t xml:space="preserve">1,2*0,9*1,5*3 : </t>
  </si>
  <si>
    <t>4,86</t>
  </si>
  <si>
    <t>131201109</t>
  </si>
  <si>
    <t>Příplatek za lepivost u hloubení jam nezapažených v hornině tř. 3</t>
  </si>
  <si>
    <t>Hloubení nezapažených jam a zářezů s urovnáním dna do předepsaného profilu a spádu Příplatek k cenám za lepivost horniny tř. 3</t>
  </si>
  <si>
    <t xml:space="preserve">f8 : </t>
  </si>
  <si>
    <t xml:space="preserve">4,86*0,3 'Přepočtené koeficientem množství : </t>
  </si>
  <si>
    <t>1,458</t>
  </si>
  <si>
    <t xml:space="preserve">4*0,6*1,5 : </t>
  </si>
  <si>
    <t xml:space="preserve">3,6*0,3 'Přepočtené koeficientem množství : </t>
  </si>
  <si>
    <t>1,08</t>
  </si>
  <si>
    <t>8,46</t>
  </si>
  <si>
    <t>11,196</t>
  </si>
  <si>
    <t xml:space="preserve">f0-f3+f8 : </t>
  </si>
  <si>
    <t>2,862</t>
  </si>
  <si>
    <t xml:space="preserve">2,862*2 'Přepočtené koeficientem množství : </t>
  </si>
  <si>
    <t>5,724</t>
  </si>
  <si>
    <t xml:space="preserve">f0-f1-f2+f8-0,9*1,5*1,2 : </t>
  </si>
  <si>
    <t>5,598</t>
  </si>
  <si>
    <t xml:space="preserve">4*0,6*0,35 : </t>
  </si>
  <si>
    <t>0,84</t>
  </si>
  <si>
    <t xml:space="preserve">0,84*2 'Přepočtené koeficientem množství : </t>
  </si>
  <si>
    <t>1,68</t>
  </si>
  <si>
    <t xml:space="preserve">4*0,6*0,1+0,9*1,2*0,15 : </t>
  </si>
  <si>
    <t>0,402</t>
  </si>
  <si>
    <t>891181112</t>
  </si>
  <si>
    <t>Montáž vodovodních šoupátek otevřený výkop do DN 40</t>
  </si>
  <si>
    <t>Montáž vodovodních armatur na potrubí šoupátek nebo klapek uzavíracích v otevřeném výkopu nebo všachtách s osazením zemní soupravy (bez poklopů) DN 40</t>
  </si>
  <si>
    <t>42221145</t>
  </si>
  <si>
    <t>šoupátko s PE vevařovacími konci, voda PN 10 DN 32/40 PE 100</t>
  </si>
  <si>
    <t>42291057</t>
  </si>
  <si>
    <t>souprava zemní pro navrtávací pas s kohoutem Rd 1,5 m</t>
  </si>
  <si>
    <t>891269111</t>
  </si>
  <si>
    <t>Montáž navrtávacích pasů na potrubí z jakýchkoli trub DN 100</t>
  </si>
  <si>
    <t>Montáž vodovodních armatur na potrubí navrtávacích pasů s ventilem Jt 1 MPa, na potrubí z trub litinových, ocelových nebo plastických hmot DN 100</t>
  </si>
  <si>
    <t>42273551</t>
  </si>
  <si>
    <t>navrtávací pasy se závitovým výstupem z tvárné litiny, pro vodovodní PE a PVC potrubí 110-5/4”</t>
  </si>
  <si>
    <t>893811113</t>
  </si>
  <si>
    <t>Osazení vodoměrné šachty hranaté z PP samonosné pro běžné zatížení plochy do 1,1 m2 hloubky do 1,6 m</t>
  </si>
  <si>
    <t>Osazení vodoměrné šachty zpolypropylenu PP  samonosné pro běžné zatížení hranaté, půdorysné plochy do 1,1 m2, světlé hloubky od 1,4 m do 1,6 m</t>
  </si>
  <si>
    <t>56230554</t>
  </si>
  <si>
    <t>šachta vodoměrná samonosná hranatá 0,9/1,2/1,5 m</t>
  </si>
  <si>
    <t>56230603</t>
  </si>
  <si>
    <t>šachtový poklop z PU + rám HDPE, 12,5t, 600 x 600 x 60 mm</t>
  </si>
  <si>
    <t>56230613</t>
  </si>
  <si>
    <t>těsnění poklopu neoprenové pro rozměr 600x600</t>
  </si>
  <si>
    <t>899401112</t>
  </si>
  <si>
    <t>Osazení poklopů litinových šoupátkových</t>
  </si>
  <si>
    <t>42291352</t>
  </si>
  <si>
    <t>poklop litinový šoupátkový pro zemní soupravy osazení do terénu a do vozovky</t>
  </si>
  <si>
    <t>722262302</t>
  </si>
  <si>
    <t>Vodoměr závitový vícevtokový mokroběžný do 40°C G 5/4 x 150 mm Qn 6 m3/h - dodávka správce sítě</t>
  </si>
  <si>
    <t>Vodoměry  pro vodu do 40°C závitové vertikální vícevtokové mokroběžné G 5/4 x 150 mm Qn 6</t>
  </si>
  <si>
    <t>722270103</t>
  </si>
  <si>
    <t>Sestava vodoměrová závitová G 5/4</t>
  </si>
  <si>
    <t>Vodoměrové sestavy  závitové G 5/4</t>
  </si>
  <si>
    <t>Zkoušky tlakové, proplach a desinfekce</t>
  </si>
  <si>
    <t xml:space="preserve">1,2*1,5*1,5 : </t>
  </si>
  <si>
    <t>2,7</t>
  </si>
  <si>
    <t xml:space="preserve">2,7*0,3 'Přepočtené koeficientem množství : </t>
  </si>
  <si>
    <t>0,81</t>
  </si>
  <si>
    <t>141721112</t>
  </si>
  <si>
    <t>Řízený zemní protlak hloubky do 6 m vnějšího průměru do 90 mm v hornině tř 1 až 4</t>
  </si>
  <si>
    <t>Řízený zemní protlak v hornině tř. 1 až 4, včetně protlačení trub vhloubce do 6 m vnějšího průměru vrtu přes 63 do 90 mm</t>
  </si>
  <si>
    <t>trubka ochranná pro plyn PEHD 75 x 3,0 mm</t>
  </si>
  <si>
    <t>28655103</t>
  </si>
  <si>
    <t>manžeta chráničky vč. upínací pásky 40x75mm</t>
  </si>
  <si>
    <t>10,44</t>
  </si>
  <si>
    <t xml:space="preserve">1,08*2 'Přepočtené koeficientem množství : </t>
  </si>
  <si>
    <t>2,16</t>
  </si>
  <si>
    <t xml:space="preserve">f0-f1-f2+f8 : </t>
  </si>
  <si>
    <t>5,22</t>
  </si>
  <si>
    <t xml:space="preserve">4*0,6*0,1 : </t>
  </si>
  <si>
    <t>0,24</t>
  </si>
  <si>
    <t>871171211</t>
  </si>
  <si>
    <t>Montáž potrubí z PE100 SDR 11 otevřený výkop svařovaných elektrotvarovkou D 40 x 3,7 mm</t>
  </si>
  <si>
    <t>Montáž potrubí zplastů v otevřeném výkopu z polyetylenu PE 100 svařovaných elektrotvarovkou SDR 11/PN16 D 40 x 3,7 mm</t>
  </si>
  <si>
    <t>28613492</t>
  </si>
  <si>
    <t>potrubí plynovodní PE100 SDR 11 tyče 12m se signalizační vrstvou 40x3,7mm</t>
  </si>
  <si>
    <t>877171112</t>
  </si>
  <si>
    <t>Montáž elektrokolen 90° na potrubí z PE trub d 40</t>
  </si>
  <si>
    <t>Montáž tvarovek na plastovém potrubí z polyetylenu PE 100 elektrotvarovek SDR 11/PN16 kolen 90° d 40</t>
  </si>
  <si>
    <t>28614932</t>
  </si>
  <si>
    <t>elektrokoleno 90° PE 100 PN 16 d 40</t>
  </si>
  <si>
    <t>891319111</t>
  </si>
  <si>
    <t>Montáž navrtávacích pasů na potrubí z jakýchkoli trub DN 150</t>
  </si>
  <si>
    <t>Montáž vodovodních armatur na potrubí navrtávacích pasů s ventilem Jt 1 MPa, na potrubí z trub litinových, ocelových nebo plastických hmot DN 150</t>
  </si>
  <si>
    <t>42271415</t>
  </si>
  <si>
    <t>pas navrtávací z tvárné litiny DN 150, rozsah (168-271), odbočky 1",5/4",6/4",2"</t>
  </si>
  <si>
    <t>723160205</t>
  </si>
  <si>
    <t>Přípojka k plynoměru spojované na závit bez ochozu G 5/4</t>
  </si>
  <si>
    <t>Přípojky k plynoměrům  spojované na závit bez ochozu G 5/4</t>
  </si>
  <si>
    <t>723160335</t>
  </si>
  <si>
    <t>Rozpěrka přípojek plynoměru G 5/4</t>
  </si>
  <si>
    <t>Přípojky k plynoměrům  rozpěrky přípojek G 5/4</t>
  </si>
  <si>
    <t>723231165</t>
  </si>
  <si>
    <t>Kohout kulový přímý G 1 1/4 PN 42 do 185°C plnoprůtokový vnitřní závit těžká řada</t>
  </si>
  <si>
    <t>Armatury se dvěma závity kohouty kulové PN 42 do 185°C plnoprůtokové vnitřní závit těžká řada G 1 1/4</t>
  </si>
  <si>
    <t>723234351</t>
  </si>
  <si>
    <t>Skříňka pro regulátor plynu - dodávka stavby</t>
  </si>
  <si>
    <t>Armatury se dvěma závity středotlaké regulátory tlaku plynu zařízení pro regulátory plynu skříňka</t>
  </si>
  <si>
    <t>723261912</t>
  </si>
  <si>
    <t>Montáž plynoměrů G-2, G-4 maximální průtok 6 m3/hod - dodávka správce sítě</t>
  </si>
  <si>
    <t>Montáž plynoměrů při rekonstrukci plynoinstalací  s odvzdušněním a odzkoušením maximální průtok Q (m3/h) 6 m3/h</t>
  </si>
  <si>
    <t>38822269</t>
  </si>
  <si>
    <t>plynoměr membránový nízkotlaký se šroubením Qmax 6 m3/h, PN 0,05 MPa, rozteč 100 - dodávka správce, sítě</t>
  </si>
  <si>
    <t>plynoměr membránový nízkotlaký se šroubením Qmax 6 m3/h, PN 0,05 MPa, rozteč 100</t>
  </si>
  <si>
    <t>005124010R</t>
  </si>
  <si>
    <t>Zajištění kompletační a koordinační činnosti spojených s realizací stavby a následným dáním do, užívání</t>
  </si>
  <si>
    <t>Soubor</t>
  </si>
  <si>
    <t>Zajištění a projednání všech nezbytných administrativních úkonů spojených s realizací stavby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</si>
  <si>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</si>
  <si>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</si>
  <si>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</si>
  <si>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</si>
  <si>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>Provoz zařízení staveniště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</si>
  <si>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</si>
  <si>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</si>
  <si>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</si>
  <si>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</si>
  <si>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</si>
  <si>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</si>
  <si>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</si>
  <si>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00521R</t>
  </si>
  <si>
    <t>Staveniště</t>
  </si>
  <si>
    <t>Náklady spojené s provozem staveniště, které vzniknou dodavateli podle podmínek smlouvy.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</si>
  <si>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</si>
  <si>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</si>
  <si>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</si>
  <si>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</si>
  <si>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</si>
  <si>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</si>
  <si>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</si>
  <si>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>Dočasná dopravní opatření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</si>
  <si>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</si>
  <si>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Vyčištění území, vč. naložení,odvozu a uložení materiálu na skládku, uvedení prostoru zařízení, staveniště do původního stavu, vyčištění</t>
  </si>
  <si>
    <t>005211080R</t>
  </si>
  <si>
    <t>Bezpečnostní, hygienická a protiprašná opatření na staveništi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</si>
  <si>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</si>
  <si>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Zajištění publicity dle podmínek SOD</t>
  </si>
  <si>
    <t>pamětní kovová deska, informační tabule o stavbě</t>
  </si>
  <si>
    <t>Zpracování geodetického zaměření skutečného provedení stavby a geometrických plánů dle SoD a dle, požadavků DOSS a zápisu do KN (je-li vyžadováno)</t>
  </si>
  <si>
    <t>13</t>
  </si>
  <si>
    <t>Vytýčení inženýrských sítí  - vč. případných kopaných sond, vč.  projednání se správci, apod.</t>
  </si>
  <si>
    <t>Výrobní a dílenská dokumentace pro vlastní prvky,  výrobní a dílenská dokumentace statiky</t>
  </si>
  <si>
    <t>15</t>
  </si>
  <si>
    <t>Zajištění všech podkladů a dokumentů pro vydání kolaudačního rozhodnutí</t>
  </si>
  <si>
    <t>16</t>
  </si>
  <si>
    <t>Záchranný archeologický průzkum</t>
  </si>
  <si>
    <t>Plán organizace výstavby</t>
  </si>
  <si>
    <t>Zpracování harmonogramu stavby a ZOV včetně průběžné aktualizace</t>
  </si>
  <si>
    <t>Vypracování dokumentace skutečného provedení stavby  dle SoD, platné legislativy, podmínek a, požadavků investora a uživatele a podmínek dotačního titulu.</t>
  </si>
  <si>
    <t>110</t>
  </si>
  <si>
    <t>Bezpečnostní opatření na ochranu osob a majetku v rozsahu platné legislativy a dle podmínek v SoD</t>
  </si>
  <si>
    <t>111</t>
  </si>
  <si>
    <t>Bezpečnostní hrazení, oplocení, zajištění přístupu na staveniště apod.</t>
  </si>
  <si>
    <t>112</t>
  </si>
  <si>
    <t>Vytýčení prostorové polohy dopravní a technické infrastruktury</t>
  </si>
  <si>
    <t>113</t>
  </si>
  <si>
    <t>Zajištění ostrahy majetku a osob v průběhu realizace stavby a až do předání stavby do užívání, např., kamerový systém</t>
  </si>
  <si>
    <t>114</t>
  </si>
  <si>
    <t>Zabezpečení staveniště, vnější stavby a ploch dotčených stavbou, vybavení proti odcizení a škodám</t>
  </si>
  <si>
    <t>115</t>
  </si>
  <si>
    <t>Provedení veškerých měření a zkoušek, revizních zpráv apod. dle platné legislativy a dle SoD, např., na termovizní měření stavby, revize plynu, revize hromosvodu</t>
  </si>
  <si>
    <t>116</t>
  </si>
  <si>
    <t>Jednání s dotčenými institucemi, s dotčenými orgány státní správy a samosprávy - například zajištění, dokladů nutných k získání kolaudačního souhlasu, povolení a rozhodnutí nutných k ralizací stavby</t>
  </si>
  <si>
    <t>apod.</t>
  </si>
  <si>
    <t>117</t>
  </si>
  <si>
    <t>Součinnost se všemi zúčastněnými stranami - investorem, budoucím uživatelem, projektantem, zástupci, organizací státní správy, koordinátorem BOZP apod.</t>
  </si>
  <si>
    <t>118</t>
  </si>
  <si>
    <t>Zajištění průzkumů, zkoušek, atestů, sond a revizí apod. uvedených v rozhodnutích a v projektové, dokumetnaci nezbytně nutných k provedení díla</t>
  </si>
  <si>
    <t>119</t>
  </si>
  <si>
    <t>Technická řešení rozdílů skutečně zjištěného stavu se stavem předpokládaného projektantem apod.</t>
  </si>
  <si>
    <t>120</t>
  </si>
  <si>
    <t>Dopravní opatření - dopravní a informační značení na komunikacích pro motorová a nemotorová vozidla, a pro pěší, zajištění průchodů apod., projednání s příslušným odborem dopravy, zajištění údržby,</t>
  </si>
  <si>
    <t>čištění apod. dopravního značení a komunikací apod.</t>
  </si>
  <si>
    <t>121</t>
  </si>
  <si>
    <t>Provedení dočasné úpravy vjezdu a areálových komunikací pro potřebu realizace díla</t>
  </si>
  <si>
    <t>122</t>
  </si>
  <si>
    <t>Zaškolení obsluhy a investorem pověřených osob, vypracování a odsouhlasení provozních a, manipulačních řádů, proškolení provozovatele s provozováním a užíváním realizovaného díla dle SoD a</t>
  </si>
  <si>
    <t>jiných podmínek</t>
  </si>
  <si>
    <t>123</t>
  </si>
  <si>
    <t>Uvedení pozemků a všech povrchů dotčených stavbou do původního stavu</t>
  </si>
  <si>
    <t>124</t>
  </si>
  <si>
    <t>Fotodokumentace průběhu výstavby a dle specifikace uvedené SoD a podmínek dotačního titulu</t>
  </si>
  <si>
    <t>125</t>
  </si>
  <si>
    <t>Pasportizace stávajících objektů, zejména stavu příjezdových komunikací staveništní dopravy,, předpokládaných dotčených ploch zasažených realizací stavby, požadavků vlastníků a uživatelů</t>
  </si>
  <si>
    <t>sousedních nemovitostí, DOSS apod.</t>
  </si>
  <si>
    <t>126</t>
  </si>
  <si>
    <t>Náklady na pojištění stavby a bankovní garance</t>
  </si>
  <si>
    <t>OPN</t>
  </si>
  <si>
    <t>POL13_0</t>
  </si>
  <si>
    <t>127</t>
  </si>
  <si>
    <t>Náklady na provedení vzorků - např. barevnost fasád, klempířských prvků atd.</t>
  </si>
  <si>
    <t>128</t>
  </si>
  <si>
    <t>Autorský dozor, spolupráce na technických řešení stavby odchylek zjištěných v průběhu stavby,, technická řešení kolizí se skrytými konstrukcemi, které nemohl projektant předvídat (kolize s</t>
  </si>
  <si>
    <t>podzemními sítěmi a konstrukcemi,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</si>
</sst>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algorithmName="SHA-512" hashValue="kGDRo0+phKPWoNOymO7UQjZT+1bAu8hkwk94sHCIZx9pOed8QHNJUS8SfzmzpLPjzXtgPFX+0ck3NBQHcZL65Q==" saltValue="wvA/zQlzwoOk8ats3sbLX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66"/>
  <sheetViews>
    <sheetView showGridLines="0" topLeftCell="B5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00" t="s">
        <v>41</v>
      </c>
      <c r="C1" s="201"/>
      <c r="D1" s="201"/>
      <c r="E1" s="201"/>
      <c r="F1" s="201"/>
      <c r="G1" s="201"/>
      <c r="H1" s="201"/>
      <c r="I1" s="201"/>
      <c r="J1" s="202"/>
    </row>
    <row r="2" spans="1:15" ht="36" customHeight="1" x14ac:dyDescent="0.2">
      <c r="A2" s="3"/>
      <c r="B2" s="77" t="s">
        <v>22</v>
      </c>
      <c r="C2" s="78"/>
      <c r="D2" s="79" t="s">
        <v>45</v>
      </c>
      <c r="E2" s="209" t="s">
        <v>46</v>
      </c>
      <c r="F2" s="210"/>
      <c r="G2" s="210"/>
      <c r="H2" s="210"/>
      <c r="I2" s="210"/>
      <c r="J2" s="211"/>
      <c r="O2" s="2"/>
    </row>
    <row r="3" spans="1:15" ht="27" hidden="1" customHeight="1" x14ac:dyDescent="0.2">
      <c r="A3" s="3"/>
      <c r="B3" s="80"/>
      <c r="C3" s="78"/>
      <c r="D3" s="81"/>
      <c r="E3" s="212"/>
      <c r="F3" s="213"/>
      <c r="G3" s="213"/>
      <c r="H3" s="213"/>
      <c r="I3" s="213"/>
      <c r="J3" s="214"/>
    </row>
    <row r="4" spans="1:15" ht="23.25" customHeight="1" x14ac:dyDescent="0.2">
      <c r="A4" s="3"/>
      <c r="B4" s="82"/>
      <c r="C4" s="83"/>
      <c r="D4" s="84"/>
      <c r="E4" s="222"/>
      <c r="F4" s="222"/>
      <c r="G4" s="222"/>
      <c r="H4" s="222"/>
      <c r="I4" s="222"/>
      <c r="J4" s="223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216"/>
      <c r="E11" s="216"/>
      <c r="F11" s="216"/>
      <c r="G11" s="216"/>
      <c r="H11" s="26" t="s">
        <v>40</v>
      </c>
      <c r="I11" s="86"/>
      <c r="J11" s="10"/>
    </row>
    <row r="12" spans="1:15" ht="15.75" customHeight="1" x14ac:dyDescent="0.2">
      <c r="A12" s="3"/>
      <c r="B12" s="39"/>
      <c r="C12" s="24"/>
      <c r="D12" s="221"/>
      <c r="E12" s="221"/>
      <c r="F12" s="221"/>
      <c r="G12" s="221"/>
      <c r="H12" s="26" t="s">
        <v>34</v>
      </c>
      <c r="I12" s="86"/>
      <c r="J12" s="10"/>
    </row>
    <row r="13" spans="1:15" ht="15.75" customHeight="1" x14ac:dyDescent="0.2">
      <c r="A13" s="3"/>
      <c r="B13" s="40"/>
      <c r="C13" s="25"/>
      <c r="D13" s="85"/>
      <c r="E13" s="224"/>
      <c r="F13" s="225"/>
      <c r="G13" s="225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 t="s">
        <v>43</v>
      </c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32</v>
      </c>
      <c r="C15" s="70"/>
      <c r="D15" s="51"/>
      <c r="E15" s="215"/>
      <c r="F15" s="215"/>
      <c r="G15" s="217"/>
      <c r="H15" s="217"/>
      <c r="I15" s="217" t="s">
        <v>29</v>
      </c>
      <c r="J15" s="218"/>
    </row>
    <row r="16" spans="1:15" ht="23.25" customHeight="1" x14ac:dyDescent="0.2">
      <c r="A16" s="138" t="s">
        <v>24</v>
      </c>
      <c r="B16" s="55" t="s">
        <v>24</v>
      </c>
      <c r="C16" s="56"/>
      <c r="D16" s="57"/>
      <c r="E16" s="206"/>
      <c r="F16" s="207"/>
      <c r="G16" s="206"/>
      <c r="H16" s="207"/>
      <c r="I16" s="206">
        <f>SUMIF(F79:F162,A16,I79:I162)+SUMIF(F79:F162,"PSU",I79:I162)</f>
        <v>0</v>
      </c>
      <c r="J16" s="208"/>
    </row>
    <row r="17" spans="1:10" ht="23.25" customHeight="1" x14ac:dyDescent="0.2">
      <c r="A17" s="138" t="s">
        <v>25</v>
      </c>
      <c r="B17" s="55" t="s">
        <v>25</v>
      </c>
      <c r="C17" s="56"/>
      <c r="D17" s="57"/>
      <c r="E17" s="206"/>
      <c r="F17" s="207"/>
      <c r="G17" s="206"/>
      <c r="H17" s="207"/>
      <c r="I17" s="206">
        <f>SUMIF(F79:F162,A17,I79:I162)</f>
        <v>0</v>
      </c>
      <c r="J17" s="208"/>
    </row>
    <row r="18" spans="1:10" ht="23.25" customHeight="1" x14ac:dyDescent="0.2">
      <c r="A18" s="138" t="s">
        <v>26</v>
      </c>
      <c r="B18" s="55" t="s">
        <v>26</v>
      </c>
      <c r="C18" s="56"/>
      <c r="D18" s="57"/>
      <c r="E18" s="206"/>
      <c r="F18" s="207"/>
      <c r="G18" s="206"/>
      <c r="H18" s="207"/>
      <c r="I18" s="206">
        <f>SUMIF(F79:F162,A18,I79:I162)</f>
        <v>0</v>
      </c>
      <c r="J18" s="208"/>
    </row>
    <row r="19" spans="1:10" ht="23.25" customHeight="1" x14ac:dyDescent="0.2">
      <c r="A19" s="138" t="s">
        <v>249</v>
      </c>
      <c r="B19" s="55" t="s">
        <v>27</v>
      </c>
      <c r="C19" s="56"/>
      <c r="D19" s="57"/>
      <c r="E19" s="206"/>
      <c r="F19" s="207"/>
      <c r="G19" s="206"/>
      <c r="H19" s="207"/>
      <c r="I19" s="206">
        <f>SUMIF(F79:F162,A19,I79:I162)</f>
        <v>0</v>
      </c>
      <c r="J19" s="208"/>
    </row>
    <row r="20" spans="1:10" ht="23.25" customHeight="1" x14ac:dyDescent="0.2">
      <c r="A20" s="138" t="s">
        <v>250</v>
      </c>
      <c r="B20" s="55" t="s">
        <v>28</v>
      </c>
      <c r="C20" s="56"/>
      <c r="D20" s="57"/>
      <c r="E20" s="206"/>
      <c r="F20" s="207"/>
      <c r="G20" s="206"/>
      <c r="H20" s="207"/>
      <c r="I20" s="206">
        <f>SUMIF(F79:F162,A20,I79:I162)</f>
        <v>0</v>
      </c>
      <c r="J20" s="208"/>
    </row>
    <row r="21" spans="1:10" ht="23.25" customHeight="1" x14ac:dyDescent="0.2">
      <c r="A21" s="3"/>
      <c r="B21" s="72" t="s">
        <v>29</v>
      </c>
      <c r="C21" s="73"/>
      <c r="D21" s="74"/>
      <c r="E21" s="219"/>
      <c r="F21" s="220"/>
      <c r="G21" s="219"/>
      <c r="H21" s="220"/>
      <c r="I21" s="219">
        <f>SUM(I16:J20)</f>
        <v>0</v>
      </c>
      <c r="J21" s="231"/>
    </row>
    <row r="22" spans="1:10" ht="33" customHeight="1" x14ac:dyDescent="0.2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12</v>
      </c>
      <c r="C23" s="56"/>
      <c r="D23" s="57"/>
      <c r="E23" s="58">
        <v>15</v>
      </c>
      <c r="F23" s="59" t="s">
        <v>0</v>
      </c>
      <c r="G23" s="229">
        <f>ZakladDPHSniVypocet</f>
        <v>0</v>
      </c>
      <c r="H23" s="230"/>
      <c r="I23" s="230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13</v>
      </c>
      <c r="C24" s="56"/>
      <c r="D24" s="57"/>
      <c r="E24" s="58">
        <f>SazbaDPH1</f>
        <v>15</v>
      </c>
      <c r="F24" s="59" t="s">
        <v>0</v>
      </c>
      <c r="G24" s="227">
        <f>IF(A24&gt;50, ROUNDUP(A23, 0), ROUNDDOWN(A23, 0))</f>
        <v>0</v>
      </c>
      <c r="H24" s="228"/>
      <c r="I24" s="228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14</v>
      </c>
      <c r="C25" s="56"/>
      <c r="D25" s="57"/>
      <c r="E25" s="58">
        <v>21</v>
      </c>
      <c r="F25" s="59" t="s">
        <v>0</v>
      </c>
      <c r="G25" s="229">
        <f>ZakladDPHZaklVypocet</f>
        <v>0</v>
      </c>
      <c r="H25" s="230"/>
      <c r="I25" s="230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15</v>
      </c>
      <c r="C26" s="21"/>
      <c r="D26" s="17"/>
      <c r="E26" s="41">
        <f>SazbaDPH2</f>
        <v>21</v>
      </c>
      <c r="F26" s="42" t="s">
        <v>0</v>
      </c>
      <c r="G26" s="203">
        <f>IF(A26&gt;50, ROUNDUP(A25, 0), ROUNDDOWN(A25, 0))</f>
        <v>0</v>
      </c>
      <c r="H26" s="204"/>
      <c r="I26" s="204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4</v>
      </c>
      <c r="C27" s="19"/>
      <c r="D27" s="22"/>
      <c r="E27" s="19"/>
      <c r="F27" s="20"/>
      <c r="G27" s="205">
        <f>CenaCelkem-(ZakladDPHSni+DPHSni+ZakladDPHZakl+DPHZakl)</f>
        <v>0</v>
      </c>
      <c r="H27" s="205"/>
      <c r="I27" s="205"/>
      <c r="J27" s="61" t="str">
        <f t="shared" si="0"/>
        <v>CZK</v>
      </c>
    </row>
    <row r="28" spans="1:10" ht="27.75" hidden="1" customHeight="1" thickBot="1" x14ac:dyDescent="0.25">
      <c r="A28" s="3"/>
      <c r="B28" s="115" t="s">
        <v>23</v>
      </c>
      <c r="C28" s="116"/>
      <c r="D28" s="116"/>
      <c r="E28" s="117"/>
      <c r="F28" s="118"/>
      <c r="G28" s="233">
        <f>ZakladDPHSniVypocet+ZakladDPHZaklVypocet</f>
        <v>0</v>
      </c>
      <c r="H28" s="233"/>
      <c r="I28" s="233"/>
      <c r="J28" s="119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5" t="s">
        <v>35</v>
      </c>
      <c r="C29" s="120"/>
      <c r="D29" s="120"/>
      <c r="E29" s="120"/>
      <c r="F29" s="120"/>
      <c r="G29" s="232">
        <f>IF(A29&gt;50, ROUNDUP(A27, 0), ROUNDDOWN(A27, 0))</f>
        <v>0</v>
      </c>
      <c r="H29" s="232"/>
      <c r="I29" s="232"/>
      <c r="J29" s="121" t="s">
        <v>101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43340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34" t="s">
        <v>44</v>
      </c>
      <c r="E34" s="235"/>
      <c r="F34" s="29"/>
      <c r="G34" s="234"/>
      <c r="H34" s="235"/>
      <c r="I34" s="235"/>
      <c r="J34" s="36"/>
    </row>
    <row r="35" spans="1:10" ht="12.75" customHeight="1" x14ac:dyDescent="0.2">
      <c r="A35" s="3"/>
      <c r="B35" s="3"/>
      <c r="C35" s="4"/>
      <c r="D35" s="226" t="s">
        <v>2</v>
      </c>
      <c r="E35" s="226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 x14ac:dyDescent="0.2">
      <c r="A38" s="91" t="s">
        <v>37</v>
      </c>
      <c r="B38" s="95" t="s">
        <v>17</v>
      </c>
      <c r="C38" s="96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47</v>
      </c>
      <c r="C39" s="193"/>
      <c r="D39" s="194"/>
      <c r="E39" s="194"/>
      <c r="F39" s="102">
        <f>'IO 100 01 Pol'!AE146+'IO 200 01 Pol'!AE181+'IO 300 01 Pol'!AE132+'SO 100 D.1.1 Pol'!AE2048+'SO 100 D.1.4.1 Pol'!AE83+'SO 100 D.1.4.1b Pol'!AE73+'SO 100 D.1.4.1c Pol'!AE20+'SO 100 D.1.4.2 Pol'!AE313+'SO 100 D.1.4.2b Pol'!AE115+'SO 100 D.1.4.3 Pol'!AE67+'SO 100 D.1.4.4 Pol'!AE45+'SO 100 D.1.4.4b Pol'!AE50+'SO 100 D.1.4.4c Pol'!AE45+'SO 100 D.1.4.4d Pol'!AE32+'SO 100 D.1.4.4e Pol'!AE160+'SO 100 D.1.4.4f Pol'!AE12+'SO 200 01 Pol'!AE90+'SO 210 01 Pol'!AE49+'SO 300 01 Pol'!AE69+'SO 400 01 Pol'!AE72+'SO 500 01 Pol'!AE64+'VN+ON 01 Pol'!AE66</f>
        <v>0</v>
      </c>
      <c r="G39" s="103">
        <f>'IO 100 01 Pol'!AF146+'IO 200 01 Pol'!AF181+'IO 300 01 Pol'!AF132+'SO 100 D.1.1 Pol'!AF2048+'SO 100 D.1.4.1 Pol'!AF83+'SO 100 D.1.4.1b Pol'!AF73+'SO 100 D.1.4.1c Pol'!AF20+'SO 100 D.1.4.2 Pol'!AF313+'SO 100 D.1.4.2b Pol'!AF115+'SO 100 D.1.4.3 Pol'!AF67+'SO 100 D.1.4.4 Pol'!AF45+'SO 100 D.1.4.4b Pol'!AF50+'SO 100 D.1.4.4c Pol'!AF45+'SO 100 D.1.4.4d Pol'!AF32+'SO 100 D.1.4.4e Pol'!AF160+'SO 100 D.1.4.4f Pol'!AF12+'SO 200 01 Pol'!AF90+'SO 210 01 Pol'!AF49+'SO 300 01 Pol'!AF69+'SO 400 01 Pol'!AF72+'SO 500 01 Pol'!AF64+'VN+ON 01 Pol'!AF66</f>
        <v>0</v>
      </c>
      <c r="H39" s="104">
        <f t="shared" ref="H39:H71" si="1">(F39*SazbaDPH1/100)+(G39*SazbaDPH2/100)</f>
        <v>0</v>
      </c>
      <c r="I39" s="104">
        <f t="shared" ref="I39:I71" si="2">F39+G39+H39</f>
        <v>0</v>
      </c>
      <c r="J39" s="105" t="str">
        <f t="shared" ref="J39:J71" si="3">IF(CenaCelkemVypocet=0,"",I39/CenaCelkemVypocet*100)</f>
        <v/>
      </c>
    </row>
    <row r="40" spans="1:10" ht="25.5" customHeight="1" x14ac:dyDescent="0.2">
      <c r="A40" s="91">
        <v>2</v>
      </c>
      <c r="B40" s="106" t="s">
        <v>48</v>
      </c>
      <c r="C40" s="195" t="s">
        <v>49</v>
      </c>
      <c r="D40" s="196"/>
      <c r="E40" s="196"/>
      <c r="F40" s="107">
        <f>'IO 100 01 Pol'!AE146</f>
        <v>0</v>
      </c>
      <c r="G40" s="108">
        <f>'IO 100 01 Pol'!AF146</f>
        <v>0</v>
      </c>
      <c r="H40" s="108">
        <f t="shared" si="1"/>
        <v>0</v>
      </c>
      <c r="I40" s="108">
        <f t="shared" si="2"/>
        <v>0</v>
      </c>
      <c r="J40" s="109" t="str">
        <f t="shared" si="3"/>
        <v/>
      </c>
    </row>
    <row r="41" spans="1:10" ht="25.5" customHeight="1" x14ac:dyDescent="0.2">
      <c r="A41" s="91">
        <v>3</v>
      </c>
      <c r="B41" s="110" t="s">
        <v>50</v>
      </c>
      <c r="C41" s="193" t="s">
        <v>51</v>
      </c>
      <c r="D41" s="194"/>
      <c r="E41" s="194"/>
      <c r="F41" s="111">
        <f>'IO 100 01 Pol'!AE146</f>
        <v>0</v>
      </c>
      <c r="G41" s="104">
        <f>'IO 100 01 Pol'!AF146</f>
        <v>0</v>
      </c>
      <c r="H41" s="104">
        <f t="shared" si="1"/>
        <v>0</v>
      </c>
      <c r="I41" s="104">
        <f t="shared" si="2"/>
        <v>0</v>
      </c>
      <c r="J41" s="105" t="str">
        <f t="shared" si="3"/>
        <v/>
      </c>
    </row>
    <row r="42" spans="1:10" ht="25.5" customHeight="1" x14ac:dyDescent="0.2">
      <c r="A42" s="91">
        <v>2</v>
      </c>
      <c r="B42" s="106" t="s">
        <v>52</v>
      </c>
      <c r="C42" s="195" t="s">
        <v>53</v>
      </c>
      <c r="D42" s="196"/>
      <c r="E42" s="196"/>
      <c r="F42" s="107">
        <f>'IO 200 01 Pol'!AE181</f>
        <v>0</v>
      </c>
      <c r="G42" s="108">
        <f>'IO 200 01 Pol'!AF181</f>
        <v>0</v>
      </c>
      <c r="H42" s="108">
        <f t="shared" si="1"/>
        <v>0</v>
      </c>
      <c r="I42" s="108">
        <f t="shared" si="2"/>
        <v>0</v>
      </c>
      <c r="J42" s="109" t="str">
        <f t="shared" si="3"/>
        <v/>
      </c>
    </row>
    <row r="43" spans="1:10" ht="25.5" customHeight="1" x14ac:dyDescent="0.2">
      <c r="A43" s="91">
        <v>3</v>
      </c>
      <c r="B43" s="110" t="s">
        <v>50</v>
      </c>
      <c r="C43" s="193" t="s">
        <v>54</v>
      </c>
      <c r="D43" s="194"/>
      <c r="E43" s="194"/>
      <c r="F43" s="111">
        <f>'IO 200 01 Pol'!AE181</f>
        <v>0</v>
      </c>
      <c r="G43" s="104">
        <f>'IO 200 01 Pol'!AF181</f>
        <v>0</v>
      </c>
      <c r="H43" s="104">
        <f t="shared" si="1"/>
        <v>0</v>
      </c>
      <c r="I43" s="104">
        <f t="shared" si="2"/>
        <v>0</v>
      </c>
      <c r="J43" s="105" t="str">
        <f t="shared" si="3"/>
        <v/>
      </c>
    </row>
    <row r="44" spans="1:10" ht="25.5" customHeight="1" x14ac:dyDescent="0.2">
      <c r="A44" s="91">
        <v>2</v>
      </c>
      <c r="B44" s="106" t="s">
        <v>55</v>
      </c>
      <c r="C44" s="195" t="s">
        <v>56</v>
      </c>
      <c r="D44" s="196"/>
      <c r="E44" s="196"/>
      <c r="F44" s="107">
        <f>'IO 300 01 Pol'!AE132</f>
        <v>0</v>
      </c>
      <c r="G44" s="108">
        <f>'IO 300 01 Pol'!AF132</f>
        <v>0</v>
      </c>
      <c r="H44" s="108">
        <f t="shared" si="1"/>
        <v>0</v>
      </c>
      <c r="I44" s="108">
        <f t="shared" si="2"/>
        <v>0</v>
      </c>
      <c r="J44" s="109" t="str">
        <f t="shared" si="3"/>
        <v/>
      </c>
    </row>
    <row r="45" spans="1:10" ht="25.5" customHeight="1" x14ac:dyDescent="0.2">
      <c r="A45" s="91">
        <v>3</v>
      </c>
      <c r="B45" s="110" t="s">
        <v>50</v>
      </c>
      <c r="C45" s="193" t="s">
        <v>57</v>
      </c>
      <c r="D45" s="194"/>
      <c r="E45" s="194"/>
      <c r="F45" s="111">
        <f>'IO 300 01 Pol'!AE132</f>
        <v>0</v>
      </c>
      <c r="G45" s="104">
        <f>'IO 300 01 Pol'!AF132</f>
        <v>0</v>
      </c>
      <c r="H45" s="104">
        <f t="shared" si="1"/>
        <v>0</v>
      </c>
      <c r="I45" s="104">
        <f t="shared" si="2"/>
        <v>0</v>
      </c>
      <c r="J45" s="105" t="str">
        <f t="shared" si="3"/>
        <v/>
      </c>
    </row>
    <row r="46" spans="1:10" ht="25.5" customHeight="1" x14ac:dyDescent="0.2">
      <c r="A46" s="91">
        <v>2</v>
      </c>
      <c r="B46" s="106" t="s">
        <v>58</v>
      </c>
      <c r="C46" s="195" t="s">
        <v>59</v>
      </c>
      <c r="D46" s="196"/>
      <c r="E46" s="196"/>
      <c r="F46" s="107">
        <f>'SO 100 D.1.1 Pol'!AE2048+'SO 100 D.1.4.1 Pol'!AE83+'SO 100 D.1.4.1b Pol'!AE73+'SO 100 D.1.4.1c Pol'!AE20+'SO 100 D.1.4.2 Pol'!AE313+'SO 100 D.1.4.2b Pol'!AE115+'SO 100 D.1.4.3 Pol'!AE67+'SO 100 D.1.4.4 Pol'!AE45+'SO 100 D.1.4.4b Pol'!AE50+'SO 100 D.1.4.4c Pol'!AE45+'SO 100 D.1.4.4d Pol'!AE32+'SO 100 D.1.4.4e Pol'!AE160+'SO 100 D.1.4.4f Pol'!AE12</f>
        <v>0</v>
      </c>
      <c r="G46" s="108">
        <f>'SO 100 D.1.1 Pol'!AF2048+'SO 100 D.1.4.1 Pol'!AF83+'SO 100 D.1.4.1b Pol'!AF73+'SO 100 D.1.4.1c Pol'!AF20+'SO 100 D.1.4.2 Pol'!AF313+'SO 100 D.1.4.2b Pol'!AF115+'SO 100 D.1.4.3 Pol'!AF67+'SO 100 D.1.4.4 Pol'!AF45+'SO 100 D.1.4.4b Pol'!AF50+'SO 100 D.1.4.4c Pol'!AF45+'SO 100 D.1.4.4d Pol'!AF32+'SO 100 D.1.4.4e Pol'!AF160+'SO 100 D.1.4.4f Pol'!AF12</f>
        <v>0</v>
      </c>
      <c r="H46" s="108">
        <f t="shared" si="1"/>
        <v>0</v>
      </c>
      <c r="I46" s="108">
        <f t="shared" si="2"/>
        <v>0</v>
      </c>
      <c r="J46" s="109" t="str">
        <f t="shared" si="3"/>
        <v/>
      </c>
    </row>
    <row r="47" spans="1:10" ht="25.5" customHeight="1" x14ac:dyDescent="0.2">
      <c r="A47" s="91">
        <v>3</v>
      </c>
      <c r="B47" s="110" t="s">
        <v>60</v>
      </c>
      <c r="C47" s="193" t="s">
        <v>61</v>
      </c>
      <c r="D47" s="194"/>
      <c r="E47" s="194"/>
      <c r="F47" s="111">
        <f>'SO 100 D.1.1 Pol'!AE2048</f>
        <v>0</v>
      </c>
      <c r="G47" s="104">
        <f>'SO 100 D.1.1 Pol'!AF2048</f>
        <v>0</v>
      </c>
      <c r="H47" s="104">
        <f t="shared" si="1"/>
        <v>0</v>
      </c>
      <c r="I47" s="104">
        <f t="shared" si="2"/>
        <v>0</v>
      </c>
      <c r="J47" s="105" t="str">
        <f t="shared" si="3"/>
        <v/>
      </c>
    </row>
    <row r="48" spans="1:10" ht="25.5" customHeight="1" x14ac:dyDescent="0.2">
      <c r="A48" s="91">
        <v>3</v>
      </c>
      <c r="B48" s="110" t="s">
        <v>62</v>
      </c>
      <c r="C48" s="193" t="s">
        <v>63</v>
      </c>
      <c r="D48" s="194"/>
      <c r="E48" s="194"/>
      <c r="F48" s="111">
        <f>'SO 100 D.1.4.1 Pol'!AE83</f>
        <v>0</v>
      </c>
      <c r="G48" s="104">
        <f>'SO 100 D.1.4.1 Pol'!AF83</f>
        <v>0</v>
      </c>
      <c r="H48" s="104">
        <f t="shared" si="1"/>
        <v>0</v>
      </c>
      <c r="I48" s="104">
        <f t="shared" si="2"/>
        <v>0</v>
      </c>
      <c r="J48" s="105" t="str">
        <f t="shared" si="3"/>
        <v/>
      </c>
    </row>
    <row r="49" spans="1:10" ht="25.5" customHeight="1" x14ac:dyDescent="0.2">
      <c r="A49" s="91">
        <v>3</v>
      </c>
      <c r="B49" s="110" t="s">
        <v>64</v>
      </c>
      <c r="C49" s="193" t="s">
        <v>65</v>
      </c>
      <c r="D49" s="194"/>
      <c r="E49" s="194"/>
      <c r="F49" s="111">
        <f>'SO 100 D.1.4.1b Pol'!AE73</f>
        <v>0</v>
      </c>
      <c r="G49" s="104">
        <f>'SO 100 D.1.4.1b Pol'!AF73</f>
        <v>0</v>
      </c>
      <c r="H49" s="104">
        <f t="shared" si="1"/>
        <v>0</v>
      </c>
      <c r="I49" s="104">
        <f t="shared" si="2"/>
        <v>0</v>
      </c>
      <c r="J49" s="105" t="str">
        <f t="shared" si="3"/>
        <v/>
      </c>
    </row>
    <row r="50" spans="1:10" ht="25.5" customHeight="1" x14ac:dyDescent="0.2">
      <c r="A50" s="91">
        <v>3</v>
      </c>
      <c r="B50" s="110" t="s">
        <v>66</v>
      </c>
      <c r="C50" s="193" t="s">
        <v>67</v>
      </c>
      <c r="D50" s="194"/>
      <c r="E50" s="194"/>
      <c r="F50" s="111">
        <f>'SO 100 D.1.4.1c Pol'!AE20</f>
        <v>0</v>
      </c>
      <c r="G50" s="104">
        <f>'SO 100 D.1.4.1c Pol'!AF20</f>
        <v>0</v>
      </c>
      <c r="H50" s="104">
        <f t="shared" si="1"/>
        <v>0</v>
      </c>
      <c r="I50" s="104">
        <f t="shared" si="2"/>
        <v>0</v>
      </c>
      <c r="J50" s="105" t="str">
        <f t="shared" si="3"/>
        <v/>
      </c>
    </row>
    <row r="51" spans="1:10" ht="25.5" customHeight="1" x14ac:dyDescent="0.2">
      <c r="A51" s="91">
        <v>3</v>
      </c>
      <c r="B51" s="110" t="s">
        <v>68</v>
      </c>
      <c r="C51" s="193" t="s">
        <v>69</v>
      </c>
      <c r="D51" s="194"/>
      <c r="E51" s="194"/>
      <c r="F51" s="111">
        <f>'SO 100 D.1.4.2 Pol'!AE313</f>
        <v>0</v>
      </c>
      <c r="G51" s="104">
        <f>'SO 100 D.1.4.2 Pol'!AF313</f>
        <v>0</v>
      </c>
      <c r="H51" s="104">
        <f t="shared" si="1"/>
        <v>0</v>
      </c>
      <c r="I51" s="104">
        <f t="shared" si="2"/>
        <v>0</v>
      </c>
      <c r="J51" s="105" t="str">
        <f t="shared" si="3"/>
        <v/>
      </c>
    </row>
    <row r="52" spans="1:10" ht="25.5" customHeight="1" x14ac:dyDescent="0.2">
      <c r="A52" s="91">
        <v>3</v>
      </c>
      <c r="B52" s="110" t="s">
        <v>70</v>
      </c>
      <c r="C52" s="193" t="s">
        <v>71</v>
      </c>
      <c r="D52" s="194"/>
      <c r="E52" s="194"/>
      <c r="F52" s="111">
        <f>'SO 100 D.1.4.2b Pol'!AE115</f>
        <v>0</v>
      </c>
      <c r="G52" s="104">
        <f>'SO 100 D.1.4.2b Pol'!AF115</f>
        <v>0</v>
      </c>
      <c r="H52" s="104">
        <f t="shared" si="1"/>
        <v>0</v>
      </c>
      <c r="I52" s="104">
        <f t="shared" si="2"/>
        <v>0</v>
      </c>
      <c r="J52" s="105" t="str">
        <f t="shared" si="3"/>
        <v/>
      </c>
    </row>
    <row r="53" spans="1:10" ht="25.5" customHeight="1" x14ac:dyDescent="0.2">
      <c r="A53" s="91">
        <v>3</v>
      </c>
      <c r="B53" s="110" t="s">
        <v>72</v>
      </c>
      <c r="C53" s="193" t="s">
        <v>73</v>
      </c>
      <c r="D53" s="194"/>
      <c r="E53" s="194"/>
      <c r="F53" s="111">
        <f>'SO 100 D.1.4.3 Pol'!AE67</f>
        <v>0</v>
      </c>
      <c r="G53" s="104">
        <f>'SO 100 D.1.4.3 Pol'!AF67</f>
        <v>0</v>
      </c>
      <c r="H53" s="104">
        <f t="shared" si="1"/>
        <v>0</v>
      </c>
      <c r="I53" s="104">
        <f t="shared" si="2"/>
        <v>0</v>
      </c>
      <c r="J53" s="105" t="str">
        <f t="shared" si="3"/>
        <v/>
      </c>
    </row>
    <row r="54" spans="1:10" ht="25.5" customHeight="1" x14ac:dyDescent="0.2">
      <c r="A54" s="91">
        <v>3</v>
      </c>
      <c r="B54" s="110" t="s">
        <v>74</v>
      </c>
      <c r="C54" s="193" t="s">
        <v>75</v>
      </c>
      <c r="D54" s="194"/>
      <c r="E54" s="194"/>
      <c r="F54" s="111">
        <f>'SO 100 D.1.4.4 Pol'!AE45</f>
        <v>0</v>
      </c>
      <c r="G54" s="104">
        <f>'SO 100 D.1.4.4 Pol'!AF45</f>
        <v>0</v>
      </c>
      <c r="H54" s="104">
        <f t="shared" si="1"/>
        <v>0</v>
      </c>
      <c r="I54" s="104">
        <f t="shared" si="2"/>
        <v>0</v>
      </c>
      <c r="J54" s="105" t="str">
        <f t="shared" si="3"/>
        <v/>
      </c>
    </row>
    <row r="55" spans="1:10" ht="25.5" customHeight="1" x14ac:dyDescent="0.2">
      <c r="A55" s="91">
        <v>3</v>
      </c>
      <c r="B55" s="110" t="s">
        <v>76</v>
      </c>
      <c r="C55" s="193" t="s">
        <v>77</v>
      </c>
      <c r="D55" s="194"/>
      <c r="E55" s="194"/>
      <c r="F55" s="111">
        <f>'SO 100 D.1.4.4b Pol'!AE50</f>
        <v>0</v>
      </c>
      <c r="G55" s="104">
        <f>'SO 100 D.1.4.4b Pol'!AF50</f>
        <v>0</v>
      </c>
      <c r="H55" s="104">
        <f t="shared" si="1"/>
        <v>0</v>
      </c>
      <c r="I55" s="104">
        <f t="shared" si="2"/>
        <v>0</v>
      </c>
      <c r="J55" s="105" t="str">
        <f t="shared" si="3"/>
        <v/>
      </c>
    </row>
    <row r="56" spans="1:10" ht="25.5" customHeight="1" x14ac:dyDescent="0.2">
      <c r="A56" s="91">
        <v>3</v>
      </c>
      <c r="B56" s="110" t="s">
        <v>78</v>
      </c>
      <c r="C56" s="193" t="s">
        <v>79</v>
      </c>
      <c r="D56" s="194"/>
      <c r="E56" s="194"/>
      <c r="F56" s="111">
        <f>'SO 100 D.1.4.4c Pol'!AE45</f>
        <v>0</v>
      </c>
      <c r="G56" s="104">
        <f>'SO 100 D.1.4.4c Pol'!AF45</f>
        <v>0</v>
      </c>
      <c r="H56" s="104">
        <f t="shared" si="1"/>
        <v>0</v>
      </c>
      <c r="I56" s="104">
        <f t="shared" si="2"/>
        <v>0</v>
      </c>
      <c r="J56" s="105" t="str">
        <f t="shared" si="3"/>
        <v/>
      </c>
    </row>
    <row r="57" spans="1:10" ht="25.5" customHeight="1" x14ac:dyDescent="0.2">
      <c r="A57" s="91">
        <v>3</v>
      </c>
      <c r="B57" s="110" t="s">
        <v>80</v>
      </c>
      <c r="C57" s="193" t="s">
        <v>81</v>
      </c>
      <c r="D57" s="194"/>
      <c r="E57" s="194"/>
      <c r="F57" s="111">
        <f>'SO 100 D.1.4.4d Pol'!AE32</f>
        <v>0</v>
      </c>
      <c r="G57" s="104">
        <f>'SO 100 D.1.4.4d Pol'!AF32</f>
        <v>0</v>
      </c>
      <c r="H57" s="104">
        <f t="shared" si="1"/>
        <v>0</v>
      </c>
      <c r="I57" s="104">
        <f t="shared" si="2"/>
        <v>0</v>
      </c>
      <c r="J57" s="105" t="str">
        <f t="shared" si="3"/>
        <v/>
      </c>
    </row>
    <row r="58" spans="1:10" ht="25.5" customHeight="1" x14ac:dyDescent="0.2">
      <c r="A58" s="91">
        <v>3</v>
      </c>
      <c r="B58" s="110" t="s">
        <v>82</v>
      </c>
      <c r="C58" s="193" t="s">
        <v>83</v>
      </c>
      <c r="D58" s="194"/>
      <c r="E58" s="194"/>
      <c r="F58" s="111">
        <f>'SO 100 D.1.4.4e Pol'!AE160</f>
        <v>0</v>
      </c>
      <c r="G58" s="104">
        <f>'SO 100 D.1.4.4e Pol'!AF160</f>
        <v>0</v>
      </c>
      <c r="H58" s="104">
        <f t="shared" si="1"/>
        <v>0</v>
      </c>
      <c r="I58" s="104">
        <f t="shared" si="2"/>
        <v>0</v>
      </c>
      <c r="J58" s="105" t="str">
        <f t="shared" si="3"/>
        <v/>
      </c>
    </row>
    <row r="59" spans="1:10" ht="25.5" customHeight="1" x14ac:dyDescent="0.2">
      <c r="A59" s="91">
        <v>3</v>
      </c>
      <c r="B59" s="110" t="s">
        <v>84</v>
      </c>
      <c r="C59" s="193" t="s">
        <v>85</v>
      </c>
      <c r="D59" s="194"/>
      <c r="E59" s="194"/>
      <c r="F59" s="111">
        <f>'SO 100 D.1.4.4f Pol'!AE12</f>
        <v>0</v>
      </c>
      <c r="G59" s="104">
        <f>'SO 100 D.1.4.4f Pol'!AF12</f>
        <v>0</v>
      </c>
      <c r="H59" s="104">
        <f t="shared" si="1"/>
        <v>0</v>
      </c>
      <c r="I59" s="104">
        <f t="shared" si="2"/>
        <v>0</v>
      </c>
      <c r="J59" s="105" t="str">
        <f t="shared" si="3"/>
        <v/>
      </c>
    </row>
    <row r="60" spans="1:10" ht="25.5" customHeight="1" x14ac:dyDescent="0.2">
      <c r="A60" s="91">
        <v>2</v>
      </c>
      <c r="B60" s="106" t="s">
        <v>86</v>
      </c>
      <c r="C60" s="195" t="s">
        <v>87</v>
      </c>
      <c r="D60" s="196"/>
      <c r="E60" s="196"/>
      <c r="F60" s="107">
        <f>'SO 200 01 Pol'!AE90</f>
        <v>0</v>
      </c>
      <c r="G60" s="108">
        <f>'SO 200 01 Pol'!AF90</f>
        <v>0</v>
      </c>
      <c r="H60" s="108">
        <f t="shared" si="1"/>
        <v>0</v>
      </c>
      <c r="I60" s="108">
        <f t="shared" si="2"/>
        <v>0</v>
      </c>
      <c r="J60" s="109" t="str">
        <f t="shared" si="3"/>
        <v/>
      </c>
    </row>
    <row r="61" spans="1:10" ht="25.5" customHeight="1" x14ac:dyDescent="0.2">
      <c r="A61" s="91">
        <v>3</v>
      </c>
      <c r="B61" s="110" t="s">
        <v>50</v>
      </c>
      <c r="C61" s="193" t="s">
        <v>88</v>
      </c>
      <c r="D61" s="194"/>
      <c r="E61" s="194"/>
      <c r="F61" s="111">
        <f>'SO 200 01 Pol'!AE90</f>
        <v>0</v>
      </c>
      <c r="G61" s="104">
        <f>'SO 200 01 Pol'!AF90</f>
        <v>0</v>
      </c>
      <c r="H61" s="104">
        <f t="shared" si="1"/>
        <v>0</v>
      </c>
      <c r="I61" s="104">
        <f t="shared" si="2"/>
        <v>0</v>
      </c>
      <c r="J61" s="105" t="str">
        <f t="shared" si="3"/>
        <v/>
      </c>
    </row>
    <row r="62" spans="1:10" ht="25.5" customHeight="1" x14ac:dyDescent="0.2">
      <c r="A62" s="91">
        <v>2</v>
      </c>
      <c r="B62" s="106" t="s">
        <v>89</v>
      </c>
      <c r="C62" s="195" t="s">
        <v>90</v>
      </c>
      <c r="D62" s="196"/>
      <c r="E62" s="196"/>
      <c r="F62" s="107">
        <f>'SO 210 01 Pol'!AE49</f>
        <v>0</v>
      </c>
      <c r="G62" s="108">
        <f>'SO 210 01 Pol'!AF49</f>
        <v>0</v>
      </c>
      <c r="H62" s="108">
        <f t="shared" si="1"/>
        <v>0</v>
      </c>
      <c r="I62" s="108">
        <f t="shared" si="2"/>
        <v>0</v>
      </c>
      <c r="J62" s="109" t="str">
        <f t="shared" si="3"/>
        <v/>
      </c>
    </row>
    <row r="63" spans="1:10" ht="25.5" customHeight="1" x14ac:dyDescent="0.2">
      <c r="A63" s="91">
        <v>3</v>
      </c>
      <c r="B63" s="110" t="s">
        <v>50</v>
      </c>
      <c r="C63" s="193" t="s">
        <v>88</v>
      </c>
      <c r="D63" s="194"/>
      <c r="E63" s="194"/>
      <c r="F63" s="111">
        <f>'SO 210 01 Pol'!AE49</f>
        <v>0</v>
      </c>
      <c r="G63" s="104">
        <f>'SO 210 01 Pol'!AF49</f>
        <v>0</v>
      </c>
      <c r="H63" s="104">
        <f t="shared" si="1"/>
        <v>0</v>
      </c>
      <c r="I63" s="104">
        <f t="shared" si="2"/>
        <v>0</v>
      </c>
      <c r="J63" s="105" t="str">
        <f t="shared" si="3"/>
        <v/>
      </c>
    </row>
    <row r="64" spans="1:10" ht="25.5" customHeight="1" x14ac:dyDescent="0.2">
      <c r="A64" s="91">
        <v>2</v>
      </c>
      <c r="B64" s="106" t="s">
        <v>91</v>
      </c>
      <c r="C64" s="195" t="s">
        <v>92</v>
      </c>
      <c r="D64" s="196"/>
      <c r="E64" s="196"/>
      <c r="F64" s="107">
        <f>'SO 300 01 Pol'!AE69</f>
        <v>0</v>
      </c>
      <c r="G64" s="108">
        <f>'SO 300 01 Pol'!AF69</f>
        <v>0</v>
      </c>
      <c r="H64" s="108">
        <f t="shared" si="1"/>
        <v>0</v>
      </c>
      <c r="I64" s="108">
        <f t="shared" si="2"/>
        <v>0</v>
      </c>
      <c r="J64" s="109" t="str">
        <f t="shared" si="3"/>
        <v/>
      </c>
    </row>
    <row r="65" spans="1:10" ht="25.5" customHeight="1" x14ac:dyDescent="0.2">
      <c r="A65" s="91">
        <v>3</v>
      </c>
      <c r="B65" s="110" t="s">
        <v>50</v>
      </c>
      <c r="C65" s="193" t="s">
        <v>88</v>
      </c>
      <c r="D65" s="194"/>
      <c r="E65" s="194"/>
      <c r="F65" s="111">
        <f>'SO 300 01 Pol'!AE69</f>
        <v>0</v>
      </c>
      <c r="G65" s="104">
        <f>'SO 300 01 Pol'!AF69</f>
        <v>0</v>
      </c>
      <c r="H65" s="104">
        <f t="shared" si="1"/>
        <v>0</v>
      </c>
      <c r="I65" s="104">
        <f t="shared" si="2"/>
        <v>0</v>
      </c>
      <c r="J65" s="105" t="str">
        <f t="shared" si="3"/>
        <v/>
      </c>
    </row>
    <row r="66" spans="1:10" ht="25.5" customHeight="1" x14ac:dyDescent="0.2">
      <c r="A66" s="91">
        <v>2</v>
      </c>
      <c r="B66" s="106" t="s">
        <v>93</v>
      </c>
      <c r="C66" s="195" t="s">
        <v>94</v>
      </c>
      <c r="D66" s="196"/>
      <c r="E66" s="196"/>
      <c r="F66" s="107">
        <f>'SO 400 01 Pol'!AE72</f>
        <v>0</v>
      </c>
      <c r="G66" s="108">
        <f>'SO 400 01 Pol'!AF72</f>
        <v>0</v>
      </c>
      <c r="H66" s="108">
        <f t="shared" si="1"/>
        <v>0</v>
      </c>
      <c r="I66" s="108">
        <f t="shared" si="2"/>
        <v>0</v>
      </c>
      <c r="J66" s="109" t="str">
        <f t="shared" si="3"/>
        <v/>
      </c>
    </row>
    <row r="67" spans="1:10" ht="25.5" customHeight="1" x14ac:dyDescent="0.2">
      <c r="A67" s="91">
        <v>3</v>
      </c>
      <c r="B67" s="110" t="s">
        <v>50</v>
      </c>
      <c r="C67" s="193" t="s">
        <v>88</v>
      </c>
      <c r="D67" s="194"/>
      <c r="E67" s="194"/>
      <c r="F67" s="111">
        <f>'SO 400 01 Pol'!AE72</f>
        <v>0</v>
      </c>
      <c r="G67" s="104">
        <f>'SO 400 01 Pol'!AF72</f>
        <v>0</v>
      </c>
      <c r="H67" s="104">
        <f t="shared" si="1"/>
        <v>0</v>
      </c>
      <c r="I67" s="104">
        <f t="shared" si="2"/>
        <v>0</v>
      </c>
      <c r="J67" s="105" t="str">
        <f t="shared" si="3"/>
        <v/>
      </c>
    </row>
    <row r="68" spans="1:10" ht="25.5" customHeight="1" x14ac:dyDescent="0.2">
      <c r="A68" s="91">
        <v>2</v>
      </c>
      <c r="B68" s="106" t="s">
        <v>95</v>
      </c>
      <c r="C68" s="195" t="s">
        <v>96</v>
      </c>
      <c r="D68" s="196"/>
      <c r="E68" s="196"/>
      <c r="F68" s="107">
        <f>'SO 500 01 Pol'!AE64</f>
        <v>0</v>
      </c>
      <c r="G68" s="108">
        <f>'SO 500 01 Pol'!AF64</f>
        <v>0</v>
      </c>
      <c r="H68" s="108">
        <f t="shared" si="1"/>
        <v>0</v>
      </c>
      <c r="I68" s="108">
        <f t="shared" si="2"/>
        <v>0</v>
      </c>
      <c r="J68" s="109" t="str">
        <f t="shared" si="3"/>
        <v/>
      </c>
    </row>
    <row r="69" spans="1:10" ht="25.5" customHeight="1" x14ac:dyDescent="0.2">
      <c r="A69" s="91">
        <v>3</v>
      </c>
      <c r="B69" s="110" t="s">
        <v>50</v>
      </c>
      <c r="C69" s="193" t="s">
        <v>88</v>
      </c>
      <c r="D69" s="194"/>
      <c r="E69" s="194"/>
      <c r="F69" s="111">
        <f>'SO 500 01 Pol'!AE64</f>
        <v>0</v>
      </c>
      <c r="G69" s="104">
        <f>'SO 500 01 Pol'!AF64</f>
        <v>0</v>
      </c>
      <c r="H69" s="104">
        <f t="shared" si="1"/>
        <v>0</v>
      </c>
      <c r="I69" s="104">
        <f t="shared" si="2"/>
        <v>0</v>
      </c>
      <c r="J69" s="105" t="str">
        <f t="shared" si="3"/>
        <v/>
      </c>
    </row>
    <row r="70" spans="1:10" ht="25.5" customHeight="1" x14ac:dyDescent="0.2">
      <c r="A70" s="91">
        <v>2</v>
      </c>
      <c r="B70" s="106" t="s">
        <v>97</v>
      </c>
      <c r="C70" s="195" t="s">
        <v>98</v>
      </c>
      <c r="D70" s="196"/>
      <c r="E70" s="196"/>
      <c r="F70" s="107">
        <f>'VN+ON 01 Pol'!AE66</f>
        <v>0</v>
      </c>
      <c r="G70" s="108">
        <f>'VN+ON 01 Pol'!AF66</f>
        <v>0</v>
      </c>
      <c r="H70" s="108">
        <f t="shared" si="1"/>
        <v>0</v>
      </c>
      <c r="I70" s="108">
        <f t="shared" si="2"/>
        <v>0</v>
      </c>
      <c r="J70" s="109" t="str">
        <f t="shared" si="3"/>
        <v/>
      </c>
    </row>
    <row r="71" spans="1:10" ht="25.5" customHeight="1" x14ac:dyDescent="0.2">
      <c r="A71" s="91">
        <v>3</v>
      </c>
      <c r="B71" s="110" t="s">
        <v>50</v>
      </c>
      <c r="C71" s="193" t="s">
        <v>99</v>
      </c>
      <c r="D71" s="194"/>
      <c r="E71" s="194"/>
      <c r="F71" s="111">
        <f>'VN+ON 01 Pol'!AE66</f>
        <v>0</v>
      </c>
      <c r="G71" s="104">
        <f>'VN+ON 01 Pol'!AF66</f>
        <v>0</v>
      </c>
      <c r="H71" s="104">
        <f t="shared" si="1"/>
        <v>0</v>
      </c>
      <c r="I71" s="104">
        <f t="shared" si="2"/>
        <v>0</v>
      </c>
      <c r="J71" s="105" t="str">
        <f t="shared" si="3"/>
        <v/>
      </c>
    </row>
    <row r="72" spans="1:10" ht="25.5" customHeight="1" x14ac:dyDescent="0.2">
      <c r="A72" s="91"/>
      <c r="B72" s="197" t="s">
        <v>100</v>
      </c>
      <c r="C72" s="198"/>
      <c r="D72" s="198"/>
      <c r="E72" s="199"/>
      <c r="F72" s="112">
        <f>SUMIF(A39:A71,"=1",F39:F71)</f>
        <v>0</v>
      </c>
      <c r="G72" s="113">
        <f>SUMIF(A39:A71,"=1",G39:G71)</f>
        <v>0</v>
      </c>
      <c r="H72" s="113">
        <f>SUMIF(A39:A71,"=1",H39:H71)</f>
        <v>0</v>
      </c>
      <c r="I72" s="113">
        <f>SUMIF(A39:A71,"=1",I39:I71)</f>
        <v>0</v>
      </c>
      <c r="J72" s="114">
        <f>SUMIF(A39:A71,"=1",J39:J71)</f>
        <v>0</v>
      </c>
    </row>
    <row r="76" spans="1:10" ht="15.75" x14ac:dyDescent="0.25">
      <c r="B76" s="122" t="s">
        <v>102</v>
      </c>
    </row>
    <row r="78" spans="1:10" ht="25.5" customHeight="1" x14ac:dyDescent="0.2">
      <c r="A78" s="123"/>
      <c r="B78" s="126" t="s">
        <v>17</v>
      </c>
      <c r="C78" s="126" t="s">
        <v>5</v>
      </c>
      <c r="D78" s="127"/>
      <c r="E78" s="127"/>
      <c r="F78" s="128" t="s">
        <v>103</v>
      </c>
      <c r="G78" s="128"/>
      <c r="H78" s="128"/>
      <c r="I78" s="128" t="s">
        <v>29</v>
      </c>
      <c r="J78" s="128" t="s">
        <v>0</v>
      </c>
    </row>
    <row r="79" spans="1:10" ht="25.5" customHeight="1" x14ac:dyDescent="0.2">
      <c r="A79" s="124"/>
      <c r="B79" s="129" t="s">
        <v>104</v>
      </c>
      <c r="C79" s="191" t="s">
        <v>105</v>
      </c>
      <c r="D79" s="192"/>
      <c r="E79" s="192"/>
      <c r="F79" s="134" t="s">
        <v>24</v>
      </c>
      <c r="G79" s="135"/>
      <c r="H79" s="135"/>
      <c r="I79" s="135">
        <f>'SO 100 D.1.4.4 Pol'!G8+'SO 100 D.1.4.4b Pol'!G8+'SO 100 D.1.4.4c Pol'!G8+'SO 100 D.1.4.4d Pol'!G8</f>
        <v>0</v>
      </c>
      <c r="J79" s="132" t="str">
        <f>IF(I163=0,"",I79/I163*100)</f>
        <v/>
      </c>
    </row>
    <row r="80" spans="1:10" ht="25.5" customHeight="1" x14ac:dyDescent="0.2">
      <c r="A80" s="124"/>
      <c r="B80" s="129" t="s">
        <v>104</v>
      </c>
      <c r="C80" s="191" t="s">
        <v>106</v>
      </c>
      <c r="D80" s="192"/>
      <c r="E80" s="192"/>
      <c r="F80" s="134" t="s">
        <v>24</v>
      </c>
      <c r="G80" s="135"/>
      <c r="H80" s="135"/>
      <c r="I80" s="135">
        <f>'SO 100 D.1.4.3 Pol'!G8</f>
        <v>0</v>
      </c>
      <c r="J80" s="132" t="str">
        <f>IF(I163=0,"",I80/I163*100)</f>
        <v/>
      </c>
    </row>
    <row r="81" spans="1:10" ht="25.5" customHeight="1" x14ac:dyDescent="0.2">
      <c r="A81" s="124"/>
      <c r="B81" s="129" t="s">
        <v>104</v>
      </c>
      <c r="C81" s="191" t="s">
        <v>107</v>
      </c>
      <c r="D81" s="192"/>
      <c r="E81" s="192"/>
      <c r="F81" s="134" t="s">
        <v>24</v>
      </c>
      <c r="G81" s="135"/>
      <c r="H81" s="135"/>
      <c r="I81" s="135">
        <f>'SO 100 D.1.4.1 Pol'!G8</f>
        <v>0</v>
      </c>
      <c r="J81" s="132" t="str">
        <f>IF(I163=0,"",I81/I163*100)</f>
        <v/>
      </c>
    </row>
    <row r="82" spans="1:10" ht="25.5" customHeight="1" x14ac:dyDescent="0.2">
      <c r="A82" s="124"/>
      <c r="B82" s="129" t="s">
        <v>108</v>
      </c>
      <c r="C82" s="191" t="s">
        <v>109</v>
      </c>
      <c r="D82" s="192"/>
      <c r="E82" s="192"/>
      <c r="F82" s="134" t="s">
        <v>24</v>
      </c>
      <c r="G82" s="135"/>
      <c r="H82" s="135"/>
      <c r="I82" s="135">
        <f>'SO 100 D.1.4.4e Pol'!G127</f>
        <v>0</v>
      </c>
      <c r="J82" s="132" t="str">
        <f>IF(I163=0,"",I82/I163*100)</f>
        <v/>
      </c>
    </row>
    <row r="83" spans="1:10" ht="25.5" customHeight="1" x14ac:dyDescent="0.2">
      <c r="A83" s="124"/>
      <c r="B83" s="129" t="s">
        <v>110</v>
      </c>
      <c r="C83" s="191" t="s">
        <v>111</v>
      </c>
      <c r="D83" s="192"/>
      <c r="E83" s="192"/>
      <c r="F83" s="134" t="s">
        <v>24</v>
      </c>
      <c r="G83" s="135"/>
      <c r="H83" s="135"/>
      <c r="I83" s="135">
        <f>'SO 100 D.1.4.4e Pol'!G139</f>
        <v>0</v>
      </c>
      <c r="J83" s="132" t="str">
        <f>IF(I163=0,"",I83/I163*100)</f>
        <v/>
      </c>
    </row>
    <row r="84" spans="1:10" ht="25.5" customHeight="1" x14ac:dyDescent="0.2">
      <c r="A84" s="124"/>
      <c r="B84" s="129" t="s">
        <v>112</v>
      </c>
      <c r="C84" s="191" t="s">
        <v>113</v>
      </c>
      <c r="D84" s="192"/>
      <c r="E84" s="192"/>
      <c r="F84" s="134" t="s">
        <v>24</v>
      </c>
      <c r="G84" s="135"/>
      <c r="H84" s="135"/>
      <c r="I84" s="135">
        <f>'SO 100 D.1.4.1b Pol'!G26</f>
        <v>0</v>
      </c>
      <c r="J84" s="132" t="str">
        <f>IF(I163=0,"",I84/I163*100)</f>
        <v/>
      </c>
    </row>
    <row r="85" spans="1:10" ht="25.5" customHeight="1" x14ac:dyDescent="0.2">
      <c r="A85" s="124"/>
      <c r="B85" s="129" t="s">
        <v>114</v>
      </c>
      <c r="C85" s="191" t="s">
        <v>115</v>
      </c>
      <c r="D85" s="192"/>
      <c r="E85" s="192"/>
      <c r="F85" s="134" t="s">
        <v>24</v>
      </c>
      <c r="G85" s="135"/>
      <c r="H85" s="135"/>
      <c r="I85" s="135">
        <f>'SO 100 D.1.4.1b Pol'!G42</f>
        <v>0</v>
      </c>
      <c r="J85" s="132" t="str">
        <f>IF(I163=0,"",I85/I163*100)</f>
        <v/>
      </c>
    </row>
    <row r="86" spans="1:10" ht="25.5" customHeight="1" x14ac:dyDescent="0.2">
      <c r="A86" s="124"/>
      <c r="B86" s="129" t="s">
        <v>116</v>
      </c>
      <c r="C86" s="191" t="s">
        <v>117</v>
      </c>
      <c r="D86" s="192"/>
      <c r="E86" s="192"/>
      <c r="F86" s="134" t="s">
        <v>24</v>
      </c>
      <c r="G86" s="135"/>
      <c r="H86" s="135"/>
      <c r="I86" s="135">
        <f>'SO 100 D.1.4.1b Pol'!G47</f>
        <v>0</v>
      </c>
      <c r="J86" s="132" t="str">
        <f>IF(I163=0,"",I86/I163*100)</f>
        <v/>
      </c>
    </row>
    <row r="87" spans="1:10" ht="25.5" customHeight="1" x14ac:dyDescent="0.2">
      <c r="A87" s="124"/>
      <c r="B87" s="129" t="s">
        <v>118</v>
      </c>
      <c r="C87" s="191" t="s">
        <v>119</v>
      </c>
      <c r="D87" s="192"/>
      <c r="E87" s="192"/>
      <c r="F87" s="134" t="s">
        <v>24</v>
      </c>
      <c r="G87" s="135"/>
      <c r="H87" s="135"/>
      <c r="I87" s="135">
        <f>'SO 100 D.1.4.1b Pol'!G52</f>
        <v>0</v>
      </c>
      <c r="J87" s="132" t="str">
        <f>IF(I163=0,"",I87/I163*100)</f>
        <v/>
      </c>
    </row>
    <row r="88" spans="1:10" ht="25.5" customHeight="1" x14ac:dyDescent="0.2">
      <c r="A88" s="124"/>
      <c r="B88" s="129" t="s">
        <v>120</v>
      </c>
      <c r="C88" s="191" t="s">
        <v>121</v>
      </c>
      <c r="D88" s="192"/>
      <c r="E88" s="192"/>
      <c r="F88" s="134" t="s">
        <v>24</v>
      </c>
      <c r="G88" s="135"/>
      <c r="H88" s="135"/>
      <c r="I88" s="135">
        <f>'SO 100 D.1.4.1b Pol'!G62</f>
        <v>0</v>
      </c>
      <c r="J88" s="132" t="str">
        <f>IF(I163=0,"",I88/I163*100)</f>
        <v/>
      </c>
    </row>
    <row r="89" spans="1:10" ht="25.5" customHeight="1" x14ac:dyDescent="0.2">
      <c r="A89" s="124"/>
      <c r="B89" s="129" t="s">
        <v>122</v>
      </c>
      <c r="C89" s="191" t="s">
        <v>123</v>
      </c>
      <c r="D89" s="192"/>
      <c r="E89" s="192"/>
      <c r="F89" s="134" t="s">
        <v>24</v>
      </c>
      <c r="G89" s="135"/>
      <c r="H89" s="135"/>
      <c r="I89" s="135">
        <f>'SO 100 D.1.4.4 Pol'!G20+'SO 100 D.1.4.4b Pol'!G23+'SO 100 D.1.4.4c Pol'!G25+'SO 100 D.1.4.4d Pol'!G15</f>
        <v>0</v>
      </c>
      <c r="J89" s="132" t="str">
        <f>IF(I163=0,"",I89/I163*100)</f>
        <v/>
      </c>
    </row>
    <row r="90" spans="1:10" ht="25.5" customHeight="1" x14ac:dyDescent="0.2">
      <c r="A90" s="124"/>
      <c r="B90" s="129" t="s">
        <v>122</v>
      </c>
      <c r="C90" s="191" t="s">
        <v>115</v>
      </c>
      <c r="D90" s="192"/>
      <c r="E90" s="192"/>
      <c r="F90" s="134" t="s">
        <v>24</v>
      </c>
      <c r="G90" s="135"/>
      <c r="H90" s="135"/>
      <c r="I90" s="135">
        <f>'SO 100 D.1.4.1 Pol'!G13</f>
        <v>0</v>
      </c>
      <c r="J90" s="132" t="str">
        <f>IF(I163=0,"",I90/I163*100)</f>
        <v/>
      </c>
    </row>
    <row r="91" spans="1:10" ht="25.5" customHeight="1" x14ac:dyDescent="0.2">
      <c r="A91" s="124"/>
      <c r="B91" s="129" t="s">
        <v>122</v>
      </c>
      <c r="C91" s="191" t="s">
        <v>124</v>
      </c>
      <c r="D91" s="192"/>
      <c r="E91" s="192"/>
      <c r="F91" s="134" t="s">
        <v>24</v>
      </c>
      <c r="G91" s="135"/>
      <c r="H91" s="135"/>
      <c r="I91" s="135">
        <f>'SO 100 D.1.4.3 Pol'!G21</f>
        <v>0</v>
      </c>
      <c r="J91" s="132" t="str">
        <f>IF(I163=0,"",I91/I163*100)</f>
        <v/>
      </c>
    </row>
    <row r="92" spans="1:10" ht="25.5" customHeight="1" x14ac:dyDescent="0.2">
      <c r="A92" s="124"/>
      <c r="B92" s="129" t="s">
        <v>125</v>
      </c>
      <c r="C92" s="191" t="s">
        <v>126</v>
      </c>
      <c r="D92" s="192"/>
      <c r="E92" s="192"/>
      <c r="F92" s="134" t="s">
        <v>24</v>
      </c>
      <c r="G92" s="135"/>
      <c r="H92" s="135"/>
      <c r="I92" s="135">
        <f>'SO 100 D.1.4.4 Pol'!G24+'SO 100 D.1.4.4b Pol'!G29+'SO 100 D.1.4.4c Pol'!G29+'SO 100 D.1.4.4d Pol'!G18</f>
        <v>0</v>
      </c>
      <c r="J92" s="132" t="str">
        <f>IF(I163=0,"",I92/I163*100)</f>
        <v/>
      </c>
    </row>
    <row r="93" spans="1:10" ht="25.5" customHeight="1" x14ac:dyDescent="0.2">
      <c r="A93" s="124"/>
      <c r="B93" s="129" t="s">
        <v>125</v>
      </c>
      <c r="C93" s="191" t="s">
        <v>127</v>
      </c>
      <c r="D93" s="192"/>
      <c r="E93" s="192"/>
      <c r="F93" s="134" t="s">
        <v>24</v>
      </c>
      <c r="G93" s="135"/>
      <c r="H93" s="135"/>
      <c r="I93" s="135">
        <f>'SO 100 D.1.4.1 Pol'!G19</f>
        <v>0</v>
      </c>
      <c r="J93" s="132" t="str">
        <f>IF(I163=0,"",I93/I163*100)</f>
        <v/>
      </c>
    </row>
    <row r="94" spans="1:10" ht="25.5" customHeight="1" x14ac:dyDescent="0.2">
      <c r="A94" s="124"/>
      <c r="B94" s="129" t="s">
        <v>125</v>
      </c>
      <c r="C94" s="191" t="s">
        <v>128</v>
      </c>
      <c r="D94" s="192"/>
      <c r="E94" s="192"/>
      <c r="F94" s="134" t="s">
        <v>24</v>
      </c>
      <c r="G94" s="135"/>
      <c r="H94" s="135"/>
      <c r="I94" s="135">
        <f>'SO 100 D.1.4.3 Pol'!G43</f>
        <v>0</v>
      </c>
      <c r="J94" s="132" t="str">
        <f>IF(I163=0,"",I94/I163*100)</f>
        <v/>
      </c>
    </row>
    <row r="95" spans="1:10" ht="25.5" customHeight="1" x14ac:dyDescent="0.2">
      <c r="A95" s="124"/>
      <c r="B95" s="129" t="s">
        <v>129</v>
      </c>
      <c r="C95" s="191" t="s">
        <v>130</v>
      </c>
      <c r="D95" s="192"/>
      <c r="E95" s="192"/>
      <c r="F95" s="134" t="s">
        <v>24</v>
      </c>
      <c r="G95" s="135"/>
      <c r="H95" s="135"/>
      <c r="I95" s="135">
        <f>'SO 100 D.1.4.3 Pol'!G57</f>
        <v>0</v>
      </c>
      <c r="J95" s="132" t="str">
        <f>IF(I163=0,"",I95/I163*100)</f>
        <v/>
      </c>
    </row>
    <row r="96" spans="1:10" ht="25.5" customHeight="1" x14ac:dyDescent="0.2">
      <c r="A96" s="124"/>
      <c r="B96" s="129" t="s">
        <v>129</v>
      </c>
      <c r="C96" s="191" t="s">
        <v>131</v>
      </c>
      <c r="D96" s="192"/>
      <c r="E96" s="192"/>
      <c r="F96" s="134" t="s">
        <v>24</v>
      </c>
      <c r="G96" s="135"/>
      <c r="H96" s="135"/>
      <c r="I96" s="135">
        <f>'SO 100 D.1.4.1 Pol'!G28</f>
        <v>0</v>
      </c>
      <c r="J96" s="132" t="str">
        <f>IF(I163=0,"",I96/I163*100)</f>
        <v/>
      </c>
    </row>
    <row r="97" spans="1:10" ht="25.5" customHeight="1" x14ac:dyDescent="0.2">
      <c r="A97" s="124"/>
      <c r="B97" s="129" t="s">
        <v>132</v>
      </c>
      <c r="C97" s="191" t="s">
        <v>133</v>
      </c>
      <c r="D97" s="192"/>
      <c r="E97" s="192"/>
      <c r="F97" s="134" t="s">
        <v>24</v>
      </c>
      <c r="G97" s="135"/>
      <c r="H97" s="135"/>
      <c r="I97" s="135">
        <f>'SO 100 D.1.4.3 Pol'!G61</f>
        <v>0</v>
      </c>
      <c r="J97" s="132" t="str">
        <f>IF(I163=0,"",I97/I163*100)</f>
        <v/>
      </c>
    </row>
    <row r="98" spans="1:10" ht="25.5" customHeight="1" x14ac:dyDescent="0.2">
      <c r="A98" s="124"/>
      <c r="B98" s="129" t="s">
        <v>132</v>
      </c>
      <c r="C98" s="191" t="s">
        <v>134</v>
      </c>
      <c r="D98" s="192"/>
      <c r="E98" s="192"/>
      <c r="F98" s="134" t="s">
        <v>24</v>
      </c>
      <c r="G98" s="135"/>
      <c r="H98" s="135"/>
      <c r="I98" s="135">
        <f>'SO 100 D.1.4.4e Pol'!G8</f>
        <v>0</v>
      </c>
      <c r="J98" s="132" t="str">
        <f>IF(I163=0,"",I98/I163*100)</f>
        <v/>
      </c>
    </row>
    <row r="99" spans="1:10" ht="25.5" customHeight="1" x14ac:dyDescent="0.2">
      <c r="A99" s="124"/>
      <c r="B99" s="129" t="s">
        <v>135</v>
      </c>
      <c r="C99" s="191" t="s">
        <v>119</v>
      </c>
      <c r="D99" s="192"/>
      <c r="E99" s="192"/>
      <c r="F99" s="134" t="s">
        <v>24</v>
      </c>
      <c r="G99" s="135"/>
      <c r="H99" s="135"/>
      <c r="I99" s="135">
        <f>'SO 100 D.1.4.1 Pol'!G64</f>
        <v>0</v>
      </c>
      <c r="J99" s="132" t="str">
        <f>IF(I163=0,"",I99/I163*100)</f>
        <v/>
      </c>
    </row>
    <row r="100" spans="1:10" ht="25.5" customHeight="1" x14ac:dyDescent="0.2">
      <c r="A100" s="124"/>
      <c r="B100" s="129" t="s">
        <v>135</v>
      </c>
      <c r="C100" s="191" t="s">
        <v>136</v>
      </c>
      <c r="D100" s="192"/>
      <c r="E100" s="192"/>
      <c r="F100" s="134" t="s">
        <v>24</v>
      </c>
      <c r="G100" s="135"/>
      <c r="H100" s="135"/>
      <c r="I100" s="135">
        <f>'SO 100 D.1.4.4e Pol'!G18</f>
        <v>0</v>
      </c>
      <c r="J100" s="132" t="str">
        <f>IF(I163=0,"",I100/I163*100)</f>
        <v/>
      </c>
    </row>
    <row r="101" spans="1:10" ht="25.5" customHeight="1" x14ac:dyDescent="0.2">
      <c r="A101" s="124"/>
      <c r="B101" s="129" t="s">
        <v>137</v>
      </c>
      <c r="C101" s="191" t="s">
        <v>123</v>
      </c>
      <c r="D101" s="192"/>
      <c r="E101" s="192"/>
      <c r="F101" s="134" t="s">
        <v>24</v>
      </c>
      <c r="G101" s="135"/>
      <c r="H101" s="135"/>
      <c r="I101" s="135">
        <f>'SO 100 D.1.4.4e Pol'!G39</f>
        <v>0</v>
      </c>
      <c r="J101" s="132" t="str">
        <f>IF(I163=0,"",I101/I163*100)</f>
        <v/>
      </c>
    </row>
    <row r="102" spans="1:10" ht="25.5" customHeight="1" x14ac:dyDescent="0.2">
      <c r="A102" s="124"/>
      <c r="B102" s="129" t="s">
        <v>137</v>
      </c>
      <c r="C102" s="191" t="s">
        <v>138</v>
      </c>
      <c r="D102" s="192"/>
      <c r="E102" s="192"/>
      <c r="F102" s="134" t="s">
        <v>24</v>
      </c>
      <c r="G102" s="135"/>
      <c r="H102" s="135"/>
      <c r="I102" s="135">
        <f>'SO 100 D.1.4.1 Pol'!G71</f>
        <v>0</v>
      </c>
      <c r="J102" s="132" t="str">
        <f>IF(I163=0,"",I102/I163*100)</f>
        <v/>
      </c>
    </row>
    <row r="103" spans="1:10" ht="25.5" customHeight="1" x14ac:dyDescent="0.2">
      <c r="A103" s="124"/>
      <c r="B103" s="129" t="s">
        <v>139</v>
      </c>
      <c r="C103" s="191" t="s">
        <v>121</v>
      </c>
      <c r="D103" s="192"/>
      <c r="E103" s="192"/>
      <c r="F103" s="134" t="s">
        <v>24</v>
      </c>
      <c r="G103" s="135"/>
      <c r="H103" s="135"/>
      <c r="I103" s="135">
        <f>'SO 100 D.1.4.1 Pol'!G74</f>
        <v>0</v>
      </c>
      <c r="J103" s="132" t="str">
        <f>IF(I163=0,"",I103/I163*100)</f>
        <v/>
      </c>
    </row>
    <row r="104" spans="1:10" ht="25.5" customHeight="1" x14ac:dyDescent="0.2">
      <c r="A104" s="124"/>
      <c r="B104" s="129" t="s">
        <v>139</v>
      </c>
      <c r="C104" s="191" t="s">
        <v>140</v>
      </c>
      <c r="D104" s="192"/>
      <c r="E104" s="192"/>
      <c r="F104" s="134" t="s">
        <v>24</v>
      </c>
      <c r="G104" s="135"/>
      <c r="H104" s="135"/>
      <c r="I104" s="135">
        <f>'SO 100 D.1.4.4e Pol'!G67</f>
        <v>0</v>
      </c>
      <c r="J104" s="132" t="str">
        <f>IF(I163=0,"",I104/I163*100)</f>
        <v/>
      </c>
    </row>
    <row r="105" spans="1:10" ht="25.5" customHeight="1" x14ac:dyDescent="0.2">
      <c r="A105" s="124"/>
      <c r="B105" s="129" t="s">
        <v>141</v>
      </c>
      <c r="C105" s="191" t="s">
        <v>142</v>
      </c>
      <c r="D105" s="192"/>
      <c r="E105" s="192"/>
      <c r="F105" s="134" t="s">
        <v>24</v>
      </c>
      <c r="G105" s="135"/>
      <c r="H105" s="135"/>
      <c r="I105" s="135">
        <f>'SO 100 D.1.4.4e Pol'!G89</f>
        <v>0</v>
      </c>
      <c r="J105" s="132" t="str">
        <f>IF(I163=0,"",I105/I163*100)</f>
        <v/>
      </c>
    </row>
    <row r="106" spans="1:10" ht="25.5" customHeight="1" x14ac:dyDescent="0.2">
      <c r="A106" s="124"/>
      <c r="B106" s="129" t="s">
        <v>143</v>
      </c>
      <c r="C106" s="191" t="s">
        <v>144</v>
      </c>
      <c r="D106" s="192"/>
      <c r="E106" s="192"/>
      <c r="F106" s="134" t="s">
        <v>24</v>
      </c>
      <c r="G106" s="135"/>
      <c r="H106" s="135"/>
      <c r="I106" s="135">
        <f>'SO 100 D.1.1 Pol'!G8+'SO 200 01 Pol'!G8+'SO 210 01 Pol'!G8+'SO 300 01 Pol'!G8+'SO 400 01 Pol'!G8</f>
        <v>0</v>
      </c>
      <c r="J106" s="132" t="str">
        <f>IF(I163=0,"",I106/I163*100)</f>
        <v/>
      </c>
    </row>
    <row r="107" spans="1:10" ht="25.5" customHeight="1" x14ac:dyDescent="0.2">
      <c r="A107" s="124"/>
      <c r="B107" s="129" t="s">
        <v>145</v>
      </c>
      <c r="C107" s="191" t="s">
        <v>146</v>
      </c>
      <c r="D107" s="192"/>
      <c r="E107" s="192"/>
      <c r="F107" s="134" t="s">
        <v>24</v>
      </c>
      <c r="G107" s="135"/>
      <c r="H107" s="135"/>
      <c r="I107" s="135">
        <f>'SO 100 D.1.4.1c Pol'!G8</f>
        <v>0</v>
      </c>
      <c r="J107" s="132" t="str">
        <f>IF(I163=0,"",I107/I163*100)</f>
        <v/>
      </c>
    </row>
    <row r="108" spans="1:10" ht="25.5" customHeight="1" x14ac:dyDescent="0.2">
      <c r="A108" s="124"/>
      <c r="B108" s="129" t="s">
        <v>145</v>
      </c>
      <c r="C108" s="191" t="s">
        <v>147</v>
      </c>
      <c r="D108" s="192"/>
      <c r="E108" s="192"/>
      <c r="F108" s="134" t="s">
        <v>24</v>
      </c>
      <c r="G108" s="135"/>
      <c r="H108" s="135"/>
      <c r="I108" s="135">
        <f>'SO 100 D.1.1 Pol'!G12+'SO 100 D.1.4.2 Pol'!G8+'SO 100 D.1.4.2b Pol'!G8+'SO 200 01 Pol'!G11+'SO 210 01 Pol'!G11+'SO 300 01 Pol'!G11+'SO 400 01 Pol'!G11+'IO 100 01 Pol'!G8+'IO 200 01 Pol'!G8+'IO 300 01 Pol'!G8</f>
        <v>0</v>
      </c>
      <c r="J108" s="132" t="str">
        <f>IF(I163=0,"",I108/I163*100)</f>
        <v/>
      </c>
    </row>
    <row r="109" spans="1:10" ht="25.5" customHeight="1" x14ac:dyDescent="0.2">
      <c r="A109" s="124"/>
      <c r="B109" s="129" t="s">
        <v>148</v>
      </c>
      <c r="C109" s="191" t="s">
        <v>149</v>
      </c>
      <c r="D109" s="192"/>
      <c r="E109" s="192"/>
      <c r="F109" s="134" t="s">
        <v>24</v>
      </c>
      <c r="G109" s="135"/>
      <c r="H109" s="135"/>
      <c r="I109" s="135">
        <f>'SO 100 D.1.1 Pol'!G58+'SO 200 01 Pol'!G26+'SO 210 01 Pol'!G24+'SO 400 01 Pol'!G50</f>
        <v>0</v>
      </c>
      <c r="J109" s="132" t="str">
        <f>IF(I163=0,"",I109/I163*100)</f>
        <v/>
      </c>
    </row>
    <row r="110" spans="1:10" ht="25.5" customHeight="1" x14ac:dyDescent="0.2">
      <c r="A110" s="124"/>
      <c r="B110" s="129" t="s">
        <v>150</v>
      </c>
      <c r="C110" s="191" t="s">
        <v>151</v>
      </c>
      <c r="D110" s="192"/>
      <c r="E110" s="192"/>
      <c r="F110" s="134" t="s">
        <v>24</v>
      </c>
      <c r="G110" s="135"/>
      <c r="H110" s="135"/>
      <c r="I110" s="135">
        <f>'SO 100 D.1.1 Pol'!G184</f>
        <v>0</v>
      </c>
      <c r="J110" s="132" t="str">
        <f>IF(I163=0,"",I110/I163*100)</f>
        <v/>
      </c>
    </row>
    <row r="111" spans="1:10" ht="25.5" customHeight="1" x14ac:dyDescent="0.2">
      <c r="A111" s="124"/>
      <c r="B111" s="129" t="s">
        <v>152</v>
      </c>
      <c r="C111" s="191" t="s">
        <v>153</v>
      </c>
      <c r="D111" s="192"/>
      <c r="E111" s="192"/>
      <c r="F111" s="134" t="s">
        <v>24</v>
      </c>
      <c r="G111" s="135"/>
      <c r="H111" s="135"/>
      <c r="I111" s="135">
        <f>'SO 100 D.1.1 Pol'!G191+'SO 200 01 Pol'!G36+'SO 500 01 Pol'!G8</f>
        <v>0</v>
      </c>
      <c r="J111" s="132" t="str">
        <f>IF(I163=0,"",I111/I163*100)</f>
        <v/>
      </c>
    </row>
    <row r="112" spans="1:10" ht="25.5" customHeight="1" x14ac:dyDescent="0.2">
      <c r="A112" s="124"/>
      <c r="B112" s="129" t="s">
        <v>154</v>
      </c>
      <c r="C112" s="191" t="s">
        <v>155</v>
      </c>
      <c r="D112" s="192"/>
      <c r="E112" s="192"/>
      <c r="F112" s="134" t="s">
        <v>24</v>
      </c>
      <c r="G112" s="135"/>
      <c r="H112" s="135"/>
      <c r="I112" s="135">
        <f>'SO 100 D.1.1 Pol'!G464</f>
        <v>0</v>
      </c>
      <c r="J112" s="132" t="str">
        <f>IF(I163=0,"",I112/I163*100)</f>
        <v/>
      </c>
    </row>
    <row r="113" spans="1:10" ht="25.5" customHeight="1" x14ac:dyDescent="0.2">
      <c r="A113" s="124"/>
      <c r="B113" s="129" t="s">
        <v>156</v>
      </c>
      <c r="C113" s="191" t="s">
        <v>157</v>
      </c>
      <c r="D113" s="192"/>
      <c r="E113" s="192"/>
      <c r="F113" s="134" t="s">
        <v>24</v>
      </c>
      <c r="G113" s="135"/>
      <c r="H113" s="135"/>
      <c r="I113" s="135">
        <f>'SO 100 D.1.1 Pol'!G491+'SO 100 D.1.4.2 Pol'!G65+'SO 100 D.1.4.2b Pol'!G65+'SO 200 01 Pol'!G44+'SO 400 01 Pol'!G63+'IO 100 01 Pol'!G83+'IO 200 01 Pol'!G87+'IO 300 01 Pol'!G81</f>
        <v>0</v>
      </c>
      <c r="J113" s="132" t="str">
        <f>IF(I163=0,"",I113/I163*100)</f>
        <v/>
      </c>
    </row>
    <row r="114" spans="1:10" ht="25.5" customHeight="1" x14ac:dyDescent="0.2">
      <c r="A114" s="124"/>
      <c r="B114" s="129" t="s">
        <v>158</v>
      </c>
      <c r="C114" s="191" t="s">
        <v>159</v>
      </c>
      <c r="D114" s="192"/>
      <c r="E114" s="192"/>
      <c r="F114" s="134" t="s">
        <v>24</v>
      </c>
      <c r="G114" s="135"/>
      <c r="H114" s="135"/>
      <c r="I114" s="135">
        <f>'SO 100 D.1.1 Pol'!G580</f>
        <v>0</v>
      </c>
      <c r="J114" s="132" t="str">
        <f>IF(I163=0,"",I114/I163*100)</f>
        <v/>
      </c>
    </row>
    <row r="115" spans="1:10" ht="25.5" customHeight="1" x14ac:dyDescent="0.2">
      <c r="A115" s="124"/>
      <c r="B115" s="129" t="s">
        <v>160</v>
      </c>
      <c r="C115" s="191" t="s">
        <v>161</v>
      </c>
      <c r="D115" s="192"/>
      <c r="E115" s="192"/>
      <c r="F115" s="134" t="s">
        <v>24</v>
      </c>
      <c r="G115" s="135"/>
      <c r="H115" s="135"/>
      <c r="I115" s="135">
        <f>'SO 100 D.1.1 Pol'!G616+'SO 200 01 Pol'!G59+'SO 210 01 Pol'!G33</f>
        <v>0</v>
      </c>
      <c r="J115" s="132" t="str">
        <f>IF(I163=0,"",I115/I163*100)</f>
        <v/>
      </c>
    </row>
    <row r="116" spans="1:10" ht="25.5" customHeight="1" x14ac:dyDescent="0.2">
      <c r="A116" s="124"/>
      <c r="B116" s="129" t="s">
        <v>160</v>
      </c>
      <c r="C116" s="191" t="s">
        <v>162</v>
      </c>
      <c r="D116" s="192"/>
      <c r="E116" s="192"/>
      <c r="F116" s="134" t="s">
        <v>24</v>
      </c>
      <c r="G116" s="135"/>
      <c r="H116" s="135"/>
      <c r="I116" s="135">
        <f>'IO 100 01 Pol'!G88+'IO 200 01 Pol'!G92</f>
        <v>0</v>
      </c>
      <c r="J116" s="132" t="str">
        <f>IF(I163=0,"",I116/I163*100)</f>
        <v/>
      </c>
    </row>
    <row r="117" spans="1:10" ht="25.5" customHeight="1" x14ac:dyDescent="0.2">
      <c r="A117" s="124"/>
      <c r="B117" s="129" t="s">
        <v>163</v>
      </c>
      <c r="C117" s="191" t="s">
        <v>164</v>
      </c>
      <c r="D117" s="192"/>
      <c r="E117" s="192"/>
      <c r="F117" s="134" t="s">
        <v>24</v>
      </c>
      <c r="G117" s="135"/>
      <c r="H117" s="135"/>
      <c r="I117" s="135">
        <f>'SO 100 D.1.1 Pol'!G628</f>
        <v>0</v>
      </c>
      <c r="J117" s="132" t="str">
        <f>IF(I163=0,"",I117/I163*100)</f>
        <v/>
      </c>
    </row>
    <row r="118" spans="1:10" ht="25.5" customHeight="1" x14ac:dyDescent="0.2">
      <c r="A118" s="124"/>
      <c r="B118" s="129" t="s">
        <v>165</v>
      </c>
      <c r="C118" s="191" t="s">
        <v>166</v>
      </c>
      <c r="D118" s="192"/>
      <c r="E118" s="192"/>
      <c r="F118" s="134" t="s">
        <v>24</v>
      </c>
      <c r="G118" s="135"/>
      <c r="H118" s="135"/>
      <c r="I118" s="135">
        <f>'SO 100 D.1.1 Pol'!G741</f>
        <v>0</v>
      </c>
      <c r="J118" s="132" t="str">
        <f>IF(I163=0,"",I118/I163*100)</f>
        <v/>
      </c>
    </row>
    <row r="119" spans="1:10" ht="25.5" customHeight="1" x14ac:dyDescent="0.2">
      <c r="A119" s="124"/>
      <c r="B119" s="129" t="s">
        <v>167</v>
      </c>
      <c r="C119" s="191" t="s">
        <v>168</v>
      </c>
      <c r="D119" s="192"/>
      <c r="E119" s="192"/>
      <c r="F119" s="134" t="s">
        <v>24</v>
      </c>
      <c r="G119" s="135"/>
      <c r="H119" s="135"/>
      <c r="I119" s="135">
        <f>'SO 100 D.1.1 Pol'!G951</f>
        <v>0</v>
      </c>
      <c r="J119" s="132" t="str">
        <f>IF(I163=0,"",I119/I163*100)</f>
        <v/>
      </c>
    </row>
    <row r="120" spans="1:10" ht="25.5" customHeight="1" x14ac:dyDescent="0.2">
      <c r="A120" s="124"/>
      <c r="B120" s="129" t="s">
        <v>169</v>
      </c>
      <c r="C120" s="191" t="s">
        <v>170</v>
      </c>
      <c r="D120" s="192"/>
      <c r="E120" s="192"/>
      <c r="F120" s="134" t="s">
        <v>24</v>
      </c>
      <c r="G120" s="135"/>
      <c r="H120" s="135"/>
      <c r="I120" s="135">
        <f>'SO 100 D.1.1 Pol'!G1039</f>
        <v>0</v>
      </c>
      <c r="J120" s="132" t="str">
        <f>IF(I163=0,"",I120/I163*100)</f>
        <v/>
      </c>
    </row>
    <row r="121" spans="1:10" ht="25.5" customHeight="1" x14ac:dyDescent="0.2">
      <c r="A121" s="124"/>
      <c r="B121" s="129" t="s">
        <v>171</v>
      </c>
      <c r="C121" s="191" t="s">
        <v>172</v>
      </c>
      <c r="D121" s="192"/>
      <c r="E121" s="192"/>
      <c r="F121" s="134" t="s">
        <v>24</v>
      </c>
      <c r="G121" s="135"/>
      <c r="H121" s="135"/>
      <c r="I121" s="135">
        <f>'SO 100 D.1.4.2 Pol'!G70+'SO 100 D.1.4.2b Pol'!G70+'IO 100 01 Pol'!G109+'IO 200 01 Pol'!G113+'IO 300 01 Pol'!G86</f>
        <v>0</v>
      </c>
      <c r="J121" s="132" t="str">
        <f>IF(I163=0,"",I121/I163*100)</f>
        <v/>
      </c>
    </row>
    <row r="122" spans="1:10" ht="25.5" customHeight="1" x14ac:dyDescent="0.2">
      <c r="A122" s="124"/>
      <c r="B122" s="129" t="s">
        <v>173</v>
      </c>
      <c r="C122" s="191" t="s">
        <v>174</v>
      </c>
      <c r="D122" s="192"/>
      <c r="E122" s="192"/>
      <c r="F122" s="134" t="s">
        <v>24</v>
      </c>
      <c r="G122" s="135"/>
      <c r="H122" s="135"/>
      <c r="I122" s="135">
        <f>'IO 100 01 Pol'!G114+'IO 200 01 Pol'!G144</f>
        <v>0</v>
      </c>
      <c r="J122" s="132" t="str">
        <f>IF(I163=0,"",I122/I163*100)</f>
        <v/>
      </c>
    </row>
    <row r="123" spans="1:10" ht="25.5" customHeight="1" x14ac:dyDescent="0.2">
      <c r="A123" s="124"/>
      <c r="B123" s="129" t="s">
        <v>175</v>
      </c>
      <c r="C123" s="191" t="s">
        <v>176</v>
      </c>
      <c r="D123" s="192"/>
      <c r="E123" s="192"/>
      <c r="F123" s="134" t="s">
        <v>24</v>
      </c>
      <c r="G123" s="135"/>
      <c r="H123" s="135"/>
      <c r="I123" s="135">
        <f>'SO 200 01 Pol'!G77+'SO 210 01 Pol'!G42</f>
        <v>0</v>
      </c>
      <c r="J123" s="132" t="str">
        <f>IF(I163=0,"",I123/I163*100)</f>
        <v/>
      </c>
    </row>
    <row r="124" spans="1:10" ht="25.5" customHeight="1" x14ac:dyDescent="0.2">
      <c r="A124" s="124"/>
      <c r="B124" s="129" t="s">
        <v>177</v>
      </c>
      <c r="C124" s="191" t="s">
        <v>178</v>
      </c>
      <c r="D124" s="192"/>
      <c r="E124" s="192"/>
      <c r="F124" s="134" t="s">
        <v>24</v>
      </c>
      <c r="G124" s="135"/>
      <c r="H124" s="135"/>
      <c r="I124" s="135">
        <f>'SO 100 D.1.1 Pol'!G1050</f>
        <v>0</v>
      </c>
      <c r="J124" s="132" t="str">
        <f>IF(I163=0,"",I124/I163*100)</f>
        <v/>
      </c>
    </row>
    <row r="125" spans="1:10" ht="25.5" customHeight="1" x14ac:dyDescent="0.2">
      <c r="A125" s="124"/>
      <c r="B125" s="129" t="s">
        <v>179</v>
      </c>
      <c r="C125" s="191" t="s">
        <v>180</v>
      </c>
      <c r="D125" s="192"/>
      <c r="E125" s="192"/>
      <c r="F125" s="134" t="s">
        <v>24</v>
      </c>
      <c r="G125" s="135"/>
      <c r="H125" s="135"/>
      <c r="I125" s="135">
        <f>'SO 100 D.1.1 Pol'!G1060</f>
        <v>0</v>
      </c>
      <c r="J125" s="132" t="str">
        <f>IF(I163=0,"",I125/I163*100)</f>
        <v/>
      </c>
    </row>
    <row r="126" spans="1:10" ht="25.5" customHeight="1" x14ac:dyDescent="0.2">
      <c r="A126" s="124"/>
      <c r="B126" s="129" t="s">
        <v>181</v>
      </c>
      <c r="C126" s="191" t="s">
        <v>182</v>
      </c>
      <c r="D126" s="192"/>
      <c r="E126" s="192"/>
      <c r="F126" s="134" t="s">
        <v>24</v>
      </c>
      <c r="G126" s="135"/>
      <c r="H126" s="135"/>
      <c r="I126" s="135">
        <f>'SO 100 D.1.1 Pol'!G1114</f>
        <v>0</v>
      </c>
      <c r="J126" s="132" t="str">
        <f>IF(I163=0,"",I126/I163*100)</f>
        <v/>
      </c>
    </row>
    <row r="127" spans="1:10" ht="25.5" customHeight="1" x14ac:dyDescent="0.2">
      <c r="A127" s="124"/>
      <c r="B127" s="129" t="s">
        <v>183</v>
      </c>
      <c r="C127" s="191" t="s">
        <v>184</v>
      </c>
      <c r="D127" s="192"/>
      <c r="E127" s="192"/>
      <c r="F127" s="134" t="s">
        <v>24</v>
      </c>
      <c r="G127" s="135"/>
      <c r="H127" s="135"/>
      <c r="I127" s="135">
        <f>'SO 100 D.1.1 Pol'!G1135+'SO 200 01 Pol'!G83+'SO 500 01 Pol'!G13</f>
        <v>0</v>
      </c>
      <c r="J127" s="132" t="str">
        <f>IF(I163=0,"",I127/I163*100)</f>
        <v/>
      </c>
    </row>
    <row r="128" spans="1:10" ht="25.5" customHeight="1" x14ac:dyDescent="0.2">
      <c r="A128" s="124"/>
      <c r="B128" s="129" t="s">
        <v>185</v>
      </c>
      <c r="C128" s="191" t="s">
        <v>186</v>
      </c>
      <c r="D128" s="192"/>
      <c r="E128" s="192"/>
      <c r="F128" s="134" t="s">
        <v>24</v>
      </c>
      <c r="G128" s="135"/>
      <c r="H128" s="135"/>
      <c r="I128" s="135">
        <f>'SO 500 01 Pol'!G40</f>
        <v>0</v>
      </c>
      <c r="J128" s="132" t="str">
        <f>IF(I163=0,"",I128/I163*100)</f>
        <v/>
      </c>
    </row>
    <row r="129" spans="1:10" ht="25.5" customHeight="1" x14ac:dyDescent="0.2">
      <c r="A129" s="124"/>
      <c r="B129" s="129" t="s">
        <v>187</v>
      </c>
      <c r="C129" s="191" t="s">
        <v>188</v>
      </c>
      <c r="D129" s="192"/>
      <c r="E129" s="192"/>
      <c r="F129" s="134" t="s">
        <v>24</v>
      </c>
      <c r="G129" s="135"/>
      <c r="H129" s="135"/>
      <c r="I129" s="135">
        <f>'SO 500 01 Pol'!G49</f>
        <v>0</v>
      </c>
      <c r="J129" s="132" t="str">
        <f>IF(I163=0,"",I129/I163*100)</f>
        <v/>
      </c>
    </row>
    <row r="130" spans="1:10" ht="25.5" customHeight="1" x14ac:dyDescent="0.2">
      <c r="A130" s="124"/>
      <c r="B130" s="129" t="s">
        <v>189</v>
      </c>
      <c r="C130" s="191" t="s">
        <v>190</v>
      </c>
      <c r="D130" s="192"/>
      <c r="E130" s="192"/>
      <c r="F130" s="134" t="s">
        <v>24</v>
      </c>
      <c r="G130" s="135"/>
      <c r="H130" s="135"/>
      <c r="I130" s="135">
        <f>'SO 100 D.1.1 Pol'!G1205+'SO 200 01 Pol'!G86+'SO 210 01 Pol'!G45+'SO 300 01 Pol'!G65+'SO 400 01 Pol'!G68+'SO 500 01 Pol'!G60</f>
        <v>0</v>
      </c>
      <c r="J130" s="132" t="str">
        <f>IF(I163=0,"",I130/I163*100)</f>
        <v/>
      </c>
    </row>
    <row r="131" spans="1:10" ht="25.5" customHeight="1" x14ac:dyDescent="0.2">
      <c r="A131" s="124"/>
      <c r="B131" s="129" t="s">
        <v>191</v>
      </c>
      <c r="C131" s="191" t="s">
        <v>192</v>
      </c>
      <c r="D131" s="192"/>
      <c r="E131" s="192"/>
      <c r="F131" s="134" t="s">
        <v>24</v>
      </c>
      <c r="G131" s="135"/>
      <c r="H131" s="135"/>
      <c r="I131" s="135">
        <f>'IO 100 01 Pol'!G117+'IO 200 01 Pol'!G147</f>
        <v>0</v>
      </c>
      <c r="J131" s="132" t="str">
        <f>IF(I163=0,"",I131/I163*100)</f>
        <v/>
      </c>
    </row>
    <row r="132" spans="1:10" ht="25.5" customHeight="1" x14ac:dyDescent="0.2">
      <c r="A132" s="124"/>
      <c r="B132" s="129" t="s">
        <v>193</v>
      </c>
      <c r="C132" s="191" t="s">
        <v>194</v>
      </c>
      <c r="D132" s="192"/>
      <c r="E132" s="192"/>
      <c r="F132" s="134" t="s">
        <v>24</v>
      </c>
      <c r="G132" s="135"/>
      <c r="H132" s="135"/>
      <c r="I132" s="135">
        <f>'SO 100 D.1.4.2b Pol'!G89+'IO 100 01 Pol'!G128+'IO 200 01 Pol'!G158+'IO 300 01 Pol'!G103</f>
        <v>0</v>
      </c>
      <c r="J132" s="132" t="str">
        <f>IF(I163=0,"",I132/I163*100)</f>
        <v/>
      </c>
    </row>
    <row r="133" spans="1:10" ht="25.5" customHeight="1" x14ac:dyDescent="0.2">
      <c r="A133" s="124"/>
      <c r="B133" s="129" t="s">
        <v>195</v>
      </c>
      <c r="C133" s="191" t="s">
        <v>196</v>
      </c>
      <c r="D133" s="192"/>
      <c r="E133" s="192"/>
      <c r="F133" s="134" t="s">
        <v>24</v>
      </c>
      <c r="G133" s="135"/>
      <c r="H133" s="135"/>
      <c r="I133" s="135">
        <f>'SO 100 D.1.4.2 Pol'!G306</f>
        <v>0</v>
      </c>
      <c r="J133" s="132" t="str">
        <f>IF(I163=0,"",I133/I163*100)</f>
        <v/>
      </c>
    </row>
    <row r="134" spans="1:10" ht="25.5" customHeight="1" x14ac:dyDescent="0.2">
      <c r="A134" s="124"/>
      <c r="B134" s="129" t="s">
        <v>197</v>
      </c>
      <c r="C134" s="191" t="s">
        <v>198</v>
      </c>
      <c r="D134" s="192"/>
      <c r="E134" s="192"/>
      <c r="F134" s="134" t="s">
        <v>24</v>
      </c>
      <c r="G134" s="135"/>
      <c r="H134" s="135"/>
      <c r="I134" s="135">
        <f>'SO 100 D.1.4.2 Pol'!G309+'SO 100 D.1.4.2b Pol'!G108+'IO 100 01 Pol'!G135+'IO 200 01 Pol'!G170+'IO 300 01 Pol'!G121</f>
        <v>0</v>
      </c>
      <c r="J134" s="132" t="str">
        <f>IF(I163=0,"",I134/I163*100)</f>
        <v/>
      </c>
    </row>
    <row r="135" spans="1:10" ht="25.5" customHeight="1" x14ac:dyDescent="0.2">
      <c r="A135" s="124"/>
      <c r="B135" s="129" t="s">
        <v>199</v>
      </c>
      <c r="C135" s="191" t="s">
        <v>200</v>
      </c>
      <c r="D135" s="192"/>
      <c r="E135" s="192"/>
      <c r="F135" s="134" t="s">
        <v>24</v>
      </c>
      <c r="G135" s="135"/>
      <c r="H135" s="135"/>
      <c r="I135" s="135">
        <f>'SO 100 D.1.4.2b Pol'!G111+'IO 100 01 Pol'!G142+'IO 200 01 Pol'!G177+'IO 300 01 Pol'!G128</f>
        <v>0</v>
      </c>
      <c r="J135" s="132" t="str">
        <f>IF(I163=0,"",I135/I163*100)</f>
        <v/>
      </c>
    </row>
    <row r="136" spans="1:10" ht="25.5" customHeight="1" x14ac:dyDescent="0.2">
      <c r="A136" s="124"/>
      <c r="B136" s="129" t="s">
        <v>201</v>
      </c>
      <c r="C136" s="191" t="s">
        <v>202</v>
      </c>
      <c r="D136" s="192"/>
      <c r="E136" s="192"/>
      <c r="F136" s="134" t="s">
        <v>25</v>
      </c>
      <c r="G136" s="135"/>
      <c r="H136" s="135"/>
      <c r="I136" s="135">
        <f>'SO 100 D.1.1 Pol'!G1209</f>
        <v>0</v>
      </c>
      <c r="J136" s="132" t="str">
        <f>IF(I163=0,"",I136/I163*100)</f>
        <v/>
      </c>
    </row>
    <row r="137" spans="1:10" ht="25.5" customHeight="1" x14ac:dyDescent="0.2">
      <c r="A137" s="124"/>
      <c r="B137" s="129" t="s">
        <v>203</v>
      </c>
      <c r="C137" s="191" t="s">
        <v>204</v>
      </c>
      <c r="D137" s="192"/>
      <c r="E137" s="192"/>
      <c r="F137" s="134" t="s">
        <v>25</v>
      </c>
      <c r="G137" s="135"/>
      <c r="H137" s="135"/>
      <c r="I137" s="135">
        <f>'SO 100 D.1.1 Pol'!G1316</f>
        <v>0</v>
      </c>
      <c r="J137" s="132" t="str">
        <f>IF(I163=0,"",I137/I163*100)</f>
        <v/>
      </c>
    </row>
    <row r="138" spans="1:10" ht="25.5" customHeight="1" x14ac:dyDescent="0.2">
      <c r="A138" s="124"/>
      <c r="B138" s="129" t="s">
        <v>205</v>
      </c>
      <c r="C138" s="191" t="s">
        <v>206</v>
      </c>
      <c r="D138" s="192"/>
      <c r="E138" s="192"/>
      <c r="F138" s="134" t="s">
        <v>25</v>
      </c>
      <c r="G138" s="135"/>
      <c r="H138" s="135"/>
      <c r="I138" s="135">
        <f>'SO 100 D.1.1 Pol'!G1409</f>
        <v>0</v>
      </c>
      <c r="J138" s="132" t="str">
        <f>IF(I163=0,"",I138/I163*100)</f>
        <v/>
      </c>
    </row>
    <row r="139" spans="1:10" ht="25.5" customHeight="1" x14ac:dyDescent="0.2">
      <c r="A139" s="124"/>
      <c r="B139" s="129" t="s">
        <v>207</v>
      </c>
      <c r="C139" s="191" t="s">
        <v>208</v>
      </c>
      <c r="D139" s="192"/>
      <c r="E139" s="192"/>
      <c r="F139" s="134" t="s">
        <v>25</v>
      </c>
      <c r="G139" s="135"/>
      <c r="H139" s="135"/>
      <c r="I139" s="135">
        <f>'SO 100 D.1.1 Pol'!G1497</f>
        <v>0</v>
      </c>
      <c r="J139" s="132" t="str">
        <f>IF(I163=0,"",I139/I163*100)</f>
        <v/>
      </c>
    </row>
    <row r="140" spans="1:10" ht="25.5" customHeight="1" x14ac:dyDescent="0.2">
      <c r="A140" s="124"/>
      <c r="B140" s="129" t="s">
        <v>207</v>
      </c>
      <c r="C140" s="191" t="s">
        <v>209</v>
      </c>
      <c r="D140" s="192"/>
      <c r="E140" s="192"/>
      <c r="F140" s="134" t="s">
        <v>25</v>
      </c>
      <c r="G140" s="135"/>
      <c r="H140" s="135"/>
      <c r="I140" s="135">
        <f>'SO 100 D.1.4.2 Pol'!G99</f>
        <v>0</v>
      </c>
      <c r="J140" s="132" t="str">
        <f>IF(I163=0,"",I140/I163*100)</f>
        <v/>
      </c>
    </row>
    <row r="141" spans="1:10" ht="25.5" customHeight="1" x14ac:dyDescent="0.2">
      <c r="A141" s="124"/>
      <c r="B141" s="129" t="s">
        <v>210</v>
      </c>
      <c r="C141" s="191" t="s">
        <v>211</v>
      </c>
      <c r="D141" s="192"/>
      <c r="E141" s="192"/>
      <c r="F141" s="134" t="s">
        <v>25</v>
      </c>
      <c r="G141" s="135"/>
      <c r="H141" s="135"/>
      <c r="I141" s="135">
        <f>'SO 100 D.1.4.2 Pol'!G152+'IO 200 01 Pol'!G165</f>
        <v>0</v>
      </c>
      <c r="J141" s="132" t="str">
        <f>IF(I163=0,"",I141/I163*100)</f>
        <v/>
      </c>
    </row>
    <row r="142" spans="1:10" ht="25.5" customHeight="1" x14ac:dyDescent="0.2">
      <c r="A142" s="124"/>
      <c r="B142" s="129" t="s">
        <v>212</v>
      </c>
      <c r="C142" s="191" t="s">
        <v>213</v>
      </c>
      <c r="D142" s="192"/>
      <c r="E142" s="192"/>
      <c r="F142" s="134" t="s">
        <v>25</v>
      </c>
      <c r="G142" s="135"/>
      <c r="H142" s="135"/>
      <c r="I142" s="135">
        <f>'SO 100 D.1.4.2b Pol'!G94+'IO 300 01 Pol'!G108</f>
        <v>0</v>
      </c>
      <c r="J142" s="132" t="str">
        <f>IF(I163=0,"",I142/I163*100)</f>
        <v/>
      </c>
    </row>
    <row r="143" spans="1:10" ht="25.5" customHeight="1" x14ac:dyDescent="0.2">
      <c r="A143" s="124"/>
      <c r="B143" s="129" t="s">
        <v>214</v>
      </c>
      <c r="C143" s="191" t="s">
        <v>215</v>
      </c>
      <c r="D143" s="192"/>
      <c r="E143" s="192"/>
      <c r="F143" s="134" t="s">
        <v>25</v>
      </c>
      <c r="G143" s="135"/>
      <c r="H143" s="135"/>
      <c r="I143" s="135">
        <f>'SO 100 D.1.4.2 Pol'!G217</f>
        <v>0</v>
      </c>
      <c r="J143" s="132" t="str">
        <f>IF(I163=0,"",I143/I163*100)</f>
        <v/>
      </c>
    </row>
    <row r="144" spans="1:10" ht="25.5" customHeight="1" x14ac:dyDescent="0.2">
      <c r="A144" s="124"/>
      <c r="B144" s="129" t="s">
        <v>216</v>
      </c>
      <c r="C144" s="191" t="s">
        <v>217</v>
      </c>
      <c r="D144" s="192"/>
      <c r="E144" s="192"/>
      <c r="F144" s="134" t="s">
        <v>25</v>
      </c>
      <c r="G144" s="135"/>
      <c r="H144" s="135"/>
      <c r="I144" s="135">
        <f>'SO 100 D.1.4.2 Pol'!G297</f>
        <v>0</v>
      </c>
      <c r="J144" s="132" t="str">
        <f>IF(I163=0,"",I144/I163*100)</f>
        <v/>
      </c>
    </row>
    <row r="145" spans="1:10" ht="25.5" customHeight="1" x14ac:dyDescent="0.2">
      <c r="A145" s="124"/>
      <c r="B145" s="129" t="s">
        <v>218</v>
      </c>
      <c r="C145" s="191" t="s">
        <v>219</v>
      </c>
      <c r="D145" s="192"/>
      <c r="E145" s="192"/>
      <c r="F145" s="134" t="s">
        <v>25</v>
      </c>
      <c r="G145" s="135"/>
      <c r="H145" s="135"/>
      <c r="I145" s="135">
        <f>'SO 100 D.1.4.1 Pol'!G42+'SO 100 D.1.4.1b Pol'!G8</f>
        <v>0</v>
      </c>
      <c r="J145" s="132" t="str">
        <f>IF(I163=0,"",I145/I163*100)</f>
        <v/>
      </c>
    </row>
    <row r="146" spans="1:10" ht="25.5" customHeight="1" x14ac:dyDescent="0.2">
      <c r="A146" s="124"/>
      <c r="B146" s="129" t="s">
        <v>220</v>
      </c>
      <c r="C146" s="191" t="s">
        <v>221</v>
      </c>
      <c r="D146" s="192"/>
      <c r="E146" s="192"/>
      <c r="F146" s="134" t="s">
        <v>25</v>
      </c>
      <c r="G146" s="135"/>
      <c r="H146" s="135"/>
      <c r="I146" s="135">
        <f>'SO 100 D.1.4.1b Pol'!G18</f>
        <v>0</v>
      </c>
      <c r="J146" s="132" t="str">
        <f>IF(I163=0,"",I146/I163*100)</f>
        <v/>
      </c>
    </row>
    <row r="147" spans="1:10" ht="25.5" customHeight="1" x14ac:dyDescent="0.2">
      <c r="A147" s="124"/>
      <c r="B147" s="129" t="s">
        <v>222</v>
      </c>
      <c r="C147" s="191" t="s">
        <v>223</v>
      </c>
      <c r="D147" s="192"/>
      <c r="E147" s="192"/>
      <c r="F147" s="134" t="s">
        <v>25</v>
      </c>
      <c r="G147" s="135"/>
      <c r="H147" s="135"/>
      <c r="I147" s="135">
        <f>'SO 100 D.1.1 Pol'!G1502</f>
        <v>0</v>
      </c>
      <c r="J147" s="132" t="str">
        <f>IF(I163=0,"",I147/I163*100)</f>
        <v/>
      </c>
    </row>
    <row r="148" spans="1:10" ht="25.5" customHeight="1" x14ac:dyDescent="0.2">
      <c r="A148" s="124"/>
      <c r="B148" s="129" t="s">
        <v>224</v>
      </c>
      <c r="C148" s="191" t="s">
        <v>225</v>
      </c>
      <c r="D148" s="192"/>
      <c r="E148" s="192"/>
      <c r="F148" s="134" t="s">
        <v>25</v>
      </c>
      <c r="G148" s="135"/>
      <c r="H148" s="135"/>
      <c r="I148" s="135">
        <f>'SO 100 D.1.1 Pol'!G1550</f>
        <v>0</v>
      </c>
      <c r="J148" s="132" t="str">
        <f>IF(I163=0,"",I148/I163*100)</f>
        <v/>
      </c>
    </row>
    <row r="149" spans="1:10" ht="25.5" customHeight="1" x14ac:dyDescent="0.2">
      <c r="A149" s="124"/>
      <c r="B149" s="129" t="s">
        <v>226</v>
      </c>
      <c r="C149" s="191" t="s">
        <v>227</v>
      </c>
      <c r="D149" s="192"/>
      <c r="E149" s="192"/>
      <c r="F149" s="134" t="s">
        <v>25</v>
      </c>
      <c r="G149" s="135"/>
      <c r="H149" s="135"/>
      <c r="I149" s="135">
        <f>'SO 100 D.1.1 Pol'!G1575</f>
        <v>0</v>
      </c>
      <c r="J149" s="132" t="str">
        <f>IF(I163=0,"",I149/I163*100)</f>
        <v/>
      </c>
    </row>
    <row r="150" spans="1:10" ht="25.5" customHeight="1" x14ac:dyDescent="0.2">
      <c r="A150" s="124"/>
      <c r="B150" s="129" t="s">
        <v>228</v>
      </c>
      <c r="C150" s="191" t="s">
        <v>229</v>
      </c>
      <c r="D150" s="192"/>
      <c r="E150" s="192"/>
      <c r="F150" s="134" t="s">
        <v>25</v>
      </c>
      <c r="G150" s="135"/>
      <c r="H150" s="135"/>
      <c r="I150" s="135">
        <f>'SO 100 D.1.1 Pol'!G1606</f>
        <v>0</v>
      </c>
      <c r="J150" s="132" t="str">
        <f>IF(I163=0,"",I150/I163*100)</f>
        <v/>
      </c>
    </row>
    <row r="151" spans="1:10" ht="25.5" customHeight="1" x14ac:dyDescent="0.2">
      <c r="A151" s="124"/>
      <c r="B151" s="129" t="s">
        <v>230</v>
      </c>
      <c r="C151" s="191" t="s">
        <v>231</v>
      </c>
      <c r="D151" s="192"/>
      <c r="E151" s="192"/>
      <c r="F151" s="134" t="s">
        <v>25</v>
      </c>
      <c r="G151" s="135"/>
      <c r="H151" s="135"/>
      <c r="I151" s="135">
        <f>'SO 100 D.1.1 Pol'!G1730</f>
        <v>0</v>
      </c>
      <c r="J151" s="132" t="str">
        <f>IF(I163=0,"",I151/I163*100)</f>
        <v/>
      </c>
    </row>
    <row r="152" spans="1:10" ht="25.5" customHeight="1" x14ac:dyDescent="0.2">
      <c r="A152" s="124"/>
      <c r="B152" s="129" t="s">
        <v>232</v>
      </c>
      <c r="C152" s="191" t="s">
        <v>233</v>
      </c>
      <c r="D152" s="192"/>
      <c r="E152" s="192"/>
      <c r="F152" s="134" t="s">
        <v>25</v>
      </c>
      <c r="G152" s="135"/>
      <c r="H152" s="135"/>
      <c r="I152" s="135">
        <f>'SO 100 D.1.1 Pol'!G1827</f>
        <v>0</v>
      </c>
      <c r="J152" s="132" t="str">
        <f>IF(I163=0,"",I152/I163*100)</f>
        <v/>
      </c>
    </row>
    <row r="153" spans="1:10" ht="25.5" customHeight="1" x14ac:dyDescent="0.2">
      <c r="A153" s="124"/>
      <c r="B153" s="129" t="s">
        <v>234</v>
      </c>
      <c r="C153" s="191" t="s">
        <v>235</v>
      </c>
      <c r="D153" s="192"/>
      <c r="E153" s="192"/>
      <c r="F153" s="134" t="s">
        <v>25</v>
      </c>
      <c r="G153" s="135"/>
      <c r="H153" s="135"/>
      <c r="I153" s="135">
        <f>'SO 100 D.1.1 Pol'!G1871</f>
        <v>0</v>
      </c>
      <c r="J153" s="132" t="str">
        <f>IF(I163=0,"",I153/I163*100)</f>
        <v/>
      </c>
    </row>
    <row r="154" spans="1:10" ht="25.5" customHeight="1" x14ac:dyDescent="0.2">
      <c r="A154" s="124"/>
      <c r="B154" s="129" t="s">
        <v>236</v>
      </c>
      <c r="C154" s="191" t="s">
        <v>237</v>
      </c>
      <c r="D154" s="192"/>
      <c r="E154" s="192"/>
      <c r="F154" s="134" t="s">
        <v>25</v>
      </c>
      <c r="G154" s="135"/>
      <c r="H154" s="135"/>
      <c r="I154" s="135">
        <f>'SO 100 D.1.1 Pol'!G1926</f>
        <v>0</v>
      </c>
      <c r="J154" s="132" t="str">
        <f>IF(I163=0,"",I154/I163*100)</f>
        <v/>
      </c>
    </row>
    <row r="155" spans="1:10" ht="25.5" customHeight="1" x14ac:dyDescent="0.2">
      <c r="A155" s="124"/>
      <c r="B155" s="129" t="s">
        <v>238</v>
      </c>
      <c r="C155" s="191" t="s">
        <v>239</v>
      </c>
      <c r="D155" s="192"/>
      <c r="E155" s="192"/>
      <c r="F155" s="134" t="s">
        <v>25</v>
      </c>
      <c r="G155" s="135"/>
      <c r="H155" s="135"/>
      <c r="I155" s="135">
        <f>'SO 100 D.1.1 Pol'!G1933</f>
        <v>0</v>
      </c>
      <c r="J155" s="132" t="str">
        <f>IF(I163=0,"",I155/I163*100)</f>
        <v/>
      </c>
    </row>
    <row r="156" spans="1:10" ht="25.5" customHeight="1" x14ac:dyDescent="0.2">
      <c r="A156" s="124"/>
      <c r="B156" s="129" t="s">
        <v>240</v>
      </c>
      <c r="C156" s="191" t="s">
        <v>241</v>
      </c>
      <c r="D156" s="192"/>
      <c r="E156" s="192"/>
      <c r="F156" s="134" t="s">
        <v>25</v>
      </c>
      <c r="G156" s="135"/>
      <c r="H156" s="135"/>
      <c r="I156" s="135">
        <f>'SO 100 D.1.4.2b Pol'!G103</f>
        <v>0</v>
      </c>
      <c r="J156" s="132" t="str">
        <f>IF(I163=0,"",I156/I163*100)</f>
        <v/>
      </c>
    </row>
    <row r="157" spans="1:10" ht="25.5" customHeight="1" x14ac:dyDescent="0.2">
      <c r="A157" s="124"/>
      <c r="B157" s="129" t="s">
        <v>240</v>
      </c>
      <c r="C157" s="191" t="s">
        <v>242</v>
      </c>
      <c r="D157" s="192"/>
      <c r="E157" s="192"/>
      <c r="F157" s="134" t="s">
        <v>25</v>
      </c>
      <c r="G157" s="135"/>
      <c r="H157" s="135"/>
      <c r="I157" s="135">
        <f>'SO 100 D.1.1 Pol'!G1965</f>
        <v>0</v>
      </c>
      <c r="J157" s="132" t="str">
        <f>IF(I163=0,"",I157/I163*100)</f>
        <v/>
      </c>
    </row>
    <row r="158" spans="1:10" ht="25.5" customHeight="1" x14ac:dyDescent="0.2">
      <c r="A158" s="124"/>
      <c r="B158" s="129" t="s">
        <v>243</v>
      </c>
      <c r="C158" s="191" t="s">
        <v>244</v>
      </c>
      <c r="D158" s="192"/>
      <c r="E158" s="192"/>
      <c r="F158" s="134" t="s">
        <v>25</v>
      </c>
      <c r="G158" s="135"/>
      <c r="H158" s="135"/>
      <c r="I158" s="135">
        <f>'SO 100 D.1.1 Pol'!G1976</f>
        <v>0</v>
      </c>
      <c r="J158" s="132" t="str">
        <f>IF(I163=0,"",I158/I163*100)</f>
        <v/>
      </c>
    </row>
    <row r="159" spans="1:10" ht="25.5" customHeight="1" x14ac:dyDescent="0.2">
      <c r="A159" s="124"/>
      <c r="B159" s="129" t="s">
        <v>245</v>
      </c>
      <c r="C159" s="191" t="s">
        <v>246</v>
      </c>
      <c r="D159" s="192"/>
      <c r="E159" s="192"/>
      <c r="F159" s="134" t="s">
        <v>26</v>
      </c>
      <c r="G159" s="135"/>
      <c r="H159" s="135"/>
      <c r="I159" s="135">
        <f>'SO 100 D.1.1 Pol'!G1997</f>
        <v>0</v>
      </c>
      <c r="J159" s="132" t="str">
        <f>IF(I163=0,"",I159/I163*100)</f>
        <v/>
      </c>
    </row>
    <row r="160" spans="1:10" ht="25.5" customHeight="1" x14ac:dyDescent="0.2">
      <c r="A160" s="124"/>
      <c r="B160" s="129" t="s">
        <v>247</v>
      </c>
      <c r="C160" s="191" t="s">
        <v>248</v>
      </c>
      <c r="D160" s="192"/>
      <c r="E160" s="192"/>
      <c r="F160" s="134" t="s">
        <v>26</v>
      </c>
      <c r="G160" s="135"/>
      <c r="H160" s="135"/>
      <c r="I160" s="135">
        <f>'SO 100 D.1.1 Pol'!G1999</f>
        <v>0</v>
      </c>
      <c r="J160" s="132" t="str">
        <f>IF(I163=0,"",I160/I163*100)</f>
        <v/>
      </c>
    </row>
    <row r="161" spans="1:10" ht="25.5" customHeight="1" x14ac:dyDescent="0.2">
      <c r="A161" s="124"/>
      <c r="B161" s="129" t="s">
        <v>249</v>
      </c>
      <c r="C161" s="191" t="s">
        <v>27</v>
      </c>
      <c r="D161" s="192"/>
      <c r="E161" s="192"/>
      <c r="F161" s="134" t="s">
        <v>249</v>
      </c>
      <c r="G161" s="135"/>
      <c r="H161" s="135"/>
      <c r="I161" s="135">
        <f>'SO 100 D.1.4.4f Pol'!G8+'VN+ON 01 Pol'!G8</f>
        <v>0</v>
      </c>
      <c r="J161" s="132" t="str">
        <f>IF(I163=0,"",I161/I163*100)</f>
        <v/>
      </c>
    </row>
    <row r="162" spans="1:10" ht="25.5" customHeight="1" x14ac:dyDescent="0.2">
      <c r="A162" s="124"/>
      <c r="B162" s="129" t="s">
        <v>250</v>
      </c>
      <c r="C162" s="191" t="s">
        <v>28</v>
      </c>
      <c r="D162" s="192"/>
      <c r="E162" s="192"/>
      <c r="F162" s="134" t="s">
        <v>250</v>
      </c>
      <c r="G162" s="135"/>
      <c r="H162" s="135"/>
      <c r="I162" s="135">
        <f>'VN+ON 01 Pol'!G21</f>
        <v>0</v>
      </c>
      <c r="J162" s="132" t="str">
        <f>IF(I163=0,"",I162/I163*100)</f>
        <v/>
      </c>
    </row>
    <row r="163" spans="1:10" ht="25.5" customHeight="1" x14ac:dyDescent="0.2">
      <c r="A163" s="125"/>
      <c r="B163" s="130" t="s">
        <v>1</v>
      </c>
      <c r="C163" s="130"/>
      <c r="D163" s="131"/>
      <c r="E163" s="131"/>
      <c r="F163" s="136"/>
      <c r="G163" s="137"/>
      <c r="H163" s="137"/>
      <c r="I163" s="137">
        <f>SUM(I79:I162)</f>
        <v>0</v>
      </c>
      <c r="J163" s="133">
        <f>SUM(J79:J162)</f>
        <v>0</v>
      </c>
    </row>
    <row r="164" spans="1:10" x14ac:dyDescent="0.2">
      <c r="F164" s="89"/>
      <c r="G164" s="88"/>
      <c r="H164" s="89"/>
      <c r="I164" s="88"/>
      <c r="J164" s="90"/>
    </row>
    <row r="165" spans="1:10" x14ac:dyDescent="0.2">
      <c r="F165" s="89"/>
      <c r="G165" s="88"/>
      <c r="H165" s="89"/>
      <c r="I165" s="88"/>
      <c r="J165" s="90"/>
    </row>
    <row r="166" spans="1:10" x14ac:dyDescent="0.2">
      <c r="F166" s="89"/>
      <c r="G166" s="88"/>
      <c r="H166" s="89"/>
      <c r="I166" s="88"/>
      <c r="J166" s="90"/>
    </row>
  </sheetData>
  <sheetProtection algorithmName="SHA-512" hashValue="oeOqiQWS+Zz87Bt4WQ8gexNG4uszZRU006sUy2cGzu1WFbUXxd1a9RjO0wjigtJg2LcCsUoCw1SvWcDs3v9zUQ==" saltValue="cSP93rWAdBr7RKjjh2pyb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56"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69:E69"/>
    <mergeCell ref="C70:E70"/>
    <mergeCell ref="C71:E71"/>
    <mergeCell ref="B72:E72"/>
    <mergeCell ref="C79:E79"/>
    <mergeCell ref="C64:E64"/>
    <mergeCell ref="C65:E65"/>
    <mergeCell ref="C66:E66"/>
    <mergeCell ref="C67:E67"/>
    <mergeCell ref="C68:E68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60:E160"/>
    <mergeCell ref="C161:E161"/>
    <mergeCell ref="C162:E162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76" t="s">
        <v>7</v>
      </c>
      <c r="B2" s="75"/>
      <c r="C2" s="238"/>
      <c r="D2" s="238"/>
      <c r="E2" s="238"/>
      <c r="F2" s="238"/>
      <c r="G2" s="239"/>
    </row>
    <row r="3" spans="1:7" ht="24.95" customHeight="1" x14ac:dyDescent="0.2">
      <c r="A3" s="76" t="s">
        <v>8</v>
      </c>
      <c r="B3" s="75"/>
      <c r="C3" s="238"/>
      <c r="D3" s="238"/>
      <c r="E3" s="238"/>
      <c r="F3" s="238"/>
      <c r="G3" s="239"/>
    </row>
    <row r="4" spans="1:7" ht="24.95" customHeight="1" x14ac:dyDescent="0.2">
      <c r="A4" s="76" t="s">
        <v>9</v>
      </c>
      <c r="B4" s="75"/>
      <c r="C4" s="238"/>
      <c r="D4" s="238"/>
      <c r="E4" s="238"/>
      <c r="F4" s="238"/>
      <c r="G4" s="239"/>
    </row>
    <row r="5" spans="1:7" x14ac:dyDescent="0.2">
      <c r="B5" s="6"/>
      <c r="C5" s="7"/>
      <c r="D5" s="8"/>
    </row>
  </sheetData>
  <sheetProtection algorithmName="SHA-512" hashValue="OhRHKeYck984ck9gF0BCNSXj9t26S7OJ8S1DTdKJlB/C/QTmiZxysKx/+lHIhJ1Zo3e2x7R0kQ6MBN5TnN8TfQ==" saltValue="pjQqsjHKPfij/pR41eGBd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58</v>
      </c>
      <c r="C3" s="245" t="s">
        <v>59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60</v>
      </c>
      <c r="C4" s="248" t="s">
        <v>61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143</v>
      </c>
      <c r="C8" s="183" t="s">
        <v>144</v>
      </c>
      <c r="D8" s="163"/>
      <c r="E8" s="164"/>
      <c r="F8" s="165"/>
      <c r="G8" s="165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5"/>
      <c r="O8" s="165">
        <f>SUM(O9:O11)</f>
        <v>0</v>
      </c>
      <c r="P8" s="165"/>
      <c r="Q8" s="165">
        <f>SUM(Q9:Q11)</f>
        <v>0</v>
      </c>
      <c r="R8" s="165"/>
      <c r="S8" s="165"/>
      <c r="T8" s="166"/>
      <c r="U8" s="160"/>
      <c r="V8" s="160">
        <f>SUM(V9:V11)</f>
        <v>0</v>
      </c>
      <c r="W8" s="160"/>
      <c r="X8" s="160"/>
      <c r="AG8" t="s">
        <v>278</v>
      </c>
    </row>
    <row r="9" spans="1:60" outlineLevel="1" x14ac:dyDescent="0.2">
      <c r="A9" s="167">
        <v>1</v>
      </c>
      <c r="B9" s="168" t="s">
        <v>279</v>
      </c>
      <c r="C9" s="184" t="s">
        <v>280</v>
      </c>
      <c r="D9" s="169" t="s">
        <v>281</v>
      </c>
      <c r="E9" s="170">
        <v>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282</v>
      </c>
      <c r="T9" s="173" t="s">
        <v>283</v>
      </c>
      <c r="U9" s="157">
        <v>0</v>
      </c>
      <c r="V9" s="157">
        <f>ROUND(E9*U9,2)</f>
        <v>0</v>
      </c>
      <c r="W9" s="157"/>
      <c r="X9" s="157" t="s">
        <v>284</v>
      </c>
      <c r="Y9" s="148"/>
      <c r="Z9" s="148"/>
      <c r="AA9" s="148"/>
      <c r="AB9" s="148"/>
      <c r="AC9" s="148"/>
      <c r="AD9" s="148"/>
      <c r="AE9" s="148"/>
      <c r="AF9" s="148"/>
      <c r="AG9" s="148" t="s">
        <v>285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286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287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160</v>
      </c>
      <c r="D11" s="158"/>
      <c r="E11" s="159">
        <v>5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287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1" t="s">
        <v>277</v>
      </c>
      <c r="B12" s="162" t="s">
        <v>145</v>
      </c>
      <c r="C12" s="183" t="s">
        <v>147</v>
      </c>
      <c r="D12" s="163"/>
      <c r="E12" s="164"/>
      <c r="F12" s="165"/>
      <c r="G12" s="165">
        <f>SUMIF(AG13:AG57,"&lt;&gt;NOR",G13:G57)</f>
        <v>0</v>
      </c>
      <c r="H12" s="165"/>
      <c r="I12" s="165">
        <f>SUM(I13:I57)</f>
        <v>0</v>
      </c>
      <c r="J12" s="165"/>
      <c r="K12" s="165">
        <f>SUM(K13:K57)</f>
        <v>0</v>
      </c>
      <c r="L12" s="165"/>
      <c r="M12" s="165">
        <f>SUM(M13:M57)</f>
        <v>0</v>
      </c>
      <c r="N12" s="165"/>
      <c r="O12" s="165">
        <f>SUM(O13:O57)</f>
        <v>0</v>
      </c>
      <c r="P12" s="165"/>
      <c r="Q12" s="165">
        <f>SUM(Q13:Q57)</f>
        <v>0</v>
      </c>
      <c r="R12" s="165"/>
      <c r="S12" s="165"/>
      <c r="T12" s="166"/>
      <c r="U12" s="160"/>
      <c r="V12" s="160">
        <f>SUM(V13:V57)</f>
        <v>0</v>
      </c>
      <c r="W12" s="160"/>
      <c r="X12" s="160"/>
      <c r="AG12" t="s">
        <v>278</v>
      </c>
    </row>
    <row r="13" spans="1:60" outlineLevel="1" x14ac:dyDescent="0.2">
      <c r="A13" s="167">
        <v>2</v>
      </c>
      <c r="B13" s="168" t="s">
        <v>288</v>
      </c>
      <c r="C13" s="184" t="s">
        <v>289</v>
      </c>
      <c r="D13" s="169" t="s">
        <v>290</v>
      </c>
      <c r="E13" s="170">
        <v>62.52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15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291</v>
      </c>
      <c r="T13" s="173" t="s">
        <v>283</v>
      </c>
      <c r="U13" s="157">
        <v>0</v>
      </c>
      <c r="V13" s="157">
        <f>ROUND(E13*U13,2)</f>
        <v>0</v>
      </c>
      <c r="W13" s="157"/>
      <c r="X13" s="157" t="s">
        <v>292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293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294</v>
      </c>
      <c r="D14" s="158"/>
      <c r="E14" s="159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287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5" t="s">
        <v>295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287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296</v>
      </c>
      <c r="D16" s="158"/>
      <c r="E16" s="159">
        <v>62.52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287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3</v>
      </c>
      <c r="B17" s="168" t="s">
        <v>297</v>
      </c>
      <c r="C17" s="184" t="s">
        <v>298</v>
      </c>
      <c r="D17" s="169" t="s">
        <v>290</v>
      </c>
      <c r="E17" s="170">
        <v>62.52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15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/>
      <c r="S17" s="172" t="s">
        <v>291</v>
      </c>
      <c r="T17" s="173" t="s">
        <v>283</v>
      </c>
      <c r="U17" s="157">
        <v>0</v>
      </c>
      <c r="V17" s="157">
        <f>ROUND(E17*U17,2)</f>
        <v>0</v>
      </c>
      <c r="W17" s="157"/>
      <c r="X17" s="157" t="s">
        <v>292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293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294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287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295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287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296</v>
      </c>
      <c r="D20" s="158"/>
      <c r="E20" s="159">
        <v>62.52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287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4</v>
      </c>
      <c r="B21" s="168" t="s">
        <v>299</v>
      </c>
      <c r="C21" s="184" t="s">
        <v>300</v>
      </c>
      <c r="D21" s="169" t="s">
        <v>290</v>
      </c>
      <c r="E21" s="170">
        <v>114.733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15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/>
      <c r="S21" s="172" t="s">
        <v>291</v>
      </c>
      <c r="T21" s="173" t="s">
        <v>283</v>
      </c>
      <c r="U21" s="157">
        <v>0</v>
      </c>
      <c r="V21" s="157">
        <f>ROUND(E21*U21,2)</f>
        <v>0</v>
      </c>
      <c r="W21" s="157"/>
      <c r="X21" s="157" t="s">
        <v>292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293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301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287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302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287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5" t="s">
        <v>303</v>
      </c>
      <c r="D24" s="158"/>
      <c r="E24" s="159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287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304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287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305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287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306</v>
      </c>
      <c r="D27" s="158"/>
      <c r="E27" s="159">
        <v>114.73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287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7">
        <v>5</v>
      </c>
      <c r="B28" s="168" t="s">
        <v>307</v>
      </c>
      <c r="C28" s="184" t="s">
        <v>308</v>
      </c>
      <c r="D28" s="169" t="s">
        <v>290</v>
      </c>
      <c r="E28" s="170">
        <v>114.733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15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/>
      <c r="S28" s="172" t="s">
        <v>291</v>
      </c>
      <c r="T28" s="173" t="s">
        <v>283</v>
      </c>
      <c r="U28" s="157">
        <v>0</v>
      </c>
      <c r="V28" s="157">
        <f>ROUND(E28*U28,2)</f>
        <v>0</v>
      </c>
      <c r="W28" s="157"/>
      <c r="X28" s="157" t="s">
        <v>292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293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301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287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302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287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303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287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304</v>
      </c>
      <c r="D32" s="158"/>
      <c r="E32" s="159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287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5" t="s">
        <v>305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287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306</v>
      </c>
      <c r="D34" s="158"/>
      <c r="E34" s="159">
        <v>114.73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287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6</v>
      </c>
      <c r="B35" s="168" t="s">
        <v>309</v>
      </c>
      <c r="C35" s="184" t="s">
        <v>310</v>
      </c>
      <c r="D35" s="169" t="s">
        <v>290</v>
      </c>
      <c r="E35" s="170">
        <v>177.25300000000001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15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/>
      <c r="S35" s="172" t="s">
        <v>291</v>
      </c>
      <c r="T35" s="173" t="s">
        <v>283</v>
      </c>
      <c r="U35" s="157">
        <v>0</v>
      </c>
      <c r="V35" s="157">
        <f>ROUND(E35*U35,2)</f>
        <v>0</v>
      </c>
      <c r="W35" s="157"/>
      <c r="X35" s="157" t="s">
        <v>292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293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5" t="s">
        <v>311</v>
      </c>
      <c r="D36" s="158"/>
      <c r="E36" s="159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287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5" t="s">
        <v>312</v>
      </c>
      <c r="D37" s="158"/>
      <c r="E37" s="159">
        <v>177.25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287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7">
        <v>7</v>
      </c>
      <c r="B38" s="168" t="s">
        <v>313</v>
      </c>
      <c r="C38" s="184" t="s">
        <v>314</v>
      </c>
      <c r="D38" s="169" t="s">
        <v>290</v>
      </c>
      <c r="E38" s="170">
        <v>64.277000000000001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15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/>
      <c r="S38" s="172" t="s">
        <v>291</v>
      </c>
      <c r="T38" s="173" t="s">
        <v>283</v>
      </c>
      <c r="U38" s="157">
        <v>0</v>
      </c>
      <c r="V38" s="157">
        <f>ROUND(E38*U38,2)</f>
        <v>0</v>
      </c>
      <c r="W38" s="157"/>
      <c r="X38" s="157" t="s">
        <v>292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293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315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287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316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287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317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287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318</v>
      </c>
      <c r="D42" s="158"/>
      <c r="E42" s="159">
        <v>64.28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287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7">
        <v>8</v>
      </c>
      <c r="B43" s="168" t="s">
        <v>319</v>
      </c>
      <c r="C43" s="184" t="s">
        <v>320</v>
      </c>
      <c r="D43" s="169" t="s">
        <v>290</v>
      </c>
      <c r="E43" s="170">
        <v>64.277000000000001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15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/>
      <c r="S43" s="172" t="s">
        <v>291</v>
      </c>
      <c r="T43" s="173" t="s">
        <v>283</v>
      </c>
      <c r="U43" s="157">
        <v>0</v>
      </c>
      <c r="V43" s="157">
        <f>ROUND(E43*U43,2)</f>
        <v>0</v>
      </c>
      <c r="W43" s="157"/>
      <c r="X43" s="157" t="s">
        <v>292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293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321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287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318</v>
      </c>
      <c r="D45" s="158"/>
      <c r="E45" s="159">
        <v>64.28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287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7">
        <v>9</v>
      </c>
      <c r="B46" s="168" t="s">
        <v>322</v>
      </c>
      <c r="C46" s="184" t="s">
        <v>323</v>
      </c>
      <c r="D46" s="169" t="s">
        <v>290</v>
      </c>
      <c r="E46" s="170">
        <v>128.554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15</v>
      </c>
      <c r="M46" s="172">
        <f>G46*(1+L46/100)</f>
        <v>0</v>
      </c>
      <c r="N46" s="172">
        <v>0</v>
      </c>
      <c r="O46" s="172">
        <f>ROUND(E46*N46,2)</f>
        <v>0</v>
      </c>
      <c r="P46" s="172">
        <v>0</v>
      </c>
      <c r="Q46" s="172">
        <f>ROUND(E46*P46,2)</f>
        <v>0</v>
      </c>
      <c r="R46" s="172"/>
      <c r="S46" s="172" t="s">
        <v>291</v>
      </c>
      <c r="T46" s="173" t="s">
        <v>283</v>
      </c>
      <c r="U46" s="157">
        <v>0</v>
      </c>
      <c r="V46" s="157">
        <f>ROUND(E46*U46,2)</f>
        <v>0</v>
      </c>
      <c r="W46" s="157"/>
      <c r="X46" s="157" t="s">
        <v>292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293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324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287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5" t="s">
        <v>325</v>
      </c>
      <c r="D48" s="158"/>
      <c r="E48" s="159">
        <v>128.55000000000001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287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67">
        <v>10</v>
      </c>
      <c r="B49" s="168" t="s">
        <v>326</v>
      </c>
      <c r="C49" s="184" t="s">
        <v>327</v>
      </c>
      <c r="D49" s="169" t="s">
        <v>290</v>
      </c>
      <c r="E49" s="170">
        <v>112.97600000000001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15</v>
      </c>
      <c r="M49" s="172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2"/>
      <c r="S49" s="172" t="s">
        <v>291</v>
      </c>
      <c r="T49" s="173" t="s">
        <v>283</v>
      </c>
      <c r="U49" s="157">
        <v>0</v>
      </c>
      <c r="V49" s="157">
        <f>ROUND(E49*U49,2)</f>
        <v>0</v>
      </c>
      <c r="W49" s="157"/>
      <c r="X49" s="157" t="s">
        <v>292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293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328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287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329</v>
      </c>
      <c r="D51" s="158"/>
      <c r="E51" s="159">
        <v>112.98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287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7">
        <v>11</v>
      </c>
      <c r="B52" s="168" t="s">
        <v>330</v>
      </c>
      <c r="C52" s="184" t="s">
        <v>331</v>
      </c>
      <c r="D52" s="169" t="s">
        <v>290</v>
      </c>
      <c r="E52" s="170">
        <v>112.97600000000001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15</v>
      </c>
      <c r="M52" s="172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2"/>
      <c r="S52" s="172" t="s">
        <v>291</v>
      </c>
      <c r="T52" s="173" t="s">
        <v>283</v>
      </c>
      <c r="U52" s="157">
        <v>0</v>
      </c>
      <c r="V52" s="157">
        <f>ROUND(E52*U52,2)</f>
        <v>0</v>
      </c>
      <c r="W52" s="157"/>
      <c r="X52" s="157" t="s">
        <v>292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293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332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287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329</v>
      </c>
      <c r="D54" s="158"/>
      <c r="E54" s="159">
        <v>112.98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287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67">
        <v>12</v>
      </c>
      <c r="B55" s="168" t="s">
        <v>333</v>
      </c>
      <c r="C55" s="184" t="s">
        <v>334</v>
      </c>
      <c r="D55" s="169" t="s">
        <v>290</v>
      </c>
      <c r="E55" s="170">
        <v>112.97600000000001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15</v>
      </c>
      <c r="M55" s="172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/>
      <c r="S55" s="172" t="s">
        <v>291</v>
      </c>
      <c r="T55" s="173" t="s">
        <v>283</v>
      </c>
      <c r="U55" s="157">
        <v>0</v>
      </c>
      <c r="V55" s="157">
        <f>ROUND(E55*U55,2)</f>
        <v>0</v>
      </c>
      <c r="W55" s="157"/>
      <c r="X55" s="157" t="s">
        <v>292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293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328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287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5" t="s">
        <v>329</v>
      </c>
      <c r="D57" s="158"/>
      <c r="E57" s="159">
        <v>112.98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287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1" t="s">
        <v>277</v>
      </c>
      <c r="B58" s="162" t="s">
        <v>148</v>
      </c>
      <c r="C58" s="183" t="s">
        <v>149</v>
      </c>
      <c r="D58" s="163"/>
      <c r="E58" s="164"/>
      <c r="F58" s="165"/>
      <c r="G58" s="165">
        <f>SUMIF(AG59:AG183,"&lt;&gt;NOR",G59:G183)</f>
        <v>0</v>
      </c>
      <c r="H58" s="165"/>
      <c r="I58" s="165">
        <f>SUM(I59:I183)</f>
        <v>0</v>
      </c>
      <c r="J58" s="165"/>
      <c r="K58" s="165">
        <f>SUM(K59:K183)</f>
        <v>0</v>
      </c>
      <c r="L58" s="165"/>
      <c r="M58" s="165">
        <f>SUM(M59:M183)</f>
        <v>0</v>
      </c>
      <c r="N58" s="165"/>
      <c r="O58" s="165">
        <f>SUM(O59:O183)</f>
        <v>0</v>
      </c>
      <c r="P58" s="165"/>
      <c r="Q58" s="165">
        <f>SUM(Q59:Q183)</f>
        <v>0</v>
      </c>
      <c r="R58" s="165"/>
      <c r="S58" s="165"/>
      <c r="T58" s="166"/>
      <c r="U58" s="160"/>
      <c r="V58" s="160">
        <f>SUM(V59:V183)</f>
        <v>0</v>
      </c>
      <c r="W58" s="160"/>
      <c r="X58" s="160"/>
      <c r="AG58" t="s">
        <v>278</v>
      </c>
    </row>
    <row r="59" spans="1:60" outlineLevel="1" x14ac:dyDescent="0.2">
      <c r="A59" s="167">
        <v>13</v>
      </c>
      <c r="B59" s="168" t="s">
        <v>335</v>
      </c>
      <c r="C59" s="184" t="s">
        <v>336</v>
      </c>
      <c r="D59" s="169" t="s">
        <v>290</v>
      </c>
      <c r="E59" s="170">
        <v>42.9495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15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/>
      <c r="S59" s="172" t="s">
        <v>291</v>
      </c>
      <c r="T59" s="173" t="s">
        <v>283</v>
      </c>
      <c r="U59" s="157">
        <v>0</v>
      </c>
      <c r="V59" s="157">
        <f>ROUND(E59*U59,2)</f>
        <v>0</v>
      </c>
      <c r="W59" s="157"/>
      <c r="X59" s="157" t="s">
        <v>292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293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337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287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338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287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5" t="s">
        <v>339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287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340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287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341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287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342</v>
      </c>
      <c r="D65" s="158"/>
      <c r="E65" s="159">
        <v>42.95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287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67">
        <v>14</v>
      </c>
      <c r="B66" s="168" t="s">
        <v>343</v>
      </c>
      <c r="C66" s="184" t="s">
        <v>344</v>
      </c>
      <c r="D66" s="169" t="s">
        <v>290</v>
      </c>
      <c r="E66" s="170">
        <v>83.414750000000012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15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/>
      <c r="S66" s="172" t="s">
        <v>291</v>
      </c>
      <c r="T66" s="173" t="s">
        <v>283</v>
      </c>
      <c r="U66" s="157">
        <v>0</v>
      </c>
      <c r="V66" s="157">
        <f>ROUND(E66*U66,2)</f>
        <v>0</v>
      </c>
      <c r="W66" s="157"/>
      <c r="X66" s="157" t="s">
        <v>292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293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345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287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5" t="s">
        <v>346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287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347</v>
      </c>
      <c r="D69" s="158"/>
      <c r="E69" s="159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287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348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287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5" t="s">
        <v>349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287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5" t="s">
        <v>350</v>
      </c>
      <c r="D72" s="158"/>
      <c r="E72" s="159">
        <v>83.410000000000011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287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67">
        <v>15</v>
      </c>
      <c r="B73" s="168" t="s">
        <v>351</v>
      </c>
      <c r="C73" s="184" t="s">
        <v>352</v>
      </c>
      <c r="D73" s="169" t="s">
        <v>353</v>
      </c>
      <c r="E73" s="170">
        <v>56.92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15</v>
      </c>
      <c r="M73" s="172">
        <f>G73*(1+L73/100)</f>
        <v>0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2"/>
      <c r="S73" s="172" t="s">
        <v>291</v>
      </c>
      <c r="T73" s="173" t="s">
        <v>283</v>
      </c>
      <c r="U73" s="157">
        <v>0</v>
      </c>
      <c r="V73" s="157">
        <f>ROUND(E73*U73,2)</f>
        <v>0</v>
      </c>
      <c r="W73" s="157"/>
      <c r="X73" s="157" t="s">
        <v>292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293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5" t="s">
        <v>354</v>
      </c>
      <c r="D74" s="158"/>
      <c r="E74" s="159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287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5" t="s">
        <v>355</v>
      </c>
      <c r="D75" s="158"/>
      <c r="E75" s="159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287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356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287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357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287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358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287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359</v>
      </c>
      <c r="D79" s="158"/>
      <c r="E79" s="159">
        <v>56.92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287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67">
        <v>16</v>
      </c>
      <c r="B80" s="168" t="s">
        <v>360</v>
      </c>
      <c r="C80" s="184" t="s">
        <v>361</v>
      </c>
      <c r="D80" s="169" t="s">
        <v>353</v>
      </c>
      <c r="E80" s="170">
        <v>56.92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15</v>
      </c>
      <c r="M80" s="172">
        <f>G80*(1+L80/100)</f>
        <v>0</v>
      </c>
      <c r="N80" s="172">
        <v>0</v>
      </c>
      <c r="O80" s="172">
        <f>ROUND(E80*N80,2)</f>
        <v>0</v>
      </c>
      <c r="P80" s="172">
        <v>0</v>
      </c>
      <c r="Q80" s="172">
        <f>ROUND(E80*P80,2)</f>
        <v>0</v>
      </c>
      <c r="R80" s="172"/>
      <c r="S80" s="172" t="s">
        <v>291</v>
      </c>
      <c r="T80" s="173" t="s">
        <v>283</v>
      </c>
      <c r="U80" s="157">
        <v>0</v>
      </c>
      <c r="V80" s="157">
        <f>ROUND(E80*U80,2)</f>
        <v>0</v>
      </c>
      <c r="W80" s="157"/>
      <c r="X80" s="157" t="s">
        <v>292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293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354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287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5" t="s">
        <v>355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287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5" t="s">
        <v>356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287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5" t="s">
        <v>357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287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5" t="s">
        <v>358</v>
      </c>
      <c r="D85" s="158"/>
      <c r="E85" s="159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287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5" t="s">
        <v>359</v>
      </c>
      <c r="D86" s="158"/>
      <c r="E86" s="159">
        <v>56.92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287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67">
        <v>17</v>
      </c>
      <c r="B87" s="168" t="s">
        <v>362</v>
      </c>
      <c r="C87" s="184" t="s">
        <v>363</v>
      </c>
      <c r="D87" s="169" t="s">
        <v>364</v>
      </c>
      <c r="E87" s="170">
        <v>10.93608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15</v>
      </c>
      <c r="M87" s="172">
        <f>G87*(1+L87/100)</f>
        <v>0</v>
      </c>
      <c r="N87" s="172">
        <v>0</v>
      </c>
      <c r="O87" s="172">
        <f>ROUND(E87*N87,2)</f>
        <v>0</v>
      </c>
      <c r="P87" s="172">
        <v>0</v>
      </c>
      <c r="Q87" s="172">
        <f>ROUND(E87*P87,2)</f>
        <v>0</v>
      </c>
      <c r="R87" s="172"/>
      <c r="S87" s="172" t="s">
        <v>291</v>
      </c>
      <c r="T87" s="173" t="s">
        <v>283</v>
      </c>
      <c r="U87" s="157">
        <v>0</v>
      </c>
      <c r="V87" s="157">
        <f>ROUND(E87*U87,2)</f>
        <v>0</v>
      </c>
      <c r="W87" s="157"/>
      <c r="X87" s="157" t="s">
        <v>292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293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5" t="s">
        <v>365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287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 x14ac:dyDescent="0.2">
      <c r="A89" s="155"/>
      <c r="B89" s="156"/>
      <c r="C89" s="185" t="s">
        <v>366</v>
      </c>
      <c r="D89" s="158"/>
      <c r="E89" s="159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287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5" t="s">
        <v>367</v>
      </c>
      <c r="D90" s="158"/>
      <c r="E90" s="159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287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5" t="s">
        <v>368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287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369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287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5" t="s">
        <v>370</v>
      </c>
      <c r="D93" s="158"/>
      <c r="E93" s="159">
        <v>10.940000000000001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287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67">
        <v>18</v>
      </c>
      <c r="B94" s="168" t="s">
        <v>371</v>
      </c>
      <c r="C94" s="184" t="s">
        <v>372</v>
      </c>
      <c r="D94" s="169" t="s">
        <v>364</v>
      </c>
      <c r="E94" s="170">
        <v>2.0514800000000002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15</v>
      </c>
      <c r="M94" s="172">
        <f>G94*(1+L94/100)</f>
        <v>0</v>
      </c>
      <c r="N94" s="172">
        <v>0</v>
      </c>
      <c r="O94" s="172">
        <f>ROUND(E94*N94,2)</f>
        <v>0</v>
      </c>
      <c r="P94" s="172">
        <v>0</v>
      </c>
      <c r="Q94" s="172">
        <f>ROUND(E94*P94,2)</f>
        <v>0</v>
      </c>
      <c r="R94" s="172"/>
      <c r="S94" s="172" t="s">
        <v>291</v>
      </c>
      <c r="T94" s="173" t="s">
        <v>283</v>
      </c>
      <c r="U94" s="157">
        <v>0</v>
      </c>
      <c r="V94" s="157">
        <f>ROUND(E94*U94,2)</f>
        <v>0</v>
      </c>
      <c r="W94" s="157"/>
      <c r="X94" s="157" t="s">
        <v>292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293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373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287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5" t="s">
        <v>374</v>
      </c>
      <c r="D96" s="158"/>
      <c r="E96" s="159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287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375</v>
      </c>
      <c r="D97" s="158"/>
      <c r="E97" s="159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287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5" t="s">
        <v>376</v>
      </c>
      <c r="D98" s="158"/>
      <c r="E98" s="159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287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377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287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5" t="s">
        <v>378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287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5" t="s">
        <v>379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287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5" t="s">
        <v>380</v>
      </c>
      <c r="D102" s="158"/>
      <c r="E102" s="159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287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381</v>
      </c>
      <c r="D103" s="158"/>
      <c r="E103" s="159">
        <v>2.0500000000000003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287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7">
        <v>19</v>
      </c>
      <c r="B104" s="168" t="s">
        <v>382</v>
      </c>
      <c r="C104" s="184" t="s">
        <v>383</v>
      </c>
      <c r="D104" s="169" t="s">
        <v>290</v>
      </c>
      <c r="E104" s="170">
        <v>1.0050000000000001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15</v>
      </c>
      <c r="M104" s="172">
        <f>G104*(1+L104/100)</f>
        <v>0</v>
      </c>
      <c r="N104" s="172">
        <v>0</v>
      </c>
      <c r="O104" s="172">
        <f>ROUND(E104*N104,2)</f>
        <v>0</v>
      </c>
      <c r="P104" s="172">
        <v>0</v>
      </c>
      <c r="Q104" s="172">
        <f>ROUND(E104*P104,2)</f>
        <v>0</v>
      </c>
      <c r="R104" s="172"/>
      <c r="S104" s="172" t="s">
        <v>291</v>
      </c>
      <c r="T104" s="173" t="s">
        <v>283</v>
      </c>
      <c r="U104" s="157">
        <v>0</v>
      </c>
      <c r="V104" s="157">
        <f>ROUND(E104*U104,2)</f>
        <v>0</v>
      </c>
      <c r="W104" s="157"/>
      <c r="X104" s="157" t="s">
        <v>292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293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5" t="s">
        <v>295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287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5" t="s">
        <v>384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287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5" t="s">
        <v>385</v>
      </c>
      <c r="D107" s="158"/>
      <c r="E107" s="159">
        <v>1.01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287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67">
        <v>20</v>
      </c>
      <c r="B108" s="168" t="s">
        <v>386</v>
      </c>
      <c r="C108" s="184" t="s">
        <v>387</v>
      </c>
      <c r="D108" s="169" t="s">
        <v>290</v>
      </c>
      <c r="E108" s="170">
        <v>31.066000000000003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15</v>
      </c>
      <c r="M108" s="172">
        <f>G108*(1+L108/100)</f>
        <v>0</v>
      </c>
      <c r="N108" s="172">
        <v>0</v>
      </c>
      <c r="O108" s="172">
        <f>ROUND(E108*N108,2)</f>
        <v>0</v>
      </c>
      <c r="P108" s="172">
        <v>0</v>
      </c>
      <c r="Q108" s="172">
        <f>ROUND(E108*P108,2)</f>
        <v>0</v>
      </c>
      <c r="R108" s="172"/>
      <c r="S108" s="172" t="s">
        <v>291</v>
      </c>
      <c r="T108" s="173" t="s">
        <v>283</v>
      </c>
      <c r="U108" s="157">
        <v>0</v>
      </c>
      <c r="V108" s="157">
        <f>ROUND(E108*U108,2)</f>
        <v>0</v>
      </c>
      <c r="W108" s="157"/>
      <c r="X108" s="157" t="s">
        <v>292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293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388</v>
      </c>
      <c r="D109" s="158"/>
      <c r="E109" s="159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287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5" t="s">
        <v>389</v>
      </c>
      <c r="D110" s="158"/>
      <c r="E110" s="159">
        <v>31.07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287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67">
        <v>21</v>
      </c>
      <c r="B111" s="168" t="s">
        <v>390</v>
      </c>
      <c r="C111" s="184" t="s">
        <v>391</v>
      </c>
      <c r="D111" s="169" t="s">
        <v>353</v>
      </c>
      <c r="E111" s="170">
        <v>84.84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15</v>
      </c>
      <c r="M111" s="172">
        <f>G111*(1+L111/100)</f>
        <v>0</v>
      </c>
      <c r="N111" s="172">
        <v>0</v>
      </c>
      <c r="O111" s="172">
        <f>ROUND(E111*N111,2)</f>
        <v>0</v>
      </c>
      <c r="P111" s="172">
        <v>0</v>
      </c>
      <c r="Q111" s="172">
        <f>ROUND(E111*P111,2)</f>
        <v>0</v>
      </c>
      <c r="R111" s="172"/>
      <c r="S111" s="172" t="s">
        <v>291</v>
      </c>
      <c r="T111" s="173" t="s">
        <v>283</v>
      </c>
      <c r="U111" s="157">
        <v>0</v>
      </c>
      <c r="V111" s="157">
        <f>ROUND(E111*U111,2)</f>
        <v>0</v>
      </c>
      <c r="W111" s="157"/>
      <c r="X111" s="157" t="s">
        <v>292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293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5" t="s">
        <v>392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287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5" t="s">
        <v>393</v>
      </c>
      <c r="D113" s="158"/>
      <c r="E113" s="159">
        <v>84.84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287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67">
        <v>22</v>
      </c>
      <c r="B114" s="168" t="s">
        <v>394</v>
      </c>
      <c r="C114" s="184" t="s">
        <v>395</v>
      </c>
      <c r="D114" s="169" t="s">
        <v>353</v>
      </c>
      <c r="E114" s="170">
        <v>84.84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15</v>
      </c>
      <c r="M114" s="172">
        <f>G114*(1+L114/100)</f>
        <v>0</v>
      </c>
      <c r="N114" s="172">
        <v>0</v>
      </c>
      <c r="O114" s="172">
        <f>ROUND(E114*N114,2)</f>
        <v>0</v>
      </c>
      <c r="P114" s="172">
        <v>0</v>
      </c>
      <c r="Q114" s="172">
        <f>ROUND(E114*P114,2)</f>
        <v>0</v>
      </c>
      <c r="R114" s="172"/>
      <c r="S114" s="172" t="s">
        <v>291</v>
      </c>
      <c r="T114" s="173" t="s">
        <v>283</v>
      </c>
      <c r="U114" s="157">
        <v>0</v>
      </c>
      <c r="V114" s="157">
        <f>ROUND(E114*U114,2)</f>
        <v>0</v>
      </c>
      <c r="W114" s="157"/>
      <c r="X114" s="157" t="s">
        <v>292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293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5" t="s">
        <v>392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287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5" t="s">
        <v>393</v>
      </c>
      <c r="D116" s="158"/>
      <c r="E116" s="159">
        <v>84.84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287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67">
        <v>23</v>
      </c>
      <c r="B117" s="168" t="s">
        <v>396</v>
      </c>
      <c r="C117" s="184" t="s">
        <v>397</v>
      </c>
      <c r="D117" s="169" t="s">
        <v>364</v>
      </c>
      <c r="E117" s="170">
        <v>5.9025400000000001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15</v>
      </c>
      <c r="M117" s="172">
        <f>G117*(1+L117/100)</f>
        <v>0</v>
      </c>
      <c r="N117" s="172">
        <v>0</v>
      </c>
      <c r="O117" s="172">
        <f>ROUND(E117*N117,2)</f>
        <v>0</v>
      </c>
      <c r="P117" s="172">
        <v>0</v>
      </c>
      <c r="Q117" s="172">
        <f>ROUND(E117*P117,2)</f>
        <v>0</v>
      </c>
      <c r="R117" s="172"/>
      <c r="S117" s="172" t="s">
        <v>291</v>
      </c>
      <c r="T117" s="173" t="s">
        <v>283</v>
      </c>
      <c r="U117" s="157">
        <v>0</v>
      </c>
      <c r="V117" s="157">
        <f>ROUND(E117*U117,2)</f>
        <v>0</v>
      </c>
      <c r="W117" s="157"/>
      <c r="X117" s="157" t="s">
        <v>292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293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5" t="s">
        <v>398</v>
      </c>
      <c r="D118" s="158"/>
      <c r="E118" s="159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287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5" t="s">
        <v>399</v>
      </c>
      <c r="D119" s="158"/>
      <c r="E119" s="159">
        <v>5.9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287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67">
        <v>24</v>
      </c>
      <c r="B120" s="168" t="s">
        <v>400</v>
      </c>
      <c r="C120" s="184" t="s">
        <v>401</v>
      </c>
      <c r="D120" s="169" t="s">
        <v>290</v>
      </c>
      <c r="E120" s="170">
        <v>1.2000000000000002</v>
      </c>
      <c r="F120" s="171"/>
      <c r="G120" s="172">
        <f>ROUND(E120*F120,2)</f>
        <v>0</v>
      </c>
      <c r="H120" s="171"/>
      <c r="I120" s="172">
        <f>ROUND(E120*H120,2)</f>
        <v>0</v>
      </c>
      <c r="J120" s="171"/>
      <c r="K120" s="172">
        <f>ROUND(E120*J120,2)</f>
        <v>0</v>
      </c>
      <c r="L120" s="172">
        <v>15</v>
      </c>
      <c r="M120" s="172">
        <f>G120*(1+L120/100)</f>
        <v>0</v>
      </c>
      <c r="N120" s="172">
        <v>0</v>
      </c>
      <c r="O120" s="172">
        <f>ROUND(E120*N120,2)</f>
        <v>0</v>
      </c>
      <c r="P120" s="172">
        <v>0</v>
      </c>
      <c r="Q120" s="172">
        <f>ROUND(E120*P120,2)</f>
        <v>0</v>
      </c>
      <c r="R120" s="172"/>
      <c r="S120" s="172" t="s">
        <v>291</v>
      </c>
      <c r="T120" s="173" t="s">
        <v>283</v>
      </c>
      <c r="U120" s="157">
        <v>0</v>
      </c>
      <c r="V120" s="157">
        <f>ROUND(E120*U120,2)</f>
        <v>0</v>
      </c>
      <c r="W120" s="157"/>
      <c r="X120" s="157" t="s">
        <v>292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293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5" t="s">
        <v>402</v>
      </c>
      <c r="D121" s="158"/>
      <c r="E121" s="159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287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5" t="s">
        <v>403</v>
      </c>
      <c r="D122" s="158"/>
      <c r="E122" s="159">
        <v>1.2000000000000002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287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67">
        <v>25</v>
      </c>
      <c r="B123" s="168" t="s">
        <v>404</v>
      </c>
      <c r="C123" s="184" t="s">
        <v>405</v>
      </c>
      <c r="D123" s="169" t="s">
        <v>353</v>
      </c>
      <c r="E123" s="170">
        <v>8.9600000000000009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15</v>
      </c>
      <c r="M123" s="172">
        <f>G123*(1+L123/100)</f>
        <v>0</v>
      </c>
      <c r="N123" s="172">
        <v>0</v>
      </c>
      <c r="O123" s="172">
        <f>ROUND(E123*N123,2)</f>
        <v>0</v>
      </c>
      <c r="P123" s="172">
        <v>0</v>
      </c>
      <c r="Q123" s="172">
        <f>ROUND(E123*P123,2)</f>
        <v>0</v>
      </c>
      <c r="R123" s="172"/>
      <c r="S123" s="172" t="s">
        <v>291</v>
      </c>
      <c r="T123" s="173" t="s">
        <v>283</v>
      </c>
      <c r="U123" s="157">
        <v>0</v>
      </c>
      <c r="V123" s="157">
        <f>ROUND(E123*U123,2)</f>
        <v>0</v>
      </c>
      <c r="W123" s="157"/>
      <c r="X123" s="157" t="s">
        <v>292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293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5" t="s">
        <v>406</v>
      </c>
      <c r="D124" s="158"/>
      <c r="E124" s="159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287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5" t="s">
        <v>407</v>
      </c>
      <c r="D125" s="158"/>
      <c r="E125" s="159">
        <v>8.9600000000000009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287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67">
        <v>26</v>
      </c>
      <c r="B126" s="168" t="s">
        <v>408</v>
      </c>
      <c r="C126" s="184" t="s">
        <v>409</v>
      </c>
      <c r="D126" s="169" t="s">
        <v>353</v>
      </c>
      <c r="E126" s="170">
        <v>8.9600000000000009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15</v>
      </c>
      <c r="M126" s="172">
        <f>G126*(1+L126/100)</f>
        <v>0</v>
      </c>
      <c r="N126" s="172">
        <v>0</v>
      </c>
      <c r="O126" s="172">
        <f>ROUND(E126*N126,2)</f>
        <v>0</v>
      </c>
      <c r="P126" s="172">
        <v>0</v>
      </c>
      <c r="Q126" s="172">
        <f>ROUND(E126*P126,2)</f>
        <v>0</v>
      </c>
      <c r="R126" s="172"/>
      <c r="S126" s="172" t="s">
        <v>291</v>
      </c>
      <c r="T126" s="173" t="s">
        <v>283</v>
      </c>
      <c r="U126" s="157">
        <v>0</v>
      </c>
      <c r="V126" s="157">
        <f>ROUND(E126*U126,2)</f>
        <v>0</v>
      </c>
      <c r="W126" s="157"/>
      <c r="X126" s="157" t="s">
        <v>292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293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5" t="s">
        <v>406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287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5" t="s">
        <v>407</v>
      </c>
      <c r="D128" s="158"/>
      <c r="E128" s="159">
        <v>8.9600000000000009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287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67">
        <v>27</v>
      </c>
      <c r="B129" s="168" t="s">
        <v>410</v>
      </c>
      <c r="C129" s="184" t="s">
        <v>411</v>
      </c>
      <c r="D129" s="169" t="s">
        <v>364</v>
      </c>
      <c r="E129" s="170">
        <v>0.22800000000000001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15</v>
      </c>
      <c r="M129" s="172">
        <f>G129*(1+L129/100)</f>
        <v>0</v>
      </c>
      <c r="N129" s="172">
        <v>0</v>
      </c>
      <c r="O129" s="172">
        <f>ROUND(E129*N129,2)</f>
        <v>0</v>
      </c>
      <c r="P129" s="172">
        <v>0</v>
      </c>
      <c r="Q129" s="172">
        <f>ROUND(E129*P129,2)</f>
        <v>0</v>
      </c>
      <c r="R129" s="172"/>
      <c r="S129" s="172" t="s">
        <v>291</v>
      </c>
      <c r="T129" s="173" t="s">
        <v>283</v>
      </c>
      <c r="U129" s="157">
        <v>0</v>
      </c>
      <c r="V129" s="157">
        <f>ROUND(E129*U129,2)</f>
        <v>0</v>
      </c>
      <c r="W129" s="157"/>
      <c r="X129" s="157" t="s">
        <v>292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293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5" t="s">
        <v>412</v>
      </c>
      <c r="D130" s="158"/>
      <c r="E130" s="159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287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5" t="s">
        <v>413</v>
      </c>
      <c r="D131" s="158"/>
      <c r="E131" s="159">
        <v>0.23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287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67">
        <v>28</v>
      </c>
      <c r="B132" s="168" t="s">
        <v>414</v>
      </c>
      <c r="C132" s="184" t="s">
        <v>415</v>
      </c>
      <c r="D132" s="169" t="s">
        <v>290</v>
      </c>
      <c r="E132" s="170">
        <v>0.64800000000000002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15</v>
      </c>
      <c r="M132" s="172">
        <f>G132*(1+L132/100)</f>
        <v>0</v>
      </c>
      <c r="N132" s="172">
        <v>0</v>
      </c>
      <c r="O132" s="172">
        <f>ROUND(E132*N132,2)</f>
        <v>0</v>
      </c>
      <c r="P132" s="172">
        <v>0</v>
      </c>
      <c r="Q132" s="172">
        <f>ROUND(E132*P132,2)</f>
        <v>0</v>
      </c>
      <c r="R132" s="172"/>
      <c r="S132" s="172" t="s">
        <v>291</v>
      </c>
      <c r="T132" s="173" t="s">
        <v>283</v>
      </c>
      <c r="U132" s="157">
        <v>0</v>
      </c>
      <c r="V132" s="157">
        <f>ROUND(E132*U132,2)</f>
        <v>0</v>
      </c>
      <c r="W132" s="157"/>
      <c r="X132" s="157" t="s">
        <v>292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293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5" t="s">
        <v>305</v>
      </c>
      <c r="D133" s="158"/>
      <c r="E133" s="159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287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5" t="s">
        <v>416</v>
      </c>
      <c r="D134" s="158"/>
      <c r="E134" s="159">
        <v>0.65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287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67">
        <v>29</v>
      </c>
      <c r="B135" s="168" t="s">
        <v>417</v>
      </c>
      <c r="C135" s="184" t="s">
        <v>418</v>
      </c>
      <c r="D135" s="169" t="s">
        <v>290</v>
      </c>
      <c r="E135" s="170">
        <v>4.08</v>
      </c>
      <c r="F135" s="171"/>
      <c r="G135" s="172">
        <f>ROUND(E135*F135,2)</f>
        <v>0</v>
      </c>
      <c r="H135" s="171"/>
      <c r="I135" s="172">
        <f>ROUND(E135*H135,2)</f>
        <v>0</v>
      </c>
      <c r="J135" s="171"/>
      <c r="K135" s="172">
        <f>ROUND(E135*J135,2)</f>
        <v>0</v>
      </c>
      <c r="L135" s="172">
        <v>15</v>
      </c>
      <c r="M135" s="172">
        <f>G135*(1+L135/100)</f>
        <v>0</v>
      </c>
      <c r="N135" s="172">
        <v>0</v>
      </c>
      <c r="O135" s="172">
        <f>ROUND(E135*N135,2)</f>
        <v>0</v>
      </c>
      <c r="P135" s="172">
        <v>0</v>
      </c>
      <c r="Q135" s="172">
        <f>ROUND(E135*P135,2)</f>
        <v>0</v>
      </c>
      <c r="R135" s="172"/>
      <c r="S135" s="172" t="s">
        <v>291</v>
      </c>
      <c r="T135" s="173" t="s">
        <v>283</v>
      </c>
      <c r="U135" s="157">
        <v>0</v>
      </c>
      <c r="V135" s="157">
        <f>ROUND(E135*U135,2)</f>
        <v>0</v>
      </c>
      <c r="W135" s="157"/>
      <c r="X135" s="157" t="s">
        <v>292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293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5" t="s">
        <v>419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287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5" t="s">
        <v>420</v>
      </c>
      <c r="D137" s="158"/>
      <c r="E137" s="159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287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85" t="s">
        <v>421</v>
      </c>
      <c r="D138" s="158"/>
      <c r="E138" s="159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287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5" t="s">
        <v>422</v>
      </c>
      <c r="D139" s="158"/>
      <c r="E139" s="159">
        <v>4.08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287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67">
        <v>30</v>
      </c>
      <c r="B140" s="168" t="s">
        <v>423</v>
      </c>
      <c r="C140" s="184" t="s">
        <v>424</v>
      </c>
      <c r="D140" s="169" t="s">
        <v>353</v>
      </c>
      <c r="E140" s="170">
        <v>16.240000000000002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15</v>
      </c>
      <c r="M140" s="172">
        <f>G140*(1+L140/100)</f>
        <v>0</v>
      </c>
      <c r="N140" s="172">
        <v>0</v>
      </c>
      <c r="O140" s="172">
        <f>ROUND(E140*N140,2)</f>
        <v>0</v>
      </c>
      <c r="P140" s="172">
        <v>0</v>
      </c>
      <c r="Q140" s="172">
        <f>ROUND(E140*P140,2)</f>
        <v>0</v>
      </c>
      <c r="R140" s="172"/>
      <c r="S140" s="172" t="s">
        <v>291</v>
      </c>
      <c r="T140" s="173" t="s">
        <v>283</v>
      </c>
      <c r="U140" s="157">
        <v>0</v>
      </c>
      <c r="V140" s="157">
        <f>ROUND(E140*U140,2)</f>
        <v>0</v>
      </c>
      <c r="W140" s="157"/>
      <c r="X140" s="157" t="s">
        <v>292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293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5" t="s">
        <v>419</v>
      </c>
      <c r="D141" s="158"/>
      <c r="E141" s="159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287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425</v>
      </c>
      <c r="D142" s="158"/>
      <c r="E142" s="159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287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5" t="s">
        <v>426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287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5" t="s">
        <v>427</v>
      </c>
      <c r="D144" s="158"/>
      <c r="E144" s="159">
        <v>16.240000000000002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287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67">
        <v>31</v>
      </c>
      <c r="B145" s="168" t="s">
        <v>428</v>
      </c>
      <c r="C145" s="184" t="s">
        <v>429</v>
      </c>
      <c r="D145" s="169" t="s">
        <v>353</v>
      </c>
      <c r="E145" s="170">
        <v>16.240000000000002</v>
      </c>
      <c r="F145" s="171"/>
      <c r="G145" s="172">
        <f>ROUND(E145*F145,2)</f>
        <v>0</v>
      </c>
      <c r="H145" s="171"/>
      <c r="I145" s="172">
        <f>ROUND(E145*H145,2)</f>
        <v>0</v>
      </c>
      <c r="J145" s="171"/>
      <c r="K145" s="172">
        <f>ROUND(E145*J145,2)</f>
        <v>0</v>
      </c>
      <c r="L145" s="172">
        <v>15</v>
      </c>
      <c r="M145" s="172">
        <f>G145*(1+L145/100)</f>
        <v>0</v>
      </c>
      <c r="N145" s="172">
        <v>0</v>
      </c>
      <c r="O145" s="172">
        <f>ROUND(E145*N145,2)</f>
        <v>0</v>
      </c>
      <c r="P145" s="172">
        <v>0</v>
      </c>
      <c r="Q145" s="172">
        <f>ROUND(E145*P145,2)</f>
        <v>0</v>
      </c>
      <c r="R145" s="172"/>
      <c r="S145" s="172" t="s">
        <v>291</v>
      </c>
      <c r="T145" s="173" t="s">
        <v>283</v>
      </c>
      <c r="U145" s="157">
        <v>0</v>
      </c>
      <c r="V145" s="157">
        <f>ROUND(E145*U145,2)</f>
        <v>0</v>
      </c>
      <c r="W145" s="157"/>
      <c r="X145" s="157" t="s">
        <v>292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293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85" t="s">
        <v>419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287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5" t="s">
        <v>425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287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5" t="s">
        <v>426</v>
      </c>
      <c r="D148" s="158"/>
      <c r="E148" s="159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287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5" t="s">
        <v>427</v>
      </c>
      <c r="D149" s="158"/>
      <c r="E149" s="159">
        <v>16.240000000000002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287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67">
        <v>32</v>
      </c>
      <c r="B150" s="168" t="s">
        <v>430</v>
      </c>
      <c r="C150" s="184" t="s">
        <v>431</v>
      </c>
      <c r="D150" s="169" t="s">
        <v>364</v>
      </c>
      <c r="E150" s="170">
        <v>0.625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15</v>
      </c>
      <c r="M150" s="172">
        <f>G150*(1+L150/100)</f>
        <v>0</v>
      </c>
      <c r="N150" s="172">
        <v>0</v>
      </c>
      <c r="O150" s="172">
        <f>ROUND(E150*N150,2)</f>
        <v>0</v>
      </c>
      <c r="P150" s="172">
        <v>0</v>
      </c>
      <c r="Q150" s="172">
        <f>ROUND(E150*P150,2)</f>
        <v>0</v>
      </c>
      <c r="R150" s="172"/>
      <c r="S150" s="172" t="s">
        <v>291</v>
      </c>
      <c r="T150" s="173" t="s">
        <v>283</v>
      </c>
      <c r="U150" s="157">
        <v>0</v>
      </c>
      <c r="V150" s="157">
        <f>ROUND(E150*U150,2)</f>
        <v>0</v>
      </c>
      <c r="W150" s="157"/>
      <c r="X150" s="157" t="s">
        <v>292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293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85" t="s">
        <v>419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287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85" t="s">
        <v>432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287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5" t="s">
        <v>433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287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85" t="s">
        <v>434</v>
      </c>
      <c r="D154" s="158"/>
      <c r="E154" s="159">
        <v>0.63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287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67">
        <v>33</v>
      </c>
      <c r="B155" s="168" t="s">
        <v>435</v>
      </c>
      <c r="C155" s="184" t="s">
        <v>436</v>
      </c>
      <c r="D155" s="169" t="s">
        <v>353</v>
      </c>
      <c r="E155" s="170">
        <v>420.04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15</v>
      </c>
      <c r="M155" s="172">
        <f>G155*(1+L155/100)</f>
        <v>0</v>
      </c>
      <c r="N155" s="172">
        <v>0</v>
      </c>
      <c r="O155" s="172">
        <f>ROUND(E155*N155,2)</f>
        <v>0</v>
      </c>
      <c r="P155" s="172">
        <v>0</v>
      </c>
      <c r="Q155" s="172">
        <f>ROUND(E155*P155,2)</f>
        <v>0</v>
      </c>
      <c r="R155" s="172"/>
      <c r="S155" s="172" t="s">
        <v>291</v>
      </c>
      <c r="T155" s="173" t="s">
        <v>283</v>
      </c>
      <c r="U155" s="157">
        <v>0</v>
      </c>
      <c r="V155" s="157">
        <f>ROUND(E155*U155,2)</f>
        <v>0</v>
      </c>
      <c r="W155" s="157"/>
      <c r="X155" s="157" t="s">
        <v>292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293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85" t="s">
        <v>374</v>
      </c>
      <c r="D156" s="158"/>
      <c r="E156" s="159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287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5" t="s">
        <v>375</v>
      </c>
      <c r="D157" s="158"/>
      <c r="E157" s="159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287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5" t="s">
        <v>376</v>
      </c>
      <c r="D158" s="158"/>
      <c r="E158" s="159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287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85" t="s">
        <v>377</v>
      </c>
      <c r="D159" s="158"/>
      <c r="E159" s="159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8"/>
      <c r="Z159" s="148"/>
      <c r="AA159" s="148"/>
      <c r="AB159" s="148"/>
      <c r="AC159" s="148"/>
      <c r="AD159" s="148"/>
      <c r="AE159" s="148"/>
      <c r="AF159" s="148"/>
      <c r="AG159" s="148" t="s">
        <v>287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85" t="s">
        <v>378</v>
      </c>
      <c r="D160" s="158"/>
      <c r="E160" s="159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287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5" t="s">
        <v>437</v>
      </c>
      <c r="D161" s="158"/>
      <c r="E161" s="159">
        <v>420.04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287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67">
        <v>34</v>
      </c>
      <c r="B162" s="168" t="s">
        <v>438</v>
      </c>
      <c r="C162" s="184" t="s">
        <v>439</v>
      </c>
      <c r="D162" s="169" t="s">
        <v>290</v>
      </c>
      <c r="E162" s="170">
        <v>147.20000000000002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15</v>
      </c>
      <c r="M162" s="172">
        <f>G162*(1+L162/100)</f>
        <v>0</v>
      </c>
      <c r="N162" s="172">
        <v>0</v>
      </c>
      <c r="O162" s="172">
        <f>ROUND(E162*N162,2)</f>
        <v>0</v>
      </c>
      <c r="P162" s="172">
        <v>0</v>
      </c>
      <c r="Q162" s="172">
        <f>ROUND(E162*P162,2)</f>
        <v>0</v>
      </c>
      <c r="R162" s="172"/>
      <c r="S162" s="172" t="s">
        <v>291</v>
      </c>
      <c r="T162" s="173" t="s">
        <v>283</v>
      </c>
      <c r="U162" s="157">
        <v>0</v>
      </c>
      <c r="V162" s="157">
        <f>ROUND(E162*U162,2)</f>
        <v>0</v>
      </c>
      <c r="W162" s="157"/>
      <c r="X162" s="157" t="s">
        <v>292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293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85" t="s">
        <v>440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8"/>
      <c r="Z163" s="148"/>
      <c r="AA163" s="148"/>
      <c r="AB163" s="148"/>
      <c r="AC163" s="148"/>
      <c r="AD163" s="148"/>
      <c r="AE163" s="148"/>
      <c r="AF163" s="148"/>
      <c r="AG163" s="148" t="s">
        <v>287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5" t="s">
        <v>441</v>
      </c>
      <c r="D164" s="158"/>
      <c r="E164" s="159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287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5" t="s">
        <v>442</v>
      </c>
      <c r="D165" s="158"/>
      <c r="E165" s="159">
        <v>147.20000000000002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287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67">
        <v>35</v>
      </c>
      <c r="B166" s="168" t="s">
        <v>443</v>
      </c>
      <c r="C166" s="184" t="s">
        <v>444</v>
      </c>
      <c r="D166" s="169" t="s">
        <v>445</v>
      </c>
      <c r="E166" s="170">
        <v>96.300000000000011</v>
      </c>
      <c r="F166" s="171"/>
      <c r="G166" s="172">
        <f>ROUND(E166*F166,2)</f>
        <v>0</v>
      </c>
      <c r="H166" s="171"/>
      <c r="I166" s="172">
        <f>ROUND(E166*H166,2)</f>
        <v>0</v>
      </c>
      <c r="J166" s="171"/>
      <c r="K166" s="172">
        <f>ROUND(E166*J166,2)</f>
        <v>0</v>
      </c>
      <c r="L166" s="172">
        <v>15</v>
      </c>
      <c r="M166" s="172">
        <f>G166*(1+L166/100)</f>
        <v>0</v>
      </c>
      <c r="N166" s="172">
        <v>0</v>
      </c>
      <c r="O166" s="172">
        <f>ROUND(E166*N166,2)</f>
        <v>0</v>
      </c>
      <c r="P166" s="172">
        <v>0</v>
      </c>
      <c r="Q166" s="172">
        <f>ROUND(E166*P166,2)</f>
        <v>0</v>
      </c>
      <c r="R166" s="172"/>
      <c r="S166" s="172" t="s">
        <v>291</v>
      </c>
      <c r="T166" s="173" t="s">
        <v>283</v>
      </c>
      <c r="U166" s="157">
        <v>0</v>
      </c>
      <c r="V166" s="157">
        <f>ROUND(E166*U166,2)</f>
        <v>0</v>
      </c>
      <c r="W166" s="157"/>
      <c r="X166" s="157" t="s">
        <v>446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447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85" t="s">
        <v>448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8"/>
      <c r="Z167" s="148"/>
      <c r="AA167" s="148"/>
      <c r="AB167" s="148"/>
      <c r="AC167" s="148"/>
      <c r="AD167" s="148"/>
      <c r="AE167" s="148"/>
      <c r="AF167" s="148"/>
      <c r="AG167" s="148" t="s">
        <v>287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5" t="s">
        <v>449</v>
      </c>
      <c r="D168" s="158"/>
      <c r="E168" s="159">
        <v>96.300000000000011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287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67">
        <v>36</v>
      </c>
      <c r="B169" s="168" t="s">
        <v>450</v>
      </c>
      <c r="C169" s="184" t="s">
        <v>451</v>
      </c>
      <c r="D169" s="169" t="s">
        <v>353</v>
      </c>
      <c r="E169" s="170">
        <v>173.34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15</v>
      </c>
      <c r="M169" s="172">
        <f>G169*(1+L169/100)</f>
        <v>0</v>
      </c>
      <c r="N169" s="172">
        <v>0</v>
      </c>
      <c r="O169" s="172">
        <f>ROUND(E169*N169,2)</f>
        <v>0</v>
      </c>
      <c r="P169" s="172">
        <v>0</v>
      </c>
      <c r="Q169" s="172">
        <f>ROUND(E169*P169,2)</f>
        <v>0</v>
      </c>
      <c r="R169" s="172"/>
      <c r="S169" s="172" t="s">
        <v>291</v>
      </c>
      <c r="T169" s="173" t="s">
        <v>283</v>
      </c>
      <c r="U169" s="157">
        <v>0</v>
      </c>
      <c r="V169" s="157">
        <f>ROUND(E169*U169,2)</f>
        <v>0</v>
      </c>
      <c r="W169" s="157"/>
      <c r="X169" s="157" t="s">
        <v>292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293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5" t="s">
        <v>452</v>
      </c>
      <c r="D170" s="158"/>
      <c r="E170" s="159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287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85" t="s">
        <v>453</v>
      </c>
      <c r="D171" s="158"/>
      <c r="E171" s="159">
        <v>173.34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287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67">
        <v>37</v>
      </c>
      <c r="B172" s="168" t="s">
        <v>454</v>
      </c>
      <c r="C172" s="184" t="s">
        <v>455</v>
      </c>
      <c r="D172" s="169" t="s">
        <v>353</v>
      </c>
      <c r="E172" s="170">
        <v>199.34100000000001</v>
      </c>
      <c r="F172" s="171"/>
      <c r="G172" s="172">
        <f>ROUND(E172*F172,2)</f>
        <v>0</v>
      </c>
      <c r="H172" s="171"/>
      <c r="I172" s="172">
        <f>ROUND(E172*H172,2)</f>
        <v>0</v>
      </c>
      <c r="J172" s="171"/>
      <c r="K172" s="172">
        <f>ROUND(E172*J172,2)</f>
        <v>0</v>
      </c>
      <c r="L172" s="172">
        <v>15</v>
      </c>
      <c r="M172" s="172">
        <f>G172*(1+L172/100)</f>
        <v>0</v>
      </c>
      <c r="N172" s="172">
        <v>0</v>
      </c>
      <c r="O172" s="172">
        <f>ROUND(E172*N172,2)</f>
        <v>0</v>
      </c>
      <c r="P172" s="172">
        <v>0</v>
      </c>
      <c r="Q172" s="172">
        <f>ROUND(E172*P172,2)</f>
        <v>0</v>
      </c>
      <c r="R172" s="172" t="s">
        <v>456</v>
      </c>
      <c r="S172" s="172" t="s">
        <v>291</v>
      </c>
      <c r="T172" s="173" t="s">
        <v>283</v>
      </c>
      <c r="U172" s="157">
        <v>0</v>
      </c>
      <c r="V172" s="157">
        <f>ROUND(E172*U172,2)</f>
        <v>0</v>
      </c>
      <c r="W172" s="157"/>
      <c r="X172" s="157" t="s">
        <v>284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285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5" t="s">
        <v>457</v>
      </c>
      <c r="D173" s="158"/>
      <c r="E173" s="159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287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85" t="s">
        <v>458</v>
      </c>
      <c r="D174" s="158"/>
      <c r="E174" s="159">
        <v>199.34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287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67">
        <v>38</v>
      </c>
      <c r="B175" s="168" t="s">
        <v>459</v>
      </c>
      <c r="C175" s="184" t="s">
        <v>460</v>
      </c>
      <c r="D175" s="169" t="s">
        <v>353</v>
      </c>
      <c r="E175" s="170">
        <v>14.375</v>
      </c>
      <c r="F175" s="171"/>
      <c r="G175" s="172">
        <f>ROUND(E175*F175,2)</f>
        <v>0</v>
      </c>
      <c r="H175" s="171"/>
      <c r="I175" s="172">
        <f>ROUND(E175*H175,2)</f>
        <v>0</v>
      </c>
      <c r="J175" s="171"/>
      <c r="K175" s="172">
        <f>ROUND(E175*J175,2)</f>
        <v>0</v>
      </c>
      <c r="L175" s="172">
        <v>15</v>
      </c>
      <c r="M175" s="172">
        <f>G175*(1+L175/100)</f>
        <v>0</v>
      </c>
      <c r="N175" s="172">
        <v>0</v>
      </c>
      <c r="O175" s="172">
        <f>ROUND(E175*N175,2)</f>
        <v>0</v>
      </c>
      <c r="P175" s="172">
        <v>0</v>
      </c>
      <c r="Q175" s="172">
        <f>ROUND(E175*P175,2)</f>
        <v>0</v>
      </c>
      <c r="R175" s="172"/>
      <c r="S175" s="172" t="s">
        <v>291</v>
      </c>
      <c r="T175" s="173" t="s">
        <v>283</v>
      </c>
      <c r="U175" s="157">
        <v>0</v>
      </c>
      <c r="V175" s="157">
        <f>ROUND(E175*U175,2)</f>
        <v>0</v>
      </c>
      <c r="W175" s="157"/>
      <c r="X175" s="157" t="s">
        <v>292</v>
      </c>
      <c r="Y175" s="148"/>
      <c r="Z175" s="148"/>
      <c r="AA175" s="148"/>
      <c r="AB175" s="148"/>
      <c r="AC175" s="148"/>
      <c r="AD175" s="148"/>
      <c r="AE175" s="148"/>
      <c r="AF175" s="148"/>
      <c r="AG175" s="148" t="s">
        <v>293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5" t="s">
        <v>461</v>
      </c>
      <c r="D176" s="158"/>
      <c r="E176" s="159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287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85" t="s">
        <v>462</v>
      </c>
      <c r="D177" s="158"/>
      <c r="E177" s="159">
        <v>14.38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287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67">
        <v>39</v>
      </c>
      <c r="B178" s="168" t="s">
        <v>396</v>
      </c>
      <c r="C178" s="184" t="s">
        <v>397</v>
      </c>
      <c r="D178" s="169" t="s">
        <v>364</v>
      </c>
      <c r="E178" s="170">
        <v>0.23719000000000001</v>
      </c>
      <c r="F178" s="171"/>
      <c r="G178" s="172">
        <f>ROUND(E178*F178,2)</f>
        <v>0</v>
      </c>
      <c r="H178" s="171"/>
      <c r="I178" s="172">
        <f>ROUND(E178*H178,2)</f>
        <v>0</v>
      </c>
      <c r="J178" s="171"/>
      <c r="K178" s="172">
        <f>ROUND(E178*J178,2)</f>
        <v>0</v>
      </c>
      <c r="L178" s="172">
        <v>15</v>
      </c>
      <c r="M178" s="172">
        <f>G178*(1+L178/100)</f>
        <v>0</v>
      </c>
      <c r="N178" s="172">
        <v>0</v>
      </c>
      <c r="O178" s="172">
        <f>ROUND(E178*N178,2)</f>
        <v>0</v>
      </c>
      <c r="P178" s="172">
        <v>0</v>
      </c>
      <c r="Q178" s="172">
        <f>ROUND(E178*P178,2)</f>
        <v>0</v>
      </c>
      <c r="R178" s="172"/>
      <c r="S178" s="172" t="s">
        <v>291</v>
      </c>
      <c r="T178" s="173" t="s">
        <v>283</v>
      </c>
      <c r="U178" s="157">
        <v>0</v>
      </c>
      <c r="V178" s="157">
        <f>ROUND(E178*U178,2)</f>
        <v>0</v>
      </c>
      <c r="W178" s="157"/>
      <c r="X178" s="157" t="s">
        <v>292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293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85" t="s">
        <v>463</v>
      </c>
      <c r="D179" s="158"/>
      <c r="E179" s="159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287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85" t="s">
        <v>464</v>
      </c>
      <c r="D180" s="158"/>
      <c r="E180" s="159">
        <v>0.24000000000000002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8"/>
      <c r="Z180" s="148"/>
      <c r="AA180" s="148"/>
      <c r="AB180" s="148"/>
      <c r="AC180" s="148"/>
      <c r="AD180" s="148"/>
      <c r="AE180" s="148"/>
      <c r="AF180" s="148"/>
      <c r="AG180" s="148" t="s">
        <v>287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67">
        <v>40</v>
      </c>
      <c r="B181" s="168" t="s">
        <v>465</v>
      </c>
      <c r="C181" s="184" t="s">
        <v>466</v>
      </c>
      <c r="D181" s="169" t="s">
        <v>281</v>
      </c>
      <c r="E181" s="170">
        <v>21</v>
      </c>
      <c r="F181" s="171"/>
      <c r="G181" s="172">
        <f>ROUND(E181*F181,2)</f>
        <v>0</v>
      </c>
      <c r="H181" s="171"/>
      <c r="I181" s="172">
        <f>ROUND(E181*H181,2)</f>
        <v>0</v>
      </c>
      <c r="J181" s="171"/>
      <c r="K181" s="172">
        <f>ROUND(E181*J181,2)</f>
        <v>0</v>
      </c>
      <c r="L181" s="172">
        <v>15</v>
      </c>
      <c r="M181" s="172">
        <f>G181*(1+L181/100)</f>
        <v>0</v>
      </c>
      <c r="N181" s="172">
        <v>0</v>
      </c>
      <c r="O181" s="172">
        <f>ROUND(E181*N181,2)</f>
        <v>0</v>
      </c>
      <c r="P181" s="172">
        <v>0</v>
      </c>
      <c r="Q181" s="172">
        <f>ROUND(E181*P181,2)</f>
        <v>0</v>
      </c>
      <c r="R181" s="172"/>
      <c r="S181" s="172" t="s">
        <v>282</v>
      </c>
      <c r="T181" s="173" t="s">
        <v>283</v>
      </c>
      <c r="U181" s="157">
        <v>0</v>
      </c>
      <c r="V181" s="157">
        <f>ROUND(E181*U181,2)</f>
        <v>0</v>
      </c>
      <c r="W181" s="157"/>
      <c r="X181" s="157" t="s">
        <v>292</v>
      </c>
      <c r="Y181" s="148"/>
      <c r="Z181" s="148"/>
      <c r="AA181" s="148"/>
      <c r="AB181" s="148"/>
      <c r="AC181" s="148"/>
      <c r="AD181" s="148"/>
      <c r="AE181" s="148"/>
      <c r="AF181" s="148"/>
      <c r="AG181" s="148" t="s">
        <v>293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85" t="s">
        <v>467</v>
      </c>
      <c r="D182" s="158"/>
      <c r="E182" s="159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287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5" t="s">
        <v>465</v>
      </c>
      <c r="D183" s="158"/>
      <c r="E183" s="159">
        <v>21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287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x14ac:dyDescent="0.2">
      <c r="A184" s="161" t="s">
        <v>277</v>
      </c>
      <c r="B184" s="162" t="s">
        <v>150</v>
      </c>
      <c r="C184" s="183" t="s">
        <v>151</v>
      </c>
      <c r="D184" s="163"/>
      <c r="E184" s="164"/>
      <c r="F184" s="165"/>
      <c r="G184" s="165">
        <f>SUMIF(AG185:AG190,"&lt;&gt;NOR",G185:G190)</f>
        <v>0</v>
      </c>
      <c r="H184" s="165"/>
      <c r="I184" s="165">
        <f>SUM(I185:I190)</f>
        <v>0</v>
      </c>
      <c r="J184" s="165"/>
      <c r="K184" s="165">
        <f>SUM(K185:K190)</f>
        <v>0</v>
      </c>
      <c r="L184" s="165"/>
      <c r="M184" s="165">
        <f>SUM(M185:M190)</f>
        <v>0</v>
      </c>
      <c r="N184" s="165"/>
      <c r="O184" s="165">
        <f>SUM(O185:O190)</f>
        <v>0</v>
      </c>
      <c r="P184" s="165"/>
      <c r="Q184" s="165">
        <f>SUM(Q185:Q190)</f>
        <v>0</v>
      </c>
      <c r="R184" s="165"/>
      <c r="S184" s="165"/>
      <c r="T184" s="166"/>
      <c r="U184" s="160"/>
      <c r="V184" s="160">
        <f>SUM(V185:V190)</f>
        <v>0</v>
      </c>
      <c r="W184" s="160"/>
      <c r="X184" s="160"/>
      <c r="AG184" t="s">
        <v>278</v>
      </c>
    </row>
    <row r="185" spans="1:60" ht="22.5" outlineLevel="1" x14ac:dyDescent="0.2">
      <c r="A185" s="167">
        <v>41</v>
      </c>
      <c r="B185" s="168" t="s">
        <v>468</v>
      </c>
      <c r="C185" s="184" t="s">
        <v>469</v>
      </c>
      <c r="D185" s="169" t="s">
        <v>445</v>
      </c>
      <c r="E185" s="170">
        <v>36.5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15</v>
      </c>
      <c r="M185" s="172">
        <f>G185*(1+L185/100)</f>
        <v>0</v>
      </c>
      <c r="N185" s="172">
        <v>0</v>
      </c>
      <c r="O185" s="172">
        <f>ROUND(E185*N185,2)</f>
        <v>0</v>
      </c>
      <c r="P185" s="172">
        <v>0</v>
      </c>
      <c r="Q185" s="172">
        <f>ROUND(E185*P185,2)</f>
        <v>0</v>
      </c>
      <c r="R185" s="172"/>
      <c r="S185" s="172" t="s">
        <v>282</v>
      </c>
      <c r="T185" s="173" t="s">
        <v>283</v>
      </c>
      <c r="U185" s="157">
        <v>0</v>
      </c>
      <c r="V185" s="157">
        <f>ROUND(E185*U185,2)</f>
        <v>0</v>
      </c>
      <c r="W185" s="157"/>
      <c r="X185" s="157" t="s">
        <v>284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285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85" t="s">
        <v>470</v>
      </c>
      <c r="D186" s="158"/>
      <c r="E186" s="159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287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5" t="s">
        <v>471</v>
      </c>
      <c r="D187" s="158"/>
      <c r="E187" s="159">
        <v>36.5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287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22.5" outlineLevel="1" x14ac:dyDescent="0.2">
      <c r="A188" s="167">
        <v>42</v>
      </c>
      <c r="B188" s="168" t="s">
        <v>472</v>
      </c>
      <c r="C188" s="184" t="s">
        <v>473</v>
      </c>
      <c r="D188" s="169" t="s">
        <v>445</v>
      </c>
      <c r="E188" s="170">
        <v>193</v>
      </c>
      <c r="F188" s="171"/>
      <c r="G188" s="172">
        <f>ROUND(E188*F188,2)</f>
        <v>0</v>
      </c>
      <c r="H188" s="171"/>
      <c r="I188" s="172">
        <f>ROUND(E188*H188,2)</f>
        <v>0</v>
      </c>
      <c r="J188" s="171"/>
      <c r="K188" s="172">
        <f>ROUND(E188*J188,2)</f>
        <v>0</v>
      </c>
      <c r="L188" s="172">
        <v>15</v>
      </c>
      <c r="M188" s="172">
        <f>G188*(1+L188/100)</f>
        <v>0</v>
      </c>
      <c r="N188" s="172">
        <v>0</v>
      </c>
      <c r="O188" s="172">
        <f>ROUND(E188*N188,2)</f>
        <v>0</v>
      </c>
      <c r="P188" s="172">
        <v>0</v>
      </c>
      <c r="Q188" s="172">
        <f>ROUND(E188*P188,2)</f>
        <v>0</v>
      </c>
      <c r="R188" s="172"/>
      <c r="S188" s="172" t="s">
        <v>282</v>
      </c>
      <c r="T188" s="173" t="s">
        <v>283</v>
      </c>
      <c r="U188" s="157">
        <v>0</v>
      </c>
      <c r="V188" s="157">
        <f>ROUND(E188*U188,2)</f>
        <v>0</v>
      </c>
      <c r="W188" s="157"/>
      <c r="X188" s="157" t="s">
        <v>284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285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85" t="s">
        <v>474</v>
      </c>
      <c r="D189" s="158"/>
      <c r="E189" s="159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8"/>
      <c r="Z189" s="148"/>
      <c r="AA189" s="148"/>
      <c r="AB189" s="148"/>
      <c r="AC189" s="148"/>
      <c r="AD189" s="148"/>
      <c r="AE189" s="148"/>
      <c r="AF189" s="148"/>
      <c r="AG189" s="148" t="s">
        <v>287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85" t="s">
        <v>475</v>
      </c>
      <c r="D190" s="158"/>
      <c r="E190" s="159">
        <v>193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287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x14ac:dyDescent="0.2">
      <c r="A191" s="161" t="s">
        <v>277</v>
      </c>
      <c r="B191" s="162" t="s">
        <v>152</v>
      </c>
      <c r="C191" s="183" t="s">
        <v>153</v>
      </c>
      <c r="D191" s="163"/>
      <c r="E191" s="164"/>
      <c r="F191" s="165"/>
      <c r="G191" s="165">
        <f>SUMIF(AG192:AG463,"&lt;&gt;NOR",G192:G463)</f>
        <v>0</v>
      </c>
      <c r="H191" s="165"/>
      <c r="I191" s="165">
        <f>SUM(I192:I463)</f>
        <v>0</v>
      </c>
      <c r="J191" s="165"/>
      <c r="K191" s="165">
        <f>SUM(K192:K463)</f>
        <v>0</v>
      </c>
      <c r="L191" s="165"/>
      <c r="M191" s="165">
        <f>SUM(M192:M463)</f>
        <v>0</v>
      </c>
      <c r="N191" s="165"/>
      <c r="O191" s="165">
        <f>SUM(O192:O463)</f>
        <v>0</v>
      </c>
      <c r="P191" s="165"/>
      <c r="Q191" s="165">
        <f>SUM(Q192:Q463)</f>
        <v>0</v>
      </c>
      <c r="R191" s="165"/>
      <c r="S191" s="165"/>
      <c r="T191" s="166"/>
      <c r="U191" s="160"/>
      <c r="V191" s="160">
        <f>SUM(V192:V463)</f>
        <v>0</v>
      </c>
      <c r="W191" s="160"/>
      <c r="X191" s="160"/>
      <c r="AG191" t="s">
        <v>278</v>
      </c>
    </row>
    <row r="192" spans="1:60" outlineLevel="1" x14ac:dyDescent="0.2">
      <c r="A192" s="167">
        <v>43</v>
      </c>
      <c r="B192" s="168" t="s">
        <v>476</v>
      </c>
      <c r="C192" s="184" t="s">
        <v>477</v>
      </c>
      <c r="D192" s="169" t="s">
        <v>290</v>
      </c>
      <c r="E192" s="170">
        <v>155.20700000000002</v>
      </c>
      <c r="F192" s="171"/>
      <c r="G192" s="172">
        <f>ROUND(E192*F192,2)</f>
        <v>0</v>
      </c>
      <c r="H192" s="171"/>
      <c r="I192" s="172">
        <f>ROUND(E192*H192,2)</f>
        <v>0</v>
      </c>
      <c r="J192" s="171"/>
      <c r="K192" s="172">
        <f>ROUND(E192*J192,2)</f>
        <v>0</v>
      </c>
      <c r="L192" s="172">
        <v>15</v>
      </c>
      <c r="M192" s="172">
        <f>G192*(1+L192/100)</f>
        <v>0</v>
      </c>
      <c r="N192" s="172">
        <v>0</v>
      </c>
      <c r="O192" s="172">
        <f>ROUND(E192*N192,2)</f>
        <v>0</v>
      </c>
      <c r="P192" s="172">
        <v>0</v>
      </c>
      <c r="Q192" s="172">
        <f>ROUND(E192*P192,2)</f>
        <v>0</v>
      </c>
      <c r="R192" s="172"/>
      <c r="S192" s="172" t="s">
        <v>291</v>
      </c>
      <c r="T192" s="173" t="s">
        <v>283</v>
      </c>
      <c r="U192" s="157">
        <v>0</v>
      </c>
      <c r="V192" s="157">
        <f>ROUND(E192*U192,2)</f>
        <v>0</v>
      </c>
      <c r="W192" s="157"/>
      <c r="X192" s="157" t="s">
        <v>292</v>
      </c>
      <c r="Y192" s="148"/>
      <c r="Z192" s="148"/>
      <c r="AA192" s="148"/>
      <c r="AB192" s="148"/>
      <c r="AC192" s="148"/>
      <c r="AD192" s="148"/>
      <c r="AE192" s="148"/>
      <c r="AF192" s="148"/>
      <c r="AG192" s="148" t="s">
        <v>293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85" t="s">
        <v>478</v>
      </c>
      <c r="D193" s="158"/>
      <c r="E193" s="159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8"/>
      <c r="Z193" s="148"/>
      <c r="AA193" s="148"/>
      <c r="AB193" s="148"/>
      <c r="AC193" s="148"/>
      <c r="AD193" s="148"/>
      <c r="AE193" s="148"/>
      <c r="AF193" s="148"/>
      <c r="AG193" s="148" t="s">
        <v>287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5" t="s">
        <v>479</v>
      </c>
      <c r="D194" s="158"/>
      <c r="E194" s="159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287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5" t="s">
        <v>480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287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85" t="s">
        <v>481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287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85" t="s">
        <v>482</v>
      </c>
      <c r="D197" s="158"/>
      <c r="E197" s="159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287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85" t="s">
        <v>483</v>
      </c>
      <c r="D198" s="158"/>
      <c r="E198" s="159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287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5" t="s">
        <v>484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287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5" t="s">
        <v>485</v>
      </c>
      <c r="D200" s="158"/>
      <c r="E200" s="159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287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85" t="s">
        <v>486</v>
      </c>
      <c r="D201" s="158"/>
      <c r="E201" s="159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287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85" t="s">
        <v>487</v>
      </c>
      <c r="D202" s="158"/>
      <c r="E202" s="159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287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5" t="s">
        <v>488</v>
      </c>
      <c r="D203" s="158"/>
      <c r="E203" s="159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287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5" t="s">
        <v>489</v>
      </c>
      <c r="D204" s="158"/>
      <c r="E204" s="159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287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5" t="s">
        <v>490</v>
      </c>
      <c r="D205" s="158"/>
      <c r="E205" s="159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8"/>
      <c r="Z205" s="148"/>
      <c r="AA205" s="148"/>
      <c r="AB205" s="148"/>
      <c r="AC205" s="148"/>
      <c r="AD205" s="148"/>
      <c r="AE205" s="148"/>
      <c r="AF205" s="148"/>
      <c r="AG205" s="148" t="s">
        <v>287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85" t="s">
        <v>491</v>
      </c>
      <c r="D206" s="158"/>
      <c r="E206" s="159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287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5" t="s">
        <v>492</v>
      </c>
      <c r="D207" s="158"/>
      <c r="E207" s="159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287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85" t="s">
        <v>493</v>
      </c>
      <c r="D208" s="158"/>
      <c r="E208" s="159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8"/>
      <c r="Z208" s="148"/>
      <c r="AA208" s="148"/>
      <c r="AB208" s="148"/>
      <c r="AC208" s="148"/>
      <c r="AD208" s="148"/>
      <c r="AE208" s="148"/>
      <c r="AF208" s="148"/>
      <c r="AG208" s="148" t="s">
        <v>287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85" t="s">
        <v>494</v>
      </c>
      <c r="D209" s="158"/>
      <c r="E209" s="159">
        <v>155.21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 t="s">
        <v>287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67">
        <v>44</v>
      </c>
      <c r="B210" s="168" t="s">
        <v>495</v>
      </c>
      <c r="C210" s="184" t="s">
        <v>496</v>
      </c>
      <c r="D210" s="169" t="s">
        <v>353</v>
      </c>
      <c r="E210" s="170">
        <v>205.20700000000002</v>
      </c>
      <c r="F210" s="171"/>
      <c r="G210" s="172">
        <f>ROUND(E210*F210,2)</f>
        <v>0</v>
      </c>
      <c r="H210" s="171"/>
      <c r="I210" s="172">
        <f>ROUND(E210*H210,2)</f>
        <v>0</v>
      </c>
      <c r="J210" s="171"/>
      <c r="K210" s="172">
        <f>ROUND(E210*J210,2)</f>
        <v>0</v>
      </c>
      <c r="L210" s="172">
        <v>15</v>
      </c>
      <c r="M210" s="172">
        <f>G210*(1+L210/100)</f>
        <v>0</v>
      </c>
      <c r="N210" s="172">
        <v>0</v>
      </c>
      <c r="O210" s="172">
        <f>ROUND(E210*N210,2)</f>
        <v>0</v>
      </c>
      <c r="P210" s="172">
        <v>0</v>
      </c>
      <c r="Q210" s="172">
        <f>ROUND(E210*P210,2)</f>
        <v>0</v>
      </c>
      <c r="R210" s="172"/>
      <c r="S210" s="172" t="s">
        <v>291</v>
      </c>
      <c r="T210" s="173" t="s">
        <v>283</v>
      </c>
      <c r="U210" s="157">
        <v>0</v>
      </c>
      <c r="V210" s="157">
        <f>ROUND(E210*U210,2)</f>
        <v>0</v>
      </c>
      <c r="W210" s="157"/>
      <c r="X210" s="157" t="s">
        <v>292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293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5" t="s">
        <v>497</v>
      </c>
      <c r="D211" s="158"/>
      <c r="E211" s="159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 t="s">
        <v>287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85" t="s">
        <v>479</v>
      </c>
      <c r="D212" s="158"/>
      <c r="E212" s="159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287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5" t="s">
        <v>498</v>
      </c>
      <c r="D213" s="158"/>
      <c r="E213" s="159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 t="s">
        <v>287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5" t="s">
        <v>499</v>
      </c>
      <c r="D214" s="158"/>
      <c r="E214" s="159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287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85" t="s">
        <v>500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8"/>
      <c r="Z215" s="148"/>
      <c r="AA215" s="148"/>
      <c r="AB215" s="148"/>
      <c r="AC215" s="148"/>
      <c r="AD215" s="148"/>
      <c r="AE215" s="148"/>
      <c r="AF215" s="148"/>
      <c r="AG215" s="148" t="s">
        <v>287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85" t="s">
        <v>501</v>
      </c>
      <c r="D216" s="158"/>
      <c r="E216" s="159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8"/>
      <c r="Z216" s="148"/>
      <c r="AA216" s="148"/>
      <c r="AB216" s="148"/>
      <c r="AC216" s="148"/>
      <c r="AD216" s="148"/>
      <c r="AE216" s="148"/>
      <c r="AF216" s="148"/>
      <c r="AG216" s="148" t="s">
        <v>287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85" t="s">
        <v>484</v>
      </c>
      <c r="D217" s="158"/>
      <c r="E217" s="159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8"/>
      <c r="Z217" s="148"/>
      <c r="AA217" s="148"/>
      <c r="AB217" s="148"/>
      <c r="AC217" s="148"/>
      <c r="AD217" s="148"/>
      <c r="AE217" s="148"/>
      <c r="AF217" s="148"/>
      <c r="AG217" s="148" t="s">
        <v>287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85" t="s">
        <v>485</v>
      </c>
      <c r="D218" s="158"/>
      <c r="E218" s="159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8"/>
      <c r="Z218" s="148"/>
      <c r="AA218" s="148"/>
      <c r="AB218" s="148"/>
      <c r="AC218" s="148"/>
      <c r="AD218" s="148"/>
      <c r="AE218" s="148"/>
      <c r="AF218" s="148"/>
      <c r="AG218" s="148" t="s">
        <v>287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85" t="s">
        <v>502</v>
      </c>
      <c r="D219" s="158"/>
      <c r="E219" s="159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287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85" t="s">
        <v>503</v>
      </c>
      <c r="D220" s="158"/>
      <c r="E220" s="159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287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5" t="s">
        <v>488</v>
      </c>
      <c r="D221" s="158"/>
      <c r="E221" s="159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287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85" t="s">
        <v>504</v>
      </c>
      <c r="D222" s="158"/>
      <c r="E222" s="159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287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5" t="s">
        <v>490</v>
      </c>
      <c r="D223" s="158"/>
      <c r="E223" s="159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287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85" t="s">
        <v>491</v>
      </c>
      <c r="D224" s="158"/>
      <c r="E224" s="159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8"/>
      <c r="Z224" s="148"/>
      <c r="AA224" s="148"/>
      <c r="AB224" s="148"/>
      <c r="AC224" s="148"/>
      <c r="AD224" s="148"/>
      <c r="AE224" s="148"/>
      <c r="AF224" s="148"/>
      <c r="AG224" s="148" t="s">
        <v>287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85" t="s">
        <v>505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8"/>
      <c r="Z225" s="148"/>
      <c r="AA225" s="148"/>
      <c r="AB225" s="148"/>
      <c r="AC225" s="148"/>
      <c r="AD225" s="148"/>
      <c r="AE225" s="148"/>
      <c r="AF225" s="148"/>
      <c r="AG225" s="148" t="s">
        <v>287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85" t="s">
        <v>506</v>
      </c>
      <c r="D226" s="158"/>
      <c r="E226" s="159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8"/>
      <c r="Z226" s="148"/>
      <c r="AA226" s="148"/>
      <c r="AB226" s="148"/>
      <c r="AC226" s="148"/>
      <c r="AD226" s="148"/>
      <c r="AE226" s="148"/>
      <c r="AF226" s="148"/>
      <c r="AG226" s="148" t="s">
        <v>287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85" t="s">
        <v>507</v>
      </c>
      <c r="D227" s="158"/>
      <c r="E227" s="159">
        <v>205.21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287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67">
        <v>45</v>
      </c>
      <c r="B228" s="168" t="s">
        <v>508</v>
      </c>
      <c r="C228" s="184" t="s">
        <v>509</v>
      </c>
      <c r="D228" s="169" t="s">
        <v>353</v>
      </c>
      <c r="E228" s="170">
        <v>205.20700000000002</v>
      </c>
      <c r="F228" s="171"/>
      <c r="G228" s="172">
        <f>ROUND(E228*F228,2)</f>
        <v>0</v>
      </c>
      <c r="H228" s="171"/>
      <c r="I228" s="172">
        <f>ROUND(E228*H228,2)</f>
        <v>0</v>
      </c>
      <c r="J228" s="171"/>
      <c r="K228" s="172">
        <f>ROUND(E228*J228,2)</f>
        <v>0</v>
      </c>
      <c r="L228" s="172">
        <v>15</v>
      </c>
      <c r="M228" s="172">
        <f>G228*(1+L228/100)</f>
        <v>0</v>
      </c>
      <c r="N228" s="172">
        <v>0</v>
      </c>
      <c r="O228" s="172">
        <f>ROUND(E228*N228,2)</f>
        <v>0</v>
      </c>
      <c r="P228" s="172">
        <v>0</v>
      </c>
      <c r="Q228" s="172">
        <f>ROUND(E228*P228,2)</f>
        <v>0</v>
      </c>
      <c r="R228" s="172"/>
      <c r="S228" s="172" t="s">
        <v>291</v>
      </c>
      <c r="T228" s="173" t="s">
        <v>283</v>
      </c>
      <c r="U228" s="157">
        <v>0</v>
      </c>
      <c r="V228" s="157">
        <f>ROUND(E228*U228,2)</f>
        <v>0</v>
      </c>
      <c r="W228" s="157"/>
      <c r="X228" s="157" t="s">
        <v>292</v>
      </c>
      <c r="Y228" s="148"/>
      <c r="Z228" s="148"/>
      <c r="AA228" s="148"/>
      <c r="AB228" s="148"/>
      <c r="AC228" s="148"/>
      <c r="AD228" s="148"/>
      <c r="AE228" s="148"/>
      <c r="AF228" s="148"/>
      <c r="AG228" s="148" t="s">
        <v>293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85" t="s">
        <v>497</v>
      </c>
      <c r="D229" s="158"/>
      <c r="E229" s="159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8"/>
      <c r="Z229" s="148"/>
      <c r="AA229" s="148"/>
      <c r="AB229" s="148"/>
      <c r="AC229" s="148"/>
      <c r="AD229" s="148"/>
      <c r="AE229" s="148"/>
      <c r="AF229" s="148"/>
      <c r="AG229" s="148" t="s">
        <v>287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185" t="s">
        <v>479</v>
      </c>
      <c r="D230" s="158"/>
      <c r="E230" s="159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287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85" t="s">
        <v>498</v>
      </c>
      <c r="D231" s="158"/>
      <c r="E231" s="159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8"/>
      <c r="Z231" s="148"/>
      <c r="AA231" s="148"/>
      <c r="AB231" s="148"/>
      <c r="AC231" s="148"/>
      <c r="AD231" s="148"/>
      <c r="AE231" s="148"/>
      <c r="AF231" s="148"/>
      <c r="AG231" s="148" t="s">
        <v>287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85" t="s">
        <v>499</v>
      </c>
      <c r="D232" s="158"/>
      <c r="E232" s="159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8"/>
      <c r="Z232" s="148"/>
      <c r="AA232" s="148"/>
      <c r="AB232" s="148"/>
      <c r="AC232" s="148"/>
      <c r="AD232" s="148"/>
      <c r="AE232" s="148"/>
      <c r="AF232" s="148"/>
      <c r="AG232" s="148" t="s">
        <v>287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85" t="s">
        <v>500</v>
      </c>
      <c r="D233" s="158"/>
      <c r="E233" s="159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287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85" t="s">
        <v>501</v>
      </c>
      <c r="D234" s="158"/>
      <c r="E234" s="159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287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85" t="s">
        <v>484</v>
      </c>
      <c r="D235" s="158"/>
      <c r="E235" s="159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8"/>
      <c r="Z235" s="148"/>
      <c r="AA235" s="148"/>
      <c r="AB235" s="148"/>
      <c r="AC235" s="148"/>
      <c r="AD235" s="148"/>
      <c r="AE235" s="148"/>
      <c r="AF235" s="148"/>
      <c r="AG235" s="148" t="s">
        <v>287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85" t="s">
        <v>485</v>
      </c>
      <c r="D236" s="158"/>
      <c r="E236" s="159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287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85" t="s">
        <v>502</v>
      </c>
      <c r="D237" s="158"/>
      <c r="E237" s="159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8"/>
      <c r="Z237" s="148"/>
      <c r="AA237" s="148"/>
      <c r="AB237" s="148"/>
      <c r="AC237" s="148"/>
      <c r="AD237" s="148"/>
      <c r="AE237" s="148"/>
      <c r="AF237" s="148"/>
      <c r="AG237" s="148" t="s">
        <v>287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85" t="s">
        <v>503</v>
      </c>
      <c r="D238" s="158"/>
      <c r="E238" s="159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287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5" t="s">
        <v>488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287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85" t="s">
        <v>504</v>
      </c>
      <c r="D240" s="158"/>
      <c r="E240" s="159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8"/>
      <c r="Z240" s="148"/>
      <c r="AA240" s="148"/>
      <c r="AB240" s="148"/>
      <c r="AC240" s="148"/>
      <c r="AD240" s="148"/>
      <c r="AE240" s="148"/>
      <c r="AF240" s="148"/>
      <c r="AG240" s="148" t="s">
        <v>287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85" t="s">
        <v>490</v>
      </c>
      <c r="D241" s="158"/>
      <c r="E241" s="159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8"/>
      <c r="Z241" s="148"/>
      <c r="AA241" s="148"/>
      <c r="AB241" s="148"/>
      <c r="AC241" s="148"/>
      <c r="AD241" s="148"/>
      <c r="AE241" s="148"/>
      <c r="AF241" s="148"/>
      <c r="AG241" s="148" t="s">
        <v>287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85" t="s">
        <v>491</v>
      </c>
      <c r="D242" s="158"/>
      <c r="E242" s="159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287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85" t="s">
        <v>505</v>
      </c>
      <c r="D243" s="158"/>
      <c r="E243" s="159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8"/>
      <c r="Z243" s="148"/>
      <c r="AA243" s="148"/>
      <c r="AB243" s="148"/>
      <c r="AC243" s="148"/>
      <c r="AD243" s="148"/>
      <c r="AE243" s="148"/>
      <c r="AF243" s="148"/>
      <c r="AG243" s="148" t="s">
        <v>287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185" t="s">
        <v>506</v>
      </c>
      <c r="D244" s="158"/>
      <c r="E244" s="159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8"/>
      <c r="Z244" s="148"/>
      <c r="AA244" s="148"/>
      <c r="AB244" s="148"/>
      <c r="AC244" s="148"/>
      <c r="AD244" s="148"/>
      <c r="AE244" s="148"/>
      <c r="AF244" s="148"/>
      <c r="AG244" s="148" t="s">
        <v>287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85" t="s">
        <v>507</v>
      </c>
      <c r="D245" s="158"/>
      <c r="E245" s="159">
        <v>205.21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8"/>
      <c r="Z245" s="148"/>
      <c r="AA245" s="148"/>
      <c r="AB245" s="148"/>
      <c r="AC245" s="148"/>
      <c r="AD245" s="148"/>
      <c r="AE245" s="148"/>
      <c r="AF245" s="148"/>
      <c r="AG245" s="148" t="s">
        <v>287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67">
        <v>46</v>
      </c>
      <c r="B246" s="168" t="s">
        <v>510</v>
      </c>
      <c r="C246" s="184" t="s">
        <v>511</v>
      </c>
      <c r="D246" s="169" t="s">
        <v>364</v>
      </c>
      <c r="E246" s="170">
        <v>18.624840000000003</v>
      </c>
      <c r="F246" s="171"/>
      <c r="G246" s="172">
        <f>ROUND(E246*F246,2)</f>
        <v>0</v>
      </c>
      <c r="H246" s="171"/>
      <c r="I246" s="172">
        <f>ROUND(E246*H246,2)</f>
        <v>0</v>
      </c>
      <c r="J246" s="171"/>
      <c r="K246" s="172">
        <f>ROUND(E246*J246,2)</f>
        <v>0</v>
      </c>
      <c r="L246" s="172">
        <v>15</v>
      </c>
      <c r="M246" s="172">
        <f>G246*(1+L246/100)</f>
        <v>0</v>
      </c>
      <c r="N246" s="172">
        <v>0</v>
      </c>
      <c r="O246" s="172">
        <f>ROUND(E246*N246,2)</f>
        <v>0</v>
      </c>
      <c r="P246" s="172">
        <v>0</v>
      </c>
      <c r="Q246" s="172">
        <f>ROUND(E246*P246,2)</f>
        <v>0</v>
      </c>
      <c r="R246" s="172"/>
      <c r="S246" s="172" t="s">
        <v>291</v>
      </c>
      <c r="T246" s="173" t="s">
        <v>283</v>
      </c>
      <c r="U246" s="157">
        <v>0</v>
      </c>
      <c r="V246" s="157">
        <f>ROUND(E246*U246,2)</f>
        <v>0</v>
      </c>
      <c r="W246" s="157"/>
      <c r="X246" s="157" t="s">
        <v>292</v>
      </c>
      <c r="Y246" s="148"/>
      <c r="Z246" s="148"/>
      <c r="AA246" s="148"/>
      <c r="AB246" s="148"/>
      <c r="AC246" s="148"/>
      <c r="AD246" s="148"/>
      <c r="AE246" s="148"/>
      <c r="AF246" s="148"/>
      <c r="AG246" s="148" t="s">
        <v>293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185" t="s">
        <v>478</v>
      </c>
      <c r="D247" s="158"/>
      <c r="E247" s="159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8"/>
      <c r="Z247" s="148"/>
      <c r="AA247" s="148"/>
      <c r="AB247" s="148"/>
      <c r="AC247" s="148"/>
      <c r="AD247" s="148"/>
      <c r="AE247" s="148"/>
      <c r="AF247" s="148"/>
      <c r="AG247" s="148" t="s">
        <v>287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85" t="s">
        <v>373</v>
      </c>
      <c r="D248" s="158"/>
      <c r="E248" s="159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 t="s">
        <v>287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85" t="s">
        <v>479</v>
      </c>
      <c r="D249" s="158"/>
      <c r="E249" s="159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8"/>
      <c r="Z249" s="148"/>
      <c r="AA249" s="148"/>
      <c r="AB249" s="148"/>
      <c r="AC249" s="148"/>
      <c r="AD249" s="148"/>
      <c r="AE249" s="148"/>
      <c r="AF249" s="148"/>
      <c r="AG249" s="148" t="s">
        <v>287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85" t="s">
        <v>480</v>
      </c>
      <c r="D250" s="158"/>
      <c r="E250" s="159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8"/>
      <c r="Z250" s="148"/>
      <c r="AA250" s="148"/>
      <c r="AB250" s="148"/>
      <c r="AC250" s="148"/>
      <c r="AD250" s="148"/>
      <c r="AE250" s="148"/>
      <c r="AF250" s="148"/>
      <c r="AG250" s="148" t="s">
        <v>287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85" t="s">
        <v>481</v>
      </c>
      <c r="D251" s="158"/>
      <c r="E251" s="159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8"/>
      <c r="Z251" s="148"/>
      <c r="AA251" s="148"/>
      <c r="AB251" s="148"/>
      <c r="AC251" s="148"/>
      <c r="AD251" s="148"/>
      <c r="AE251" s="148"/>
      <c r="AF251" s="148"/>
      <c r="AG251" s="148" t="s">
        <v>287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85" t="s">
        <v>482</v>
      </c>
      <c r="D252" s="158"/>
      <c r="E252" s="159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8"/>
      <c r="Z252" s="148"/>
      <c r="AA252" s="148"/>
      <c r="AB252" s="148"/>
      <c r="AC252" s="148"/>
      <c r="AD252" s="148"/>
      <c r="AE252" s="148"/>
      <c r="AF252" s="148"/>
      <c r="AG252" s="148" t="s">
        <v>287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85" t="s">
        <v>483</v>
      </c>
      <c r="D253" s="158"/>
      <c r="E253" s="159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8"/>
      <c r="Z253" s="148"/>
      <c r="AA253" s="148"/>
      <c r="AB253" s="148"/>
      <c r="AC253" s="148"/>
      <c r="AD253" s="148"/>
      <c r="AE253" s="148"/>
      <c r="AF253" s="148"/>
      <c r="AG253" s="148" t="s">
        <v>287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85" t="s">
        <v>484</v>
      </c>
      <c r="D254" s="158"/>
      <c r="E254" s="159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8"/>
      <c r="Z254" s="148"/>
      <c r="AA254" s="148"/>
      <c r="AB254" s="148"/>
      <c r="AC254" s="148"/>
      <c r="AD254" s="148"/>
      <c r="AE254" s="148"/>
      <c r="AF254" s="148"/>
      <c r="AG254" s="148" t="s">
        <v>287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85" t="s">
        <v>485</v>
      </c>
      <c r="D255" s="158"/>
      <c r="E255" s="159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8"/>
      <c r="Z255" s="148"/>
      <c r="AA255" s="148"/>
      <c r="AB255" s="148"/>
      <c r="AC255" s="148"/>
      <c r="AD255" s="148"/>
      <c r="AE255" s="148"/>
      <c r="AF255" s="148"/>
      <c r="AG255" s="148" t="s">
        <v>287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85" t="s">
        <v>486</v>
      </c>
      <c r="D256" s="158"/>
      <c r="E256" s="159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8"/>
      <c r="Z256" s="148"/>
      <c r="AA256" s="148"/>
      <c r="AB256" s="148"/>
      <c r="AC256" s="148"/>
      <c r="AD256" s="148"/>
      <c r="AE256" s="148"/>
      <c r="AF256" s="148"/>
      <c r="AG256" s="148" t="s">
        <v>287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85" t="s">
        <v>487</v>
      </c>
      <c r="D257" s="158"/>
      <c r="E257" s="159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8"/>
      <c r="Z257" s="148"/>
      <c r="AA257" s="148"/>
      <c r="AB257" s="148"/>
      <c r="AC257" s="148"/>
      <c r="AD257" s="148"/>
      <c r="AE257" s="148"/>
      <c r="AF257" s="148"/>
      <c r="AG257" s="148" t="s">
        <v>287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85" t="s">
        <v>488</v>
      </c>
      <c r="D258" s="158"/>
      <c r="E258" s="159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287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85" t="s">
        <v>489</v>
      </c>
      <c r="D259" s="158"/>
      <c r="E259" s="159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8"/>
      <c r="Z259" s="148"/>
      <c r="AA259" s="148"/>
      <c r="AB259" s="148"/>
      <c r="AC259" s="148"/>
      <c r="AD259" s="148"/>
      <c r="AE259" s="148"/>
      <c r="AF259" s="148"/>
      <c r="AG259" s="148" t="s">
        <v>287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85" t="s">
        <v>490</v>
      </c>
      <c r="D260" s="158"/>
      <c r="E260" s="159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287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85" t="s">
        <v>491</v>
      </c>
      <c r="D261" s="158"/>
      <c r="E261" s="159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8"/>
      <c r="Z261" s="148"/>
      <c r="AA261" s="148"/>
      <c r="AB261" s="148"/>
      <c r="AC261" s="148"/>
      <c r="AD261" s="148"/>
      <c r="AE261" s="148"/>
      <c r="AF261" s="148"/>
      <c r="AG261" s="148" t="s">
        <v>287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85" t="s">
        <v>492</v>
      </c>
      <c r="D262" s="158"/>
      <c r="E262" s="159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8"/>
      <c r="Z262" s="148"/>
      <c r="AA262" s="148"/>
      <c r="AB262" s="148"/>
      <c r="AC262" s="148"/>
      <c r="AD262" s="148"/>
      <c r="AE262" s="148"/>
      <c r="AF262" s="148"/>
      <c r="AG262" s="148" t="s">
        <v>287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85" t="s">
        <v>379</v>
      </c>
      <c r="D263" s="158"/>
      <c r="E263" s="159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8"/>
      <c r="Z263" s="148"/>
      <c r="AA263" s="148"/>
      <c r="AB263" s="148"/>
      <c r="AC263" s="148"/>
      <c r="AD263" s="148"/>
      <c r="AE263" s="148"/>
      <c r="AF263" s="148"/>
      <c r="AG263" s="148" t="s">
        <v>287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85" t="s">
        <v>512</v>
      </c>
      <c r="D264" s="158"/>
      <c r="E264" s="159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8"/>
      <c r="Z264" s="148"/>
      <c r="AA264" s="148"/>
      <c r="AB264" s="148"/>
      <c r="AC264" s="148"/>
      <c r="AD264" s="148"/>
      <c r="AE264" s="148"/>
      <c r="AF264" s="148"/>
      <c r="AG264" s="148" t="s">
        <v>287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85" t="s">
        <v>513</v>
      </c>
      <c r="D265" s="158"/>
      <c r="E265" s="159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8"/>
      <c r="Z265" s="148"/>
      <c r="AA265" s="148"/>
      <c r="AB265" s="148"/>
      <c r="AC265" s="148"/>
      <c r="AD265" s="148"/>
      <c r="AE265" s="148"/>
      <c r="AF265" s="148"/>
      <c r="AG265" s="148" t="s">
        <v>287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85" t="s">
        <v>514</v>
      </c>
      <c r="D266" s="158"/>
      <c r="E266" s="159">
        <v>18.62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287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67">
        <v>47</v>
      </c>
      <c r="B267" s="168" t="s">
        <v>515</v>
      </c>
      <c r="C267" s="184" t="s">
        <v>516</v>
      </c>
      <c r="D267" s="169" t="s">
        <v>353</v>
      </c>
      <c r="E267" s="170">
        <v>449.61</v>
      </c>
      <c r="F267" s="171"/>
      <c r="G267" s="172">
        <f>ROUND(E267*F267,2)</f>
        <v>0</v>
      </c>
      <c r="H267" s="171"/>
      <c r="I267" s="172">
        <f>ROUND(E267*H267,2)</f>
        <v>0</v>
      </c>
      <c r="J267" s="171"/>
      <c r="K267" s="172">
        <f>ROUND(E267*J267,2)</f>
        <v>0</v>
      </c>
      <c r="L267" s="172">
        <v>15</v>
      </c>
      <c r="M267" s="172">
        <f>G267*(1+L267/100)</f>
        <v>0</v>
      </c>
      <c r="N267" s="172">
        <v>0</v>
      </c>
      <c r="O267" s="172">
        <f>ROUND(E267*N267,2)</f>
        <v>0</v>
      </c>
      <c r="P267" s="172">
        <v>0</v>
      </c>
      <c r="Q267" s="172">
        <f>ROUND(E267*P267,2)</f>
        <v>0</v>
      </c>
      <c r="R267" s="172"/>
      <c r="S267" s="172" t="s">
        <v>291</v>
      </c>
      <c r="T267" s="173" t="s">
        <v>283</v>
      </c>
      <c r="U267" s="157">
        <v>0</v>
      </c>
      <c r="V267" s="157">
        <f>ROUND(E267*U267,2)</f>
        <v>0</v>
      </c>
      <c r="W267" s="157"/>
      <c r="X267" s="157" t="s">
        <v>292</v>
      </c>
      <c r="Y267" s="148"/>
      <c r="Z267" s="148"/>
      <c r="AA267" s="148"/>
      <c r="AB267" s="148"/>
      <c r="AC267" s="148"/>
      <c r="AD267" s="148"/>
      <c r="AE267" s="148"/>
      <c r="AF267" s="148"/>
      <c r="AG267" s="148" t="s">
        <v>293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185" t="s">
        <v>517</v>
      </c>
      <c r="D268" s="158"/>
      <c r="E268" s="159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287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185" t="s">
        <v>518</v>
      </c>
      <c r="D269" s="158"/>
      <c r="E269" s="159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8"/>
      <c r="Z269" s="148"/>
      <c r="AA269" s="148"/>
      <c r="AB269" s="148"/>
      <c r="AC269" s="148"/>
      <c r="AD269" s="148"/>
      <c r="AE269" s="148"/>
      <c r="AF269" s="148"/>
      <c r="AG269" s="148" t="s">
        <v>287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185" t="s">
        <v>519</v>
      </c>
      <c r="D270" s="158"/>
      <c r="E270" s="159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8"/>
      <c r="Z270" s="148"/>
      <c r="AA270" s="148"/>
      <c r="AB270" s="148"/>
      <c r="AC270" s="148"/>
      <c r="AD270" s="148"/>
      <c r="AE270" s="148"/>
      <c r="AF270" s="148"/>
      <c r="AG270" s="148" t="s">
        <v>287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185" t="s">
        <v>520</v>
      </c>
      <c r="D271" s="158"/>
      <c r="E271" s="159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8"/>
      <c r="Z271" s="148"/>
      <c r="AA271" s="148"/>
      <c r="AB271" s="148"/>
      <c r="AC271" s="148"/>
      <c r="AD271" s="148"/>
      <c r="AE271" s="148"/>
      <c r="AF271" s="148"/>
      <c r="AG271" s="148" t="s">
        <v>287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85" t="s">
        <v>521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287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85" t="s">
        <v>522</v>
      </c>
      <c r="D273" s="158"/>
      <c r="E273" s="159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8"/>
      <c r="Z273" s="148"/>
      <c r="AA273" s="148"/>
      <c r="AB273" s="148"/>
      <c r="AC273" s="148"/>
      <c r="AD273" s="148"/>
      <c r="AE273" s="148"/>
      <c r="AF273" s="148"/>
      <c r="AG273" s="148" t="s">
        <v>287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85" t="s">
        <v>523</v>
      </c>
      <c r="D274" s="158"/>
      <c r="E274" s="159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287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55"/>
      <c r="B275" s="156"/>
      <c r="C275" s="185" t="s">
        <v>524</v>
      </c>
      <c r="D275" s="158"/>
      <c r="E275" s="159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8"/>
      <c r="Z275" s="148"/>
      <c r="AA275" s="148"/>
      <c r="AB275" s="148"/>
      <c r="AC275" s="148"/>
      <c r="AD275" s="148"/>
      <c r="AE275" s="148"/>
      <c r="AF275" s="148"/>
      <c r="AG275" s="148" t="s">
        <v>287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85" t="s">
        <v>525</v>
      </c>
      <c r="D276" s="158"/>
      <c r="E276" s="159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8"/>
      <c r="Z276" s="148"/>
      <c r="AA276" s="148"/>
      <c r="AB276" s="148"/>
      <c r="AC276" s="148"/>
      <c r="AD276" s="148"/>
      <c r="AE276" s="148"/>
      <c r="AF276" s="148"/>
      <c r="AG276" s="148" t="s">
        <v>287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5"/>
      <c r="B277" s="156"/>
      <c r="C277" s="185" t="s">
        <v>526</v>
      </c>
      <c r="D277" s="158"/>
      <c r="E277" s="159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8"/>
      <c r="Z277" s="148"/>
      <c r="AA277" s="148"/>
      <c r="AB277" s="148"/>
      <c r="AC277" s="148"/>
      <c r="AD277" s="148"/>
      <c r="AE277" s="148"/>
      <c r="AF277" s="148"/>
      <c r="AG277" s="148" t="s">
        <v>287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55"/>
      <c r="B278" s="156"/>
      <c r="C278" s="185" t="s">
        <v>527</v>
      </c>
      <c r="D278" s="158"/>
      <c r="E278" s="159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8"/>
      <c r="Z278" s="148"/>
      <c r="AA278" s="148"/>
      <c r="AB278" s="148"/>
      <c r="AC278" s="148"/>
      <c r="AD278" s="148"/>
      <c r="AE278" s="148"/>
      <c r="AF278" s="148"/>
      <c r="AG278" s="148" t="s">
        <v>287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185" t="s">
        <v>528</v>
      </c>
      <c r="D279" s="158"/>
      <c r="E279" s="159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8"/>
      <c r="Z279" s="148"/>
      <c r="AA279" s="148"/>
      <c r="AB279" s="148"/>
      <c r="AC279" s="148"/>
      <c r="AD279" s="148"/>
      <c r="AE279" s="148"/>
      <c r="AF279" s="148"/>
      <c r="AG279" s="148" t="s">
        <v>287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85" t="s">
        <v>529</v>
      </c>
      <c r="D280" s="158"/>
      <c r="E280" s="159">
        <v>449.61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8"/>
      <c r="Z280" s="148"/>
      <c r="AA280" s="148"/>
      <c r="AB280" s="148"/>
      <c r="AC280" s="148"/>
      <c r="AD280" s="148"/>
      <c r="AE280" s="148"/>
      <c r="AF280" s="148"/>
      <c r="AG280" s="148" t="s">
        <v>287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67">
        <v>48</v>
      </c>
      <c r="B281" s="168" t="s">
        <v>530</v>
      </c>
      <c r="C281" s="184" t="s">
        <v>531</v>
      </c>
      <c r="D281" s="169" t="s">
        <v>290</v>
      </c>
      <c r="E281" s="170">
        <v>1.1660000000000001</v>
      </c>
      <c r="F281" s="171"/>
      <c r="G281" s="172">
        <f>ROUND(E281*F281,2)</f>
        <v>0</v>
      </c>
      <c r="H281" s="171"/>
      <c r="I281" s="172">
        <f>ROUND(E281*H281,2)</f>
        <v>0</v>
      </c>
      <c r="J281" s="171"/>
      <c r="K281" s="172">
        <f>ROUND(E281*J281,2)</f>
        <v>0</v>
      </c>
      <c r="L281" s="172">
        <v>15</v>
      </c>
      <c r="M281" s="172">
        <f>G281*(1+L281/100)</f>
        <v>0</v>
      </c>
      <c r="N281" s="172">
        <v>0</v>
      </c>
      <c r="O281" s="172">
        <f>ROUND(E281*N281,2)</f>
        <v>0</v>
      </c>
      <c r="P281" s="172">
        <v>0</v>
      </c>
      <c r="Q281" s="172">
        <f>ROUND(E281*P281,2)</f>
        <v>0</v>
      </c>
      <c r="R281" s="172"/>
      <c r="S281" s="172" t="s">
        <v>291</v>
      </c>
      <c r="T281" s="173" t="s">
        <v>283</v>
      </c>
      <c r="U281" s="157">
        <v>0</v>
      </c>
      <c r="V281" s="157">
        <f>ROUND(E281*U281,2)</f>
        <v>0</v>
      </c>
      <c r="W281" s="157"/>
      <c r="X281" s="157" t="s">
        <v>292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293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85" t="s">
        <v>532</v>
      </c>
      <c r="D282" s="158"/>
      <c r="E282" s="159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8"/>
      <c r="Z282" s="148"/>
      <c r="AA282" s="148"/>
      <c r="AB282" s="148"/>
      <c r="AC282" s="148"/>
      <c r="AD282" s="148"/>
      <c r="AE282" s="148"/>
      <c r="AF282" s="148"/>
      <c r="AG282" s="148" t="s">
        <v>287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5"/>
      <c r="B283" s="156"/>
      <c r="C283" s="185" t="s">
        <v>533</v>
      </c>
      <c r="D283" s="158"/>
      <c r="E283" s="159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8"/>
      <c r="Z283" s="148"/>
      <c r="AA283" s="148"/>
      <c r="AB283" s="148"/>
      <c r="AC283" s="148"/>
      <c r="AD283" s="148"/>
      <c r="AE283" s="148"/>
      <c r="AF283" s="148"/>
      <c r="AG283" s="148" t="s">
        <v>287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85" t="s">
        <v>534</v>
      </c>
      <c r="D284" s="158"/>
      <c r="E284" s="159">
        <v>1.1700000000000002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8"/>
      <c r="Z284" s="148"/>
      <c r="AA284" s="148"/>
      <c r="AB284" s="148"/>
      <c r="AC284" s="148"/>
      <c r="AD284" s="148"/>
      <c r="AE284" s="148"/>
      <c r="AF284" s="148"/>
      <c r="AG284" s="148" t="s">
        <v>287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67">
        <v>49</v>
      </c>
      <c r="B285" s="168" t="s">
        <v>535</v>
      </c>
      <c r="C285" s="184" t="s">
        <v>536</v>
      </c>
      <c r="D285" s="169" t="s">
        <v>353</v>
      </c>
      <c r="E285" s="170">
        <v>260.80250000000001</v>
      </c>
      <c r="F285" s="171"/>
      <c r="G285" s="172">
        <f>ROUND(E285*F285,2)</f>
        <v>0</v>
      </c>
      <c r="H285" s="171"/>
      <c r="I285" s="172">
        <f>ROUND(E285*H285,2)</f>
        <v>0</v>
      </c>
      <c r="J285" s="171"/>
      <c r="K285" s="172">
        <f>ROUND(E285*J285,2)</f>
        <v>0</v>
      </c>
      <c r="L285" s="172">
        <v>15</v>
      </c>
      <c r="M285" s="172">
        <f>G285*(1+L285/100)</f>
        <v>0</v>
      </c>
      <c r="N285" s="172">
        <v>0</v>
      </c>
      <c r="O285" s="172">
        <f>ROUND(E285*N285,2)</f>
        <v>0</v>
      </c>
      <c r="P285" s="172">
        <v>0</v>
      </c>
      <c r="Q285" s="172">
        <f>ROUND(E285*P285,2)</f>
        <v>0</v>
      </c>
      <c r="R285" s="172"/>
      <c r="S285" s="172" t="s">
        <v>291</v>
      </c>
      <c r="T285" s="173" t="s">
        <v>283</v>
      </c>
      <c r="U285" s="157">
        <v>0</v>
      </c>
      <c r="V285" s="157">
        <f>ROUND(E285*U285,2)</f>
        <v>0</v>
      </c>
      <c r="W285" s="157"/>
      <c r="X285" s="157" t="s">
        <v>292</v>
      </c>
      <c r="Y285" s="148"/>
      <c r="Z285" s="148"/>
      <c r="AA285" s="148"/>
      <c r="AB285" s="148"/>
      <c r="AC285" s="148"/>
      <c r="AD285" s="148"/>
      <c r="AE285" s="148"/>
      <c r="AF285" s="148"/>
      <c r="AG285" s="148" t="s">
        <v>293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185" t="s">
        <v>537</v>
      </c>
      <c r="D286" s="158"/>
      <c r="E286" s="159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287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85" t="s">
        <v>538</v>
      </c>
      <c r="D287" s="158"/>
      <c r="E287" s="159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8"/>
      <c r="Z287" s="148"/>
      <c r="AA287" s="148"/>
      <c r="AB287" s="148"/>
      <c r="AC287" s="148"/>
      <c r="AD287" s="148"/>
      <c r="AE287" s="148"/>
      <c r="AF287" s="148"/>
      <c r="AG287" s="148" t="s">
        <v>287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85" t="s">
        <v>539</v>
      </c>
      <c r="D288" s="158"/>
      <c r="E288" s="159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8"/>
      <c r="Z288" s="148"/>
      <c r="AA288" s="148"/>
      <c r="AB288" s="148"/>
      <c r="AC288" s="148"/>
      <c r="AD288" s="148"/>
      <c r="AE288" s="148"/>
      <c r="AF288" s="148"/>
      <c r="AG288" s="148" t="s">
        <v>287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185" t="s">
        <v>540</v>
      </c>
      <c r="D289" s="158"/>
      <c r="E289" s="159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8"/>
      <c r="Z289" s="148"/>
      <c r="AA289" s="148"/>
      <c r="AB289" s="148"/>
      <c r="AC289" s="148"/>
      <c r="AD289" s="148"/>
      <c r="AE289" s="148"/>
      <c r="AF289" s="148"/>
      <c r="AG289" s="148" t="s">
        <v>287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185" t="s">
        <v>541</v>
      </c>
      <c r="D290" s="158"/>
      <c r="E290" s="159">
        <v>260.8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8"/>
      <c r="Z290" s="148"/>
      <c r="AA290" s="148"/>
      <c r="AB290" s="148"/>
      <c r="AC290" s="148"/>
      <c r="AD290" s="148"/>
      <c r="AE290" s="148"/>
      <c r="AF290" s="148"/>
      <c r="AG290" s="148" t="s">
        <v>287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67">
        <v>50</v>
      </c>
      <c r="B291" s="168" t="s">
        <v>542</v>
      </c>
      <c r="C291" s="184" t="s">
        <v>543</v>
      </c>
      <c r="D291" s="169" t="s">
        <v>353</v>
      </c>
      <c r="E291" s="170">
        <v>79.2</v>
      </c>
      <c r="F291" s="171"/>
      <c r="G291" s="172">
        <f>ROUND(E291*F291,2)</f>
        <v>0</v>
      </c>
      <c r="H291" s="171"/>
      <c r="I291" s="172">
        <f>ROUND(E291*H291,2)</f>
        <v>0</v>
      </c>
      <c r="J291" s="171"/>
      <c r="K291" s="172">
        <f>ROUND(E291*J291,2)</f>
        <v>0</v>
      </c>
      <c r="L291" s="172">
        <v>15</v>
      </c>
      <c r="M291" s="172">
        <f>G291*(1+L291/100)</f>
        <v>0</v>
      </c>
      <c r="N291" s="172">
        <v>0</v>
      </c>
      <c r="O291" s="172">
        <f>ROUND(E291*N291,2)</f>
        <v>0</v>
      </c>
      <c r="P291" s="172">
        <v>0</v>
      </c>
      <c r="Q291" s="172">
        <f>ROUND(E291*P291,2)</f>
        <v>0</v>
      </c>
      <c r="R291" s="172"/>
      <c r="S291" s="172" t="s">
        <v>282</v>
      </c>
      <c r="T291" s="173" t="s">
        <v>283</v>
      </c>
      <c r="U291" s="157">
        <v>0</v>
      </c>
      <c r="V291" s="157">
        <f>ROUND(E291*U291,2)</f>
        <v>0</v>
      </c>
      <c r="W291" s="157"/>
      <c r="X291" s="157" t="s">
        <v>292</v>
      </c>
      <c r="Y291" s="148"/>
      <c r="Z291" s="148"/>
      <c r="AA291" s="148"/>
      <c r="AB291" s="148"/>
      <c r="AC291" s="148"/>
      <c r="AD291" s="148"/>
      <c r="AE291" s="148"/>
      <c r="AF291" s="148"/>
      <c r="AG291" s="148" t="s">
        <v>293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85" t="s">
        <v>544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8"/>
      <c r="Z292" s="148"/>
      <c r="AA292" s="148"/>
      <c r="AB292" s="148"/>
      <c r="AC292" s="148"/>
      <c r="AD292" s="148"/>
      <c r="AE292" s="148"/>
      <c r="AF292" s="148"/>
      <c r="AG292" s="148" t="s">
        <v>287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185" t="s">
        <v>545</v>
      </c>
      <c r="D293" s="158"/>
      <c r="E293" s="159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8"/>
      <c r="Z293" s="148"/>
      <c r="AA293" s="148"/>
      <c r="AB293" s="148"/>
      <c r="AC293" s="148"/>
      <c r="AD293" s="148"/>
      <c r="AE293" s="148"/>
      <c r="AF293" s="148"/>
      <c r="AG293" s="148" t="s">
        <v>287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185" t="s">
        <v>546</v>
      </c>
      <c r="D294" s="158"/>
      <c r="E294" s="159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8"/>
      <c r="Z294" s="148"/>
      <c r="AA294" s="148"/>
      <c r="AB294" s="148"/>
      <c r="AC294" s="148"/>
      <c r="AD294" s="148"/>
      <c r="AE294" s="148"/>
      <c r="AF294" s="148"/>
      <c r="AG294" s="148" t="s">
        <v>287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85" t="s">
        <v>547</v>
      </c>
      <c r="D295" s="158"/>
      <c r="E295" s="159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8"/>
      <c r="Z295" s="148"/>
      <c r="AA295" s="148"/>
      <c r="AB295" s="148"/>
      <c r="AC295" s="148"/>
      <c r="AD295" s="148"/>
      <c r="AE295" s="148"/>
      <c r="AF295" s="148"/>
      <c r="AG295" s="148" t="s">
        <v>287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85" t="s">
        <v>548</v>
      </c>
      <c r="D296" s="158"/>
      <c r="E296" s="159">
        <v>79.2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8"/>
      <c r="Z296" s="148"/>
      <c r="AA296" s="148"/>
      <c r="AB296" s="148"/>
      <c r="AC296" s="148"/>
      <c r="AD296" s="148"/>
      <c r="AE296" s="148"/>
      <c r="AF296" s="148"/>
      <c r="AG296" s="148" t="s">
        <v>287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67">
        <v>51</v>
      </c>
      <c r="B297" s="168" t="s">
        <v>549</v>
      </c>
      <c r="C297" s="184" t="s">
        <v>550</v>
      </c>
      <c r="D297" s="169" t="s">
        <v>353</v>
      </c>
      <c r="E297" s="170">
        <v>367.70500000000004</v>
      </c>
      <c r="F297" s="171"/>
      <c r="G297" s="172">
        <f>ROUND(E297*F297,2)</f>
        <v>0</v>
      </c>
      <c r="H297" s="171"/>
      <c r="I297" s="172">
        <f>ROUND(E297*H297,2)</f>
        <v>0</v>
      </c>
      <c r="J297" s="171"/>
      <c r="K297" s="172">
        <f>ROUND(E297*J297,2)</f>
        <v>0</v>
      </c>
      <c r="L297" s="172">
        <v>15</v>
      </c>
      <c r="M297" s="172">
        <f>G297*(1+L297/100)</f>
        <v>0</v>
      </c>
      <c r="N297" s="172">
        <v>0</v>
      </c>
      <c r="O297" s="172">
        <f>ROUND(E297*N297,2)</f>
        <v>0</v>
      </c>
      <c r="P297" s="172">
        <v>0</v>
      </c>
      <c r="Q297" s="172">
        <f>ROUND(E297*P297,2)</f>
        <v>0</v>
      </c>
      <c r="R297" s="172"/>
      <c r="S297" s="172" t="s">
        <v>291</v>
      </c>
      <c r="T297" s="173" t="s">
        <v>283</v>
      </c>
      <c r="U297" s="157">
        <v>0</v>
      </c>
      <c r="V297" s="157">
        <f>ROUND(E297*U297,2)</f>
        <v>0</v>
      </c>
      <c r="W297" s="157"/>
      <c r="X297" s="157" t="s">
        <v>292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293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85" t="s">
        <v>544</v>
      </c>
      <c r="D298" s="158"/>
      <c r="E298" s="159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8"/>
      <c r="Z298" s="148"/>
      <c r="AA298" s="148"/>
      <c r="AB298" s="148"/>
      <c r="AC298" s="148"/>
      <c r="AD298" s="148"/>
      <c r="AE298" s="148"/>
      <c r="AF298" s="148"/>
      <c r="AG298" s="148" t="s">
        <v>287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5" t="s">
        <v>551</v>
      </c>
      <c r="D299" s="158"/>
      <c r="E299" s="159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8"/>
      <c r="Z299" s="148"/>
      <c r="AA299" s="148"/>
      <c r="AB299" s="148"/>
      <c r="AC299" s="148"/>
      <c r="AD299" s="148"/>
      <c r="AE299" s="148"/>
      <c r="AF299" s="148"/>
      <c r="AG299" s="148" t="s">
        <v>287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85" t="s">
        <v>552</v>
      </c>
      <c r="D300" s="158"/>
      <c r="E300" s="159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8"/>
      <c r="Z300" s="148"/>
      <c r="AA300" s="148"/>
      <c r="AB300" s="148"/>
      <c r="AC300" s="148"/>
      <c r="AD300" s="148"/>
      <c r="AE300" s="148"/>
      <c r="AF300" s="148"/>
      <c r="AG300" s="148" t="s">
        <v>287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185" t="s">
        <v>553</v>
      </c>
      <c r="D301" s="158"/>
      <c r="E301" s="159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8"/>
      <c r="Z301" s="148"/>
      <c r="AA301" s="148"/>
      <c r="AB301" s="148"/>
      <c r="AC301" s="148"/>
      <c r="AD301" s="148"/>
      <c r="AE301" s="148"/>
      <c r="AF301" s="148"/>
      <c r="AG301" s="148" t="s">
        <v>287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185" t="s">
        <v>554</v>
      </c>
      <c r="D302" s="158"/>
      <c r="E302" s="159">
        <v>367.71000000000004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8"/>
      <c r="Z302" s="148"/>
      <c r="AA302" s="148"/>
      <c r="AB302" s="148"/>
      <c r="AC302" s="148"/>
      <c r="AD302" s="148"/>
      <c r="AE302" s="148"/>
      <c r="AF302" s="148"/>
      <c r="AG302" s="148" t="s">
        <v>287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67">
        <v>52</v>
      </c>
      <c r="B303" s="168" t="s">
        <v>555</v>
      </c>
      <c r="C303" s="184" t="s">
        <v>556</v>
      </c>
      <c r="D303" s="169" t="s">
        <v>353</v>
      </c>
      <c r="E303" s="170">
        <v>170.60100000000003</v>
      </c>
      <c r="F303" s="171"/>
      <c r="G303" s="172">
        <f>ROUND(E303*F303,2)</f>
        <v>0</v>
      </c>
      <c r="H303" s="171"/>
      <c r="I303" s="172">
        <f>ROUND(E303*H303,2)</f>
        <v>0</v>
      </c>
      <c r="J303" s="171"/>
      <c r="K303" s="172">
        <f>ROUND(E303*J303,2)</f>
        <v>0</v>
      </c>
      <c r="L303" s="172">
        <v>15</v>
      </c>
      <c r="M303" s="172">
        <f>G303*(1+L303/100)</f>
        <v>0</v>
      </c>
      <c r="N303" s="172">
        <v>0</v>
      </c>
      <c r="O303" s="172">
        <f>ROUND(E303*N303,2)</f>
        <v>0</v>
      </c>
      <c r="P303" s="172">
        <v>0</v>
      </c>
      <c r="Q303" s="172">
        <f>ROUND(E303*P303,2)</f>
        <v>0</v>
      </c>
      <c r="R303" s="172"/>
      <c r="S303" s="172" t="s">
        <v>291</v>
      </c>
      <c r="T303" s="173" t="s">
        <v>283</v>
      </c>
      <c r="U303" s="157">
        <v>0</v>
      </c>
      <c r="V303" s="157">
        <f>ROUND(E303*U303,2)</f>
        <v>0</v>
      </c>
      <c r="W303" s="157"/>
      <c r="X303" s="157" t="s">
        <v>292</v>
      </c>
      <c r="Y303" s="148"/>
      <c r="Z303" s="148"/>
      <c r="AA303" s="148"/>
      <c r="AB303" s="148"/>
      <c r="AC303" s="148"/>
      <c r="AD303" s="148"/>
      <c r="AE303" s="148"/>
      <c r="AF303" s="148"/>
      <c r="AG303" s="148" t="s">
        <v>293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185" t="s">
        <v>557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8"/>
      <c r="Z304" s="148"/>
      <c r="AA304" s="148"/>
      <c r="AB304" s="148"/>
      <c r="AC304" s="148"/>
      <c r="AD304" s="148"/>
      <c r="AE304" s="148"/>
      <c r="AF304" s="148"/>
      <c r="AG304" s="148" t="s">
        <v>287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185" t="s">
        <v>558</v>
      </c>
      <c r="D305" s="158"/>
      <c r="E305" s="159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8"/>
      <c r="Z305" s="148"/>
      <c r="AA305" s="148"/>
      <c r="AB305" s="148"/>
      <c r="AC305" s="148"/>
      <c r="AD305" s="148"/>
      <c r="AE305" s="148"/>
      <c r="AF305" s="148"/>
      <c r="AG305" s="148" t="s">
        <v>287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5"/>
      <c r="B306" s="156"/>
      <c r="C306" s="185" t="s">
        <v>559</v>
      </c>
      <c r="D306" s="158"/>
      <c r="E306" s="159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8"/>
      <c r="Z306" s="148"/>
      <c r="AA306" s="148"/>
      <c r="AB306" s="148"/>
      <c r="AC306" s="148"/>
      <c r="AD306" s="148"/>
      <c r="AE306" s="148"/>
      <c r="AF306" s="148"/>
      <c r="AG306" s="148" t="s">
        <v>287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185" t="s">
        <v>560</v>
      </c>
      <c r="D307" s="158"/>
      <c r="E307" s="159">
        <v>170.60000000000002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8"/>
      <c r="Z307" s="148"/>
      <c r="AA307" s="148"/>
      <c r="AB307" s="148"/>
      <c r="AC307" s="148"/>
      <c r="AD307" s="148"/>
      <c r="AE307" s="148"/>
      <c r="AF307" s="148"/>
      <c r="AG307" s="148" t="s">
        <v>287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67">
        <v>53</v>
      </c>
      <c r="B308" s="168" t="s">
        <v>561</v>
      </c>
      <c r="C308" s="184" t="s">
        <v>562</v>
      </c>
      <c r="D308" s="169" t="s">
        <v>353</v>
      </c>
      <c r="E308" s="170">
        <v>29.080000000000002</v>
      </c>
      <c r="F308" s="171"/>
      <c r="G308" s="172">
        <f>ROUND(E308*F308,2)</f>
        <v>0</v>
      </c>
      <c r="H308" s="171"/>
      <c r="I308" s="172">
        <f>ROUND(E308*H308,2)</f>
        <v>0</v>
      </c>
      <c r="J308" s="171"/>
      <c r="K308" s="172">
        <f>ROUND(E308*J308,2)</f>
        <v>0</v>
      </c>
      <c r="L308" s="172">
        <v>15</v>
      </c>
      <c r="M308" s="172">
        <f>G308*(1+L308/100)</f>
        <v>0</v>
      </c>
      <c r="N308" s="172">
        <v>0</v>
      </c>
      <c r="O308" s="172">
        <f>ROUND(E308*N308,2)</f>
        <v>0</v>
      </c>
      <c r="P308" s="172">
        <v>0</v>
      </c>
      <c r="Q308" s="172">
        <f>ROUND(E308*P308,2)</f>
        <v>0</v>
      </c>
      <c r="R308" s="172"/>
      <c r="S308" s="172" t="s">
        <v>291</v>
      </c>
      <c r="T308" s="173" t="s">
        <v>283</v>
      </c>
      <c r="U308" s="157">
        <v>0</v>
      </c>
      <c r="V308" s="157">
        <f>ROUND(E308*U308,2)</f>
        <v>0</v>
      </c>
      <c r="W308" s="157"/>
      <c r="X308" s="157" t="s">
        <v>292</v>
      </c>
      <c r="Y308" s="148"/>
      <c r="Z308" s="148"/>
      <c r="AA308" s="148"/>
      <c r="AB308" s="148"/>
      <c r="AC308" s="148"/>
      <c r="AD308" s="148"/>
      <c r="AE308" s="148"/>
      <c r="AF308" s="148"/>
      <c r="AG308" s="148" t="s">
        <v>293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85" t="s">
        <v>563</v>
      </c>
      <c r="D309" s="158"/>
      <c r="E309" s="159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8"/>
      <c r="Z309" s="148"/>
      <c r="AA309" s="148"/>
      <c r="AB309" s="148"/>
      <c r="AC309" s="148"/>
      <c r="AD309" s="148"/>
      <c r="AE309" s="148"/>
      <c r="AF309" s="148"/>
      <c r="AG309" s="148" t="s">
        <v>287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85" t="s">
        <v>564</v>
      </c>
      <c r="D310" s="158"/>
      <c r="E310" s="159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8"/>
      <c r="Z310" s="148"/>
      <c r="AA310" s="148"/>
      <c r="AB310" s="148"/>
      <c r="AC310" s="148"/>
      <c r="AD310" s="148"/>
      <c r="AE310" s="148"/>
      <c r="AF310" s="148"/>
      <c r="AG310" s="148" t="s">
        <v>287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85" t="s">
        <v>565</v>
      </c>
      <c r="D311" s="158"/>
      <c r="E311" s="159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8"/>
      <c r="Z311" s="148"/>
      <c r="AA311" s="148"/>
      <c r="AB311" s="148"/>
      <c r="AC311" s="148"/>
      <c r="AD311" s="148"/>
      <c r="AE311" s="148"/>
      <c r="AF311" s="148"/>
      <c r="AG311" s="148" t="s">
        <v>287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85" t="s">
        <v>566</v>
      </c>
      <c r="D312" s="158"/>
      <c r="E312" s="159">
        <v>29.080000000000002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8"/>
      <c r="Z312" s="148"/>
      <c r="AA312" s="148"/>
      <c r="AB312" s="148"/>
      <c r="AC312" s="148"/>
      <c r="AD312" s="148"/>
      <c r="AE312" s="148"/>
      <c r="AF312" s="148"/>
      <c r="AG312" s="148" t="s">
        <v>287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67">
        <v>54</v>
      </c>
      <c r="B313" s="168" t="s">
        <v>567</v>
      </c>
      <c r="C313" s="184" t="s">
        <v>568</v>
      </c>
      <c r="D313" s="169" t="s">
        <v>353</v>
      </c>
      <c r="E313" s="170">
        <v>56.925000000000004</v>
      </c>
      <c r="F313" s="171"/>
      <c r="G313" s="172">
        <f>ROUND(E313*F313,2)</f>
        <v>0</v>
      </c>
      <c r="H313" s="171"/>
      <c r="I313" s="172">
        <f>ROUND(E313*H313,2)</f>
        <v>0</v>
      </c>
      <c r="J313" s="171"/>
      <c r="K313" s="172">
        <f>ROUND(E313*J313,2)</f>
        <v>0</v>
      </c>
      <c r="L313" s="172">
        <v>15</v>
      </c>
      <c r="M313" s="172">
        <f>G313*(1+L313/100)</f>
        <v>0</v>
      </c>
      <c r="N313" s="172">
        <v>0</v>
      </c>
      <c r="O313" s="172">
        <f>ROUND(E313*N313,2)</f>
        <v>0</v>
      </c>
      <c r="P313" s="172">
        <v>0</v>
      </c>
      <c r="Q313" s="172">
        <f>ROUND(E313*P313,2)</f>
        <v>0</v>
      </c>
      <c r="R313" s="172"/>
      <c r="S313" s="172" t="s">
        <v>291</v>
      </c>
      <c r="T313" s="173" t="s">
        <v>283</v>
      </c>
      <c r="U313" s="157">
        <v>0</v>
      </c>
      <c r="V313" s="157">
        <f>ROUND(E313*U313,2)</f>
        <v>0</v>
      </c>
      <c r="W313" s="157"/>
      <c r="X313" s="157" t="s">
        <v>292</v>
      </c>
      <c r="Y313" s="148"/>
      <c r="Z313" s="148"/>
      <c r="AA313" s="148"/>
      <c r="AB313" s="148"/>
      <c r="AC313" s="148"/>
      <c r="AD313" s="148"/>
      <c r="AE313" s="148"/>
      <c r="AF313" s="148"/>
      <c r="AG313" s="148" t="s">
        <v>293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185" t="s">
        <v>545</v>
      </c>
      <c r="D314" s="158"/>
      <c r="E314" s="159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8"/>
      <c r="Z314" s="148"/>
      <c r="AA314" s="148"/>
      <c r="AB314" s="148"/>
      <c r="AC314" s="148"/>
      <c r="AD314" s="148"/>
      <c r="AE314" s="148"/>
      <c r="AF314" s="148"/>
      <c r="AG314" s="148" t="s">
        <v>287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85" t="s">
        <v>569</v>
      </c>
      <c r="D315" s="158"/>
      <c r="E315" s="159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8"/>
      <c r="Z315" s="148"/>
      <c r="AA315" s="148"/>
      <c r="AB315" s="148"/>
      <c r="AC315" s="148"/>
      <c r="AD315" s="148"/>
      <c r="AE315" s="148"/>
      <c r="AF315" s="148"/>
      <c r="AG315" s="148" t="s">
        <v>287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85" t="s">
        <v>570</v>
      </c>
      <c r="D316" s="158"/>
      <c r="E316" s="159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8"/>
      <c r="Z316" s="148"/>
      <c r="AA316" s="148"/>
      <c r="AB316" s="148"/>
      <c r="AC316" s="148"/>
      <c r="AD316" s="148"/>
      <c r="AE316" s="148"/>
      <c r="AF316" s="148"/>
      <c r="AG316" s="148" t="s">
        <v>287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85" t="s">
        <v>571</v>
      </c>
      <c r="D317" s="158"/>
      <c r="E317" s="159">
        <v>56.930000000000007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8"/>
      <c r="Z317" s="148"/>
      <c r="AA317" s="148"/>
      <c r="AB317" s="148"/>
      <c r="AC317" s="148"/>
      <c r="AD317" s="148"/>
      <c r="AE317" s="148"/>
      <c r="AF317" s="148"/>
      <c r="AG317" s="148" t="s">
        <v>287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67">
        <v>55</v>
      </c>
      <c r="B318" s="168" t="s">
        <v>572</v>
      </c>
      <c r="C318" s="184" t="s">
        <v>573</v>
      </c>
      <c r="D318" s="169" t="s">
        <v>353</v>
      </c>
      <c r="E318" s="170">
        <v>28.525000000000002</v>
      </c>
      <c r="F318" s="171"/>
      <c r="G318" s="172">
        <f>ROUND(E318*F318,2)</f>
        <v>0</v>
      </c>
      <c r="H318" s="171"/>
      <c r="I318" s="172">
        <f>ROUND(E318*H318,2)</f>
        <v>0</v>
      </c>
      <c r="J318" s="171"/>
      <c r="K318" s="172">
        <f>ROUND(E318*J318,2)</f>
        <v>0</v>
      </c>
      <c r="L318" s="172">
        <v>15</v>
      </c>
      <c r="M318" s="172">
        <f>G318*(1+L318/100)</f>
        <v>0</v>
      </c>
      <c r="N318" s="172">
        <v>0</v>
      </c>
      <c r="O318" s="172">
        <f>ROUND(E318*N318,2)</f>
        <v>0</v>
      </c>
      <c r="P318" s="172">
        <v>0</v>
      </c>
      <c r="Q318" s="172">
        <f>ROUND(E318*P318,2)</f>
        <v>0</v>
      </c>
      <c r="R318" s="172"/>
      <c r="S318" s="172" t="s">
        <v>291</v>
      </c>
      <c r="T318" s="173" t="s">
        <v>283</v>
      </c>
      <c r="U318" s="157">
        <v>0</v>
      </c>
      <c r="V318" s="157">
        <f>ROUND(E318*U318,2)</f>
        <v>0</v>
      </c>
      <c r="W318" s="157"/>
      <c r="X318" s="157" t="s">
        <v>292</v>
      </c>
      <c r="Y318" s="148"/>
      <c r="Z318" s="148"/>
      <c r="AA318" s="148"/>
      <c r="AB318" s="148"/>
      <c r="AC318" s="148"/>
      <c r="AD318" s="148"/>
      <c r="AE318" s="148"/>
      <c r="AF318" s="148"/>
      <c r="AG318" s="148" t="s">
        <v>293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85" t="s">
        <v>574</v>
      </c>
      <c r="D319" s="158"/>
      <c r="E319" s="159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8"/>
      <c r="Z319" s="148"/>
      <c r="AA319" s="148"/>
      <c r="AB319" s="148"/>
      <c r="AC319" s="148"/>
      <c r="AD319" s="148"/>
      <c r="AE319" s="148"/>
      <c r="AF319" s="148"/>
      <c r="AG319" s="148" t="s">
        <v>287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55"/>
      <c r="B320" s="156"/>
      <c r="C320" s="185" t="s">
        <v>575</v>
      </c>
      <c r="D320" s="158"/>
      <c r="E320" s="159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8"/>
      <c r="Z320" s="148"/>
      <c r="AA320" s="148"/>
      <c r="AB320" s="148"/>
      <c r="AC320" s="148"/>
      <c r="AD320" s="148"/>
      <c r="AE320" s="148"/>
      <c r="AF320" s="148"/>
      <c r="AG320" s="148" t="s">
        <v>287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85" t="s">
        <v>576</v>
      </c>
      <c r="D321" s="158"/>
      <c r="E321" s="159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8"/>
      <c r="Z321" s="148"/>
      <c r="AA321" s="148"/>
      <c r="AB321" s="148"/>
      <c r="AC321" s="148"/>
      <c r="AD321" s="148"/>
      <c r="AE321" s="148"/>
      <c r="AF321" s="148"/>
      <c r="AG321" s="148" t="s">
        <v>287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185" t="s">
        <v>577</v>
      </c>
      <c r="D322" s="158"/>
      <c r="E322" s="159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8"/>
      <c r="Z322" s="148"/>
      <c r="AA322" s="148"/>
      <c r="AB322" s="148"/>
      <c r="AC322" s="148"/>
      <c r="AD322" s="148"/>
      <c r="AE322" s="148"/>
      <c r="AF322" s="148"/>
      <c r="AG322" s="148" t="s">
        <v>287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85" t="s">
        <v>578</v>
      </c>
      <c r="D323" s="158"/>
      <c r="E323" s="159">
        <v>28.53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8"/>
      <c r="Z323" s="148"/>
      <c r="AA323" s="148"/>
      <c r="AB323" s="148"/>
      <c r="AC323" s="148"/>
      <c r="AD323" s="148"/>
      <c r="AE323" s="148"/>
      <c r="AF323" s="148"/>
      <c r="AG323" s="148" t="s">
        <v>287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67">
        <v>56</v>
      </c>
      <c r="B324" s="168" t="s">
        <v>579</v>
      </c>
      <c r="C324" s="184" t="s">
        <v>580</v>
      </c>
      <c r="D324" s="169" t="s">
        <v>353</v>
      </c>
      <c r="E324" s="170">
        <v>7.25</v>
      </c>
      <c r="F324" s="171"/>
      <c r="G324" s="172">
        <f>ROUND(E324*F324,2)</f>
        <v>0</v>
      </c>
      <c r="H324" s="171"/>
      <c r="I324" s="172">
        <f>ROUND(E324*H324,2)</f>
        <v>0</v>
      </c>
      <c r="J324" s="171"/>
      <c r="K324" s="172">
        <f>ROUND(E324*J324,2)</f>
        <v>0</v>
      </c>
      <c r="L324" s="172">
        <v>15</v>
      </c>
      <c r="M324" s="172">
        <f>G324*(1+L324/100)</f>
        <v>0</v>
      </c>
      <c r="N324" s="172">
        <v>0</v>
      </c>
      <c r="O324" s="172">
        <f>ROUND(E324*N324,2)</f>
        <v>0</v>
      </c>
      <c r="P324" s="172">
        <v>0</v>
      </c>
      <c r="Q324" s="172">
        <f>ROUND(E324*P324,2)</f>
        <v>0</v>
      </c>
      <c r="R324" s="172"/>
      <c r="S324" s="172" t="s">
        <v>291</v>
      </c>
      <c r="T324" s="173" t="s">
        <v>283</v>
      </c>
      <c r="U324" s="157">
        <v>0</v>
      </c>
      <c r="V324" s="157">
        <f>ROUND(E324*U324,2)</f>
        <v>0</v>
      </c>
      <c r="W324" s="157"/>
      <c r="X324" s="157" t="s">
        <v>292</v>
      </c>
      <c r="Y324" s="148"/>
      <c r="Z324" s="148"/>
      <c r="AA324" s="148"/>
      <c r="AB324" s="148"/>
      <c r="AC324" s="148"/>
      <c r="AD324" s="148"/>
      <c r="AE324" s="148"/>
      <c r="AF324" s="148"/>
      <c r="AG324" s="148" t="s">
        <v>293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5"/>
      <c r="B325" s="156"/>
      <c r="C325" s="185" t="s">
        <v>581</v>
      </c>
      <c r="D325" s="158"/>
      <c r="E325" s="159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8"/>
      <c r="Z325" s="148"/>
      <c r="AA325" s="148"/>
      <c r="AB325" s="148"/>
      <c r="AC325" s="148"/>
      <c r="AD325" s="148"/>
      <c r="AE325" s="148"/>
      <c r="AF325" s="148"/>
      <c r="AG325" s="148" t="s">
        <v>287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55"/>
      <c r="B326" s="156"/>
      <c r="C326" s="185" t="s">
        <v>582</v>
      </c>
      <c r="D326" s="158"/>
      <c r="E326" s="159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8"/>
      <c r="Z326" s="148"/>
      <c r="AA326" s="148"/>
      <c r="AB326" s="148"/>
      <c r="AC326" s="148"/>
      <c r="AD326" s="148"/>
      <c r="AE326" s="148"/>
      <c r="AF326" s="148"/>
      <c r="AG326" s="148" t="s">
        <v>287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85" t="s">
        <v>583</v>
      </c>
      <c r="D327" s="158"/>
      <c r="E327" s="159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8"/>
      <c r="Z327" s="148"/>
      <c r="AA327" s="148"/>
      <c r="AB327" s="148"/>
      <c r="AC327" s="148"/>
      <c r="AD327" s="148"/>
      <c r="AE327" s="148"/>
      <c r="AF327" s="148"/>
      <c r="AG327" s="148" t="s">
        <v>287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55"/>
      <c r="B328" s="156"/>
      <c r="C328" s="185" t="s">
        <v>584</v>
      </c>
      <c r="D328" s="158"/>
      <c r="E328" s="159">
        <v>7.25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8"/>
      <c r="Z328" s="148"/>
      <c r="AA328" s="148"/>
      <c r="AB328" s="148"/>
      <c r="AC328" s="148"/>
      <c r="AD328" s="148"/>
      <c r="AE328" s="148"/>
      <c r="AF328" s="148"/>
      <c r="AG328" s="148" t="s">
        <v>287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67">
        <v>57</v>
      </c>
      <c r="B329" s="168" t="s">
        <v>585</v>
      </c>
      <c r="C329" s="184" t="s">
        <v>586</v>
      </c>
      <c r="D329" s="169" t="s">
        <v>445</v>
      </c>
      <c r="E329" s="170">
        <v>27.6</v>
      </c>
      <c r="F329" s="171"/>
      <c r="G329" s="172">
        <f>ROUND(E329*F329,2)</f>
        <v>0</v>
      </c>
      <c r="H329" s="171"/>
      <c r="I329" s="172">
        <f>ROUND(E329*H329,2)</f>
        <v>0</v>
      </c>
      <c r="J329" s="171"/>
      <c r="K329" s="172">
        <f>ROUND(E329*J329,2)</f>
        <v>0</v>
      </c>
      <c r="L329" s="172">
        <v>15</v>
      </c>
      <c r="M329" s="172">
        <f>G329*(1+L329/100)</f>
        <v>0</v>
      </c>
      <c r="N329" s="172">
        <v>0</v>
      </c>
      <c r="O329" s="172">
        <f>ROUND(E329*N329,2)</f>
        <v>0</v>
      </c>
      <c r="P329" s="172">
        <v>0</v>
      </c>
      <c r="Q329" s="172">
        <f>ROUND(E329*P329,2)</f>
        <v>0</v>
      </c>
      <c r="R329" s="172"/>
      <c r="S329" s="172" t="s">
        <v>282</v>
      </c>
      <c r="T329" s="173" t="s">
        <v>283</v>
      </c>
      <c r="U329" s="157">
        <v>0</v>
      </c>
      <c r="V329" s="157">
        <f>ROUND(E329*U329,2)</f>
        <v>0</v>
      </c>
      <c r="W329" s="157"/>
      <c r="X329" s="157" t="s">
        <v>292</v>
      </c>
      <c r="Y329" s="148"/>
      <c r="Z329" s="148"/>
      <c r="AA329" s="148"/>
      <c r="AB329" s="148"/>
      <c r="AC329" s="148"/>
      <c r="AD329" s="148"/>
      <c r="AE329" s="148"/>
      <c r="AF329" s="148"/>
      <c r="AG329" s="148" t="s">
        <v>293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85" t="s">
        <v>587</v>
      </c>
      <c r="D330" s="158"/>
      <c r="E330" s="159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8"/>
      <c r="Z330" s="148"/>
      <c r="AA330" s="148"/>
      <c r="AB330" s="148"/>
      <c r="AC330" s="148"/>
      <c r="AD330" s="148"/>
      <c r="AE330" s="148"/>
      <c r="AF330" s="148"/>
      <c r="AG330" s="148" t="s">
        <v>287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5"/>
      <c r="B331" s="156"/>
      <c r="C331" s="185" t="s">
        <v>588</v>
      </c>
      <c r="D331" s="158"/>
      <c r="E331" s="159">
        <v>27.6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8"/>
      <c r="Z331" s="148"/>
      <c r="AA331" s="148"/>
      <c r="AB331" s="148"/>
      <c r="AC331" s="148"/>
      <c r="AD331" s="148"/>
      <c r="AE331" s="148"/>
      <c r="AF331" s="148"/>
      <c r="AG331" s="148" t="s">
        <v>287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67">
        <v>58</v>
      </c>
      <c r="B332" s="168" t="s">
        <v>589</v>
      </c>
      <c r="C332" s="184" t="s">
        <v>590</v>
      </c>
      <c r="D332" s="169" t="s">
        <v>445</v>
      </c>
      <c r="E332" s="170">
        <v>368</v>
      </c>
      <c r="F332" s="171"/>
      <c r="G332" s="172">
        <f>ROUND(E332*F332,2)</f>
        <v>0</v>
      </c>
      <c r="H332" s="171"/>
      <c r="I332" s="172">
        <f>ROUND(E332*H332,2)</f>
        <v>0</v>
      </c>
      <c r="J332" s="171"/>
      <c r="K332" s="172">
        <f>ROUND(E332*J332,2)</f>
        <v>0</v>
      </c>
      <c r="L332" s="172">
        <v>15</v>
      </c>
      <c r="M332" s="172">
        <f>G332*(1+L332/100)</f>
        <v>0</v>
      </c>
      <c r="N332" s="172">
        <v>0</v>
      </c>
      <c r="O332" s="172">
        <f>ROUND(E332*N332,2)</f>
        <v>0</v>
      </c>
      <c r="P332" s="172">
        <v>0</v>
      </c>
      <c r="Q332" s="172">
        <f>ROUND(E332*P332,2)</f>
        <v>0</v>
      </c>
      <c r="R332" s="172"/>
      <c r="S332" s="172" t="s">
        <v>291</v>
      </c>
      <c r="T332" s="173" t="s">
        <v>283</v>
      </c>
      <c r="U332" s="157">
        <v>0</v>
      </c>
      <c r="V332" s="157">
        <f>ROUND(E332*U332,2)</f>
        <v>0</v>
      </c>
      <c r="W332" s="157"/>
      <c r="X332" s="157" t="s">
        <v>292</v>
      </c>
      <c r="Y332" s="148"/>
      <c r="Z332" s="148"/>
      <c r="AA332" s="148"/>
      <c r="AB332" s="148"/>
      <c r="AC332" s="148"/>
      <c r="AD332" s="148"/>
      <c r="AE332" s="148"/>
      <c r="AF332" s="148"/>
      <c r="AG332" s="148" t="s">
        <v>293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185" t="s">
        <v>591</v>
      </c>
      <c r="D333" s="158"/>
      <c r="E333" s="159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8"/>
      <c r="Z333" s="148"/>
      <c r="AA333" s="148"/>
      <c r="AB333" s="148"/>
      <c r="AC333" s="148"/>
      <c r="AD333" s="148"/>
      <c r="AE333" s="148"/>
      <c r="AF333" s="148"/>
      <c r="AG333" s="148" t="s">
        <v>287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85" t="s">
        <v>592</v>
      </c>
      <c r="D334" s="158"/>
      <c r="E334" s="159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8"/>
      <c r="Z334" s="148"/>
      <c r="AA334" s="148"/>
      <c r="AB334" s="148"/>
      <c r="AC334" s="148"/>
      <c r="AD334" s="148"/>
      <c r="AE334" s="148"/>
      <c r="AF334" s="148"/>
      <c r="AG334" s="148" t="s">
        <v>287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85" t="s">
        <v>593</v>
      </c>
      <c r="D335" s="158"/>
      <c r="E335" s="159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8"/>
      <c r="Z335" s="148"/>
      <c r="AA335" s="148"/>
      <c r="AB335" s="148"/>
      <c r="AC335" s="148"/>
      <c r="AD335" s="148"/>
      <c r="AE335" s="148"/>
      <c r="AF335" s="148"/>
      <c r="AG335" s="148" t="s">
        <v>287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55"/>
      <c r="B336" s="156"/>
      <c r="C336" s="185" t="s">
        <v>594</v>
      </c>
      <c r="D336" s="158"/>
      <c r="E336" s="159">
        <v>368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8"/>
      <c r="Z336" s="148"/>
      <c r="AA336" s="148"/>
      <c r="AB336" s="148"/>
      <c r="AC336" s="148"/>
      <c r="AD336" s="148"/>
      <c r="AE336" s="148"/>
      <c r="AF336" s="148"/>
      <c r="AG336" s="148" t="s">
        <v>287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67">
        <v>59</v>
      </c>
      <c r="B337" s="168" t="s">
        <v>595</v>
      </c>
      <c r="C337" s="184" t="s">
        <v>596</v>
      </c>
      <c r="D337" s="169" t="s">
        <v>445</v>
      </c>
      <c r="E337" s="170">
        <v>79</v>
      </c>
      <c r="F337" s="171"/>
      <c r="G337" s="172">
        <f>ROUND(E337*F337,2)</f>
        <v>0</v>
      </c>
      <c r="H337" s="171"/>
      <c r="I337" s="172">
        <f>ROUND(E337*H337,2)</f>
        <v>0</v>
      </c>
      <c r="J337" s="171"/>
      <c r="K337" s="172">
        <f>ROUND(E337*J337,2)</f>
        <v>0</v>
      </c>
      <c r="L337" s="172">
        <v>15</v>
      </c>
      <c r="M337" s="172">
        <f>G337*(1+L337/100)</f>
        <v>0</v>
      </c>
      <c r="N337" s="172">
        <v>0</v>
      </c>
      <c r="O337" s="172">
        <f>ROUND(E337*N337,2)</f>
        <v>0</v>
      </c>
      <c r="P337" s="172">
        <v>0</v>
      </c>
      <c r="Q337" s="172">
        <f>ROUND(E337*P337,2)</f>
        <v>0</v>
      </c>
      <c r="R337" s="172"/>
      <c r="S337" s="172" t="s">
        <v>291</v>
      </c>
      <c r="T337" s="173" t="s">
        <v>283</v>
      </c>
      <c r="U337" s="157">
        <v>0</v>
      </c>
      <c r="V337" s="157">
        <f>ROUND(E337*U337,2)</f>
        <v>0</v>
      </c>
      <c r="W337" s="157"/>
      <c r="X337" s="157" t="s">
        <v>292</v>
      </c>
      <c r="Y337" s="148"/>
      <c r="Z337" s="148"/>
      <c r="AA337" s="148"/>
      <c r="AB337" s="148"/>
      <c r="AC337" s="148"/>
      <c r="AD337" s="148"/>
      <c r="AE337" s="148"/>
      <c r="AF337" s="148"/>
      <c r="AG337" s="148" t="s">
        <v>293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85" t="s">
        <v>597</v>
      </c>
      <c r="D338" s="158"/>
      <c r="E338" s="159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8"/>
      <c r="Z338" s="148"/>
      <c r="AA338" s="148"/>
      <c r="AB338" s="148"/>
      <c r="AC338" s="148"/>
      <c r="AD338" s="148"/>
      <c r="AE338" s="148"/>
      <c r="AF338" s="148"/>
      <c r="AG338" s="148" t="s">
        <v>287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55"/>
      <c r="B339" s="156"/>
      <c r="C339" s="185" t="s">
        <v>598</v>
      </c>
      <c r="D339" s="158"/>
      <c r="E339" s="159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8"/>
      <c r="Z339" s="148"/>
      <c r="AA339" s="148"/>
      <c r="AB339" s="148"/>
      <c r="AC339" s="148"/>
      <c r="AD339" s="148"/>
      <c r="AE339" s="148"/>
      <c r="AF339" s="148"/>
      <c r="AG339" s="148" t="s">
        <v>287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185" t="s">
        <v>599</v>
      </c>
      <c r="D340" s="158"/>
      <c r="E340" s="159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8"/>
      <c r="Z340" s="148"/>
      <c r="AA340" s="148"/>
      <c r="AB340" s="148"/>
      <c r="AC340" s="148"/>
      <c r="AD340" s="148"/>
      <c r="AE340" s="148"/>
      <c r="AF340" s="148"/>
      <c r="AG340" s="148" t="s">
        <v>287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55"/>
      <c r="B341" s="156"/>
      <c r="C341" s="185" t="s">
        <v>600</v>
      </c>
      <c r="D341" s="158"/>
      <c r="E341" s="159">
        <v>79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8"/>
      <c r="Z341" s="148"/>
      <c r="AA341" s="148"/>
      <c r="AB341" s="148"/>
      <c r="AC341" s="148"/>
      <c r="AD341" s="148"/>
      <c r="AE341" s="148"/>
      <c r="AF341" s="148"/>
      <c r="AG341" s="148" t="s">
        <v>287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67">
        <v>60</v>
      </c>
      <c r="B342" s="168" t="s">
        <v>601</v>
      </c>
      <c r="C342" s="184" t="s">
        <v>602</v>
      </c>
      <c r="D342" s="169" t="s">
        <v>445</v>
      </c>
      <c r="E342" s="170">
        <v>380.95000000000005</v>
      </c>
      <c r="F342" s="171"/>
      <c r="G342" s="172">
        <f>ROUND(E342*F342,2)</f>
        <v>0</v>
      </c>
      <c r="H342" s="171"/>
      <c r="I342" s="172">
        <f>ROUND(E342*H342,2)</f>
        <v>0</v>
      </c>
      <c r="J342" s="171"/>
      <c r="K342" s="172">
        <f>ROUND(E342*J342,2)</f>
        <v>0</v>
      </c>
      <c r="L342" s="172">
        <v>15</v>
      </c>
      <c r="M342" s="172">
        <f>G342*(1+L342/100)</f>
        <v>0</v>
      </c>
      <c r="N342" s="172">
        <v>0</v>
      </c>
      <c r="O342" s="172">
        <f>ROUND(E342*N342,2)</f>
        <v>0</v>
      </c>
      <c r="P342" s="172">
        <v>0</v>
      </c>
      <c r="Q342" s="172">
        <f>ROUND(E342*P342,2)</f>
        <v>0</v>
      </c>
      <c r="R342" s="172"/>
      <c r="S342" s="172" t="s">
        <v>291</v>
      </c>
      <c r="T342" s="173" t="s">
        <v>283</v>
      </c>
      <c r="U342" s="157">
        <v>0</v>
      </c>
      <c r="V342" s="157">
        <f>ROUND(E342*U342,2)</f>
        <v>0</v>
      </c>
      <c r="W342" s="157"/>
      <c r="X342" s="157" t="s">
        <v>292</v>
      </c>
      <c r="Y342" s="148"/>
      <c r="Z342" s="148"/>
      <c r="AA342" s="148"/>
      <c r="AB342" s="148"/>
      <c r="AC342" s="148"/>
      <c r="AD342" s="148"/>
      <c r="AE342" s="148"/>
      <c r="AF342" s="148"/>
      <c r="AG342" s="148" t="s">
        <v>293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85" t="s">
        <v>603</v>
      </c>
      <c r="D343" s="158"/>
      <c r="E343" s="159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8"/>
      <c r="Z343" s="148"/>
      <c r="AA343" s="148"/>
      <c r="AB343" s="148"/>
      <c r="AC343" s="148"/>
      <c r="AD343" s="148"/>
      <c r="AE343" s="148"/>
      <c r="AF343" s="148"/>
      <c r="AG343" s="148" t="s">
        <v>287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55"/>
      <c r="B344" s="156"/>
      <c r="C344" s="185" t="s">
        <v>604</v>
      </c>
      <c r="D344" s="158"/>
      <c r="E344" s="159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8"/>
      <c r="Z344" s="148"/>
      <c r="AA344" s="148"/>
      <c r="AB344" s="148"/>
      <c r="AC344" s="148"/>
      <c r="AD344" s="148"/>
      <c r="AE344" s="148"/>
      <c r="AF344" s="148"/>
      <c r="AG344" s="148" t="s">
        <v>287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185" t="s">
        <v>605</v>
      </c>
      <c r="D345" s="158"/>
      <c r="E345" s="159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8"/>
      <c r="Z345" s="148"/>
      <c r="AA345" s="148"/>
      <c r="AB345" s="148"/>
      <c r="AC345" s="148"/>
      <c r="AD345" s="148"/>
      <c r="AE345" s="148"/>
      <c r="AF345" s="148"/>
      <c r="AG345" s="148" t="s">
        <v>287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55"/>
      <c r="B346" s="156"/>
      <c r="C346" s="185" t="s">
        <v>606</v>
      </c>
      <c r="D346" s="158"/>
      <c r="E346" s="159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8"/>
      <c r="Z346" s="148"/>
      <c r="AA346" s="148"/>
      <c r="AB346" s="148"/>
      <c r="AC346" s="148"/>
      <c r="AD346" s="148"/>
      <c r="AE346" s="148"/>
      <c r="AF346" s="148"/>
      <c r="AG346" s="148" t="s">
        <v>287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185" t="s">
        <v>607</v>
      </c>
      <c r="D347" s="158"/>
      <c r="E347" s="159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8"/>
      <c r="Z347" s="148"/>
      <c r="AA347" s="148"/>
      <c r="AB347" s="148"/>
      <c r="AC347" s="148"/>
      <c r="AD347" s="148"/>
      <c r="AE347" s="148"/>
      <c r="AF347" s="148"/>
      <c r="AG347" s="148" t="s">
        <v>287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185" t="s">
        <v>608</v>
      </c>
      <c r="D348" s="158"/>
      <c r="E348" s="159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8"/>
      <c r="Z348" s="148"/>
      <c r="AA348" s="148"/>
      <c r="AB348" s="148"/>
      <c r="AC348" s="148"/>
      <c r="AD348" s="148"/>
      <c r="AE348" s="148"/>
      <c r="AF348" s="148"/>
      <c r="AG348" s="148" t="s">
        <v>287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185" t="s">
        <v>545</v>
      </c>
      <c r="D349" s="158"/>
      <c r="E349" s="159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8"/>
      <c r="Z349" s="148"/>
      <c r="AA349" s="148"/>
      <c r="AB349" s="148"/>
      <c r="AC349" s="148"/>
      <c r="AD349" s="148"/>
      <c r="AE349" s="148"/>
      <c r="AF349" s="148"/>
      <c r="AG349" s="148" t="s">
        <v>287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5"/>
      <c r="B350" s="156"/>
      <c r="C350" s="185" t="s">
        <v>609</v>
      </c>
      <c r="D350" s="158"/>
      <c r="E350" s="159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8"/>
      <c r="Z350" s="148"/>
      <c r="AA350" s="148"/>
      <c r="AB350" s="148"/>
      <c r="AC350" s="148"/>
      <c r="AD350" s="148"/>
      <c r="AE350" s="148"/>
      <c r="AF350" s="148"/>
      <c r="AG350" s="148" t="s">
        <v>287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55"/>
      <c r="B351" s="156"/>
      <c r="C351" s="185" t="s">
        <v>610</v>
      </c>
      <c r="D351" s="158"/>
      <c r="E351" s="159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8"/>
      <c r="Z351" s="148"/>
      <c r="AA351" s="148"/>
      <c r="AB351" s="148"/>
      <c r="AC351" s="148"/>
      <c r="AD351" s="148"/>
      <c r="AE351" s="148"/>
      <c r="AF351" s="148"/>
      <c r="AG351" s="148" t="s">
        <v>287</v>
      </c>
      <c r="AH351" s="148">
        <v>0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185" t="s">
        <v>611</v>
      </c>
      <c r="D352" s="158"/>
      <c r="E352" s="159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8"/>
      <c r="Z352" s="148"/>
      <c r="AA352" s="148"/>
      <c r="AB352" s="148"/>
      <c r="AC352" s="148"/>
      <c r="AD352" s="148"/>
      <c r="AE352" s="148"/>
      <c r="AF352" s="148"/>
      <c r="AG352" s="148" t="s">
        <v>287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55"/>
      <c r="B353" s="156"/>
      <c r="C353" s="185" t="s">
        <v>612</v>
      </c>
      <c r="D353" s="158"/>
      <c r="E353" s="159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8"/>
      <c r="Z353" s="148"/>
      <c r="AA353" s="148"/>
      <c r="AB353" s="148"/>
      <c r="AC353" s="148"/>
      <c r="AD353" s="148"/>
      <c r="AE353" s="148"/>
      <c r="AF353" s="148"/>
      <c r="AG353" s="148" t="s">
        <v>287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185" t="s">
        <v>613</v>
      </c>
      <c r="D354" s="158"/>
      <c r="E354" s="159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8"/>
      <c r="Z354" s="148"/>
      <c r="AA354" s="148"/>
      <c r="AB354" s="148"/>
      <c r="AC354" s="148"/>
      <c r="AD354" s="148"/>
      <c r="AE354" s="148"/>
      <c r="AF354" s="148"/>
      <c r="AG354" s="148" t="s">
        <v>287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55"/>
      <c r="B355" s="156"/>
      <c r="C355" s="185" t="s">
        <v>614</v>
      </c>
      <c r="D355" s="158"/>
      <c r="E355" s="159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8"/>
      <c r="Z355" s="148"/>
      <c r="AA355" s="148"/>
      <c r="AB355" s="148"/>
      <c r="AC355" s="148"/>
      <c r="AD355" s="148"/>
      <c r="AE355" s="148"/>
      <c r="AF355" s="148"/>
      <c r="AG355" s="148" t="s">
        <v>287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55"/>
      <c r="B356" s="156"/>
      <c r="C356" s="185" t="s">
        <v>615</v>
      </c>
      <c r="D356" s="158"/>
      <c r="E356" s="159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8"/>
      <c r="Z356" s="148"/>
      <c r="AA356" s="148"/>
      <c r="AB356" s="148"/>
      <c r="AC356" s="148"/>
      <c r="AD356" s="148"/>
      <c r="AE356" s="148"/>
      <c r="AF356" s="148"/>
      <c r="AG356" s="148" t="s">
        <v>287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55"/>
      <c r="B357" s="156"/>
      <c r="C357" s="185" t="s">
        <v>616</v>
      </c>
      <c r="D357" s="158"/>
      <c r="E357" s="159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8"/>
      <c r="Z357" s="148"/>
      <c r="AA357" s="148"/>
      <c r="AB357" s="148"/>
      <c r="AC357" s="148"/>
      <c r="AD357" s="148"/>
      <c r="AE357" s="148"/>
      <c r="AF357" s="148"/>
      <c r="AG357" s="148" t="s">
        <v>287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185" t="s">
        <v>617</v>
      </c>
      <c r="D358" s="158"/>
      <c r="E358" s="159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8"/>
      <c r="Z358" s="148"/>
      <c r="AA358" s="148"/>
      <c r="AB358" s="148"/>
      <c r="AC358" s="148"/>
      <c r="AD358" s="148"/>
      <c r="AE358" s="148"/>
      <c r="AF358" s="148"/>
      <c r="AG358" s="148" t="s">
        <v>287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185" t="s">
        <v>618</v>
      </c>
      <c r="D359" s="158"/>
      <c r="E359" s="159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8"/>
      <c r="Z359" s="148"/>
      <c r="AA359" s="148"/>
      <c r="AB359" s="148"/>
      <c r="AC359" s="148"/>
      <c r="AD359" s="148"/>
      <c r="AE359" s="148"/>
      <c r="AF359" s="148"/>
      <c r="AG359" s="148" t="s">
        <v>287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55"/>
      <c r="B360" s="156"/>
      <c r="C360" s="185" t="s">
        <v>619</v>
      </c>
      <c r="D360" s="158"/>
      <c r="E360" s="159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8"/>
      <c r="Z360" s="148"/>
      <c r="AA360" s="148"/>
      <c r="AB360" s="148"/>
      <c r="AC360" s="148"/>
      <c r="AD360" s="148"/>
      <c r="AE360" s="148"/>
      <c r="AF360" s="148"/>
      <c r="AG360" s="148" t="s">
        <v>287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55"/>
      <c r="B361" s="156"/>
      <c r="C361" s="185" t="s">
        <v>620</v>
      </c>
      <c r="D361" s="158"/>
      <c r="E361" s="159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8"/>
      <c r="Z361" s="148"/>
      <c r="AA361" s="148"/>
      <c r="AB361" s="148"/>
      <c r="AC361" s="148"/>
      <c r="AD361" s="148"/>
      <c r="AE361" s="148"/>
      <c r="AF361" s="148"/>
      <c r="AG361" s="148" t="s">
        <v>287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55"/>
      <c r="B362" s="156"/>
      <c r="C362" s="185" t="s">
        <v>621</v>
      </c>
      <c r="D362" s="158"/>
      <c r="E362" s="159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8"/>
      <c r="Z362" s="148"/>
      <c r="AA362" s="148"/>
      <c r="AB362" s="148"/>
      <c r="AC362" s="148"/>
      <c r="AD362" s="148"/>
      <c r="AE362" s="148"/>
      <c r="AF362" s="148"/>
      <c r="AG362" s="148" t="s">
        <v>287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55"/>
      <c r="B363" s="156"/>
      <c r="C363" s="185" t="s">
        <v>622</v>
      </c>
      <c r="D363" s="158"/>
      <c r="E363" s="159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8"/>
      <c r="Z363" s="148"/>
      <c r="AA363" s="148"/>
      <c r="AB363" s="148"/>
      <c r="AC363" s="148"/>
      <c r="AD363" s="148"/>
      <c r="AE363" s="148"/>
      <c r="AF363" s="148"/>
      <c r="AG363" s="148" t="s">
        <v>287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5"/>
      <c r="B364" s="156"/>
      <c r="C364" s="185" t="s">
        <v>623</v>
      </c>
      <c r="D364" s="158"/>
      <c r="E364" s="159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8"/>
      <c r="Z364" s="148"/>
      <c r="AA364" s="148"/>
      <c r="AB364" s="148"/>
      <c r="AC364" s="148"/>
      <c r="AD364" s="148"/>
      <c r="AE364" s="148"/>
      <c r="AF364" s="148"/>
      <c r="AG364" s="148" t="s">
        <v>287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55"/>
      <c r="B365" s="156"/>
      <c r="C365" s="185" t="s">
        <v>611</v>
      </c>
      <c r="D365" s="158"/>
      <c r="E365" s="159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8"/>
      <c r="Z365" s="148"/>
      <c r="AA365" s="148"/>
      <c r="AB365" s="148"/>
      <c r="AC365" s="148"/>
      <c r="AD365" s="148"/>
      <c r="AE365" s="148"/>
      <c r="AF365" s="148"/>
      <c r="AG365" s="148" t="s">
        <v>287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185" t="s">
        <v>545</v>
      </c>
      <c r="D366" s="158"/>
      <c r="E366" s="159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8"/>
      <c r="Z366" s="148"/>
      <c r="AA366" s="148"/>
      <c r="AB366" s="148"/>
      <c r="AC366" s="148"/>
      <c r="AD366" s="148"/>
      <c r="AE366" s="148"/>
      <c r="AF366" s="148"/>
      <c r="AG366" s="148" t="s">
        <v>287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185" t="s">
        <v>624</v>
      </c>
      <c r="D367" s="158"/>
      <c r="E367" s="159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8"/>
      <c r="Z367" s="148"/>
      <c r="AA367" s="148"/>
      <c r="AB367" s="148"/>
      <c r="AC367" s="148"/>
      <c r="AD367" s="148"/>
      <c r="AE367" s="148"/>
      <c r="AF367" s="148"/>
      <c r="AG367" s="148" t="s">
        <v>287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5"/>
      <c r="B368" s="156"/>
      <c r="C368" s="185" t="s">
        <v>625</v>
      </c>
      <c r="D368" s="158"/>
      <c r="E368" s="159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8"/>
      <c r="Z368" s="148"/>
      <c r="AA368" s="148"/>
      <c r="AB368" s="148"/>
      <c r="AC368" s="148"/>
      <c r="AD368" s="148"/>
      <c r="AE368" s="148"/>
      <c r="AF368" s="148"/>
      <c r="AG368" s="148" t="s">
        <v>287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55"/>
      <c r="B369" s="156"/>
      <c r="C369" s="185" t="s">
        <v>626</v>
      </c>
      <c r="D369" s="158"/>
      <c r="E369" s="159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8"/>
      <c r="Z369" s="148"/>
      <c r="AA369" s="148"/>
      <c r="AB369" s="148"/>
      <c r="AC369" s="148"/>
      <c r="AD369" s="148"/>
      <c r="AE369" s="148"/>
      <c r="AF369" s="148"/>
      <c r="AG369" s="148" t="s">
        <v>287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55"/>
      <c r="B370" s="156"/>
      <c r="C370" s="185" t="s">
        <v>627</v>
      </c>
      <c r="D370" s="158"/>
      <c r="E370" s="159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8"/>
      <c r="Z370" s="148"/>
      <c r="AA370" s="148"/>
      <c r="AB370" s="148"/>
      <c r="AC370" s="148"/>
      <c r="AD370" s="148"/>
      <c r="AE370" s="148"/>
      <c r="AF370" s="148"/>
      <c r="AG370" s="148" t="s">
        <v>287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185" t="s">
        <v>628</v>
      </c>
      <c r="D371" s="158"/>
      <c r="E371" s="159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8"/>
      <c r="Z371" s="148"/>
      <c r="AA371" s="148"/>
      <c r="AB371" s="148"/>
      <c r="AC371" s="148"/>
      <c r="AD371" s="148"/>
      <c r="AE371" s="148"/>
      <c r="AF371" s="148"/>
      <c r="AG371" s="148" t="s">
        <v>287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185" t="s">
        <v>629</v>
      </c>
      <c r="D372" s="158"/>
      <c r="E372" s="159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8"/>
      <c r="Z372" s="148"/>
      <c r="AA372" s="148"/>
      <c r="AB372" s="148"/>
      <c r="AC372" s="148"/>
      <c r="AD372" s="148"/>
      <c r="AE372" s="148"/>
      <c r="AF372" s="148"/>
      <c r="AG372" s="148" t="s">
        <v>287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55"/>
      <c r="B373" s="156"/>
      <c r="C373" s="185" t="s">
        <v>630</v>
      </c>
      <c r="D373" s="158"/>
      <c r="E373" s="159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8"/>
      <c r="Z373" s="148"/>
      <c r="AA373" s="148"/>
      <c r="AB373" s="148"/>
      <c r="AC373" s="148"/>
      <c r="AD373" s="148"/>
      <c r="AE373" s="148"/>
      <c r="AF373" s="148"/>
      <c r="AG373" s="148" t="s">
        <v>287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55"/>
      <c r="B374" s="156"/>
      <c r="C374" s="185" t="s">
        <v>631</v>
      </c>
      <c r="D374" s="158"/>
      <c r="E374" s="159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8"/>
      <c r="Z374" s="148"/>
      <c r="AA374" s="148"/>
      <c r="AB374" s="148"/>
      <c r="AC374" s="148"/>
      <c r="AD374" s="148"/>
      <c r="AE374" s="148"/>
      <c r="AF374" s="148"/>
      <c r="AG374" s="148" t="s">
        <v>287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5"/>
      <c r="B375" s="156"/>
      <c r="C375" s="185" t="s">
        <v>632</v>
      </c>
      <c r="D375" s="158"/>
      <c r="E375" s="159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8"/>
      <c r="Z375" s="148"/>
      <c r="AA375" s="148"/>
      <c r="AB375" s="148"/>
      <c r="AC375" s="148"/>
      <c r="AD375" s="148"/>
      <c r="AE375" s="148"/>
      <c r="AF375" s="148"/>
      <c r="AG375" s="148" t="s">
        <v>287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55"/>
      <c r="B376" s="156"/>
      <c r="C376" s="185" t="s">
        <v>633</v>
      </c>
      <c r="D376" s="158"/>
      <c r="E376" s="159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8"/>
      <c r="Z376" s="148"/>
      <c r="AA376" s="148"/>
      <c r="AB376" s="148"/>
      <c r="AC376" s="148"/>
      <c r="AD376" s="148"/>
      <c r="AE376" s="148"/>
      <c r="AF376" s="148"/>
      <c r="AG376" s="148" t="s">
        <v>287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55"/>
      <c r="B377" s="156"/>
      <c r="C377" s="185" t="s">
        <v>634</v>
      </c>
      <c r="D377" s="158"/>
      <c r="E377" s="159">
        <v>380.95000000000005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8"/>
      <c r="Z377" s="148"/>
      <c r="AA377" s="148"/>
      <c r="AB377" s="148"/>
      <c r="AC377" s="148"/>
      <c r="AD377" s="148"/>
      <c r="AE377" s="148"/>
      <c r="AF377" s="148"/>
      <c r="AG377" s="148" t="s">
        <v>287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67">
        <v>61</v>
      </c>
      <c r="B378" s="168" t="s">
        <v>635</v>
      </c>
      <c r="C378" s="184" t="s">
        <v>636</v>
      </c>
      <c r="D378" s="169" t="s">
        <v>445</v>
      </c>
      <c r="E378" s="170">
        <v>380.95000000000005</v>
      </c>
      <c r="F378" s="171"/>
      <c r="G378" s="172">
        <f>ROUND(E378*F378,2)</f>
        <v>0</v>
      </c>
      <c r="H378" s="171"/>
      <c r="I378" s="172">
        <f>ROUND(E378*H378,2)</f>
        <v>0</v>
      </c>
      <c r="J378" s="171"/>
      <c r="K378" s="172">
        <f>ROUND(E378*J378,2)</f>
        <v>0</v>
      </c>
      <c r="L378" s="172">
        <v>15</v>
      </c>
      <c r="M378" s="172">
        <f>G378*(1+L378/100)</f>
        <v>0</v>
      </c>
      <c r="N378" s="172">
        <v>0</v>
      </c>
      <c r="O378" s="172">
        <f>ROUND(E378*N378,2)</f>
        <v>0</v>
      </c>
      <c r="P378" s="172">
        <v>0</v>
      </c>
      <c r="Q378" s="172">
        <f>ROUND(E378*P378,2)</f>
        <v>0</v>
      </c>
      <c r="R378" s="172"/>
      <c r="S378" s="172" t="s">
        <v>291</v>
      </c>
      <c r="T378" s="173" t="s">
        <v>283</v>
      </c>
      <c r="U378" s="157">
        <v>0</v>
      </c>
      <c r="V378" s="157">
        <f>ROUND(E378*U378,2)</f>
        <v>0</v>
      </c>
      <c r="W378" s="157"/>
      <c r="X378" s="157" t="s">
        <v>292</v>
      </c>
      <c r="Y378" s="148"/>
      <c r="Z378" s="148"/>
      <c r="AA378" s="148"/>
      <c r="AB378" s="148"/>
      <c r="AC378" s="148"/>
      <c r="AD378" s="148"/>
      <c r="AE378" s="148"/>
      <c r="AF378" s="148"/>
      <c r="AG378" s="148" t="s">
        <v>293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55"/>
      <c r="B379" s="156"/>
      <c r="C379" s="185" t="s">
        <v>603</v>
      </c>
      <c r="D379" s="158"/>
      <c r="E379" s="159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8"/>
      <c r="Z379" s="148"/>
      <c r="AA379" s="148"/>
      <c r="AB379" s="148"/>
      <c r="AC379" s="148"/>
      <c r="AD379" s="148"/>
      <c r="AE379" s="148"/>
      <c r="AF379" s="148"/>
      <c r="AG379" s="148" t="s">
        <v>287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55"/>
      <c r="B380" s="156"/>
      <c r="C380" s="185" t="s">
        <v>604</v>
      </c>
      <c r="D380" s="158"/>
      <c r="E380" s="159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8"/>
      <c r="Z380" s="148"/>
      <c r="AA380" s="148"/>
      <c r="AB380" s="148"/>
      <c r="AC380" s="148"/>
      <c r="AD380" s="148"/>
      <c r="AE380" s="148"/>
      <c r="AF380" s="148"/>
      <c r="AG380" s="148" t="s">
        <v>287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55"/>
      <c r="B381" s="156"/>
      <c r="C381" s="185" t="s">
        <v>605</v>
      </c>
      <c r="D381" s="158"/>
      <c r="E381" s="159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8"/>
      <c r="Z381" s="148"/>
      <c r="AA381" s="148"/>
      <c r="AB381" s="148"/>
      <c r="AC381" s="148"/>
      <c r="AD381" s="148"/>
      <c r="AE381" s="148"/>
      <c r="AF381" s="148"/>
      <c r="AG381" s="148" t="s">
        <v>287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55"/>
      <c r="B382" s="156"/>
      <c r="C382" s="185" t="s">
        <v>606</v>
      </c>
      <c r="D382" s="158"/>
      <c r="E382" s="159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8"/>
      <c r="Z382" s="148"/>
      <c r="AA382" s="148"/>
      <c r="AB382" s="148"/>
      <c r="AC382" s="148"/>
      <c r="AD382" s="148"/>
      <c r="AE382" s="148"/>
      <c r="AF382" s="148"/>
      <c r="AG382" s="148" t="s">
        <v>287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55"/>
      <c r="B383" s="156"/>
      <c r="C383" s="185" t="s">
        <v>607</v>
      </c>
      <c r="D383" s="158"/>
      <c r="E383" s="159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8"/>
      <c r="Z383" s="148"/>
      <c r="AA383" s="148"/>
      <c r="AB383" s="148"/>
      <c r="AC383" s="148"/>
      <c r="AD383" s="148"/>
      <c r="AE383" s="148"/>
      <c r="AF383" s="148"/>
      <c r="AG383" s="148" t="s">
        <v>287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55"/>
      <c r="B384" s="156"/>
      <c r="C384" s="185" t="s">
        <v>608</v>
      </c>
      <c r="D384" s="158"/>
      <c r="E384" s="159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8"/>
      <c r="Z384" s="148"/>
      <c r="AA384" s="148"/>
      <c r="AB384" s="148"/>
      <c r="AC384" s="148"/>
      <c r="AD384" s="148"/>
      <c r="AE384" s="148"/>
      <c r="AF384" s="148"/>
      <c r="AG384" s="148" t="s">
        <v>287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55"/>
      <c r="B385" s="156"/>
      <c r="C385" s="185" t="s">
        <v>545</v>
      </c>
      <c r="D385" s="158"/>
      <c r="E385" s="159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8"/>
      <c r="Z385" s="148"/>
      <c r="AA385" s="148"/>
      <c r="AB385" s="148"/>
      <c r="AC385" s="148"/>
      <c r="AD385" s="148"/>
      <c r="AE385" s="148"/>
      <c r="AF385" s="148"/>
      <c r="AG385" s="148" t="s">
        <v>287</v>
      </c>
      <c r="AH385" s="148">
        <v>0</v>
      </c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 x14ac:dyDescent="0.2">
      <c r="A386" s="155"/>
      <c r="B386" s="156"/>
      <c r="C386" s="185" t="s">
        <v>609</v>
      </c>
      <c r="D386" s="158"/>
      <c r="E386" s="159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8"/>
      <c r="Z386" s="148"/>
      <c r="AA386" s="148"/>
      <c r="AB386" s="148"/>
      <c r="AC386" s="148"/>
      <c r="AD386" s="148"/>
      <c r="AE386" s="148"/>
      <c r="AF386" s="148"/>
      <c r="AG386" s="148" t="s">
        <v>287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55"/>
      <c r="B387" s="156"/>
      <c r="C387" s="185" t="s">
        <v>610</v>
      </c>
      <c r="D387" s="158"/>
      <c r="E387" s="159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8"/>
      <c r="Z387" s="148"/>
      <c r="AA387" s="148"/>
      <c r="AB387" s="148"/>
      <c r="AC387" s="148"/>
      <c r="AD387" s="148"/>
      <c r="AE387" s="148"/>
      <c r="AF387" s="148"/>
      <c r="AG387" s="148" t="s">
        <v>287</v>
      </c>
      <c r="AH387" s="148">
        <v>0</v>
      </c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">
      <c r="A388" s="155"/>
      <c r="B388" s="156"/>
      <c r="C388" s="185" t="s">
        <v>611</v>
      </c>
      <c r="D388" s="158"/>
      <c r="E388" s="159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8"/>
      <c r="Z388" s="148"/>
      <c r="AA388" s="148"/>
      <c r="AB388" s="148"/>
      <c r="AC388" s="148"/>
      <c r="AD388" s="148"/>
      <c r="AE388" s="148"/>
      <c r="AF388" s="148"/>
      <c r="AG388" s="148" t="s">
        <v>287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55"/>
      <c r="B389" s="156"/>
      <c r="C389" s="185" t="s">
        <v>612</v>
      </c>
      <c r="D389" s="158"/>
      <c r="E389" s="159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8"/>
      <c r="Z389" s="148"/>
      <c r="AA389" s="148"/>
      <c r="AB389" s="148"/>
      <c r="AC389" s="148"/>
      <c r="AD389" s="148"/>
      <c r="AE389" s="148"/>
      <c r="AF389" s="148"/>
      <c r="AG389" s="148" t="s">
        <v>287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55"/>
      <c r="B390" s="156"/>
      <c r="C390" s="185" t="s">
        <v>613</v>
      </c>
      <c r="D390" s="158"/>
      <c r="E390" s="159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8"/>
      <c r="Z390" s="148"/>
      <c r="AA390" s="148"/>
      <c r="AB390" s="148"/>
      <c r="AC390" s="148"/>
      <c r="AD390" s="148"/>
      <c r="AE390" s="148"/>
      <c r="AF390" s="148"/>
      <c r="AG390" s="148" t="s">
        <v>287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55"/>
      <c r="B391" s="156"/>
      <c r="C391" s="185" t="s">
        <v>614</v>
      </c>
      <c r="D391" s="158"/>
      <c r="E391" s="159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8"/>
      <c r="Z391" s="148"/>
      <c r="AA391" s="148"/>
      <c r="AB391" s="148"/>
      <c r="AC391" s="148"/>
      <c r="AD391" s="148"/>
      <c r="AE391" s="148"/>
      <c r="AF391" s="148"/>
      <c r="AG391" s="148" t="s">
        <v>287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55"/>
      <c r="B392" s="156"/>
      <c r="C392" s="185" t="s">
        <v>615</v>
      </c>
      <c r="D392" s="158"/>
      <c r="E392" s="159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8"/>
      <c r="Z392" s="148"/>
      <c r="AA392" s="148"/>
      <c r="AB392" s="148"/>
      <c r="AC392" s="148"/>
      <c r="AD392" s="148"/>
      <c r="AE392" s="148"/>
      <c r="AF392" s="148"/>
      <c r="AG392" s="148" t="s">
        <v>287</v>
      </c>
      <c r="AH392" s="148">
        <v>0</v>
      </c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">
      <c r="A393" s="155"/>
      <c r="B393" s="156"/>
      <c r="C393" s="185" t="s">
        <v>616</v>
      </c>
      <c r="D393" s="158"/>
      <c r="E393" s="159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8"/>
      <c r="Z393" s="148"/>
      <c r="AA393" s="148"/>
      <c r="AB393" s="148"/>
      <c r="AC393" s="148"/>
      <c r="AD393" s="148"/>
      <c r="AE393" s="148"/>
      <c r="AF393" s="148"/>
      <c r="AG393" s="148" t="s">
        <v>287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55"/>
      <c r="B394" s="156"/>
      <c r="C394" s="185" t="s">
        <v>617</v>
      </c>
      <c r="D394" s="158"/>
      <c r="E394" s="159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8"/>
      <c r="Z394" s="148"/>
      <c r="AA394" s="148"/>
      <c r="AB394" s="148"/>
      <c r="AC394" s="148"/>
      <c r="AD394" s="148"/>
      <c r="AE394" s="148"/>
      <c r="AF394" s="148"/>
      <c r="AG394" s="148" t="s">
        <v>287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 x14ac:dyDescent="0.2">
      <c r="A395" s="155"/>
      <c r="B395" s="156"/>
      <c r="C395" s="185" t="s">
        <v>618</v>
      </c>
      <c r="D395" s="158"/>
      <c r="E395" s="159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8"/>
      <c r="Z395" s="148"/>
      <c r="AA395" s="148"/>
      <c r="AB395" s="148"/>
      <c r="AC395" s="148"/>
      <c r="AD395" s="148"/>
      <c r="AE395" s="148"/>
      <c r="AF395" s="148"/>
      <c r="AG395" s="148" t="s">
        <v>287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55"/>
      <c r="B396" s="156"/>
      <c r="C396" s="185" t="s">
        <v>619</v>
      </c>
      <c r="D396" s="158"/>
      <c r="E396" s="159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8"/>
      <c r="Z396" s="148"/>
      <c r="AA396" s="148"/>
      <c r="AB396" s="148"/>
      <c r="AC396" s="148"/>
      <c r="AD396" s="148"/>
      <c r="AE396" s="148"/>
      <c r="AF396" s="148"/>
      <c r="AG396" s="148" t="s">
        <v>287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55"/>
      <c r="B397" s="156"/>
      <c r="C397" s="185" t="s">
        <v>620</v>
      </c>
      <c r="D397" s="158"/>
      <c r="E397" s="159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8"/>
      <c r="Z397" s="148"/>
      <c r="AA397" s="148"/>
      <c r="AB397" s="148"/>
      <c r="AC397" s="148"/>
      <c r="AD397" s="148"/>
      <c r="AE397" s="148"/>
      <c r="AF397" s="148"/>
      <c r="AG397" s="148" t="s">
        <v>287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">
      <c r="A398" s="155"/>
      <c r="B398" s="156"/>
      <c r="C398" s="185" t="s">
        <v>621</v>
      </c>
      <c r="D398" s="158"/>
      <c r="E398" s="159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8"/>
      <c r="Z398" s="148"/>
      <c r="AA398" s="148"/>
      <c r="AB398" s="148"/>
      <c r="AC398" s="148"/>
      <c r="AD398" s="148"/>
      <c r="AE398" s="148"/>
      <c r="AF398" s="148"/>
      <c r="AG398" s="148" t="s">
        <v>287</v>
      </c>
      <c r="AH398" s="148">
        <v>0</v>
      </c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">
      <c r="A399" s="155"/>
      <c r="B399" s="156"/>
      <c r="C399" s="185" t="s">
        <v>622</v>
      </c>
      <c r="D399" s="158"/>
      <c r="E399" s="159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8"/>
      <c r="Z399" s="148"/>
      <c r="AA399" s="148"/>
      <c r="AB399" s="148"/>
      <c r="AC399" s="148"/>
      <c r="AD399" s="148"/>
      <c r="AE399" s="148"/>
      <c r="AF399" s="148"/>
      <c r="AG399" s="148" t="s">
        <v>287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">
      <c r="A400" s="155"/>
      <c r="B400" s="156"/>
      <c r="C400" s="185" t="s">
        <v>623</v>
      </c>
      <c r="D400" s="158"/>
      <c r="E400" s="159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8"/>
      <c r="Z400" s="148"/>
      <c r="AA400" s="148"/>
      <c r="AB400" s="148"/>
      <c r="AC400" s="148"/>
      <c r="AD400" s="148"/>
      <c r="AE400" s="148"/>
      <c r="AF400" s="148"/>
      <c r="AG400" s="148" t="s">
        <v>287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">
      <c r="A401" s="155"/>
      <c r="B401" s="156"/>
      <c r="C401" s="185" t="s">
        <v>611</v>
      </c>
      <c r="D401" s="158"/>
      <c r="E401" s="159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8"/>
      <c r="Z401" s="148"/>
      <c r="AA401" s="148"/>
      <c r="AB401" s="148"/>
      <c r="AC401" s="148"/>
      <c r="AD401" s="148"/>
      <c r="AE401" s="148"/>
      <c r="AF401" s="148"/>
      <c r="AG401" s="148" t="s">
        <v>287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55"/>
      <c r="B402" s="156"/>
      <c r="C402" s="185" t="s">
        <v>545</v>
      </c>
      <c r="D402" s="158"/>
      <c r="E402" s="159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8"/>
      <c r="Z402" s="148"/>
      <c r="AA402" s="148"/>
      <c r="AB402" s="148"/>
      <c r="AC402" s="148"/>
      <c r="AD402" s="148"/>
      <c r="AE402" s="148"/>
      <c r="AF402" s="148"/>
      <c r="AG402" s="148" t="s">
        <v>287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">
      <c r="A403" s="155"/>
      <c r="B403" s="156"/>
      <c r="C403" s="185" t="s">
        <v>624</v>
      </c>
      <c r="D403" s="158"/>
      <c r="E403" s="159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8"/>
      <c r="Z403" s="148"/>
      <c r="AA403" s="148"/>
      <c r="AB403" s="148"/>
      <c r="AC403" s="148"/>
      <c r="AD403" s="148"/>
      <c r="AE403" s="148"/>
      <c r="AF403" s="148"/>
      <c r="AG403" s="148" t="s">
        <v>287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55"/>
      <c r="B404" s="156"/>
      <c r="C404" s="185" t="s">
        <v>625</v>
      </c>
      <c r="D404" s="158"/>
      <c r="E404" s="159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8"/>
      <c r="Z404" s="148"/>
      <c r="AA404" s="148"/>
      <c r="AB404" s="148"/>
      <c r="AC404" s="148"/>
      <c r="AD404" s="148"/>
      <c r="AE404" s="148"/>
      <c r="AF404" s="148"/>
      <c r="AG404" s="148" t="s">
        <v>287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55"/>
      <c r="B405" s="156"/>
      <c r="C405" s="185" t="s">
        <v>626</v>
      </c>
      <c r="D405" s="158"/>
      <c r="E405" s="159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8"/>
      <c r="Z405" s="148"/>
      <c r="AA405" s="148"/>
      <c r="AB405" s="148"/>
      <c r="AC405" s="148"/>
      <c r="AD405" s="148"/>
      <c r="AE405" s="148"/>
      <c r="AF405" s="148"/>
      <c r="AG405" s="148" t="s">
        <v>287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185" t="s">
        <v>627</v>
      </c>
      <c r="D406" s="158"/>
      <c r="E406" s="159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8"/>
      <c r="Z406" s="148"/>
      <c r="AA406" s="148"/>
      <c r="AB406" s="148"/>
      <c r="AC406" s="148"/>
      <c r="AD406" s="148"/>
      <c r="AE406" s="148"/>
      <c r="AF406" s="148"/>
      <c r="AG406" s="148" t="s">
        <v>287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55"/>
      <c r="B407" s="156"/>
      <c r="C407" s="185" t="s">
        <v>628</v>
      </c>
      <c r="D407" s="158"/>
      <c r="E407" s="159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8"/>
      <c r="Z407" s="148"/>
      <c r="AA407" s="148"/>
      <c r="AB407" s="148"/>
      <c r="AC407" s="148"/>
      <c r="AD407" s="148"/>
      <c r="AE407" s="148"/>
      <c r="AF407" s="148"/>
      <c r="AG407" s="148" t="s">
        <v>287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55"/>
      <c r="B408" s="156"/>
      <c r="C408" s="185" t="s">
        <v>629</v>
      </c>
      <c r="D408" s="158"/>
      <c r="E408" s="159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8"/>
      <c r="Z408" s="148"/>
      <c r="AA408" s="148"/>
      <c r="AB408" s="148"/>
      <c r="AC408" s="148"/>
      <c r="AD408" s="148"/>
      <c r="AE408" s="148"/>
      <c r="AF408" s="148"/>
      <c r="AG408" s="148" t="s">
        <v>287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55"/>
      <c r="B409" s="156"/>
      <c r="C409" s="185" t="s">
        <v>630</v>
      </c>
      <c r="D409" s="158"/>
      <c r="E409" s="159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8"/>
      <c r="Z409" s="148"/>
      <c r="AA409" s="148"/>
      <c r="AB409" s="148"/>
      <c r="AC409" s="148"/>
      <c r="AD409" s="148"/>
      <c r="AE409" s="148"/>
      <c r="AF409" s="148"/>
      <c r="AG409" s="148" t="s">
        <v>287</v>
      </c>
      <c r="AH409" s="148">
        <v>0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55"/>
      <c r="B410" s="156"/>
      <c r="C410" s="185" t="s">
        <v>631</v>
      </c>
      <c r="D410" s="158"/>
      <c r="E410" s="159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8"/>
      <c r="Z410" s="148"/>
      <c r="AA410" s="148"/>
      <c r="AB410" s="148"/>
      <c r="AC410" s="148"/>
      <c r="AD410" s="148"/>
      <c r="AE410" s="148"/>
      <c r="AF410" s="148"/>
      <c r="AG410" s="148" t="s">
        <v>287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55"/>
      <c r="B411" s="156"/>
      <c r="C411" s="185" t="s">
        <v>632</v>
      </c>
      <c r="D411" s="158"/>
      <c r="E411" s="159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8"/>
      <c r="Z411" s="148"/>
      <c r="AA411" s="148"/>
      <c r="AB411" s="148"/>
      <c r="AC411" s="148"/>
      <c r="AD411" s="148"/>
      <c r="AE411" s="148"/>
      <c r="AF411" s="148"/>
      <c r="AG411" s="148" t="s">
        <v>287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55"/>
      <c r="B412" s="156"/>
      <c r="C412" s="185" t="s">
        <v>633</v>
      </c>
      <c r="D412" s="158"/>
      <c r="E412" s="159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8"/>
      <c r="Z412" s="148"/>
      <c r="AA412" s="148"/>
      <c r="AB412" s="148"/>
      <c r="AC412" s="148"/>
      <c r="AD412" s="148"/>
      <c r="AE412" s="148"/>
      <c r="AF412" s="148"/>
      <c r="AG412" s="148" t="s">
        <v>287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55"/>
      <c r="B413" s="156"/>
      <c r="C413" s="185" t="s">
        <v>634</v>
      </c>
      <c r="D413" s="158"/>
      <c r="E413" s="159">
        <v>380.95000000000005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8"/>
      <c r="Z413" s="148"/>
      <c r="AA413" s="148"/>
      <c r="AB413" s="148"/>
      <c r="AC413" s="148"/>
      <c r="AD413" s="148"/>
      <c r="AE413" s="148"/>
      <c r="AF413" s="148"/>
      <c r="AG413" s="148" t="s">
        <v>287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">
      <c r="A414" s="167">
        <v>62</v>
      </c>
      <c r="B414" s="168" t="s">
        <v>637</v>
      </c>
      <c r="C414" s="184" t="s">
        <v>638</v>
      </c>
      <c r="D414" s="169" t="s">
        <v>281</v>
      </c>
      <c r="E414" s="170">
        <v>18</v>
      </c>
      <c r="F414" s="171"/>
      <c r="G414" s="172">
        <f>ROUND(E414*F414,2)</f>
        <v>0</v>
      </c>
      <c r="H414" s="171"/>
      <c r="I414" s="172">
        <f>ROUND(E414*H414,2)</f>
        <v>0</v>
      </c>
      <c r="J414" s="171"/>
      <c r="K414" s="172">
        <f>ROUND(E414*J414,2)</f>
        <v>0</v>
      </c>
      <c r="L414" s="172">
        <v>15</v>
      </c>
      <c r="M414" s="172">
        <f>G414*(1+L414/100)</f>
        <v>0</v>
      </c>
      <c r="N414" s="172">
        <v>0</v>
      </c>
      <c r="O414" s="172">
        <f>ROUND(E414*N414,2)</f>
        <v>0</v>
      </c>
      <c r="P414" s="172">
        <v>0</v>
      </c>
      <c r="Q414" s="172">
        <f>ROUND(E414*P414,2)</f>
        <v>0</v>
      </c>
      <c r="R414" s="172"/>
      <c r="S414" s="172" t="s">
        <v>291</v>
      </c>
      <c r="T414" s="173" t="s">
        <v>283</v>
      </c>
      <c r="U414" s="157">
        <v>0</v>
      </c>
      <c r="V414" s="157">
        <f>ROUND(E414*U414,2)</f>
        <v>0</v>
      </c>
      <c r="W414" s="157"/>
      <c r="X414" s="157" t="s">
        <v>292</v>
      </c>
      <c r="Y414" s="148"/>
      <c r="Z414" s="148"/>
      <c r="AA414" s="148"/>
      <c r="AB414" s="148"/>
      <c r="AC414" s="148"/>
      <c r="AD414" s="148"/>
      <c r="AE414" s="148"/>
      <c r="AF414" s="148"/>
      <c r="AG414" s="148" t="s">
        <v>293</v>
      </c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55"/>
      <c r="B415" s="156"/>
      <c r="C415" s="185" t="s">
        <v>545</v>
      </c>
      <c r="D415" s="158"/>
      <c r="E415" s="159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8"/>
      <c r="Z415" s="148"/>
      <c r="AA415" s="148"/>
      <c r="AB415" s="148"/>
      <c r="AC415" s="148"/>
      <c r="AD415" s="148"/>
      <c r="AE415" s="148"/>
      <c r="AF415" s="148"/>
      <c r="AG415" s="148" t="s">
        <v>287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">
      <c r="A416" s="155"/>
      <c r="B416" s="156"/>
      <c r="C416" s="185" t="s">
        <v>639</v>
      </c>
      <c r="D416" s="158"/>
      <c r="E416" s="159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8"/>
      <c r="Z416" s="148"/>
      <c r="AA416" s="148"/>
      <c r="AB416" s="148"/>
      <c r="AC416" s="148"/>
      <c r="AD416" s="148"/>
      <c r="AE416" s="148"/>
      <c r="AF416" s="148"/>
      <c r="AG416" s="148" t="s">
        <v>287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55"/>
      <c r="B417" s="156"/>
      <c r="C417" s="185" t="s">
        <v>640</v>
      </c>
      <c r="D417" s="158"/>
      <c r="E417" s="159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8"/>
      <c r="Z417" s="148"/>
      <c r="AA417" s="148"/>
      <c r="AB417" s="148"/>
      <c r="AC417" s="148"/>
      <c r="AD417" s="148"/>
      <c r="AE417" s="148"/>
      <c r="AF417" s="148"/>
      <c r="AG417" s="148" t="s">
        <v>287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55"/>
      <c r="B418" s="156"/>
      <c r="C418" s="185" t="s">
        <v>641</v>
      </c>
      <c r="D418" s="158"/>
      <c r="E418" s="159">
        <v>18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8"/>
      <c r="Z418" s="148"/>
      <c r="AA418" s="148"/>
      <c r="AB418" s="148"/>
      <c r="AC418" s="148"/>
      <c r="AD418" s="148"/>
      <c r="AE418" s="148"/>
      <c r="AF418" s="148"/>
      <c r="AG418" s="148" t="s">
        <v>287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67">
        <v>63</v>
      </c>
      <c r="B419" s="168" t="s">
        <v>642</v>
      </c>
      <c r="C419" s="184" t="s">
        <v>643</v>
      </c>
      <c r="D419" s="169" t="s">
        <v>281</v>
      </c>
      <c r="E419" s="170">
        <v>37</v>
      </c>
      <c r="F419" s="171"/>
      <c r="G419" s="172">
        <f>ROUND(E419*F419,2)</f>
        <v>0</v>
      </c>
      <c r="H419" s="171"/>
      <c r="I419" s="172">
        <f>ROUND(E419*H419,2)</f>
        <v>0</v>
      </c>
      <c r="J419" s="171"/>
      <c r="K419" s="172">
        <f>ROUND(E419*J419,2)</f>
        <v>0</v>
      </c>
      <c r="L419" s="172">
        <v>15</v>
      </c>
      <c r="M419" s="172">
        <f>G419*(1+L419/100)</f>
        <v>0</v>
      </c>
      <c r="N419" s="172">
        <v>0</v>
      </c>
      <c r="O419" s="172">
        <f>ROUND(E419*N419,2)</f>
        <v>0</v>
      </c>
      <c r="P419" s="172">
        <v>0</v>
      </c>
      <c r="Q419" s="172">
        <f>ROUND(E419*P419,2)</f>
        <v>0</v>
      </c>
      <c r="R419" s="172"/>
      <c r="S419" s="172" t="s">
        <v>291</v>
      </c>
      <c r="T419" s="173" t="s">
        <v>283</v>
      </c>
      <c r="U419" s="157">
        <v>0</v>
      </c>
      <c r="V419" s="157">
        <f>ROUND(E419*U419,2)</f>
        <v>0</v>
      </c>
      <c r="W419" s="157"/>
      <c r="X419" s="157" t="s">
        <v>292</v>
      </c>
      <c r="Y419" s="148"/>
      <c r="Z419" s="148"/>
      <c r="AA419" s="148"/>
      <c r="AB419" s="148"/>
      <c r="AC419" s="148"/>
      <c r="AD419" s="148"/>
      <c r="AE419" s="148"/>
      <c r="AF419" s="148"/>
      <c r="AG419" s="148" t="s">
        <v>293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55"/>
      <c r="B420" s="156"/>
      <c r="C420" s="185" t="s">
        <v>644</v>
      </c>
      <c r="D420" s="158"/>
      <c r="E420" s="159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8"/>
      <c r="Z420" s="148"/>
      <c r="AA420" s="148"/>
      <c r="AB420" s="148"/>
      <c r="AC420" s="148"/>
      <c r="AD420" s="148"/>
      <c r="AE420" s="148"/>
      <c r="AF420" s="148"/>
      <c r="AG420" s="148" t="s">
        <v>287</v>
      </c>
      <c r="AH420" s="148">
        <v>0</v>
      </c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">
      <c r="A421" s="155"/>
      <c r="B421" s="156"/>
      <c r="C421" s="185" t="s">
        <v>645</v>
      </c>
      <c r="D421" s="158"/>
      <c r="E421" s="159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8"/>
      <c r="Z421" s="148"/>
      <c r="AA421" s="148"/>
      <c r="AB421" s="148"/>
      <c r="AC421" s="148"/>
      <c r="AD421" s="148"/>
      <c r="AE421" s="148"/>
      <c r="AF421" s="148"/>
      <c r="AG421" s="148" t="s">
        <v>287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55"/>
      <c r="B422" s="156"/>
      <c r="C422" s="185" t="s">
        <v>646</v>
      </c>
      <c r="D422" s="158"/>
      <c r="E422" s="159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8"/>
      <c r="Z422" s="148"/>
      <c r="AA422" s="148"/>
      <c r="AB422" s="148"/>
      <c r="AC422" s="148"/>
      <c r="AD422" s="148"/>
      <c r="AE422" s="148"/>
      <c r="AF422" s="148"/>
      <c r="AG422" s="148" t="s">
        <v>287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55"/>
      <c r="B423" s="156"/>
      <c r="C423" s="185" t="s">
        <v>647</v>
      </c>
      <c r="D423" s="158"/>
      <c r="E423" s="159">
        <v>37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8"/>
      <c r="Z423" s="148"/>
      <c r="AA423" s="148"/>
      <c r="AB423" s="148"/>
      <c r="AC423" s="148"/>
      <c r="AD423" s="148"/>
      <c r="AE423" s="148"/>
      <c r="AF423" s="148"/>
      <c r="AG423" s="148" t="s">
        <v>287</v>
      </c>
      <c r="AH423" s="148">
        <v>0</v>
      </c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67">
        <v>64</v>
      </c>
      <c r="B424" s="168" t="s">
        <v>648</v>
      </c>
      <c r="C424" s="184" t="s">
        <v>649</v>
      </c>
      <c r="D424" s="169" t="s">
        <v>281</v>
      </c>
      <c r="E424" s="170">
        <v>58</v>
      </c>
      <c r="F424" s="171"/>
      <c r="G424" s="172">
        <f>ROUND(E424*F424,2)</f>
        <v>0</v>
      </c>
      <c r="H424" s="171"/>
      <c r="I424" s="172">
        <f>ROUND(E424*H424,2)</f>
        <v>0</v>
      </c>
      <c r="J424" s="171"/>
      <c r="K424" s="172">
        <f>ROUND(E424*J424,2)</f>
        <v>0</v>
      </c>
      <c r="L424" s="172">
        <v>15</v>
      </c>
      <c r="M424" s="172">
        <f>G424*(1+L424/100)</f>
        <v>0</v>
      </c>
      <c r="N424" s="172">
        <v>0</v>
      </c>
      <c r="O424" s="172">
        <f>ROUND(E424*N424,2)</f>
        <v>0</v>
      </c>
      <c r="P424" s="172">
        <v>0</v>
      </c>
      <c r="Q424" s="172">
        <f>ROUND(E424*P424,2)</f>
        <v>0</v>
      </c>
      <c r="R424" s="172"/>
      <c r="S424" s="172" t="s">
        <v>291</v>
      </c>
      <c r="T424" s="173" t="s">
        <v>283</v>
      </c>
      <c r="U424" s="157">
        <v>0</v>
      </c>
      <c r="V424" s="157">
        <f>ROUND(E424*U424,2)</f>
        <v>0</v>
      </c>
      <c r="W424" s="157"/>
      <c r="X424" s="157" t="s">
        <v>292</v>
      </c>
      <c r="Y424" s="148"/>
      <c r="Z424" s="148"/>
      <c r="AA424" s="148"/>
      <c r="AB424" s="148"/>
      <c r="AC424" s="148"/>
      <c r="AD424" s="148"/>
      <c r="AE424" s="148"/>
      <c r="AF424" s="148"/>
      <c r="AG424" s="148" t="s">
        <v>293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">
      <c r="A425" s="155"/>
      <c r="B425" s="156"/>
      <c r="C425" s="185" t="s">
        <v>650</v>
      </c>
      <c r="D425" s="158"/>
      <c r="E425" s="159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8"/>
      <c r="Z425" s="148"/>
      <c r="AA425" s="148"/>
      <c r="AB425" s="148"/>
      <c r="AC425" s="148"/>
      <c r="AD425" s="148"/>
      <c r="AE425" s="148"/>
      <c r="AF425" s="148"/>
      <c r="AG425" s="148" t="s">
        <v>287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55"/>
      <c r="B426" s="156"/>
      <c r="C426" s="185" t="s">
        <v>651</v>
      </c>
      <c r="D426" s="158"/>
      <c r="E426" s="159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8"/>
      <c r="Z426" s="148"/>
      <c r="AA426" s="148"/>
      <c r="AB426" s="148"/>
      <c r="AC426" s="148"/>
      <c r="AD426" s="148"/>
      <c r="AE426" s="148"/>
      <c r="AF426" s="148"/>
      <c r="AG426" s="148" t="s">
        <v>287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55"/>
      <c r="B427" s="156"/>
      <c r="C427" s="185" t="s">
        <v>652</v>
      </c>
      <c r="D427" s="158"/>
      <c r="E427" s="159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8"/>
      <c r="Z427" s="148"/>
      <c r="AA427" s="148"/>
      <c r="AB427" s="148"/>
      <c r="AC427" s="148"/>
      <c r="AD427" s="148"/>
      <c r="AE427" s="148"/>
      <c r="AF427" s="148"/>
      <c r="AG427" s="148" t="s">
        <v>287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55"/>
      <c r="B428" s="156"/>
      <c r="C428" s="185" t="s">
        <v>653</v>
      </c>
      <c r="D428" s="158"/>
      <c r="E428" s="159">
        <v>58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8"/>
      <c r="Z428" s="148"/>
      <c r="AA428" s="148"/>
      <c r="AB428" s="148"/>
      <c r="AC428" s="148"/>
      <c r="AD428" s="148"/>
      <c r="AE428" s="148"/>
      <c r="AF428" s="148"/>
      <c r="AG428" s="148" t="s">
        <v>287</v>
      </c>
      <c r="AH428" s="148">
        <v>0</v>
      </c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">
      <c r="A429" s="167">
        <v>65</v>
      </c>
      <c r="B429" s="168" t="s">
        <v>654</v>
      </c>
      <c r="C429" s="184" t="s">
        <v>655</v>
      </c>
      <c r="D429" s="169" t="s">
        <v>281</v>
      </c>
      <c r="E429" s="170">
        <v>27</v>
      </c>
      <c r="F429" s="171"/>
      <c r="G429" s="172">
        <f>ROUND(E429*F429,2)</f>
        <v>0</v>
      </c>
      <c r="H429" s="171"/>
      <c r="I429" s="172">
        <f>ROUND(E429*H429,2)</f>
        <v>0</v>
      </c>
      <c r="J429" s="171"/>
      <c r="K429" s="172">
        <f>ROUND(E429*J429,2)</f>
        <v>0</v>
      </c>
      <c r="L429" s="172">
        <v>15</v>
      </c>
      <c r="M429" s="172">
        <f>G429*(1+L429/100)</f>
        <v>0</v>
      </c>
      <c r="N429" s="172">
        <v>0</v>
      </c>
      <c r="O429" s="172">
        <f>ROUND(E429*N429,2)</f>
        <v>0</v>
      </c>
      <c r="P429" s="172">
        <v>0</v>
      </c>
      <c r="Q429" s="172">
        <f>ROUND(E429*P429,2)</f>
        <v>0</v>
      </c>
      <c r="R429" s="172"/>
      <c r="S429" s="172" t="s">
        <v>291</v>
      </c>
      <c r="T429" s="173" t="s">
        <v>283</v>
      </c>
      <c r="U429" s="157">
        <v>0</v>
      </c>
      <c r="V429" s="157">
        <f>ROUND(E429*U429,2)</f>
        <v>0</v>
      </c>
      <c r="W429" s="157"/>
      <c r="X429" s="157" t="s">
        <v>292</v>
      </c>
      <c r="Y429" s="148"/>
      <c r="Z429" s="148"/>
      <c r="AA429" s="148"/>
      <c r="AB429" s="148"/>
      <c r="AC429" s="148"/>
      <c r="AD429" s="148"/>
      <c r="AE429" s="148"/>
      <c r="AF429" s="148"/>
      <c r="AG429" s="148" t="s">
        <v>293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">
      <c r="A430" s="155"/>
      <c r="B430" s="156"/>
      <c r="C430" s="185" t="s">
        <v>545</v>
      </c>
      <c r="D430" s="158"/>
      <c r="E430" s="159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8"/>
      <c r="Z430" s="148"/>
      <c r="AA430" s="148"/>
      <c r="AB430" s="148"/>
      <c r="AC430" s="148"/>
      <c r="AD430" s="148"/>
      <c r="AE430" s="148"/>
      <c r="AF430" s="148"/>
      <c r="AG430" s="148" t="s">
        <v>287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">
      <c r="A431" s="155"/>
      <c r="B431" s="156"/>
      <c r="C431" s="185" t="s">
        <v>656</v>
      </c>
      <c r="D431" s="158"/>
      <c r="E431" s="159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8"/>
      <c r="Z431" s="148"/>
      <c r="AA431" s="148"/>
      <c r="AB431" s="148"/>
      <c r="AC431" s="148"/>
      <c r="AD431" s="148"/>
      <c r="AE431" s="148"/>
      <c r="AF431" s="148"/>
      <c r="AG431" s="148" t="s">
        <v>287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 x14ac:dyDescent="0.2">
      <c r="A432" s="155"/>
      <c r="B432" s="156"/>
      <c r="C432" s="185" t="s">
        <v>657</v>
      </c>
      <c r="D432" s="158"/>
      <c r="E432" s="159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8"/>
      <c r="Z432" s="148"/>
      <c r="AA432" s="148"/>
      <c r="AB432" s="148"/>
      <c r="AC432" s="148"/>
      <c r="AD432" s="148"/>
      <c r="AE432" s="148"/>
      <c r="AF432" s="148"/>
      <c r="AG432" s="148" t="s">
        <v>287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">
      <c r="A433" s="155"/>
      <c r="B433" s="156"/>
      <c r="C433" s="185" t="s">
        <v>658</v>
      </c>
      <c r="D433" s="158"/>
      <c r="E433" s="159">
        <v>27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8"/>
      <c r="Z433" s="148"/>
      <c r="AA433" s="148"/>
      <c r="AB433" s="148"/>
      <c r="AC433" s="148"/>
      <c r="AD433" s="148"/>
      <c r="AE433" s="148"/>
      <c r="AF433" s="148"/>
      <c r="AG433" s="148" t="s">
        <v>287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 x14ac:dyDescent="0.2">
      <c r="A434" s="167">
        <v>66</v>
      </c>
      <c r="B434" s="168" t="s">
        <v>659</v>
      </c>
      <c r="C434" s="184" t="s">
        <v>660</v>
      </c>
      <c r="D434" s="169" t="s">
        <v>281</v>
      </c>
      <c r="E434" s="170">
        <v>4</v>
      </c>
      <c r="F434" s="171"/>
      <c r="G434" s="172">
        <f>ROUND(E434*F434,2)</f>
        <v>0</v>
      </c>
      <c r="H434" s="171"/>
      <c r="I434" s="172">
        <f>ROUND(E434*H434,2)</f>
        <v>0</v>
      </c>
      <c r="J434" s="171"/>
      <c r="K434" s="172">
        <f>ROUND(E434*J434,2)</f>
        <v>0</v>
      </c>
      <c r="L434" s="172">
        <v>15</v>
      </c>
      <c r="M434" s="172">
        <f>G434*(1+L434/100)</f>
        <v>0</v>
      </c>
      <c r="N434" s="172">
        <v>0</v>
      </c>
      <c r="O434" s="172">
        <f>ROUND(E434*N434,2)</f>
        <v>0</v>
      </c>
      <c r="P434" s="172">
        <v>0</v>
      </c>
      <c r="Q434" s="172">
        <f>ROUND(E434*P434,2)</f>
        <v>0</v>
      </c>
      <c r="R434" s="172"/>
      <c r="S434" s="172" t="s">
        <v>291</v>
      </c>
      <c r="T434" s="173" t="s">
        <v>283</v>
      </c>
      <c r="U434" s="157">
        <v>0</v>
      </c>
      <c r="V434" s="157">
        <f>ROUND(E434*U434,2)</f>
        <v>0</v>
      </c>
      <c r="W434" s="157"/>
      <c r="X434" s="157" t="s">
        <v>292</v>
      </c>
      <c r="Y434" s="148"/>
      <c r="Z434" s="148"/>
      <c r="AA434" s="148"/>
      <c r="AB434" s="148"/>
      <c r="AC434" s="148"/>
      <c r="AD434" s="148"/>
      <c r="AE434" s="148"/>
      <c r="AF434" s="148"/>
      <c r="AG434" s="148" t="s">
        <v>293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55"/>
      <c r="B435" s="156"/>
      <c r="C435" s="185" t="s">
        <v>545</v>
      </c>
      <c r="D435" s="158"/>
      <c r="E435" s="159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8"/>
      <c r="Z435" s="148"/>
      <c r="AA435" s="148"/>
      <c r="AB435" s="148"/>
      <c r="AC435" s="148"/>
      <c r="AD435" s="148"/>
      <c r="AE435" s="148"/>
      <c r="AF435" s="148"/>
      <c r="AG435" s="148" t="s">
        <v>287</v>
      </c>
      <c r="AH435" s="148">
        <v>0</v>
      </c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">
      <c r="A436" s="155"/>
      <c r="B436" s="156"/>
      <c r="C436" s="185" t="s">
        <v>661</v>
      </c>
      <c r="D436" s="158"/>
      <c r="E436" s="159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8"/>
      <c r="Z436" s="148"/>
      <c r="AA436" s="148"/>
      <c r="AB436" s="148"/>
      <c r="AC436" s="148"/>
      <c r="AD436" s="148"/>
      <c r="AE436" s="148"/>
      <c r="AF436" s="148"/>
      <c r="AG436" s="148" t="s">
        <v>287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1" x14ac:dyDescent="0.2">
      <c r="A437" s="155"/>
      <c r="B437" s="156"/>
      <c r="C437" s="185" t="s">
        <v>662</v>
      </c>
      <c r="D437" s="158"/>
      <c r="E437" s="159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8"/>
      <c r="Z437" s="148"/>
      <c r="AA437" s="148"/>
      <c r="AB437" s="148"/>
      <c r="AC437" s="148"/>
      <c r="AD437" s="148"/>
      <c r="AE437" s="148"/>
      <c r="AF437" s="148"/>
      <c r="AG437" s="148" t="s">
        <v>287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">
      <c r="A438" s="155"/>
      <c r="B438" s="156"/>
      <c r="C438" s="185" t="s">
        <v>156</v>
      </c>
      <c r="D438" s="158"/>
      <c r="E438" s="159">
        <v>4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8"/>
      <c r="Z438" s="148"/>
      <c r="AA438" s="148"/>
      <c r="AB438" s="148"/>
      <c r="AC438" s="148"/>
      <c r="AD438" s="148"/>
      <c r="AE438" s="148"/>
      <c r="AF438" s="148"/>
      <c r="AG438" s="148" t="s">
        <v>287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 x14ac:dyDescent="0.2">
      <c r="A439" s="167">
        <v>67</v>
      </c>
      <c r="B439" s="168" t="s">
        <v>663</v>
      </c>
      <c r="C439" s="184" t="s">
        <v>664</v>
      </c>
      <c r="D439" s="169" t="s">
        <v>281</v>
      </c>
      <c r="E439" s="170">
        <v>36</v>
      </c>
      <c r="F439" s="171"/>
      <c r="G439" s="172">
        <f>ROUND(E439*F439,2)</f>
        <v>0</v>
      </c>
      <c r="H439" s="171"/>
      <c r="I439" s="172">
        <f>ROUND(E439*H439,2)</f>
        <v>0</v>
      </c>
      <c r="J439" s="171"/>
      <c r="K439" s="172">
        <f>ROUND(E439*J439,2)</f>
        <v>0</v>
      </c>
      <c r="L439" s="172">
        <v>15</v>
      </c>
      <c r="M439" s="172">
        <f>G439*(1+L439/100)</f>
        <v>0</v>
      </c>
      <c r="N439" s="172">
        <v>0</v>
      </c>
      <c r="O439" s="172">
        <f>ROUND(E439*N439,2)</f>
        <v>0</v>
      </c>
      <c r="P439" s="172">
        <v>0</v>
      </c>
      <c r="Q439" s="172">
        <f>ROUND(E439*P439,2)</f>
        <v>0</v>
      </c>
      <c r="R439" s="172"/>
      <c r="S439" s="172" t="s">
        <v>291</v>
      </c>
      <c r="T439" s="173" t="s">
        <v>283</v>
      </c>
      <c r="U439" s="157">
        <v>0</v>
      </c>
      <c r="V439" s="157">
        <f>ROUND(E439*U439,2)</f>
        <v>0</v>
      </c>
      <c r="W439" s="157"/>
      <c r="X439" s="157" t="s">
        <v>292</v>
      </c>
      <c r="Y439" s="148"/>
      <c r="Z439" s="148"/>
      <c r="AA439" s="148"/>
      <c r="AB439" s="148"/>
      <c r="AC439" s="148"/>
      <c r="AD439" s="148"/>
      <c r="AE439" s="148"/>
      <c r="AF439" s="148"/>
      <c r="AG439" s="148" t="s">
        <v>293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">
      <c r="A440" s="155"/>
      <c r="B440" s="156"/>
      <c r="C440" s="185" t="s">
        <v>665</v>
      </c>
      <c r="D440" s="158"/>
      <c r="E440" s="159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8"/>
      <c r="Z440" s="148"/>
      <c r="AA440" s="148"/>
      <c r="AB440" s="148"/>
      <c r="AC440" s="148"/>
      <c r="AD440" s="148"/>
      <c r="AE440" s="148"/>
      <c r="AF440" s="148"/>
      <c r="AG440" s="148" t="s">
        <v>287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">
      <c r="A441" s="155"/>
      <c r="B441" s="156"/>
      <c r="C441" s="185" t="s">
        <v>666</v>
      </c>
      <c r="D441" s="158"/>
      <c r="E441" s="159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8"/>
      <c r="Z441" s="148"/>
      <c r="AA441" s="148"/>
      <c r="AB441" s="148"/>
      <c r="AC441" s="148"/>
      <c r="AD441" s="148"/>
      <c r="AE441" s="148"/>
      <c r="AF441" s="148"/>
      <c r="AG441" s="148" t="s">
        <v>287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">
      <c r="A442" s="155"/>
      <c r="B442" s="156"/>
      <c r="C442" s="185" t="s">
        <v>667</v>
      </c>
      <c r="D442" s="158"/>
      <c r="E442" s="159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8"/>
      <c r="Z442" s="148"/>
      <c r="AA442" s="148"/>
      <c r="AB442" s="148"/>
      <c r="AC442" s="148"/>
      <c r="AD442" s="148"/>
      <c r="AE442" s="148"/>
      <c r="AF442" s="148"/>
      <c r="AG442" s="148" t="s">
        <v>287</v>
      </c>
      <c r="AH442" s="148">
        <v>0</v>
      </c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1" x14ac:dyDescent="0.2">
      <c r="A443" s="155"/>
      <c r="B443" s="156"/>
      <c r="C443" s="185" t="s">
        <v>668</v>
      </c>
      <c r="D443" s="158"/>
      <c r="E443" s="159">
        <v>36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8"/>
      <c r="Z443" s="148"/>
      <c r="AA443" s="148"/>
      <c r="AB443" s="148"/>
      <c r="AC443" s="148"/>
      <c r="AD443" s="148"/>
      <c r="AE443" s="148"/>
      <c r="AF443" s="148"/>
      <c r="AG443" s="148" t="s">
        <v>287</v>
      </c>
      <c r="AH443" s="148">
        <v>0</v>
      </c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 x14ac:dyDescent="0.2">
      <c r="A444" s="167">
        <v>68</v>
      </c>
      <c r="B444" s="168" t="s">
        <v>669</v>
      </c>
      <c r="C444" s="184" t="s">
        <v>670</v>
      </c>
      <c r="D444" s="169" t="s">
        <v>281</v>
      </c>
      <c r="E444" s="170">
        <v>3</v>
      </c>
      <c r="F444" s="171"/>
      <c r="G444" s="172">
        <f>ROUND(E444*F444,2)</f>
        <v>0</v>
      </c>
      <c r="H444" s="171"/>
      <c r="I444" s="172">
        <f>ROUND(E444*H444,2)</f>
        <v>0</v>
      </c>
      <c r="J444" s="171"/>
      <c r="K444" s="172">
        <f>ROUND(E444*J444,2)</f>
        <v>0</v>
      </c>
      <c r="L444" s="172">
        <v>15</v>
      </c>
      <c r="M444" s="172">
        <f>G444*(1+L444/100)</f>
        <v>0</v>
      </c>
      <c r="N444" s="172">
        <v>0</v>
      </c>
      <c r="O444" s="172">
        <f>ROUND(E444*N444,2)</f>
        <v>0</v>
      </c>
      <c r="P444" s="172">
        <v>0</v>
      </c>
      <c r="Q444" s="172">
        <f>ROUND(E444*P444,2)</f>
        <v>0</v>
      </c>
      <c r="R444" s="172"/>
      <c r="S444" s="172" t="s">
        <v>291</v>
      </c>
      <c r="T444" s="173" t="s">
        <v>283</v>
      </c>
      <c r="U444" s="157">
        <v>0</v>
      </c>
      <c r="V444" s="157">
        <f>ROUND(E444*U444,2)</f>
        <v>0</v>
      </c>
      <c r="W444" s="157"/>
      <c r="X444" s="157" t="s">
        <v>292</v>
      </c>
      <c r="Y444" s="148"/>
      <c r="Z444" s="148"/>
      <c r="AA444" s="148"/>
      <c r="AB444" s="148"/>
      <c r="AC444" s="148"/>
      <c r="AD444" s="148"/>
      <c r="AE444" s="148"/>
      <c r="AF444" s="148"/>
      <c r="AG444" s="148" t="s">
        <v>293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">
      <c r="A445" s="155"/>
      <c r="B445" s="156"/>
      <c r="C445" s="185" t="s">
        <v>671</v>
      </c>
      <c r="D445" s="158"/>
      <c r="E445" s="159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8"/>
      <c r="Z445" s="148"/>
      <c r="AA445" s="148"/>
      <c r="AB445" s="148"/>
      <c r="AC445" s="148"/>
      <c r="AD445" s="148"/>
      <c r="AE445" s="148"/>
      <c r="AF445" s="148"/>
      <c r="AG445" s="148" t="s">
        <v>287</v>
      </c>
      <c r="AH445" s="148">
        <v>0</v>
      </c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 x14ac:dyDescent="0.2">
      <c r="A446" s="155"/>
      <c r="B446" s="156"/>
      <c r="C446" s="185" t="s">
        <v>672</v>
      </c>
      <c r="D446" s="158"/>
      <c r="E446" s="159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8"/>
      <c r="Z446" s="148"/>
      <c r="AA446" s="148"/>
      <c r="AB446" s="148"/>
      <c r="AC446" s="148"/>
      <c r="AD446" s="148"/>
      <c r="AE446" s="148"/>
      <c r="AF446" s="148"/>
      <c r="AG446" s="148" t="s">
        <v>287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55"/>
      <c r="B447" s="156"/>
      <c r="C447" s="185" t="s">
        <v>673</v>
      </c>
      <c r="D447" s="158"/>
      <c r="E447" s="159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8"/>
      <c r="Z447" s="148"/>
      <c r="AA447" s="148"/>
      <c r="AB447" s="148"/>
      <c r="AC447" s="148"/>
      <c r="AD447" s="148"/>
      <c r="AE447" s="148"/>
      <c r="AF447" s="148"/>
      <c r="AG447" s="148" t="s">
        <v>287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 x14ac:dyDescent="0.2">
      <c r="A448" s="155"/>
      <c r="B448" s="156"/>
      <c r="C448" s="185" t="s">
        <v>152</v>
      </c>
      <c r="D448" s="158"/>
      <c r="E448" s="159">
        <v>3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8"/>
      <c r="Z448" s="148"/>
      <c r="AA448" s="148"/>
      <c r="AB448" s="148"/>
      <c r="AC448" s="148"/>
      <c r="AD448" s="148"/>
      <c r="AE448" s="148"/>
      <c r="AF448" s="148"/>
      <c r="AG448" s="148" t="s">
        <v>287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67">
        <v>69</v>
      </c>
      <c r="B449" s="168" t="s">
        <v>674</v>
      </c>
      <c r="C449" s="184" t="s">
        <v>675</v>
      </c>
      <c r="D449" s="169" t="s">
        <v>445</v>
      </c>
      <c r="E449" s="170">
        <v>31.75</v>
      </c>
      <c r="F449" s="171"/>
      <c r="G449" s="172">
        <f>ROUND(E449*F449,2)</f>
        <v>0</v>
      </c>
      <c r="H449" s="171"/>
      <c r="I449" s="172">
        <f>ROUND(E449*H449,2)</f>
        <v>0</v>
      </c>
      <c r="J449" s="171"/>
      <c r="K449" s="172">
        <f>ROUND(E449*J449,2)</f>
        <v>0</v>
      </c>
      <c r="L449" s="172">
        <v>15</v>
      </c>
      <c r="M449" s="172">
        <f>G449*(1+L449/100)</f>
        <v>0</v>
      </c>
      <c r="N449" s="172">
        <v>0</v>
      </c>
      <c r="O449" s="172">
        <f>ROUND(E449*N449,2)</f>
        <v>0</v>
      </c>
      <c r="P449" s="172">
        <v>0</v>
      </c>
      <c r="Q449" s="172">
        <f>ROUND(E449*P449,2)</f>
        <v>0</v>
      </c>
      <c r="R449" s="172"/>
      <c r="S449" s="172" t="s">
        <v>291</v>
      </c>
      <c r="T449" s="173" t="s">
        <v>283</v>
      </c>
      <c r="U449" s="157">
        <v>0</v>
      </c>
      <c r="V449" s="157">
        <f>ROUND(E449*U449,2)</f>
        <v>0</v>
      </c>
      <c r="W449" s="157"/>
      <c r="X449" s="157" t="s">
        <v>292</v>
      </c>
      <c r="Y449" s="148"/>
      <c r="Z449" s="148"/>
      <c r="AA449" s="148"/>
      <c r="AB449" s="148"/>
      <c r="AC449" s="148"/>
      <c r="AD449" s="148"/>
      <c r="AE449" s="148"/>
      <c r="AF449" s="148"/>
      <c r="AG449" s="148" t="s">
        <v>293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 x14ac:dyDescent="0.2">
      <c r="A450" s="155"/>
      <c r="B450" s="156"/>
      <c r="C450" s="185" t="s">
        <v>676</v>
      </c>
      <c r="D450" s="158"/>
      <c r="E450" s="159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8"/>
      <c r="Z450" s="148"/>
      <c r="AA450" s="148"/>
      <c r="AB450" s="148"/>
      <c r="AC450" s="148"/>
      <c r="AD450" s="148"/>
      <c r="AE450" s="148"/>
      <c r="AF450" s="148"/>
      <c r="AG450" s="148" t="s">
        <v>287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55"/>
      <c r="B451" s="156"/>
      <c r="C451" s="185" t="s">
        <v>677</v>
      </c>
      <c r="D451" s="158"/>
      <c r="E451" s="159">
        <v>31.75</v>
      </c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8"/>
      <c r="Z451" s="148"/>
      <c r="AA451" s="148"/>
      <c r="AB451" s="148"/>
      <c r="AC451" s="148"/>
      <c r="AD451" s="148"/>
      <c r="AE451" s="148"/>
      <c r="AF451" s="148"/>
      <c r="AG451" s="148" t="s">
        <v>287</v>
      </c>
      <c r="AH451" s="148">
        <v>0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ht="22.5" outlineLevel="1" x14ac:dyDescent="0.2">
      <c r="A452" s="167">
        <v>70</v>
      </c>
      <c r="B452" s="168" t="s">
        <v>678</v>
      </c>
      <c r="C452" s="184" t="s">
        <v>679</v>
      </c>
      <c r="D452" s="169" t="s">
        <v>445</v>
      </c>
      <c r="E452" s="170">
        <v>340</v>
      </c>
      <c r="F452" s="171"/>
      <c r="G452" s="172">
        <f>ROUND(E452*F452,2)</f>
        <v>0</v>
      </c>
      <c r="H452" s="171"/>
      <c r="I452" s="172">
        <f>ROUND(E452*H452,2)</f>
        <v>0</v>
      </c>
      <c r="J452" s="171"/>
      <c r="K452" s="172">
        <f>ROUND(E452*J452,2)</f>
        <v>0</v>
      </c>
      <c r="L452" s="172">
        <v>15</v>
      </c>
      <c r="M452" s="172">
        <f>G452*(1+L452/100)</f>
        <v>0</v>
      </c>
      <c r="N452" s="172">
        <v>0</v>
      </c>
      <c r="O452" s="172">
        <f>ROUND(E452*N452,2)</f>
        <v>0</v>
      </c>
      <c r="P452" s="172">
        <v>0</v>
      </c>
      <c r="Q452" s="172">
        <f>ROUND(E452*P452,2)</f>
        <v>0</v>
      </c>
      <c r="R452" s="172"/>
      <c r="S452" s="172" t="s">
        <v>282</v>
      </c>
      <c r="T452" s="173" t="s">
        <v>283</v>
      </c>
      <c r="U452" s="157">
        <v>0</v>
      </c>
      <c r="V452" s="157">
        <f>ROUND(E452*U452,2)</f>
        <v>0</v>
      </c>
      <c r="W452" s="157"/>
      <c r="X452" s="157" t="s">
        <v>284</v>
      </c>
      <c r="Y452" s="148"/>
      <c r="Z452" s="148"/>
      <c r="AA452" s="148"/>
      <c r="AB452" s="148"/>
      <c r="AC452" s="148"/>
      <c r="AD452" s="148"/>
      <c r="AE452" s="148"/>
      <c r="AF452" s="148"/>
      <c r="AG452" s="148" t="s">
        <v>285</v>
      </c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 x14ac:dyDescent="0.2">
      <c r="A453" s="155"/>
      <c r="B453" s="156"/>
      <c r="C453" s="185" t="s">
        <v>680</v>
      </c>
      <c r="D453" s="158"/>
      <c r="E453" s="159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8"/>
      <c r="Z453" s="148"/>
      <c r="AA453" s="148"/>
      <c r="AB453" s="148"/>
      <c r="AC453" s="148"/>
      <c r="AD453" s="148"/>
      <c r="AE453" s="148"/>
      <c r="AF453" s="148"/>
      <c r="AG453" s="148" t="s">
        <v>287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">
      <c r="A454" s="155"/>
      <c r="B454" s="156"/>
      <c r="C454" s="185" t="s">
        <v>681</v>
      </c>
      <c r="D454" s="158"/>
      <c r="E454" s="159">
        <v>340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8"/>
      <c r="Z454" s="148"/>
      <c r="AA454" s="148"/>
      <c r="AB454" s="148"/>
      <c r="AC454" s="148"/>
      <c r="AD454" s="148"/>
      <c r="AE454" s="148"/>
      <c r="AF454" s="148"/>
      <c r="AG454" s="148" t="s">
        <v>287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 x14ac:dyDescent="0.2">
      <c r="A455" s="167">
        <v>71</v>
      </c>
      <c r="B455" s="168" t="s">
        <v>682</v>
      </c>
      <c r="C455" s="184" t="s">
        <v>683</v>
      </c>
      <c r="D455" s="169" t="s">
        <v>445</v>
      </c>
      <c r="E455" s="170">
        <v>9.6000000000000014</v>
      </c>
      <c r="F455" s="171"/>
      <c r="G455" s="172">
        <f>ROUND(E455*F455,2)</f>
        <v>0</v>
      </c>
      <c r="H455" s="171"/>
      <c r="I455" s="172">
        <f>ROUND(E455*H455,2)</f>
        <v>0</v>
      </c>
      <c r="J455" s="171"/>
      <c r="K455" s="172">
        <f>ROUND(E455*J455,2)</f>
        <v>0</v>
      </c>
      <c r="L455" s="172">
        <v>15</v>
      </c>
      <c r="M455" s="172">
        <f>G455*(1+L455/100)</f>
        <v>0</v>
      </c>
      <c r="N455" s="172">
        <v>0</v>
      </c>
      <c r="O455" s="172">
        <f>ROUND(E455*N455,2)</f>
        <v>0</v>
      </c>
      <c r="P455" s="172">
        <v>0</v>
      </c>
      <c r="Q455" s="172">
        <f>ROUND(E455*P455,2)</f>
        <v>0</v>
      </c>
      <c r="R455" s="172"/>
      <c r="S455" s="172" t="s">
        <v>291</v>
      </c>
      <c r="T455" s="173" t="s">
        <v>283</v>
      </c>
      <c r="U455" s="157">
        <v>0</v>
      </c>
      <c r="V455" s="157">
        <f>ROUND(E455*U455,2)</f>
        <v>0</v>
      </c>
      <c r="W455" s="157"/>
      <c r="X455" s="157" t="s">
        <v>292</v>
      </c>
      <c r="Y455" s="148"/>
      <c r="Z455" s="148"/>
      <c r="AA455" s="148"/>
      <c r="AB455" s="148"/>
      <c r="AC455" s="148"/>
      <c r="AD455" s="148"/>
      <c r="AE455" s="148"/>
      <c r="AF455" s="148"/>
      <c r="AG455" s="148" t="s">
        <v>293</v>
      </c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">
      <c r="A456" s="155"/>
      <c r="B456" s="156"/>
      <c r="C456" s="185" t="s">
        <v>684</v>
      </c>
      <c r="D456" s="158"/>
      <c r="E456" s="159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8"/>
      <c r="Z456" s="148"/>
      <c r="AA456" s="148"/>
      <c r="AB456" s="148"/>
      <c r="AC456" s="148"/>
      <c r="AD456" s="148"/>
      <c r="AE456" s="148"/>
      <c r="AF456" s="148"/>
      <c r="AG456" s="148" t="s">
        <v>287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55"/>
      <c r="B457" s="156"/>
      <c r="C457" s="185" t="s">
        <v>685</v>
      </c>
      <c r="D457" s="158"/>
      <c r="E457" s="159">
        <v>9.6000000000000014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8"/>
      <c r="Z457" s="148"/>
      <c r="AA457" s="148"/>
      <c r="AB457" s="148"/>
      <c r="AC457" s="148"/>
      <c r="AD457" s="148"/>
      <c r="AE457" s="148"/>
      <c r="AF457" s="148"/>
      <c r="AG457" s="148" t="s">
        <v>287</v>
      </c>
      <c r="AH457" s="148">
        <v>0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 x14ac:dyDescent="0.2">
      <c r="A458" s="167">
        <v>72</v>
      </c>
      <c r="B458" s="168" t="s">
        <v>686</v>
      </c>
      <c r="C458" s="184" t="s">
        <v>687</v>
      </c>
      <c r="D458" s="169" t="s">
        <v>281</v>
      </c>
      <c r="E458" s="170">
        <v>90</v>
      </c>
      <c r="F458" s="171"/>
      <c r="G458" s="172">
        <f>ROUND(E458*F458,2)</f>
        <v>0</v>
      </c>
      <c r="H458" s="171"/>
      <c r="I458" s="172">
        <f>ROUND(E458*H458,2)</f>
        <v>0</v>
      </c>
      <c r="J458" s="171"/>
      <c r="K458" s="172">
        <f>ROUND(E458*J458,2)</f>
        <v>0</v>
      </c>
      <c r="L458" s="172">
        <v>15</v>
      </c>
      <c r="M458" s="172">
        <f>G458*(1+L458/100)</f>
        <v>0</v>
      </c>
      <c r="N458" s="172">
        <v>0</v>
      </c>
      <c r="O458" s="172">
        <f>ROUND(E458*N458,2)</f>
        <v>0</v>
      </c>
      <c r="P458" s="172">
        <v>0</v>
      </c>
      <c r="Q458" s="172">
        <f>ROUND(E458*P458,2)</f>
        <v>0</v>
      </c>
      <c r="R458" s="172" t="s">
        <v>456</v>
      </c>
      <c r="S458" s="172" t="s">
        <v>291</v>
      </c>
      <c r="T458" s="173" t="s">
        <v>283</v>
      </c>
      <c r="U458" s="157">
        <v>0</v>
      </c>
      <c r="V458" s="157">
        <f>ROUND(E458*U458,2)</f>
        <v>0</v>
      </c>
      <c r="W458" s="157"/>
      <c r="X458" s="157" t="s">
        <v>284</v>
      </c>
      <c r="Y458" s="148"/>
      <c r="Z458" s="148"/>
      <c r="AA458" s="148"/>
      <c r="AB458" s="148"/>
      <c r="AC458" s="148"/>
      <c r="AD458" s="148"/>
      <c r="AE458" s="148"/>
      <c r="AF458" s="148"/>
      <c r="AG458" s="148" t="s">
        <v>285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 x14ac:dyDescent="0.2">
      <c r="A459" s="155"/>
      <c r="B459" s="156"/>
      <c r="C459" s="185" t="s">
        <v>688</v>
      </c>
      <c r="D459" s="158"/>
      <c r="E459" s="159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8"/>
      <c r="Z459" s="148"/>
      <c r="AA459" s="148"/>
      <c r="AB459" s="148"/>
      <c r="AC459" s="148"/>
      <c r="AD459" s="148"/>
      <c r="AE459" s="148"/>
      <c r="AF459" s="148"/>
      <c r="AG459" s="148" t="s">
        <v>287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 x14ac:dyDescent="0.2">
      <c r="A460" s="155"/>
      <c r="B460" s="156"/>
      <c r="C460" s="185" t="s">
        <v>689</v>
      </c>
      <c r="D460" s="158"/>
      <c r="E460" s="159">
        <v>90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48"/>
      <c r="Z460" s="148"/>
      <c r="AA460" s="148"/>
      <c r="AB460" s="148"/>
      <c r="AC460" s="148"/>
      <c r="AD460" s="148"/>
      <c r="AE460" s="148"/>
      <c r="AF460" s="148"/>
      <c r="AG460" s="148" t="s">
        <v>287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">
      <c r="A461" s="167">
        <v>73</v>
      </c>
      <c r="B461" s="168" t="s">
        <v>690</v>
      </c>
      <c r="C461" s="184" t="s">
        <v>691</v>
      </c>
      <c r="D461" s="169" t="s">
        <v>445</v>
      </c>
      <c r="E461" s="170">
        <v>1.1000000000000001</v>
      </c>
      <c r="F461" s="171"/>
      <c r="G461" s="172">
        <f>ROUND(E461*F461,2)</f>
        <v>0</v>
      </c>
      <c r="H461" s="171"/>
      <c r="I461" s="172">
        <f>ROUND(E461*H461,2)</f>
        <v>0</v>
      </c>
      <c r="J461" s="171"/>
      <c r="K461" s="172">
        <f>ROUND(E461*J461,2)</f>
        <v>0</v>
      </c>
      <c r="L461" s="172">
        <v>15</v>
      </c>
      <c r="M461" s="172">
        <f>G461*(1+L461/100)</f>
        <v>0</v>
      </c>
      <c r="N461" s="172">
        <v>0</v>
      </c>
      <c r="O461" s="172">
        <f>ROUND(E461*N461,2)</f>
        <v>0</v>
      </c>
      <c r="P461" s="172">
        <v>0</v>
      </c>
      <c r="Q461" s="172">
        <f>ROUND(E461*P461,2)</f>
        <v>0</v>
      </c>
      <c r="R461" s="172"/>
      <c r="S461" s="172" t="s">
        <v>291</v>
      </c>
      <c r="T461" s="173" t="s">
        <v>283</v>
      </c>
      <c r="U461" s="157">
        <v>0</v>
      </c>
      <c r="V461" s="157">
        <f>ROUND(E461*U461,2)</f>
        <v>0</v>
      </c>
      <c r="W461" s="157"/>
      <c r="X461" s="157" t="s">
        <v>292</v>
      </c>
      <c r="Y461" s="148"/>
      <c r="Z461" s="148"/>
      <c r="AA461" s="148"/>
      <c r="AB461" s="148"/>
      <c r="AC461" s="148"/>
      <c r="AD461" s="148"/>
      <c r="AE461" s="148"/>
      <c r="AF461" s="148"/>
      <c r="AG461" s="148" t="s">
        <v>293</v>
      </c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 x14ac:dyDescent="0.2">
      <c r="A462" s="155"/>
      <c r="B462" s="156"/>
      <c r="C462" s="185" t="s">
        <v>692</v>
      </c>
      <c r="D462" s="158"/>
      <c r="E462" s="159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8"/>
      <c r="Z462" s="148"/>
      <c r="AA462" s="148"/>
      <c r="AB462" s="148"/>
      <c r="AC462" s="148"/>
      <c r="AD462" s="148"/>
      <c r="AE462" s="148"/>
      <c r="AF462" s="148"/>
      <c r="AG462" s="148" t="s">
        <v>287</v>
      </c>
      <c r="AH462" s="148">
        <v>0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1" x14ac:dyDescent="0.2">
      <c r="A463" s="155"/>
      <c r="B463" s="156"/>
      <c r="C463" s="185" t="s">
        <v>693</v>
      </c>
      <c r="D463" s="158"/>
      <c r="E463" s="159">
        <v>1.1000000000000001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8"/>
      <c r="Z463" s="148"/>
      <c r="AA463" s="148"/>
      <c r="AB463" s="148"/>
      <c r="AC463" s="148"/>
      <c r="AD463" s="148"/>
      <c r="AE463" s="148"/>
      <c r="AF463" s="148"/>
      <c r="AG463" s="148" t="s">
        <v>287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x14ac:dyDescent="0.2">
      <c r="A464" s="161" t="s">
        <v>277</v>
      </c>
      <c r="B464" s="162" t="s">
        <v>154</v>
      </c>
      <c r="C464" s="183" t="s">
        <v>155</v>
      </c>
      <c r="D464" s="163"/>
      <c r="E464" s="164"/>
      <c r="F464" s="165"/>
      <c r="G464" s="165">
        <f>SUMIF(AG465:AG490,"&lt;&gt;NOR",G465:G490)</f>
        <v>0</v>
      </c>
      <c r="H464" s="165"/>
      <c r="I464" s="165">
        <f>SUM(I465:I490)</f>
        <v>0</v>
      </c>
      <c r="J464" s="165"/>
      <c r="K464" s="165">
        <f>SUM(K465:K490)</f>
        <v>0</v>
      </c>
      <c r="L464" s="165"/>
      <c r="M464" s="165">
        <f>SUM(M465:M490)</f>
        <v>0</v>
      </c>
      <c r="N464" s="165"/>
      <c r="O464" s="165">
        <f>SUM(O465:O490)</f>
        <v>0</v>
      </c>
      <c r="P464" s="165"/>
      <c r="Q464" s="165">
        <f>SUM(Q465:Q490)</f>
        <v>0</v>
      </c>
      <c r="R464" s="165"/>
      <c r="S464" s="165"/>
      <c r="T464" s="166"/>
      <c r="U464" s="160"/>
      <c r="V464" s="160">
        <f>SUM(V465:V490)</f>
        <v>0</v>
      </c>
      <c r="W464" s="160"/>
      <c r="X464" s="160"/>
      <c r="AG464" t="s">
        <v>278</v>
      </c>
    </row>
    <row r="465" spans="1:60" ht="22.5" outlineLevel="1" x14ac:dyDescent="0.2">
      <c r="A465" s="167">
        <v>74</v>
      </c>
      <c r="B465" s="168" t="s">
        <v>694</v>
      </c>
      <c r="C465" s="184" t="s">
        <v>695</v>
      </c>
      <c r="D465" s="169" t="s">
        <v>353</v>
      </c>
      <c r="E465" s="170">
        <v>268.29000000000002</v>
      </c>
      <c r="F465" s="171"/>
      <c r="G465" s="172">
        <f>ROUND(E465*F465,2)</f>
        <v>0</v>
      </c>
      <c r="H465" s="171"/>
      <c r="I465" s="172">
        <f>ROUND(E465*H465,2)</f>
        <v>0</v>
      </c>
      <c r="J465" s="171"/>
      <c r="K465" s="172">
        <f>ROUND(E465*J465,2)</f>
        <v>0</v>
      </c>
      <c r="L465" s="172">
        <v>15</v>
      </c>
      <c r="M465" s="172">
        <f>G465*(1+L465/100)</f>
        <v>0</v>
      </c>
      <c r="N465" s="172">
        <v>0</v>
      </c>
      <c r="O465" s="172">
        <f>ROUND(E465*N465,2)</f>
        <v>0</v>
      </c>
      <c r="P465" s="172">
        <v>0</v>
      </c>
      <c r="Q465" s="172">
        <f>ROUND(E465*P465,2)</f>
        <v>0</v>
      </c>
      <c r="R465" s="172"/>
      <c r="S465" s="172" t="s">
        <v>291</v>
      </c>
      <c r="T465" s="173" t="s">
        <v>283</v>
      </c>
      <c r="U465" s="157">
        <v>0</v>
      </c>
      <c r="V465" s="157">
        <f>ROUND(E465*U465,2)</f>
        <v>0</v>
      </c>
      <c r="W465" s="157"/>
      <c r="X465" s="157" t="s">
        <v>292</v>
      </c>
      <c r="Y465" s="148"/>
      <c r="Z465" s="148"/>
      <c r="AA465" s="148"/>
      <c r="AB465" s="148"/>
      <c r="AC465" s="148"/>
      <c r="AD465" s="148"/>
      <c r="AE465" s="148"/>
      <c r="AF465" s="148"/>
      <c r="AG465" s="148" t="s">
        <v>293</v>
      </c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55"/>
      <c r="B466" s="156"/>
      <c r="C466" s="185" t="s">
        <v>696</v>
      </c>
      <c r="D466" s="158"/>
      <c r="E466" s="159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8"/>
      <c r="Z466" s="148"/>
      <c r="AA466" s="148"/>
      <c r="AB466" s="148"/>
      <c r="AC466" s="148"/>
      <c r="AD466" s="148"/>
      <c r="AE466" s="148"/>
      <c r="AF466" s="148"/>
      <c r="AG466" s="148" t="s">
        <v>287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">
      <c r="A467" s="155"/>
      <c r="B467" s="156"/>
      <c r="C467" s="185" t="s">
        <v>697</v>
      </c>
      <c r="D467" s="158"/>
      <c r="E467" s="159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8"/>
      <c r="Z467" s="148"/>
      <c r="AA467" s="148"/>
      <c r="AB467" s="148"/>
      <c r="AC467" s="148"/>
      <c r="AD467" s="148"/>
      <c r="AE467" s="148"/>
      <c r="AF467" s="148"/>
      <c r="AG467" s="148" t="s">
        <v>287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">
      <c r="A468" s="155"/>
      <c r="B468" s="156"/>
      <c r="C468" s="185" t="s">
        <v>698</v>
      </c>
      <c r="D468" s="158"/>
      <c r="E468" s="159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8"/>
      <c r="Z468" s="148"/>
      <c r="AA468" s="148"/>
      <c r="AB468" s="148"/>
      <c r="AC468" s="148"/>
      <c r="AD468" s="148"/>
      <c r="AE468" s="148"/>
      <c r="AF468" s="148"/>
      <c r="AG468" s="148" t="s">
        <v>287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 x14ac:dyDescent="0.2">
      <c r="A469" s="155"/>
      <c r="B469" s="156"/>
      <c r="C469" s="185" t="s">
        <v>699</v>
      </c>
      <c r="D469" s="158"/>
      <c r="E469" s="159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8"/>
      <c r="Z469" s="148"/>
      <c r="AA469" s="148"/>
      <c r="AB469" s="148"/>
      <c r="AC469" s="148"/>
      <c r="AD469" s="148"/>
      <c r="AE469" s="148"/>
      <c r="AF469" s="148"/>
      <c r="AG469" s="148" t="s">
        <v>287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">
      <c r="A470" s="155"/>
      <c r="B470" s="156"/>
      <c r="C470" s="185" t="s">
        <v>700</v>
      </c>
      <c r="D470" s="158"/>
      <c r="E470" s="159">
        <v>268.29000000000002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8"/>
      <c r="Z470" s="148"/>
      <c r="AA470" s="148"/>
      <c r="AB470" s="148"/>
      <c r="AC470" s="148"/>
      <c r="AD470" s="148"/>
      <c r="AE470" s="148"/>
      <c r="AF470" s="148"/>
      <c r="AG470" s="148" t="s">
        <v>287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ht="22.5" outlineLevel="1" x14ac:dyDescent="0.2">
      <c r="A471" s="167">
        <v>75</v>
      </c>
      <c r="B471" s="168" t="s">
        <v>701</v>
      </c>
      <c r="C471" s="184" t="s">
        <v>702</v>
      </c>
      <c r="D471" s="169" t="s">
        <v>353</v>
      </c>
      <c r="E471" s="170">
        <v>4.5900000000000007</v>
      </c>
      <c r="F471" s="171"/>
      <c r="G471" s="172">
        <f>ROUND(E471*F471,2)</f>
        <v>0</v>
      </c>
      <c r="H471" s="171"/>
      <c r="I471" s="172">
        <f>ROUND(E471*H471,2)</f>
        <v>0</v>
      </c>
      <c r="J471" s="171"/>
      <c r="K471" s="172">
        <f>ROUND(E471*J471,2)</f>
        <v>0</v>
      </c>
      <c r="L471" s="172">
        <v>15</v>
      </c>
      <c r="M471" s="172">
        <f>G471*(1+L471/100)</f>
        <v>0</v>
      </c>
      <c r="N471" s="172">
        <v>0</v>
      </c>
      <c r="O471" s="172">
        <f>ROUND(E471*N471,2)</f>
        <v>0</v>
      </c>
      <c r="P471" s="172">
        <v>0</v>
      </c>
      <c r="Q471" s="172">
        <f>ROUND(E471*P471,2)</f>
        <v>0</v>
      </c>
      <c r="R471" s="172"/>
      <c r="S471" s="172" t="s">
        <v>291</v>
      </c>
      <c r="T471" s="173" t="s">
        <v>283</v>
      </c>
      <c r="U471" s="157">
        <v>0</v>
      </c>
      <c r="V471" s="157">
        <f>ROUND(E471*U471,2)</f>
        <v>0</v>
      </c>
      <c r="W471" s="157"/>
      <c r="X471" s="157" t="s">
        <v>292</v>
      </c>
      <c r="Y471" s="148"/>
      <c r="Z471" s="148"/>
      <c r="AA471" s="148"/>
      <c r="AB471" s="148"/>
      <c r="AC471" s="148"/>
      <c r="AD471" s="148"/>
      <c r="AE471" s="148"/>
      <c r="AF471" s="148"/>
      <c r="AG471" s="148" t="s">
        <v>293</v>
      </c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 x14ac:dyDescent="0.2">
      <c r="A472" s="155"/>
      <c r="B472" s="156"/>
      <c r="C472" s="185" t="s">
        <v>703</v>
      </c>
      <c r="D472" s="158"/>
      <c r="E472" s="159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8"/>
      <c r="Z472" s="148"/>
      <c r="AA472" s="148"/>
      <c r="AB472" s="148"/>
      <c r="AC472" s="148"/>
      <c r="AD472" s="148"/>
      <c r="AE472" s="148"/>
      <c r="AF472" s="148"/>
      <c r="AG472" s="148" t="s">
        <v>287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">
      <c r="A473" s="155"/>
      <c r="B473" s="156"/>
      <c r="C473" s="185" t="s">
        <v>672</v>
      </c>
      <c r="D473" s="158"/>
      <c r="E473" s="159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8"/>
      <c r="Z473" s="148"/>
      <c r="AA473" s="148"/>
      <c r="AB473" s="148"/>
      <c r="AC473" s="148"/>
      <c r="AD473" s="148"/>
      <c r="AE473" s="148"/>
      <c r="AF473" s="148"/>
      <c r="AG473" s="148" t="s">
        <v>287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 x14ac:dyDescent="0.2">
      <c r="A474" s="155"/>
      <c r="B474" s="156"/>
      <c r="C474" s="185" t="s">
        <v>673</v>
      </c>
      <c r="D474" s="158"/>
      <c r="E474" s="159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8"/>
      <c r="Z474" s="148"/>
      <c r="AA474" s="148"/>
      <c r="AB474" s="148"/>
      <c r="AC474" s="148"/>
      <c r="AD474" s="148"/>
      <c r="AE474" s="148"/>
      <c r="AF474" s="148"/>
      <c r="AG474" s="148" t="s">
        <v>287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155"/>
      <c r="B475" s="156"/>
      <c r="C475" s="185" t="s">
        <v>704</v>
      </c>
      <c r="D475" s="158"/>
      <c r="E475" s="159">
        <v>4.5900000000000007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8"/>
      <c r="Z475" s="148"/>
      <c r="AA475" s="148"/>
      <c r="AB475" s="148"/>
      <c r="AC475" s="148"/>
      <c r="AD475" s="148"/>
      <c r="AE475" s="148"/>
      <c r="AF475" s="148"/>
      <c r="AG475" s="148" t="s">
        <v>287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ht="22.5" outlineLevel="1" x14ac:dyDescent="0.2">
      <c r="A476" s="167">
        <v>76</v>
      </c>
      <c r="B476" s="168" t="s">
        <v>705</v>
      </c>
      <c r="C476" s="184" t="s">
        <v>706</v>
      </c>
      <c r="D476" s="169" t="s">
        <v>353</v>
      </c>
      <c r="E476" s="170">
        <v>91.34</v>
      </c>
      <c r="F476" s="171"/>
      <c r="G476" s="172">
        <f>ROUND(E476*F476,2)</f>
        <v>0</v>
      </c>
      <c r="H476" s="171"/>
      <c r="I476" s="172">
        <f>ROUND(E476*H476,2)</f>
        <v>0</v>
      </c>
      <c r="J476" s="171"/>
      <c r="K476" s="172">
        <f>ROUND(E476*J476,2)</f>
        <v>0</v>
      </c>
      <c r="L476" s="172">
        <v>15</v>
      </c>
      <c r="M476" s="172">
        <f>G476*(1+L476/100)</f>
        <v>0</v>
      </c>
      <c r="N476" s="172">
        <v>0</v>
      </c>
      <c r="O476" s="172">
        <f>ROUND(E476*N476,2)</f>
        <v>0</v>
      </c>
      <c r="P476" s="172">
        <v>0</v>
      </c>
      <c r="Q476" s="172">
        <f>ROUND(E476*P476,2)</f>
        <v>0</v>
      </c>
      <c r="R476" s="172"/>
      <c r="S476" s="172" t="s">
        <v>282</v>
      </c>
      <c r="T476" s="173" t="s">
        <v>283</v>
      </c>
      <c r="U476" s="157">
        <v>0</v>
      </c>
      <c r="V476" s="157">
        <f>ROUND(E476*U476,2)</f>
        <v>0</v>
      </c>
      <c r="W476" s="157"/>
      <c r="X476" s="157" t="s">
        <v>292</v>
      </c>
      <c r="Y476" s="148"/>
      <c r="Z476" s="148"/>
      <c r="AA476" s="148"/>
      <c r="AB476" s="148"/>
      <c r="AC476" s="148"/>
      <c r="AD476" s="148"/>
      <c r="AE476" s="148"/>
      <c r="AF476" s="148"/>
      <c r="AG476" s="148" t="s">
        <v>293</v>
      </c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">
      <c r="A477" s="155"/>
      <c r="B477" s="156"/>
      <c r="C477" s="185" t="s">
        <v>545</v>
      </c>
      <c r="D477" s="158"/>
      <c r="E477" s="159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8"/>
      <c r="Z477" s="148"/>
      <c r="AA477" s="148"/>
      <c r="AB477" s="148"/>
      <c r="AC477" s="148"/>
      <c r="AD477" s="148"/>
      <c r="AE477" s="148"/>
      <c r="AF477" s="148"/>
      <c r="AG477" s="148" t="s">
        <v>287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 x14ac:dyDescent="0.2">
      <c r="A478" s="155"/>
      <c r="B478" s="156"/>
      <c r="C478" s="185" t="s">
        <v>672</v>
      </c>
      <c r="D478" s="158"/>
      <c r="E478" s="159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8"/>
      <c r="Z478" s="148"/>
      <c r="AA478" s="148"/>
      <c r="AB478" s="148"/>
      <c r="AC478" s="148"/>
      <c r="AD478" s="148"/>
      <c r="AE478" s="148"/>
      <c r="AF478" s="148"/>
      <c r="AG478" s="148" t="s">
        <v>287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55"/>
      <c r="B479" s="156"/>
      <c r="C479" s="185" t="s">
        <v>707</v>
      </c>
      <c r="D479" s="158"/>
      <c r="E479" s="159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8"/>
      <c r="Z479" s="148"/>
      <c r="AA479" s="148"/>
      <c r="AB479" s="148"/>
      <c r="AC479" s="148"/>
      <c r="AD479" s="148"/>
      <c r="AE479" s="148"/>
      <c r="AF479" s="148"/>
      <c r="AG479" s="148" t="s">
        <v>287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">
      <c r="A480" s="155"/>
      <c r="B480" s="156"/>
      <c r="C480" s="185" t="s">
        <v>708</v>
      </c>
      <c r="D480" s="158"/>
      <c r="E480" s="159">
        <v>91.34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8"/>
      <c r="Z480" s="148"/>
      <c r="AA480" s="148"/>
      <c r="AB480" s="148"/>
      <c r="AC480" s="148"/>
      <c r="AD480" s="148"/>
      <c r="AE480" s="148"/>
      <c r="AF480" s="148"/>
      <c r="AG480" s="148" t="s">
        <v>287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">
      <c r="A481" s="167">
        <v>77</v>
      </c>
      <c r="B481" s="168" t="s">
        <v>709</v>
      </c>
      <c r="C481" s="184" t="s">
        <v>710</v>
      </c>
      <c r="D481" s="169" t="s">
        <v>353</v>
      </c>
      <c r="E481" s="170">
        <v>53.510000000000005</v>
      </c>
      <c r="F481" s="171"/>
      <c r="G481" s="172">
        <f>ROUND(E481*F481,2)</f>
        <v>0</v>
      </c>
      <c r="H481" s="171"/>
      <c r="I481" s="172">
        <f>ROUND(E481*H481,2)</f>
        <v>0</v>
      </c>
      <c r="J481" s="171"/>
      <c r="K481" s="172">
        <f>ROUND(E481*J481,2)</f>
        <v>0</v>
      </c>
      <c r="L481" s="172">
        <v>15</v>
      </c>
      <c r="M481" s="172">
        <f>G481*(1+L481/100)</f>
        <v>0</v>
      </c>
      <c r="N481" s="172">
        <v>0</v>
      </c>
      <c r="O481" s="172">
        <f>ROUND(E481*N481,2)</f>
        <v>0</v>
      </c>
      <c r="P481" s="172">
        <v>0</v>
      </c>
      <c r="Q481" s="172">
        <f>ROUND(E481*P481,2)</f>
        <v>0</v>
      </c>
      <c r="R481" s="172"/>
      <c r="S481" s="172" t="s">
        <v>291</v>
      </c>
      <c r="T481" s="173" t="s">
        <v>283</v>
      </c>
      <c r="U481" s="157">
        <v>0</v>
      </c>
      <c r="V481" s="157">
        <f>ROUND(E481*U481,2)</f>
        <v>0</v>
      </c>
      <c r="W481" s="157"/>
      <c r="X481" s="157" t="s">
        <v>292</v>
      </c>
      <c r="Y481" s="148"/>
      <c r="Z481" s="148"/>
      <c r="AA481" s="148"/>
      <c r="AB481" s="148"/>
      <c r="AC481" s="148"/>
      <c r="AD481" s="148"/>
      <c r="AE481" s="148"/>
      <c r="AF481" s="148"/>
      <c r="AG481" s="148" t="s">
        <v>293</v>
      </c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55"/>
      <c r="B482" s="156"/>
      <c r="C482" s="185" t="s">
        <v>711</v>
      </c>
      <c r="D482" s="158"/>
      <c r="E482" s="159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8"/>
      <c r="Z482" s="148"/>
      <c r="AA482" s="148"/>
      <c r="AB482" s="148"/>
      <c r="AC482" s="148"/>
      <c r="AD482" s="148"/>
      <c r="AE482" s="148"/>
      <c r="AF482" s="148"/>
      <c r="AG482" s="148" t="s">
        <v>287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55"/>
      <c r="B483" s="156"/>
      <c r="C483" s="185" t="s">
        <v>712</v>
      </c>
      <c r="D483" s="158"/>
      <c r="E483" s="159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8"/>
      <c r="Z483" s="148"/>
      <c r="AA483" s="148"/>
      <c r="AB483" s="148"/>
      <c r="AC483" s="148"/>
      <c r="AD483" s="148"/>
      <c r="AE483" s="148"/>
      <c r="AF483" s="148"/>
      <c r="AG483" s="148" t="s">
        <v>287</v>
      </c>
      <c r="AH483" s="148">
        <v>0</v>
      </c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55"/>
      <c r="B484" s="156"/>
      <c r="C484" s="185" t="s">
        <v>713</v>
      </c>
      <c r="D484" s="158"/>
      <c r="E484" s="159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8"/>
      <c r="Z484" s="148"/>
      <c r="AA484" s="148"/>
      <c r="AB484" s="148"/>
      <c r="AC484" s="148"/>
      <c r="AD484" s="148"/>
      <c r="AE484" s="148"/>
      <c r="AF484" s="148"/>
      <c r="AG484" s="148" t="s">
        <v>287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55"/>
      <c r="B485" s="156"/>
      <c r="C485" s="185" t="s">
        <v>714</v>
      </c>
      <c r="D485" s="158"/>
      <c r="E485" s="159">
        <v>53.510000000000005</v>
      </c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8"/>
      <c r="Z485" s="148"/>
      <c r="AA485" s="148"/>
      <c r="AB485" s="148"/>
      <c r="AC485" s="148"/>
      <c r="AD485" s="148"/>
      <c r="AE485" s="148"/>
      <c r="AF485" s="148"/>
      <c r="AG485" s="148" t="s">
        <v>287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ht="22.5" outlineLevel="1" x14ac:dyDescent="0.2">
      <c r="A486" s="167">
        <v>78</v>
      </c>
      <c r="B486" s="168" t="s">
        <v>715</v>
      </c>
      <c r="C486" s="184" t="s">
        <v>716</v>
      </c>
      <c r="D486" s="169" t="s">
        <v>353</v>
      </c>
      <c r="E486" s="170">
        <v>93</v>
      </c>
      <c r="F486" s="171"/>
      <c r="G486" s="172">
        <f>ROUND(E486*F486,2)</f>
        <v>0</v>
      </c>
      <c r="H486" s="171"/>
      <c r="I486" s="172">
        <f>ROUND(E486*H486,2)</f>
        <v>0</v>
      </c>
      <c r="J486" s="171"/>
      <c r="K486" s="172">
        <f>ROUND(E486*J486,2)</f>
        <v>0</v>
      </c>
      <c r="L486" s="172">
        <v>15</v>
      </c>
      <c r="M486" s="172">
        <f>G486*(1+L486/100)</f>
        <v>0</v>
      </c>
      <c r="N486" s="172">
        <v>0</v>
      </c>
      <c r="O486" s="172">
        <f>ROUND(E486*N486,2)</f>
        <v>0</v>
      </c>
      <c r="P486" s="172">
        <v>0</v>
      </c>
      <c r="Q486" s="172">
        <f>ROUND(E486*P486,2)</f>
        <v>0</v>
      </c>
      <c r="R486" s="172"/>
      <c r="S486" s="172" t="s">
        <v>282</v>
      </c>
      <c r="T486" s="173" t="s">
        <v>283</v>
      </c>
      <c r="U486" s="157">
        <v>0</v>
      </c>
      <c r="V486" s="157">
        <f>ROUND(E486*U486,2)</f>
        <v>0</v>
      </c>
      <c r="W486" s="157"/>
      <c r="X486" s="157" t="s">
        <v>292</v>
      </c>
      <c r="Y486" s="148"/>
      <c r="Z486" s="148"/>
      <c r="AA486" s="148"/>
      <c r="AB486" s="148"/>
      <c r="AC486" s="148"/>
      <c r="AD486" s="148"/>
      <c r="AE486" s="148"/>
      <c r="AF486" s="148"/>
      <c r="AG486" s="148" t="s">
        <v>293</v>
      </c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 x14ac:dyDescent="0.2">
      <c r="A487" s="155"/>
      <c r="B487" s="156"/>
      <c r="C487" s="185" t="s">
        <v>545</v>
      </c>
      <c r="D487" s="158"/>
      <c r="E487" s="159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8"/>
      <c r="Z487" s="148"/>
      <c r="AA487" s="148"/>
      <c r="AB487" s="148"/>
      <c r="AC487" s="148"/>
      <c r="AD487" s="148"/>
      <c r="AE487" s="148"/>
      <c r="AF487" s="148"/>
      <c r="AG487" s="148" t="s">
        <v>287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">
      <c r="A488" s="155"/>
      <c r="B488" s="156"/>
      <c r="C488" s="185" t="s">
        <v>717</v>
      </c>
      <c r="D488" s="158"/>
      <c r="E488" s="159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8"/>
      <c r="Z488" s="148"/>
      <c r="AA488" s="148"/>
      <c r="AB488" s="148"/>
      <c r="AC488" s="148"/>
      <c r="AD488" s="148"/>
      <c r="AE488" s="148"/>
      <c r="AF488" s="148"/>
      <c r="AG488" s="148" t="s">
        <v>287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55"/>
      <c r="B489" s="156"/>
      <c r="C489" s="185" t="s">
        <v>718</v>
      </c>
      <c r="D489" s="158"/>
      <c r="E489" s="159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8"/>
      <c r="Z489" s="148"/>
      <c r="AA489" s="148"/>
      <c r="AB489" s="148"/>
      <c r="AC489" s="148"/>
      <c r="AD489" s="148"/>
      <c r="AE489" s="148"/>
      <c r="AF489" s="148"/>
      <c r="AG489" s="148" t="s">
        <v>287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 x14ac:dyDescent="0.2">
      <c r="A490" s="155"/>
      <c r="B490" s="156"/>
      <c r="C490" s="185" t="s">
        <v>177</v>
      </c>
      <c r="D490" s="158"/>
      <c r="E490" s="159">
        <v>93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8"/>
      <c r="Z490" s="148"/>
      <c r="AA490" s="148"/>
      <c r="AB490" s="148"/>
      <c r="AC490" s="148"/>
      <c r="AD490" s="148"/>
      <c r="AE490" s="148"/>
      <c r="AF490" s="148"/>
      <c r="AG490" s="148" t="s">
        <v>287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x14ac:dyDescent="0.2">
      <c r="A491" s="161" t="s">
        <v>277</v>
      </c>
      <c r="B491" s="162" t="s">
        <v>156</v>
      </c>
      <c r="C491" s="183" t="s">
        <v>157</v>
      </c>
      <c r="D491" s="163"/>
      <c r="E491" s="164"/>
      <c r="F491" s="165"/>
      <c r="G491" s="165">
        <f>SUMIF(AG492:AG579,"&lt;&gt;NOR",G492:G579)</f>
        <v>0</v>
      </c>
      <c r="H491" s="165"/>
      <c r="I491" s="165">
        <f>SUM(I492:I579)</f>
        <v>0</v>
      </c>
      <c r="J491" s="165"/>
      <c r="K491" s="165">
        <f>SUM(K492:K579)</f>
        <v>0</v>
      </c>
      <c r="L491" s="165"/>
      <c r="M491" s="165">
        <f>SUM(M492:M579)</f>
        <v>0</v>
      </c>
      <c r="N491" s="165"/>
      <c r="O491" s="165">
        <f>SUM(O492:O579)</f>
        <v>0</v>
      </c>
      <c r="P491" s="165"/>
      <c r="Q491" s="165">
        <f>SUM(Q492:Q579)</f>
        <v>0</v>
      </c>
      <c r="R491" s="165"/>
      <c r="S491" s="165"/>
      <c r="T491" s="166"/>
      <c r="U491" s="160"/>
      <c r="V491" s="160">
        <f>SUM(V492:V579)</f>
        <v>0</v>
      </c>
      <c r="W491" s="160"/>
      <c r="X491" s="160"/>
      <c r="AG491" t="s">
        <v>278</v>
      </c>
    </row>
    <row r="492" spans="1:60" outlineLevel="1" x14ac:dyDescent="0.2">
      <c r="A492" s="167">
        <v>79</v>
      </c>
      <c r="B492" s="168" t="s">
        <v>719</v>
      </c>
      <c r="C492" s="184" t="s">
        <v>720</v>
      </c>
      <c r="D492" s="169" t="s">
        <v>290</v>
      </c>
      <c r="E492" s="170">
        <v>216.05</v>
      </c>
      <c r="F492" s="171"/>
      <c r="G492" s="172">
        <f>ROUND(E492*F492,2)</f>
        <v>0</v>
      </c>
      <c r="H492" s="171"/>
      <c r="I492" s="172">
        <f>ROUND(E492*H492,2)</f>
        <v>0</v>
      </c>
      <c r="J492" s="171"/>
      <c r="K492" s="172">
        <f>ROUND(E492*J492,2)</f>
        <v>0</v>
      </c>
      <c r="L492" s="172">
        <v>15</v>
      </c>
      <c r="M492" s="172">
        <f>G492*(1+L492/100)</f>
        <v>0</v>
      </c>
      <c r="N492" s="172">
        <v>0</v>
      </c>
      <c r="O492" s="172">
        <f>ROUND(E492*N492,2)</f>
        <v>0</v>
      </c>
      <c r="P492" s="172">
        <v>0</v>
      </c>
      <c r="Q492" s="172">
        <f>ROUND(E492*P492,2)</f>
        <v>0</v>
      </c>
      <c r="R492" s="172"/>
      <c r="S492" s="172" t="s">
        <v>291</v>
      </c>
      <c r="T492" s="173" t="s">
        <v>283</v>
      </c>
      <c r="U492" s="157">
        <v>0</v>
      </c>
      <c r="V492" s="157">
        <f>ROUND(E492*U492,2)</f>
        <v>0</v>
      </c>
      <c r="W492" s="157"/>
      <c r="X492" s="157" t="s">
        <v>292</v>
      </c>
      <c r="Y492" s="148"/>
      <c r="Z492" s="148"/>
      <c r="AA492" s="148"/>
      <c r="AB492" s="148"/>
      <c r="AC492" s="148"/>
      <c r="AD492" s="148"/>
      <c r="AE492" s="148"/>
      <c r="AF492" s="148"/>
      <c r="AG492" s="148" t="s">
        <v>293</v>
      </c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 x14ac:dyDescent="0.2">
      <c r="A493" s="155"/>
      <c r="B493" s="156"/>
      <c r="C493" s="185" t="s">
        <v>721</v>
      </c>
      <c r="D493" s="158"/>
      <c r="E493" s="159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8"/>
      <c r="Z493" s="148"/>
      <c r="AA493" s="148"/>
      <c r="AB493" s="148"/>
      <c r="AC493" s="148"/>
      <c r="AD493" s="148"/>
      <c r="AE493" s="148"/>
      <c r="AF493" s="148"/>
      <c r="AG493" s="148" t="s">
        <v>287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">
      <c r="A494" s="155"/>
      <c r="B494" s="156"/>
      <c r="C494" s="185" t="s">
        <v>722</v>
      </c>
      <c r="D494" s="158"/>
      <c r="E494" s="159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8"/>
      <c r="Z494" s="148"/>
      <c r="AA494" s="148"/>
      <c r="AB494" s="148"/>
      <c r="AC494" s="148"/>
      <c r="AD494" s="148"/>
      <c r="AE494" s="148"/>
      <c r="AF494" s="148"/>
      <c r="AG494" s="148" t="s">
        <v>287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">
      <c r="A495" s="155"/>
      <c r="B495" s="156"/>
      <c r="C495" s="185" t="s">
        <v>723</v>
      </c>
      <c r="D495" s="158"/>
      <c r="E495" s="159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8"/>
      <c r="Z495" s="148"/>
      <c r="AA495" s="148"/>
      <c r="AB495" s="148"/>
      <c r="AC495" s="148"/>
      <c r="AD495" s="148"/>
      <c r="AE495" s="148"/>
      <c r="AF495" s="148"/>
      <c r="AG495" s="148" t="s">
        <v>287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1" x14ac:dyDescent="0.2">
      <c r="A496" s="155"/>
      <c r="B496" s="156"/>
      <c r="C496" s="185" t="s">
        <v>724</v>
      </c>
      <c r="D496" s="158"/>
      <c r="E496" s="159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8"/>
      <c r="Z496" s="148"/>
      <c r="AA496" s="148"/>
      <c r="AB496" s="148"/>
      <c r="AC496" s="148"/>
      <c r="AD496" s="148"/>
      <c r="AE496" s="148"/>
      <c r="AF496" s="148"/>
      <c r="AG496" s="148" t="s">
        <v>287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">
      <c r="A497" s="155"/>
      <c r="B497" s="156"/>
      <c r="C497" s="185" t="s">
        <v>725</v>
      </c>
      <c r="D497" s="158"/>
      <c r="E497" s="159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8"/>
      <c r="Z497" s="148"/>
      <c r="AA497" s="148"/>
      <c r="AB497" s="148"/>
      <c r="AC497" s="148"/>
      <c r="AD497" s="148"/>
      <c r="AE497" s="148"/>
      <c r="AF497" s="148"/>
      <c r="AG497" s="148" t="s">
        <v>287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">
      <c r="A498" s="155"/>
      <c r="B498" s="156"/>
      <c r="C498" s="185" t="s">
        <v>726</v>
      </c>
      <c r="D498" s="158"/>
      <c r="E498" s="159">
        <v>216.05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8"/>
      <c r="Z498" s="148"/>
      <c r="AA498" s="148"/>
      <c r="AB498" s="148"/>
      <c r="AC498" s="148"/>
      <c r="AD498" s="148"/>
      <c r="AE498" s="148"/>
      <c r="AF498" s="148"/>
      <c r="AG498" s="148" t="s">
        <v>287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">
      <c r="A499" s="167">
        <v>80</v>
      </c>
      <c r="B499" s="168" t="s">
        <v>727</v>
      </c>
      <c r="C499" s="184" t="s">
        <v>728</v>
      </c>
      <c r="D499" s="169" t="s">
        <v>353</v>
      </c>
      <c r="E499" s="170">
        <v>1152.0100000000002</v>
      </c>
      <c r="F499" s="171"/>
      <c r="G499" s="172">
        <f>ROUND(E499*F499,2)</f>
        <v>0</v>
      </c>
      <c r="H499" s="171"/>
      <c r="I499" s="172">
        <f>ROUND(E499*H499,2)</f>
        <v>0</v>
      </c>
      <c r="J499" s="171"/>
      <c r="K499" s="172">
        <f>ROUND(E499*J499,2)</f>
        <v>0</v>
      </c>
      <c r="L499" s="172">
        <v>15</v>
      </c>
      <c r="M499" s="172">
        <f>G499*(1+L499/100)</f>
        <v>0</v>
      </c>
      <c r="N499" s="172">
        <v>0</v>
      </c>
      <c r="O499" s="172">
        <f>ROUND(E499*N499,2)</f>
        <v>0</v>
      </c>
      <c r="P499" s="172">
        <v>0</v>
      </c>
      <c r="Q499" s="172">
        <f>ROUND(E499*P499,2)</f>
        <v>0</v>
      </c>
      <c r="R499" s="172"/>
      <c r="S499" s="172" t="s">
        <v>291</v>
      </c>
      <c r="T499" s="173" t="s">
        <v>283</v>
      </c>
      <c r="U499" s="157">
        <v>0</v>
      </c>
      <c r="V499" s="157">
        <f>ROUND(E499*U499,2)</f>
        <v>0</v>
      </c>
      <c r="W499" s="157"/>
      <c r="X499" s="157" t="s">
        <v>292</v>
      </c>
      <c r="Y499" s="148"/>
      <c r="Z499" s="148"/>
      <c r="AA499" s="148"/>
      <c r="AB499" s="148"/>
      <c r="AC499" s="148"/>
      <c r="AD499" s="148"/>
      <c r="AE499" s="148"/>
      <c r="AF499" s="148"/>
      <c r="AG499" s="148" t="s">
        <v>293</v>
      </c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">
      <c r="A500" s="155"/>
      <c r="B500" s="156"/>
      <c r="C500" s="185" t="s">
        <v>729</v>
      </c>
      <c r="D500" s="158"/>
      <c r="E500" s="159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8"/>
      <c r="Z500" s="148"/>
      <c r="AA500" s="148"/>
      <c r="AB500" s="148"/>
      <c r="AC500" s="148"/>
      <c r="AD500" s="148"/>
      <c r="AE500" s="148"/>
      <c r="AF500" s="148"/>
      <c r="AG500" s="148" t="s">
        <v>287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 x14ac:dyDescent="0.2">
      <c r="A501" s="155"/>
      <c r="B501" s="156"/>
      <c r="C501" s="185" t="s">
        <v>730</v>
      </c>
      <c r="D501" s="158"/>
      <c r="E501" s="159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8"/>
      <c r="Z501" s="148"/>
      <c r="AA501" s="148"/>
      <c r="AB501" s="148"/>
      <c r="AC501" s="148"/>
      <c r="AD501" s="148"/>
      <c r="AE501" s="148"/>
      <c r="AF501" s="148"/>
      <c r="AG501" s="148" t="s">
        <v>287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55"/>
      <c r="B502" s="156"/>
      <c r="C502" s="185" t="s">
        <v>731</v>
      </c>
      <c r="D502" s="158"/>
      <c r="E502" s="159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8"/>
      <c r="Z502" s="148"/>
      <c r="AA502" s="148"/>
      <c r="AB502" s="148"/>
      <c r="AC502" s="148"/>
      <c r="AD502" s="148"/>
      <c r="AE502" s="148"/>
      <c r="AF502" s="148"/>
      <c r="AG502" s="148" t="s">
        <v>287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">
      <c r="A503" s="155"/>
      <c r="B503" s="156"/>
      <c r="C503" s="185" t="s">
        <v>732</v>
      </c>
      <c r="D503" s="158"/>
      <c r="E503" s="159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8"/>
      <c r="Z503" s="148"/>
      <c r="AA503" s="148"/>
      <c r="AB503" s="148"/>
      <c r="AC503" s="148"/>
      <c r="AD503" s="148"/>
      <c r="AE503" s="148"/>
      <c r="AF503" s="148"/>
      <c r="AG503" s="148" t="s">
        <v>287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55"/>
      <c r="B504" s="156"/>
      <c r="C504" s="185" t="s">
        <v>733</v>
      </c>
      <c r="D504" s="158"/>
      <c r="E504" s="159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8"/>
      <c r="Z504" s="148"/>
      <c r="AA504" s="148"/>
      <c r="AB504" s="148"/>
      <c r="AC504" s="148"/>
      <c r="AD504" s="148"/>
      <c r="AE504" s="148"/>
      <c r="AF504" s="148"/>
      <c r="AG504" s="148" t="s">
        <v>287</v>
      </c>
      <c r="AH504" s="148">
        <v>0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 x14ac:dyDescent="0.2">
      <c r="A505" s="155"/>
      <c r="B505" s="156"/>
      <c r="C505" s="185" t="s">
        <v>734</v>
      </c>
      <c r="D505" s="158"/>
      <c r="E505" s="159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8"/>
      <c r="Z505" s="148"/>
      <c r="AA505" s="148"/>
      <c r="AB505" s="148"/>
      <c r="AC505" s="148"/>
      <c r="AD505" s="148"/>
      <c r="AE505" s="148"/>
      <c r="AF505" s="148"/>
      <c r="AG505" s="148" t="s">
        <v>287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">
      <c r="A506" s="155"/>
      <c r="B506" s="156"/>
      <c r="C506" s="185" t="s">
        <v>735</v>
      </c>
      <c r="D506" s="158"/>
      <c r="E506" s="159">
        <v>1152.0100000000002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8"/>
      <c r="Z506" s="148"/>
      <c r="AA506" s="148"/>
      <c r="AB506" s="148"/>
      <c r="AC506" s="148"/>
      <c r="AD506" s="148"/>
      <c r="AE506" s="148"/>
      <c r="AF506" s="148"/>
      <c r="AG506" s="148" t="s">
        <v>287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 x14ac:dyDescent="0.2">
      <c r="A507" s="167">
        <v>81</v>
      </c>
      <c r="B507" s="168" t="s">
        <v>736</v>
      </c>
      <c r="C507" s="184" t="s">
        <v>737</v>
      </c>
      <c r="D507" s="169" t="s">
        <v>353</v>
      </c>
      <c r="E507" s="170">
        <v>1152.0100000000002</v>
      </c>
      <c r="F507" s="171"/>
      <c r="G507" s="172">
        <f>ROUND(E507*F507,2)</f>
        <v>0</v>
      </c>
      <c r="H507" s="171"/>
      <c r="I507" s="172">
        <f>ROUND(E507*H507,2)</f>
        <v>0</v>
      </c>
      <c r="J507" s="171"/>
      <c r="K507" s="172">
        <f>ROUND(E507*J507,2)</f>
        <v>0</v>
      </c>
      <c r="L507" s="172">
        <v>15</v>
      </c>
      <c r="M507" s="172">
        <f>G507*(1+L507/100)</f>
        <v>0</v>
      </c>
      <c r="N507" s="172">
        <v>0</v>
      </c>
      <c r="O507" s="172">
        <f>ROUND(E507*N507,2)</f>
        <v>0</v>
      </c>
      <c r="P507" s="172">
        <v>0</v>
      </c>
      <c r="Q507" s="172">
        <f>ROUND(E507*P507,2)</f>
        <v>0</v>
      </c>
      <c r="R507" s="172"/>
      <c r="S507" s="172" t="s">
        <v>291</v>
      </c>
      <c r="T507" s="173" t="s">
        <v>283</v>
      </c>
      <c r="U507" s="157">
        <v>0</v>
      </c>
      <c r="V507" s="157">
        <f>ROUND(E507*U507,2)</f>
        <v>0</v>
      </c>
      <c r="W507" s="157"/>
      <c r="X507" s="157" t="s">
        <v>292</v>
      </c>
      <c r="Y507" s="148"/>
      <c r="Z507" s="148"/>
      <c r="AA507" s="148"/>
      <c r="AB507" s="148"/>
      <c r="AC507" s="148"/>
      <c r="AD507" s="148"/>
      <c r="AE507" s="148"/>
      <c r="AF507" s="148"/>
      <c r="AG507" s="148" t="s">
        <v>293</v>
      </c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 x14ac:dyDescent="0.2">
      <c r="A508" s="155"/>
      <c r="B508" s="156"/>
      <c r="C508" s="185" t="s">
        <v>729</v>
      </c>
      <c r="D508" s="158"/>
      <c r="E508" s="159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8"/>
      <c r="Z508" s="148"/>
      <c r="AA508" s="148"/>
      <c r="AB508" s="148"/>
      <c r="AC508" s="148"/>
      <c r="AD508" s="148"/>
      <c r="AE508" s="148"/>
      <c r="AF508" s="148"/>
      <c r="AG508" s="148" t="s">
        <v>287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 x14ac:dyDescent="0.2">
      <c r="A509" s="155"/>
      <c r="B509" s="156"/>
      <c r="C509" s="185" t="s">
        <v>730</v>
      </c>
      <c r="D509" s="158"/>
      <c r="E509" s="159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8"/>
      <c r="Z509" s="148"/>
      <c r="AA509" s="148"/>
      <c r="AB509" s="148"/>
      <c r="AC509" s="148"/>
      <c r="AD509" s="148"/>
      <c r="AE509" s="148"/>
      <c r="AF509" s="148"/>
      <c r="AG509" s="148" t="s">
        <v>287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 x14ac:dyDescent="0.2">
      <c r="A510" s="155"/>
      <c r="B510" s="156"/>
      <c r="C510" s="185" t="s">
        <v>731</v>
      </c>
      <c r="D510" s="158"/>
      <c r="E510" s="159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8"/>
      <c r="Z510" s="148"/>
      <c r="AA510" s="148"/>
      <c r="AB510" s="148"/>
      <c r="AC510" s="148"/>
      <c r="AD510" s="148"/>
      <c r="AE510" s="148"/>
      <c r="AF510" s="148"/>
      <c r="AG510" s="148" t="s">
        <v>287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">
      <c r="A511" s="155"/>
      <c r="B511" s="156"/>
      <c r="C511" s="185" t="s">
        <v>732</v>
      </c>
      <c r="D511" s="158"/>
      <c r="E511" s="159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8"/>
      <c r="Z511" s="148"/>
      <c r="AA511" s="148"/>
      <c r="AB511" s="148"/>
      <c r="AC511" s="148"/>
      <c r="AD511" s="148"/>
      <c r="AE511" s="148"/>
      <c r="AF511" s="148"/>
      <c r="AG511" s="148" t="s">
        <v>287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55"/>
      <c r="B512" s="156"/>
      <c r="C512" s="185" t="s">
        <v>733</v>
      </c>
      <c r="D512" s="158"/>
      <c r="E512" s="159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8"/>
      <c r="Z512" s="148"/>
      <c r="AA512" s="148"/>
      <c r="AB512" s="148"/>
      <c r="AC512" s="148"/>
      <c r="AD512" s="148"/>
      <c r="AE512" s="148"/>
      <c r="AF512" s="148"/>
      <c r="AG512" s="148" t="s">
        <v>287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">
      <c r="A513" s="155"/>
      <c r="B513" s="156"/>
      <c r="C513" s="185" t="s">
        <v>734</v>
      </c>
      <c r="D513" s="158"/>
      <c r="E513" s="159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8"/>
      <c r="Z513" s="148"/>
      <c r="AA513" s="148"/>
      <c r="AB513" s="148"/>
      <c r="AC513" s="148"/>
      <c r="AD513" s="148"/>
      <c r="AE513" s="148"/>
      <c r="AF513" s="148"/>
      <c r="AG513" s="148" t="s">
        <v>287</v>
      </c>
      <c r="AH513" s="148">
        <v>0</v>
      </c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 x14ac:dyDescent="0.2">
      <c r="A514" s="155"/>
      <c r="B514" s="156"/>
      <c r="C514" s="185" t="s">
        <v>735</v>
      </c>
      <c r="D514" s="158"/>
      <c r="E514" s="159">
        <v>1152.0100000000002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8"/>
      <c r="Z514" s="148"/>
      <c r="AA514" s="148"/>
      <c r="AB514" s="148"/>
      <c r="AC514" s="148"/>
      <c r="AD514" s="148"/>
      <c r="AE514" s="148"/>
      <c r="AF514" s="148"/>
      <c r="AG514" s="148" t="s">
        <v>287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 x14ac:dyDescent="0.2">
      <c r="A515" s="167">
        <v>82</v>
      </c>
      <c r="B515" s="168" t="s">
        <v>738</v>
      </c>
      <c r="C515" s="184" t="s">
        <v>739</v>
      </c>
      <c r="D515" s="169" t="s">
        <v>353</v>
      </c>
      <c r="E515" s="170">
        <v>1079.8000000000002</v>
      </c>
      <c r="F515" s="171"/>
      <c r="G515" s="172">
        <f>ROUND(E515*F515,2)</f>
        <v>0</v>
      </c>
      <c r="H515" s="171"/>
      <c r="I515" s="172">
        <f>ROUND(E515*H515,2)</f>
        <v>0</v>
      </c>
      <c r="J515" s="171"/>
      <c r="K515" s="172">
        <f>ROUND(E515*J515,2)</f>
        <v>0</v>
      </c>
      <c r="L515" s="172">
        <v>15</v>
      </c>
      <c r="M515" s="172">
        <f>G515*(1+L515/100)</f>
        <v>0</v>
      </c>
      <c r="N515" s="172">
        <v>0</v>
      </c>
      <c r="O515" s="172">
        <f>ROUND(E515*N515,2)</f>
        <v>0</v>
      </c>
      <c r="P515" s="172">
        <v>0</v>
      </c>
      <c r="Q515" s="172">
        <f>ROUND(E515*P515,2)</f>
        <v>0</v>
      </c>
      <c r="R515" s="172"/>
      <c r="S515" s="172" t="s">
        <v>291</v>
      </c>
      <c r="T515" s="173" t="s">
        <v>283</v>
      </c>
      <c r="U515" s="157">
        <v>0</v>
      </c>
      <c r="V515" s="157">
        <f>ROUND(E515*U515,2)</f>
        <v>0</v>
      </c>
      <c r="W515" s="157"/>
      <c r="X515" s="157" t="s">
        <v>292</v>
      </c>
      <c r="Y515" s="148"/>
      <c r="Z515" s="148"/>
      <c r="AA515" s="148"/>
      <c r="AB515" s="148"/>
      <c r="AC515" s="148"/>
      <c r="AD515" s="148"/>
      <c r="AE515" s="148"/>
      <c r="AF515" s="148"/>
      <c r="AG515" s="148" t="s">
        <v>293</v>
      </c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">
      <c r="A516" s="155"/>
      <c r="B516" s="156"/>
      <c r="C516" s="185" t="s">
        <v>740</v>
      </c>
      <c r="D516" s="158"/>
      <c r="E516" s="159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8"/>
      <c r="Z516" s="148"/>
      <c r="AA516" s="148"/>
      <c r="AB516" s="148"/>
      <c r="AC516" s="148"/>
      <c r="AD516" s="148"/>
      <c r="AE516" s="148"/>
      <c r="AF516" s="148"/>
      <c r="AG516" s="148" t="s">
        <v>287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">
      <c r="A517" s="155"/>
      <c r="B517" s="156"/>
      <c r="C517" s="185" t="s">
        <v>741</v>
      </c>
      <c r="D517" s="158"/>
      <c r="E517" s="159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8"/>
      <c r="Z517" s="148"/>
      <c r="AA517" s="148"/>
      <c r="AB517" s="148"/>
      <c r="AC517" s="148"/>
      <c r="AD517" s="148"/>
      <c r="AE517" s="148"/>
      <c r="AF517" s="148"/>
      <c r="AG517" s="148" t="s">
        <v>287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">
      <c r="A518" s="155"/>
      <c r="B518" s="156"/>
      <c r="C518" s="185" t="s">
        <v>742</v>
      </c>
      <c r="D518" s="158"/>
      <c r="E518" s="159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8"/>
      <c r="Z518" s="148"/>
      <c r="AA518" s="148"/>
      <c r="AB518" s="148"/>
      <c r="AC518" s="148"/>
      <c r="AD518" s="148"/>
      <c r="AE518" s="148"/>
      <c r="AF518" s="148"/>
      <c r="AG518" s="148" t="s">
        <v>287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">
      <c r="A519" s="155"/>
      <c r="B519" s="156"/>
      <c r="C519" s="185" t="s">
        <v>743</v>
      </c>
      <c r="D519" s="158"/>
      <c r="E519" s="159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8"/>
      <c r="Z519" s="148"/>
      <c r="AA519" s="148"/>
      <c r="AB519" s="148"/>
      <c r="AC519" s="148"/>
      <c r="AD519" s="148"/>
      <c r="AE519" s="148"/>
      <c r="AF519" s="148"/>
      <c r="AG519" s="148" t="s">
        <v>287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">
      <c r="A520" s="155"/>
      <c r="B520" s="156"/>
      <c r="C520" s="185" t="s">
        <v>744</v>
      </c>
      <c r="D520" s="158"/>
      <c r="E520" s="159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8"/>
      <c r="Z520" s="148"/>
      <c r="AA520" s="148"/>
      <c r="AB520" s="148"/>
      <c r="AC520" s="148"/>
      <c r="AD520" s="148"/>
      <c r="AE520" s="148"/>
      <c r="AF520" s="148"/>
      <c r="AG520" s="148" t="s">
        <v>287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 x14ac:dyDescent="0.2">
      <c r="A521" s="155"/>
      <c r="B521" s="156"/>
      <c r="C521" s="185" t="s">
        <v>745</v>
      </c>
      <c r="D521" s="158"/>
      <c r="E521" s="159">
        <v>1079.8000000000002</v>
      </c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8"/>
      <c r="Z521" s="148"/>
      <c r="AA521" s="148"/>
      <c r="AB521" s="148"/>
      <c r="AC521" s="148"/>
      <c r="AD521" s="148"/>
      <c r="AE521" s="148"/>
      <c r="AF521" s="148"/>
      <c r="AG521" s="148" t="s">
        <v>287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">
      <c r="A522" s="167">
        <v>83</v>
      </c>
      <c r="B522" s="168" t="s">
        <v>746</v>
      </c>
      <c r="C522" s="184" t="s">
        <v>747</v>
      </c>
      <c r="D522" s="169" t="s">
        <v>353</v>
      </c>
      <c r="E522" s="170">
        <v>1079.8000000000002</v>
      </c>
      <c r="F522" s="171"/>
      <c r="G522" s="172">
        <f>ROUND(E522*F522,2)</f>
        <v>0</v>
      </c>
      <c r="H522" s="171"/>
      <c r="I522" s="172">
        <f>ROUND(E522*H522,2)</f>
        <v>0</v>
      </c>
      <c r="J522" s="171"/>
      <c r="K522" s="172">
        <f>ROUND(E522*J522,2)</f>
        <v>0</v>
      </c>
      <c r="L522" s="172">
        <v>15</v>
      </c>
      <c r="M522" s="172">
        <f>G522*(1+L522/100)</f>
        <v>0</v>
      </c>
      <c r="N522" s="172">
        <v>0</v>
      </c>
      <c r="O522" s="172">
        <f>ROUND(E522*N522,2)</f>
        <v>0</v>
      </c>
      <c r="P522" s="172">
        <v>0</v>
      </c>
      <c r="Q522" s="172">
        <f>ROUND(E522*P522,2)</f>
        <v>0</v>
      </c>
      <c r="R522" s="172"/>
      <c r="S522" s="172" t="s">
        <v>291</v>
      </c>
      <c r="T522" s="173" t="s">
        <v>283</v>
      </c>
      <c r="U522" s="157">
        <v>0</v>
      </c>
      <c r="V522" s="157">
        <f>ROUND(E522*U522,2)</f>
        <v>0</v>
      </c>
      <c r="W522" s="157"/>
      <c r="X522" s="157" t="s">
        <v>292</v>
      </c>
      <c r="Y522" s="148"/>
      <c r="Z522" s="148"/>
      <c r="AA522" s="148"/>
      <c r="AB522" s="148"/>
      <c r="AC522" s="148"/>
      <c r="AD522" s="148"/>
      <c r="AE522" s="148"/>
      <c r="AF522" s="148"/>
      <c r="AG522" s="148" t="s">
        <v>293</v>
      </c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 x14ac:dyDescent="0.2">
      <c r="A523" s="155"/>
      <c r="B523" s="156"/>
      <c r="C523" s="185" t="s">
        <v>740</v>
      </c>
      <c r="D523" s="158"/>
      <c r="E523" s="159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8"/>
      <c r="Z523" s="148"/>
      <c r="AA523" s="148"/>
      <c r="AB523" s="148"/>
      <c r="AC523" s="148"/>
      <c r="AD523" s="148"/>
      <c r="AE523" s="148"/>
      <c r="AF523" s="148"/>
      <c r="AG523" s="148" t="s">
        <v>287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 x14ac:dyDescent="0.2">
      <c r="A524" s="155"/>
      <c r="B524" s="156"/>
      <c r="C524" s="185" t="s">
        <v>741</v>
      </c>
      <c r="D524" s="158"/>
      <c r="E524" s="159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8"/>
      <c r="Z524" s="148"/>
      <c r="AA524" s="148"/>
      <c r="AB524" s="148"/>
      <c r="AC524" s="148"/>
      <c r="AD524" s="148"/>
      <c r="AE524" s="148"/>
      <c r="AF524" s="148"/>
      <c r="AG524" s="148" t="s">
        <v>287</v>
      </c>
      <c r="AH524" s="148">
        <v>0</v>
      </c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1" x14ac:dyDescent="0.2">
      <c r="A525" s="155"/>
      <c r="B525" s="156"/>
      <c r="C525" s="185" t="s">
        <v>742</v>
      </c>
      <c r="D525" s="158"/>
      <c r="E525" s="159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8"/>
      <c r="Z525" s="148"/>
      <c r="AA525" s="148"/>
      <c r="AB525" s="148"/>
      <c r="AC525" s="148"/>
      <c r="AD525" s="148"/>
      <c r="AE525" s="148"/>
      <c r="AF525" s="148"/>
      <c r="AG525" s="148" t="s">
        <v>287</v>
      </c>
      <c r="AH525" s="148">
        <v>0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">
      <c r="A526" s="155"/>
      <c r="B526" s="156"/>
      <c r="C526" s="185" t="s">
        <v>743</v>
      </c>
      <c r="D526" s="158"/>
      <c r="E526" s="159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8"/>
      <c r="Z526" s="148"/>
      <c r="AA526" s="148"/>
      <c r="AB526" s="148"/>
      <c r="AC526" s="148"/>
      <c r="AD526" s="148"/>
      <c r="AE526" s="148"/>
      <c r="AF526" s="148"/>
      <c r="AG526" s="148" t="s">
        <v>287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">
      <c r="A527" s="155"/>
      <c r="B527" s="156"/>
      <c r="C527" s="185" t="s">
        <v>744</v>
      </c>
      <c r="D527" s="158"/>
      <c r="E527" s="159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8"/>
      <c r="Z527" s="148"/>
      <c r="AA527" s="148"/>
      <c r="AB527" s="148"/>
      <c r="AC527" s="148"/>
      <c r="AD527" s="148"/>
      <c r="AE527" s="148"/>
      <c r="AF527" s="148"/>
      <c r="AG527" s="148" t="s">
        <v>287</v>
      </c>
      <c r="AH527" s="148">
        <v>0</v>
      </c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1" x14ac:dyDescent="0.2">
      <c r="A528" s="155"/>
      <c r="B528" s="156"/>
      <c r="C528" s="185" t="s">
        <v>745</v>
      </c>
      <c r="D528" s="158"/>
      <c r="E528" s="159">
        <v>1079.8000000000002</v>
      </c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8"/>
      <c r="Z528" s="148"/>
      <c r="AA528" s="148"/>
      <c r="AB528" s="148"/>
      <c r="AC528" s="148"/>
      <c r="AD528" s="148"/>
      <c r="AE528" s="148"/>
      <c r="AF528" s="148"/>
      <c r="AG528" s="148" t="s">
        <v>287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 x14ac:dyDescent="0.2">
      <c r="A529" s="167">
        <v>84</v>
      </c>
      <c r="B529" s="168" t="s">
        <v>748</v>
      </c>
      <c r="C529" s="184" t="s">
        <v>749</v>
      </c>
      <c r="D529" s="169" t="s">
        <v>364</v>
      </c>
      <c r="E529" s="170">
        <v>30.241600000000002</v>
      </c>
      <c r="F529" s="171"/>
      <c r="G529" s="172">
        <f>ROUND(E529*F529,2)</f>
        <v>0</v>
      </c>
      <c r="H529" s="171"/>
      <c r="I529" s="172">
        <f>ROUND(E529*H529,2)</f>
        <v>0</v>
      </c>
      <c r="J529" s="171"/>
      <c r="K529" s="172">
        <f>ROUND(E529*J529,2)</f>
        <v>0</v>
      </c>
      <c r="L529" s="172">
        <v>15</v>
      </c>
      <c r="M529" s="172">
        <f>G529*(1+L529/100)</f>
        <v>0</v>
      </c>
      <c r="N529" s="172">
        <v>0</v>
      </c>
      <c r="O529" s="172">
        <f>ROUND(E529*N529,2)</f>
        <v>0</v>
      </c>
      <c r="P529" s="172">
        <v>0</v>
      </c>
      <c r="Q529" s="172">
        <f>ROUND(E529*P529,2)</f>
        <v>0</v>
      </c>
      <c r="R529" s="172"/>
      <c r="S529" s="172" t="s">
        <v>291</v>
      </c>
      <c r="T529" s="173" t="s">
        <v>283</v>
      </c>
      <c r="U529" s="157">
        <v>0</v>
      </c>
      <c r="V529" s="157">
        <f>ROUND(E529*U529,2)</f>
        <v>0</v>
      </c>
      <c r="W529" s="157"/>
      <c r="X529" s="157" t="s">
        <v>292</v>
      </c>
      <c r="Y529" s="148"/>
      <c r="Z529" s="148"/>
      <c r="AA529" s="148"/>
      <c r="AB529" s="148"/>
      <c r="AC529" s="148"/>
      <c r="AD529" s="148"/>
      <c r="AE529" s="148"/>
      <c r="AF529" s="148"/>
      <c r="AG529" s="148" t="s">
        <v>293</v>
      </c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">
      <c r="A530" s="155"/>
      <c r="B530" s="156"/>
      <c r="C530" s="185" t="s">
        <v>373</v>
      </c>
      <c r="D530" s="158"/>
      <c r="E530" s="159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8"/>
      <c r="Z530" s="148"/>
      <c r="AA530" s="148"/>
      <c r="AB530" s="148"/>
      <c r="AC530" s="148"/>
      <c r="AD530" s="148"/>
      <c r="AE530" s="148"/>
      <c r="AF530" s="148"/>
      <c r="AG530" s="148" t="s">
        <v>287</v>
      </c>
      <c r="AH530" s="148">
        <v>0</v>
      </c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1" x14ac:dyDescent="0.2">
      <c r="A531" s="155"/>
      <c r="B531" s="156"/>
      <c r="C531" s="185" t="s">
        <v>721</v>
      </c>
      <c r="D531" s="158"/>
      <c r="E531" s="159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8"/>
      <c r="Z531" s="148"/>
      <c r="AA531" s="148"/>
      <c r="AB531" s="148"/>
      <c r="AC531" s="148"/>
      <c r="AD531" s="148"/>
      <c r="AE531" s="148"/>
      <c r="AF531" s="148"/>
      <c r="AG531" s="148" t="s">
        <v>287</v>
      </c>
      <c r="AH531" s="148">
        <v>0</v>
      </c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 x14ac:dyDescent="0.2">
      <c r="A532" s="155"/>
      <c r="B532" s="156"/>
      <c r="C532" s="185" t="s">
        <v>722</v>
      </c>
      <c r="D532" s="158"/>
      <c r="E532" s="159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8"/>
      <c r="Z532" s="148"/>
      <c r="AA532" s="148"/>
      <c r="AB532" s="148"/>
      <c r="AC532" s="148"/>
      <c r="AD532" s="148"/>
      <c r="AE532" s="148"/>
      <c r="AF532" s="148"/>
      <c r="AG532" s="148" t="s">
        <v>287</v>
      </c>
      <c r="AH532" s="148">
        <v>0</v>
      </c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1" x14ac:dyDescent="0.2">
      <c r="A533" s="155"/>
      <c r="B533" s="156"/>
      <c r="C533" s="185" t="s">
        <v>723</v>
      </c>
      <c r="D533" s="158"/>
      <c r="E533" s="159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8"/>
      <c r="Z533" s="148"/>
      <c r="AA533" s="148"/>
      <c r="AB533" s="148"/>
      <c r="AC533" s="148"/>
      <c r="AD533" s="148"/>
      <c r="AE533" s="148"/>
      <c r="AF533" s="148"/>
      <c r="AG533" s="148" t="s">
        <v>287</v>
      </c>
      <c r="AH533" s="148">
        <v>0</v>
      </c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1" x14ac:dyDescent="0.2">
      <c r="A534" s="155"/>
      <c r="B534" s="156"/>
      <c r="C534" s="185" t="s">
        <v>724</v>
      </c>
      <c r="D534" s="158"/>
      <c r="E534" s="159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8"/>
      <c r="Z534" s="148"/>
      <c r="AA534" s="148"/>
      <c r="AB534" s="148"/>
      <c r="AC534" s="148"/>
      <c r="AD534" s="148"/>
      <c r="AE534" s="148"/>
      <c r="AF534" s="148"/>
      <c r="AG534" s="148" t="s">
        <v>287</v>
      </c>
      <c r="AH534" s="148">
        <v>0</v>
      </c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1" x14ac:dyDescent="0.2">
      <c r="A535" s="155"/>
      <c r="B535" s="156"/>
      <c r="C535" s="185" t="s">
        <v>379</v>
      </c>
      <c r="D535" s="158"/>
      <c r="E535" s="159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8"/>
      <c r="Z535" s="148"/>
      <c r="AA535" s="148"/>
      <c r="AB535" s="148"/>
      <c r="AC535" s="148"/>
      <c r="AD535" s="148"/>
      <c r="AE535" s="148"/>
      <c r="AF535" s="148"/>
      <c r="AG535" s="148" t="s">
        <v>287</v>
      </c>
      <c r="AH535" s="148">
        <v>0</v>
      </c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1" x14ac:dyDescent="0.2">
      <c r="A536" s="155"/>
      <c r="B536" s="156"/>
      <c r="C536" s="185" t="s">
        <v>750</v>
      </c>
      <c r="D536" s="158"/>
      <c r="E536" s="159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8"/>
      <c r="Z536" s="148"/>
      <c r="AA536" s="148"/>
      <c r="AB536" s="148"/>
      <c r="AC536" s="148"/>
      <c r="AD536" s="148"/>
      <c r="AE536" s="148"/>
      <c r="AF536" s="148"/>
      <c r="AG536" s="148" t="s">
        <v>287</v>
      </c>
      <c r="AH536" s="148">
        <v>0</v>
      </c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">
      <c r="A537" s="155"/>
      <c r="B537" s="156"/>
      <c r="C537" s="185" t="s">
        <v>751</v>
      </c>
      <c r="D537" s="158"/>
      <c r="E537" s="159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8"/>
      <c r="Z537" s="148"/>
      <c r="AA537" s="148"/>
      <c r="AB537" s="148"/>
      <c r="AC537" s="148"/>
      <c r="AD537" s="148"/>
      <c r="AE537" s="148"/>
      <c r="AF537" s="148"/>
      <c r="AG537" s="148" t="s">
        <v>287</v>
      </c>
      <c r="AH537" s="148">
        <v>0</v>
      </c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 x14ac:dyDescent="0.2">
      <c r="A538" s="155"/>
      <c r="B538" s="156"/>
      <c r="C538" s="185" t="s">
        <v>752</v>
      </c>
      <c r="D538" s="158"/>
      <c r="E538" s="159">
        <v>30.240000000000002</v>
      </c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8"/>
      <c r="Z538" s="148"/>
      <c r="AA538" s="148"/>
      <c r="AB538" s="148"/>
      <c r="AC538" s="148"/>
      <c r="AD538" s="148"/>
      <c r="AE538" s="148"/>
      <c r="AF538" s="148"/>
      <c r="AG538" s="148" t="s">
        <v>287</v>
      </c>
      <c r="AH538" s="148">
        <v>0</v>
      </c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 x14ac:dyDescent="0.2">
      <c r="A539" s="167">
        <v>85</v>
      </c>
      <c r="B539" s="168" t="s">
        <v>753</v>
      </c>
      <c r="C539" s="184" t="s">
        <v>754</v>
      </c>
      <c r="D539" s="169" t="s">
        <v>290</v>
      </c>
      <c r="E539" s="170">
        <v>2.0880000000000001</v>
      </c>
      <c r="F539" s="171"/>
      <c r="G539" s="172">
        <f>ROUND(E539*F539,2)</f>
        <v>0</v>
      </c>
      <c r="H539" s="171"/>
      <c r="I539" s="172">
        <f>ROUND(E539*H539,2)</f>
        <v>0</v>
      </c>
      <c r="J539" s="171"/>
      <c r="K539" s="172">
        <f>ROUND(E539*J539,2)</f>
        <v>0</v>
      </c>
      <c r="L539" s="172">
        <v>15</v>
      </c>
      <c r="M539" s="172">
        <f>G539*(1+L539/100)</f>
        <v>0</v>
      </c>
      <c r="N539" s="172">
        <v>0</v>
      </c>
      <c r="O539" s="172">
        <f>ROUND(E539*N539,2)</f>
        <v>0</v>
      </c>
      <c r="P539" s="172">
        <v>0</v>
      </c>
      <c r="Q539" s="172">
        <f>ROUND(E539*P539,2)</f>
        <v>0</v>
      </c>
      <c r="R539" s="172"/>
      <c r="S539" s="172" t="s">
        <v>291</v>
      </c>
      <c r="T539" s="173" t="s">
        <v>283</v>
      </c>
      <c r="U539" s="157">
        <v>0</v>
      </c>
      <c r="V539" s="157">
        <f>ROUND(E539*U539,2)</f>
        <v>0</v>
      </c>
      <c r="W539" s="157"/>
      <c r="X539" s="157" t="s">
        <v>292</v>
      </c>
      <c r="Y539" s="148"/>
      <c r="Z539" s="148"/>
      <c r="AA539" s="148"/>
      <c r="AB539" s="148"/>
      <c r="AC539" s="148"/>
      <c r="AD539" s="148"/>
      <c r="AE539" s="148"/>
      <c r="AF539" s="148"/>
      <c r="AG539" s="148" t="s">
        <v>293</v>
      </c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1" x14ac:dyDescent="0.2">
      <c r="A540" s="155"/>
      <c r="B540" s="156"/>
      <c r="C540" s="185" t="s">
        <v>755</v>
      </c>
      <c r="D540" s="158"/>
      <c r="E540" s="159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48"/>
      <c r="Z540" s="148"/>
      <c r="AA540" s="148"/>
      <c r="AB540" s="148"/>
      <c r="AC540" s="148"/>
      <c r="AD540" s="148"/>
      <c r="AE540" s="148"/>
      <c r="AF540" s="148"/>
      <c r="AG540" s="148" t="s">
        <v>287</v>
      </c>
      <c r="AH540" s="148">
        <v>0</v>
      </c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 x14ac:dyDescent="0.2">
      <c r="A541" s="155"/>
      <c r="B541" s="156"/>
      <c r="C541" s="185" t="s">
        <v>756</v>
      </c>
      <c r="D541" s="158"/>
      <c r="E541" s="159">
        <v>2.0900000000000003</v>
      </c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8"/>
      <c r="Z541" s="148"/>
      <c r="AA541" s="148"/>
      <c r="AB541" s="148"/>
      <c r="AC541" s="148"/>
      <c r="AD541" s="148"/>
      <c r="AE541" s="148"/>
      <c r="AF541" s="148"/>
      <c r="AG541" s="148" t="s">
        <v>287</v>
      </c>
      <c r="AH541" s="148">
        <v>0</v>
      </c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1" x14ac:dyDescent="0.2">
      <c r="A542" s="167">
        <v>86</v>
      </c>
      <c r="B542" s="168" t="s">
        <v>757</v>
      </c>
      <c r="C542" s="184" t="s">
        <v>758</v>
      </c>
      <c r="D542" s="169" t="s">
        <v>353</v>
      </c>
      <c r="E542" s="170">
        <v>13.920000000000002</v>
      </c>
      <c r="F542" s="171"/>
      <c r="G542" s="172">
        <f>ROUND(E542*F542,2)</f>
        <v>0</v>
      </c>
      <c r="H542" s="171"/>
      <c r="I542" s="172">
        <f>ROUND(E542*H542,2)</f>
        <v>0</v>
      </c>
      <c r="J542" s="171"/>
      <c r="K542" s="172">
        <f>ROUND(E542*J542,2)</f>
        <v>0</v>
      </c>
      <c r="L542" s="172">
        <v>15</v>
      </c>
      <c r="M542" s="172">
        <f>G542*(1+L542/100)</f>
        <v>0</v>
      </c>
      <c r="N542" s="172">
        <v>0</v>
      </c>
      <c r="O542" s="172">
        <f>ROUND(E542*N542,2)</f>
        <v>0</v>
      </c>
      <c r="P542" s="172">
        <v>0</v>
      </c>
      <c r="Q542" s="172">
        <f>ROUND(E542*P542,2)</f>
        <v>0</v>
      </c>
      <c r="R542" s="172"/>
      <c r="S542" s="172" t="s">
        <v>291</v>
      </c>
      <c r="T542" s="173" t="s">
        <v>283</v>
      </c>
      <c r="U542" s="157">
        <v>0</v>
      </c>
      <c r="V542" s="157">
        <f>ROUND(E542*U542,2)</f>
        <v>0</v>
      </c>
      <c r="W542" s="157"/>
      <c r="X542" s="157" t="s">
        <v>292</v>
      </c>
      <c r="Y542" s="148"/>
      <c r="Z542" s="148"/>
      <c r="AA542" s="148"/>
      <c r="AB542" s="148"/>
      <c r="AC542" s="148"/>
      <c r="AD542" s="148"/>
      <c r="AE542" s="148"/>
      <c r="AF542" s="148"/>
      <c r="AG542" s="148" t="s">
        <v>293</v>
      </c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 x14ac:dyDescent="0.2">
      <c r="A543" s="155"/>
      <c r="B543" s="156"/>
      <c r="C543" s="185" t="s">
        <v>759</v>
      </c>
      <c r="D543" s="158"/>
      <c r="E543" s="159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48"/>
      <c r="Z543" s="148"/>
      <c r="AA543" s="148"/>
      <c r="AB543" s="148"/>
      <c r="AC543" s="148"/>
      <c r="AD543" s="148"/>
      <c r="AE543" s="148"/>
      <c r="AF543" s="148"/>
      <c r="AG543" s="148" t="s">
        <v>287</v>
      </c>
      <c r="AH543" s="148">
        <v>0</v>
      </c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1" x14ac:dyDescent="0.2">
      <c r="A544" s="155"/>
      <c r="B544" s="156"/>
      <c r="C544" s="185" t="s">
        <v>760</v>
      </c>
      <c r="D544" s="158"/>
      <c r="E544" s="159">
        <v>13.920000000000002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8"/>
      <c r="Z544" s="148"/>
      <c r="AA544" s="148"/>
      <c r="AB544" s="148"/>
      <c r="AC544" s="148"/>
      <c r="AD544" s="148"/>
      <c r="AE544" s="148"/>
      <c r="AF544" s="148"/>
      <c r="AG544" s="148" t="s">
        <v>287</v>
      </c>
      <c r="AH544" s="148">
        <v>0</v>
      </c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1" x14ac:dyDescent="0.2">
      <c r="A545" s="167">
        <v>87</v>
      </c>
      <c r="B545" s="168" t="s">
        <v>761</v>
      </c>
      <c r="C545" s="184" t="s">
        <v>762</v>
      </c>
      <c r="D545" s="169" t="s">
        <v>353</v>
      </c>
      <c r="E545" s="170">
        <v>13.920000000000002</v>
      </c>
      <c r="F545" s="171"/>
      <c r="G545" s="172">
        <f>ROUND(E545*F545,2)</f>
        <v>0</v>
      </c>
      <c r="H545" s="171"/>
      <c r="I545" s="172">
        <f>ROUND(E545*H545,2)</f>
        <v>0</v>
      </c>
      <c r="J545" s="171"/>
      <c r="K545" s="172">
        <f>ROUND(E545*J545,2)</f>
        <v>0</v>
      </c>
      <c r="L545" s="172">
        <v>15</v>
      </c>
      <c r="M545" s="172">
        <f>G545*(1+L545/100)</f>
        <v>0</v>
      </c>
      <c r="N545" s="172">
        <v>0</v>
      </c>
      <c r="O545" s="172">
        <f>ROUND(E545*N545,2)</f>
        <v>0</v>
      </c>
      <c r="P545" s="172">
        <v>0</v>
      </c>
      <c r="Q545" s="172">
        <f>ROUND(E545*P545,2)</f>
        <v>0</v>
      </c>
      <c r="R545" s="172"/>
      <c r="S545" s="172" t="s">
        <v>291</v>
      </c>
      <c r="T545" s="173" t="s">
        <v>283</v>
      </c>
      <c r="U545" s="157">
        <v>0</v>
      </c>
      <c r="V545" s="157">
        <f>ROUND(E545*U545,2)</f>
        <v>0</v>
      </c>
      <c r="W545" s="157"/>
      <c r="X545" s="157" t="s">
        <v>292</v>
      </c>
      <c r="Y545" s="148"/>
      <c r="Z545" s="148"/>
      <c r="AA545" s="148"/>
      <c r="AB545" s="148"/>
      <c r="AC545" s="148"/>
      <c r="AD545" s="148"/>
      <c r="AE545" s="148"/>
      <c r="AF545" s="148"/>
      <c r="AG545" s="148" t="s">
        <v>293</v>
      </c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1" x14ac:dyDescent="0.2">
      <c r="A546" s="155"/>
      <c r="B546" s="156"/>
      <c r="C546" s="185" t="s">
        <v>759</v>
      </c>
      <c r="D546" s="158"/>
      <c r="E546" s="159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8"/>
      <c r="Z546" s="148"/>
      <c r="AA546" s="148"/>
      <c r="AB546" s="148"/>
      <c r="AC546" s="148"/>
      <c r="AD546" s="148"/>
      <c r="AE546" s="148"/>
      <c r="AF546" s="148"/>
      <c r="AG546" s="148" t="s">
        <v>287</v>
      </c>
      <c r="AH546" s="148">
        <v>0</v>
      </c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 x14ac:dyDescent="0.2">
      <c r="A547" s="155"/>
      <c r="B547" s="156"/>
      <c r="C547" s="185" t="s">
        <v>760</v>
      </c>
      <c r="D547" s="158"/>
      <c r="E547" s="159">
        <v>13.920000000000002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8"/>
      <c r="Z547" s="148"/>
      <c r="AA547" s="148"/>
      <c r="AB547" s="148"/>
      <c r="AC547" s="148"/>
      <c r="AD547" s="148"/>
      <c r="AE547" s="148"/>
      <c r="AF547" s="148"/>
      <c r="AG547" s="148" t="s">
        <v>287</v>
      </c>
      <c r="AH547" s="148">
        <v>0</v>
      </c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1" x14ac:dyDescent="0.2">
      <c r="A548" s="167">
        <v>88</v>
      </c>
      <c r="B548" s="168" t="s">
        <v>763</v>
      </c>
      <c r="C548" s="184" t="s">
        <v>764</v>
      </c>
      <c r="D548" s="169" t="s">
        <v>364</v>
      </c>
      <c r="E548" s="170">
        <v>0.29232000000000002</v>
      </c>
      <c r="F548" s="171"/>
      <c r="G548" s="172">
        <f>ROUND(E548*F548,2)</f>
        <v>0</v>
      </c>
      <c r="H548" s="171"/>
      <c r="I548" s="172">
        <f>ROUND(E548*H548,2)</f>
        <v>0</v>
      </c>
      <c r="J548" s="171"/>
      <c r="K548" s="172">
        <f>ROUND(E548*J548,2)</f>
        <v>0</v>
      </c>
      <c r="L548" s="172">
        <v>15</v>
      </c>
      <c r="M548" s="172">
        <f>G548*(1+L548/100)</f>
        <v>0</v>
      </c>
      <c r="N548" s="172">
        <v>0</v>
      </c>
      <c r="O548" s="172">
        <f>ROUND(E548*N548,2)</f>
        <v>0</v>
      </c>
      <c r="P548" s="172">
        <v>0</v>
      </c>
      <c r="Q548" s="172">
        <f>ROUND(E548*P548,2)</f>
        <v>0</v>
      </c>
      <c r="R548" s="172"/>
      <c r="S548" s="172" t="s">
        <v>291</v>
      </c>
      <c r="T548" s="173" t="s">
        <v>283</v>
      </c>
      <c r="U548" s="157">
        <v>0</v>
      </c>
      <c r="V548" s="157">
        <f>ROUND(E548*U548,2)</f>
        <v>0</v>
      </c>
      <c r="W548" s="157"/>
      <c r="X548" s="157" t="s">
        <v>292</v>
      </c>
      <c r="Y548" s="148"/>
      <c r="Z548" s="148"/>
      <c r="AA548" s="148"/>
      <c r="AB548" s="148"/>
      <c r="AC548" s="148"/>
      <c r="AD548" s="148"/>
      <c r="AE548" s="148"/>
      <c r="AF548" s="148"/>
      <c r="AG548" s="148" t="s">
        <v>293</v>
      </c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1" x14ac:dyDescent="0.2">
      <c r="A549" s="155"/>
      <c r="B549" s="156"/>
      <c r="C549" s="185" t="s">
        <v>765</v>
      </c>
      <c r="D549" s="158"/>
      <c r="E549" s="159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8"/>
      <c r="Z549" s="148"/>
      <c r="AA549" s="148"/>
      <c r="AB549" s="148"/>
      <c r="AC549" s="148"/>
      <c r="AD549" s="148"/>
      <c r="AE549" s="148"/>
      <c r="AF549" s="148"/>
      <c r="AG549" s="148" t="s">
        <v>287</v>
      </c>
      <c r="AH549" s="148">
        <v>0</v>
      </c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1" x14ac:dyDescent="0.2">
      <c r="A550" s="155"/>
      <c r="B550" s="156"/>
      <c r="C550" s="185" t="s">
        <v>766</v>
      </c>
      <c r="D550" s="158"/>
      <c r="E550" s="159">
        <v>0.29000000000000004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8"/>
      <c r="Z550" s="148"/>
      <c r="AA550" s="148"/>
      <c r="AB550" s="148"/>
      <c r="AC550" s="148"/>
      <c r="AD550" s="148"/>
      <c r="AE550" s="148"/>
      <c r="AF550" s="148"/>
      <c r="AG550" s="148" t="s">
        <v>287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 x14ac:dyDescent="0.2">
      <c r="A551" s="167">
        <v>89</v>
      </c>
      <c r="B551" s="168" t="s">
        <v>767</v>
      </c>
      <c r="C551" s="184" t="s">
        <v>768</v>
      </c>
      <c r="D551" s="169" t="s">
        <v>290</v>
      </c>
      <c r="E551" s="170">
        <v>5.3031400000000009</v>
      </c>
      <c r="F551" s="171"/>
      <c r="G551" s="172">
        <f>ROUND(E551*F551,2)</f>
        <v>0</v>
      </c>
      <c r="H551" s="171"/>
      <c r="I551" s="172">
        <f>ROUND(E551*H551,2)</f>
        <v>0</v>
      </c>
      <c r="J551" s="171"/>
      <c r="K551" s="172">
        <f>ROUND(E551*J551,2)</f>
        <v>0</v>
      </c>
      <c r="L551" s="172">
        <v>15</v>
      </c>
      <c r="M551" s="172">
        <f>G551*(1+L551/100)</f>
        <v>0</v>
      </c>
      <c r="N551" s="172">
        <v>0</v>
      </c>
      <c r="O551" s="172">
        <f>ROUND(E551*N551,2)</f>
        <v>0</v>
      </c>
      <c r="P551" s="172">
        <v>0</v>
      </c>
      <c r="Q551" s="172">
        <f>ROUND(E551*P551,2)</f>
        <v>0</v>
      </c>
      <c r="R551" s="172"/>
      <c r="S551" s="172" t="s">
        <v>291</v>
      </c>
      <c r="T551" s="173" t="s">
        <v>283</v>
      </c>
      <c r="U551" s="157">
        <v>0</v>
      </c>
      <c r="V551" s="157">
        <f>ROUND(E551*U551,2)</f>
        <v>0</v>
      </c>
      <c r="W551" s="157"/>
      <c r="X551" s="157" t="s">
        <v>292</v>
      </c>
      <c r="Y551" s="148"/>
      <c r="Z551" s="148"/>
      <c r="AA551" s="148"/>
      <c r="AB551" s="148"/>
      <c r="AC551" s="148"/>
      <c r="AD551" s="148"/>
      <c r="AE551" s="148"/>
      <c r="AF551" s="148"/>
      <c r="AG551" s="148" t="s">
        <v>293</v>
      </c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1" x14ac:dyDescent="0.2">
      <c r="A552" s="155"/>
      <c r="B552" s="156"/>
      <c r="C552" s="185" t="s">
        <v>769</v>
      </c>
      <c r="D552" s="158"/>
      <c r="E552" s="159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8"/>
      <c r="Z552" s="148"/>
      <c r="AA552" s="148"/>
      <c r="AB552" s="148"/>
      <c r="AC552" s="148"/>
      <c r="AD552" s="148"/>
      <c r="AE552" s="148"/>
      <c r="AF552" s="148"/>
      <c r="AG552" s="148" t="s">
        <v>287</v>
      </c>
      <c r="AH552" s="148">
        <v>0</v>
      </c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ht="33.75" outlineLevel="1" x14ac:dyDescent="0.2">
      <c r="A553" s="155"/>
      <c r="B553" s="156"/>
      <c r="C553" s="185" t="s">
        <v>770</v>
      </c>
      <c r="D553" s="158"/>
      <c r="E553" s="159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8"/>
      <c r="Z553" s="148"/>
      <c r="AA553" s="148"/>
      <c r="AB553" s="148"/>
      <c r="AC553" s="148"/>
      <c r="AD553" s="148"/>
      <c r="AE553" s="148"/>
      <c r="AF553" s="148"/>
      <c r="AG553" s="148" t="s">
        <v>287</v>
      </c>
      <c r="AH553" s="148">
        <v>0</v>
      </c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1" x14ac:dyDescent="0.2">
      <c r="A554" s="155"/>
      <c r="B554" s="156"/>
      <c r="C554" s="185" t="s">
        <v>771</v>
      </c>
      <c r="D554" s="158"/>
      <c r="E554" s="159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8"/>
      <c r="Z554" s="148"/>
      <c r="AA554" s="148"/>
      <c r="AB554" s="148"/>
      <c r="AC554" s="148"/>
      <c r="AD554" s="148"/>
      <c r="AE554" s="148"/>
      <c r="AF554" s="148"/>
      <c r="AG554" s="148" t="s">
        <v>287</v>
      </c>
      <c r="AH554" s="148">
        <v>0</v>
      </c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outlineLevel="1" x14ac:dyDescent="0.2">
      <c r="A555" s="155"/>
      <c r="B555" s="156"/>
      <c r="C555" s="185" t="s">
        <v>772</v>
      </c>
      <c r="D555" s="158"/>
      <c r="E555" s="159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48"/>
      <c r="Z555" s="148"/>
      <c r="AA555" s="148"/>
      <c r="AB555" s="148"/>
      <c r="AC555" s="148"/>
      <c r="AD555" s="148"/>
      <c r="AE555" s="148"/>
      <c r="AF555" s="148"/>
      <c r="AG555" s="148" t="s">
        <v>287</v>
      </c>
      <c r="AH555" s="148">
        <v>0</v>
      </c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1" x14ac:dyDescent="0.2">
      <c r="A556" s="155"/>
      <c r="B556" s="156"/>
      <c r="C556" s="185" t="s">
        <v>773</v>
      </c>
      <c r="D556" s="158"/>
      <c r="E556" s="159">
        <v>5.3000000000000007</v>
      </c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48"/>
      <c r="Z556" s="148"/>
      <c r="AA556" s="148"/>
      <c r="AB556" s="148"/>
      <c r="AC556" s="148"/>
      <c r="AD556" s="148"/>
      <c r="AE556" s="148"/>
      <c r="AF556" s="148"/>
      <c r="AG556" s="148" t="s">
        <v>287</v>
      </c>
      <c r="AH556" s="148">
        <v>0</v>
      </c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1" x14ac:dyDescent="0.2">
      <c r="A557" s="167">
        <v>90</v>
      </c>
      <c r="B557" s="168" t="s">
        <v>774</v>
      </c>
      <c r="C557" s="184" t="s">
        <v>775</v>
      </c>
      <c r="D557" s="169" t="s">
        <v>353</v>
      </c>
      <c r="E557" s="170">
        <v>44.214000000000006</v>
      </c>
      <c r="F557" s="171"/>
      <c r="G557" s="172">
        <f>ROUND(E557*F557,2)</f>
        <v>0</v>
      </c>
      <c r="H557" s="171"/>
      <c r="I557" s="172">
        <f>ROUND(E557*H557,2)</f>
        <v>0</v>
      </c>
      <c r="J557" s="171"/>
      <c r="K557" s="172">
        <f>ROUND(E557*J557,2)</f>
        <v>0</v>
      </c>
      <c r="L557" s="172">
        <v>15</v>
      </c>
      <c r="M557" s="172">
        <f>G557*(1+L557/100)</f>
        <v>0</v>
      </c>
      <c r="N557" s="172">
        <v>0</v>
      </c>
      <c r="O557" s="172">
        <f>ROUND(E557*N557,2)</f>
        <v>0</v>
      </c>
      <c r="P557" s="172">
        <v>0</v>
      </c>
      <c r="Q557" s="172">
        <f>ROUND(E557*P557,2)</f>
        <v>0</v>
      </c>
      <c r="R557" s="172"/>
      <c r="S557" s="172" t="s">
        <v>291</v>
      </c>
      <c r="T557" s="173" t="s">
        <v>283</v>
      </c>
      <c r="U557" s="157">
        <v>0</v>
      </c>
      <c r="V557" s="157">
        <f>ROUND(E557*U557,2)</f>
        <v>0</v>
      </c>
      <c r="W557" s="157"/>
      <c r="X557" s="157" t="s">
        <v>292</v>
      </c>
      <c r="Y557" s="148"/>
      <c r="Z557" s="148"/>
      <c r="AA557" s="148"/>
      <c r="AB557" s="148"/>
      <c r="AC557" s="148"/>
      <c r="AD557" s="148"/>
      <c r="AE557" s="148"/>
      <c r="AF557" s="148"/>
      <c r="AG557" s="148" t="s">
        <v>293</v>
      </c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1" x14ac:dyDescent="0.2">
      <c r="A558" s="155"/>
      <c r="B558" s="156"/>
      <c r="C558" s="185" t="s">
        <v>776</v>
      </c>
      <c r="D558" s="158"/>
      <c r="E558" s="159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8"/>
      <c r="Z558" s="148"/>
      <c r="AA558" s="148"/>
      <c r="AB558" s="148"/>
      <c r="AC558" s="148"/>
      <c r="AD558" s="148"/>
      <c r="AE558" s="148"/>
      <c r="AF558" s="148"/>
      <c r="AG558" s="148" t="s">
        <v>287</v>
      </c>
      <c r="AH558" s="148">
        <v>0</v>
      </c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 x14ac:dyDescent="0.2">
      <c r="A559" s="155"/>
      <c r="B559" s="156"/>
      <c r="C559" s="185" t="s">
        <v>769</v>
      </c>
      <c r="D559" s="158"/>
      <c r="E559" s="159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8"/>
      <c r="Z559" s="148"/>
      <c r="AA559" s="148"/>
      <c r="AB559" s="148"/>
      <c r="AC559" s="148"/>
      <c r="AD559" s="148"/>
      <c r="AE559" s="148"/>
      <c r="AF559" s="148"/>
      <c r="AG559" s="148" t="s">
        <v>287</v>
      </c>
      <c r="AH559" s="148">
        <v>0</v>
      </c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1" x14ac:dyDescent="0.2">
      <c r="A560" s="155"/>
      <c r="B560" s="156"/>
      <c r="C560" s="185" t="s">
        <v>777</v>
      </c>
      <c r="D560" s="158"/>
      <c r="E560" s="159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8"/>
      <c r="Z560" s="148"/>
      <c r="AA560" s="148"/>
      <c r="AB560" s="148"/>
      <c r="AC560" s="148"/>
      <c r="AD560" s="148"/>
      <c r="AE560" s="148"/>
      <c r="AF560" s="148"/>
      <c r="AG560" s="148" t="s">
        <v>287</v>
      </c>
      <c r="AH560" s="148">
        <v>0</v>
      </c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1" x14ac:dyDescent="0.2">
      <c r="A561" s="155"/>
      <c r="B561" s="156"/>
      <c r="C561" s="185" t="s">
        <v>778</v>
      </c>
      <c r="D561" s="158"/>
      <c r="E561" s="159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48"/>
      <c r="Z561" s="148"/>
      <c r="AA561" s="148"/>
      <c r="AB561" s="148"/>
      <c r="AC561" s="148"/>
      <c r="AD561" s="148"/>
      <c r="AE561" s="148"/>
      <c r="AF561" s="148"/>
      <c r="AG561" s="148" t="s">
        <v>287</v>
      </c>
      <c r="AH561" s="148">
        <v>0</v>
      </c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outlineLevel="1" x14ac:dyDescent="0.2">
      <c r="A562" s="155"/>
      <c r="B562" s="156"/>
      <c r="C562" s="185" t="s">
        <v>779</v>
      </c>
      <c r="D562" s="158"/>
      <c r="E562" s="159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8"/>
      <c r="Z562" s="148"/>
      <c r="AA562" s="148"/>
      <c r="AB562" s="148"/>
      <c r="AC562" s="148"/>
      <c r="AD562" s="148"/>
      <c r="AE562" s="148"/>
      <c r="AF562" s="148"/>
      <c r="AG562" s="148" t="s">
        <v>287</v>
      </c>
      <c r="AH562" s="148">
        <v>0</v>
      </c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1" x14ac:dyDescent="0.2">
      <c r="A563" s="155"/>
      <c r="B563" s="156"/>
      <c r="C563" s="185" t="s">
        <v>780</v>
      </c>
      <c r="D563" s="158"/>
      <c r="E563" s="159">
        <v>44.21</v>
      </c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48"/>
      <c r="Z563" s="148"/>
      <c r="AA563" s="148"/>
      <c r="AB563" s="148"/>
      <c r="AC563" s="148"/>
      <c r="AD563" s="148"/>
      <c r="AE563" s="148"/>
      <c r="AF563" s="148"/>
      <c r="AG563" s="148" t="s">
        <v>287</v>
      </c>
      <c r="AH563" s="148">
        <v>0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1" x14ac:dyDescent="0.2">
      <c r="A564" s="167">
        <v>91</v>
      </c>
      <c r="B564" s="168" t="s">
        <v>781</v>
      </c>
      <c r="C564" s="184" t="s">
        <v>782</v>
      </c>
      <c r="D564" s="169" t="s">
        <v>353</v>
      </c>
      <c r="E564" s="170">
        <v>44.214000000000006</v>
      </c>
      <c r="F564" s="171"/>
      <c r="G564" s="172">
        <f>ROUND(E564*F564,2)</f>
        <v>0</v>
      </c>
      <c r="H564" s="171"/>
      <c r="I564" s="172">
        <f>ROUND(E564*H564,2)</f>
        <v>0</v>
      </c>
      <c r="J564" s="171"/>
      <c r="K564" s="172">
        <f>ROUND(E564*J564,2)</f>
        <v>0</v>
      </c>
      <c r="L564" s="172">
        <v>15</v>
      </c>
      <c r="M564" s="172">
        <f>G564*(1+L564/100)</f>
        <v>0</v>
      </c>
      <c r="N564" s="172">
        <v>0</v>
      </c>
      <c r="O564" s="172">
        <f>ROUND(E564*N564,2)</f>
        <v>0</v>
      </c>
      <c r="P564" s="172">
        <v>0</v>
      </c>
      <c r="Q564" s="172">
        <f>ROUND(E564*P564,2)</f>
        <v>0</v>
      </c>
      <c r="R564" s="172"/>
      <c r="S564" s="172" t="s">
        <v>291</v>
      </c>
      <c r="T564" s="173" t="s">
        <v>283</v>
      </c>
      <c r="U564" s="157">
        <v>0</v>
      </c>
      <c r="V564" s="157">
        <f>ROUND(E564*U564,2)</f>
        <v>0</v>
      </c>
      <c r="W564" s="157"/>
      <c r="X564" s="157" t="s">
        <v>292</v>
      </c>
      <c r="Y564" s="148"/>
      <c r="Z564" s="148"/>
      <c r="AA564" s="148"/>
      <c r="AB564" s="148"/>
      <c r="AC564" s="148"/>
      <c r="AD564" s="148"/>
      <c r="AE564" s="148"/>
      <c r="AF564" s="148"/>
      <c r="AG564" s="148" t="s">
        <v>293</v>
      </c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1" x14ac:dyDescent="0.2">
      <c r="A565" s="155"/>
      <c r="B565" s="156"/>
      <c r="C565" s="185" t="s">
        <v>776</v>
      </c>
      <c r="D565" s="158"/>
      <c r="E565" s="159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8"/>
      <c r="Z565" s="148"/>
      <c r="AA565" s="148"/>
      <c r="AB565" s="148"/>
      <c r="AC565" s="148"/>
      <c r="AD565" s="148"/>
      <c r="AE565" s="148"/>
      <c r="AF565" s="148"/>
      <c r="AG565" s="148" t="s">
        <v>287</v>
      </c>
      <c r="AH565" s="148">
        <v>0</v>
      </c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outlineLevel="1" x14ac:dyDescent="0.2">
      <c r="A566" s="155"/>
      <c r="B566" s="156"/>
      <c r="C566" s="185" t="s">
        <v>769</v>
      </c>
      <c r="D566" s="158"/>
      <c r="E566" s="159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8"/>
      <c r="Z566" s="148"/>
      <c r="AA566" s="148"/>
      <c r="AB566" s="148"/>
      <c r="AC566" s="148"/>
      <c r="AD566" s="148"/>
      <c r="AE566" s="148"/>
      <c r="AF566" s="148"/>
      <c r="AG566" s="148" t="s">
        <v>287</v>
      </c>
      <c r="AH566" s="148">
        <v>0</v>
      </c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1" x14ac:dyDescent="0.2">
      <c r="A567" s="155"/>
      <c r="B567" s="156"/>
      <c r="C567" s="185" t="s">
        <v>777</v>
      </c>
      <c r="D567" s="158"/>
      <c r="E567" s="159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8"/>
      <c r="Z567" s="148"/>
      <c r="AA567" s="148"/>
      <c r="AB567" s="148"/>
      <c r="AC567" s="148"/>
      <c r="AD567" s="148"/>
      <c r="AE567" s="148"/>
      <c r="AF567" s="148"/>
      <c r="AG567" s="148" t="s">
        <v>287</v>
      </c>
      <c r="AH567" s="148">
        <v>0</v>
      </c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1" x14ac:dyDescent="0.2">
      <c r="A568" s="155"/>
      <c r="B568" s="156"/>
      <c r="C568" s="185" t="s">
        <v>778</v>
      </c>
      <c r="D568" s="158"/>
      <c r="E568" s="159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8"/>
      <c r="Z568" s="148"/>
      <c r="AA568" s="148"/>
      <c r="AB568" s="148"/>
      <c r="AC568" s="148"/>
      <c r="AD568" s="148"/>
      <c r="AE568" s="148"/>
      <c r="AF568" s="148"/>
      <c r="AG568" s="148" t="s">
        <v>287</v>
      </c>
      <c r="AH568" s="148">
        <v>0</v>
      </c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 x14ac:dyDescent="0.2">
      <c r="A569" s="155"/>
      <c r="B569" s="156"/>
      <c r="C569" s="185" t="s">
        <v>779</v>
      </c>
      <c r="D569" s="158"/>
      <c r="E569" s="159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8"/>
      <c r="Z569" s="148"/>
      <c r="AA569" s="148"/>
      <c r="AB569" s="148"/>
      <c r="AC569" s="148"/>
      <c r="AD569" s="148"/>
      <c r="AE569" s="148"/>
      <c r="AF569" s="148"/>
      <c r="AG569" s="148" t="s">
        <v>287</v>
      </c>
      <c r="AH569" s="148">
        <v>0</v>
      </c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1" x14ac:dyDescent="0.2">
      <c r="A570" s="155"/>
      <c r="B570" s="156"/>
      <c r="C570" s="185" t="s">
        <v>780</v>
      </c>
      <c r="D570" s="158"/>
      <c r="E570" s="159">
        <v>44.21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8"/>
      <c r="Z570" s="148"/>
      <c r="AA570" s="148"/>
      <c r="AB570" s="148"/>
      <c r="AC570" s="148"/>
      <c r="AD570" s="148"/>
      <c r="AE570" s="148"/>
      <c r="AF570" s="148"/>
      <c r="AG570" s="148" t="s">
        <v>287</v>
      </c>
      <c r="AH570" s="148">
        <v>0</v>
      </c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1" x14ac:dyDescent="0.2">
      <c r="A571" s="167">
        <v>92</v>
      </c>
      <c r="B571" s="168" t="s">
        <v>783</v>
      </c>
      <c r="C571" s="184" t="s">
        <v>784</v>
      </c>
      <c r="D571" s="169" t="s">
        <v>364</v>
      </c>
      <c r="E571" s="170">
        <v>0.7424400000000001</v>
      </c>
      <c r="F571" s="171"/>
      <c r="G571" s="172">
        <f>ROUND(E571*F571,2)</f>
        <v>0</v>
      </c>
      <c r="H571" s="171"/>
      <c r="I571" s="172">
        <f>ROUND(E571*H571,2)</f>
        <v>0</v>
      </c>
      <c r="J571" s="171"/>
      <c r="K571" s="172">
        <f>ROUND(E571*J571,2)</f>
        <v>0</v>
      </c>
      <c r="L571" s="172">
        <v>15</v>
      </c>
      <c r="M571" s="172">
        <f>G571*(1+L571/100)</f>
        <v>0</v>
      </c>
      <c r="N571" s="172">
        <v>0</v>
      </c>
      <c r="O571" s="172">
        <f>ROUND(E571*N571,2)</f>
        <v>0</v>
      </c>
      <c r="P571" s="172">
        <v>0</v>
      </c>
      <c r="Q571" s="172">
        <f>ROUND(E571*P571,2)</f>
        <v>0</v>
      </c>
      <c r="R571" s="172"/>
      <c r="S571" s="172" t="s">
        <v>291</v>
      </c>
      <c r="T571" s="173" t="s">
        <v>283</v>
      </c>
      <c r="U571" s="157">
        <v>0</v>
      </c>
      <c r="V571" s="157">
        <f>ROUND(E571*U571,2)</f>
        <v>0</v>
      </c>
      <c r="W571" s="157"/>
      <c r="X571" s="157" t="s">
        <v>292</v>
      </c>
      <c r="Y571" s="148"/>
      <c r="Z571" s="148"/>
      <c r="AA571" s="148"/>
      <c r="AB571" s="148"/>
      <c r="AC571" s="148"/>
      <c r="AD571" s="148"/>
      <c r="AE571" s="148"/>
      <c r="AF571" s="148"/>
      <c r="AG571" s="148" t="s">
        <v>293</v>
      </c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1" x14ac:dyDescent="0.2">
      <c r="A572" s="155"/>
      <c r="B572" s="156"/>
      <c r="C572" s="185" t="s">
        <v>769</v>
      </c>
      <c r="D572" s="158"/>
      <c r="E572" s="159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48"/>
      <c r="Z572" s="148"/>
      <c r="AA572" s="148"/>
      <c r="AB572" s="148"/>
      <c r="AC572" s="148"/>
      <c r="AD572" s="148"/>
      <c r="AE572" s="148"/>
      <c r="AF572" s="148"/>
      <c r="AG572" s="148" t="s">
        <v>287</v>
      </c>
      <c r="AH572" s="148">
        <v>0</v>
      </c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1" x14ac:dyDescent="0.2">
      <c r="A573" s="155"/>
      <c r="B573" s="156"/>
      <c r="C573" s="185" t="s">
        <v>373</v>
      </c>
      <c r="D573" s="158"/>
      <c r="E573" s="159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8"/>
      <c r="Z573" s="148"/>
      <c r="AA573" s="148"/>
      <c r="AB573" s="148"/>
      <c r="AC573" s="148"/>
      <c r="AD573" s="148"/>
      <c r="AE573" s="148"/>
      <c r="AF573" s="148"/>
      <c r="AG573" s="148" t="s">
        <v>287</v>
      </c>
      <c r="AH573" s="148">
        <v>0</v>
      </c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ht="33.75" outlineLevel="1" x14ac:dyDescent="0.2">
      <c r="A574" s="155"/>
      <c r="B574" s="156"/>
      <c r="C574" s="185" t="s">
        <v>770</v>
      </c>
      <c r="D574" s="158"/>
      <c r="E574" s="159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8"/>
      <c r="Z574" s="148"/>
      <c r="AA574" s="148"/>
      <c r="AB574" s="148"/>
      <c r="AC574" s="148"/>
      <c r="AD574" s="148"/>
      <c r="AE574" s="148"/>
      <c r="AF574" s="148"/>
      <c r="AG574" s="148" t="s">
        <v>287</v>
      </c>
      <c r="AH574" s="148">
        <v>0</v>
      </c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1" x14ac:dyDescent="0.2">
      <c r="A575" s="155"/>
      <c r="B575" s="156"/>
      <c r="C575" s="185" t="s">
        <v>771</v>
      </c>
      <c r="D575" s="158"/>
      <c r="E575" s="159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8"/>
      <c r="Z575" s="148"/>
      <c r="AA575" s="148"/>
      <c r="AB575" s="148"/>
      <c r="AC575" s="148"/>
      <c r="AD575" s="148"/>
      <c r="AE575" s="148"/>
      <c r="AF575" s="148"/>
      <c r="AG575" s="148" t="s">
        <v>287</v>
      </c>
      <c r="AH575" s="148">
        <v>0</v>
      </c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1" x14ac:dyDescent="0.2">
      <c r="A576" s="155"/>
      <c r="B576" s="156"/>
      <c r="C576" s="185" t="s">
        <v>772</v>
      </c>
      <c r="D576" s="158"/>
      <c r="E576" s="159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8"/>
      <c r="Z576" s="148"/>
      <c r="AA576" s="148"/>
      <c r="AB576" s="148"/>
      <c r="AC576" s="148"/>
      <c r="AD576" s="148"/>
      <c r="AE576" s="148"/>
      <c r="AF576" s="148"/>
      <c r="AG576" s="148" t="s">
        <v>287</v>
      </c>
      <c r="AH576" s="148">
        <v>0</v>
      </c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1" x14ac:dyDescent="0.2">
      <c r="A577" s="155"/>
      <c r="B577" s="156"/>
      <c r="C577" s="185" t="s">
        <v>379</v>
      </c>
      <c r="D577" s="158"/>
      <c r="E577" s="159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48"/>
      <c r="Z577" s="148"/>
      <c r="AA577" s="148"/>
      <c r="AB577" s="148"/>
      <c r="AC577" s="148"/>
      <c r="AD577" s="148"/>
      <c r="AE577" s="148"/>
      <c r="AF577" s="148"/>
      <c r="AG577" s="148" t="s">
        <v>287</v>
      </c>
      <c r="AH577" s="148">
        <v>0</v>
      </c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1" x14ac:dyDescent="0.2">
      <c r="A578" s="155"/>
      <c r="B578" s="156"/>
      <c r="C578" s="185" t="s">
        <v>785</v>
      </c>
      <c r="D578" s="158"/>
      <c r="E578" s="159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8"/>
      <c r="Z578" s="148"/>
      <c r="AA578" s="148"/>
      <c r="AB578" s="148"/>
      <c r="AC578" s="148"/>
      <c r="AD578" s="148"/>
      <c r="AE578" s="148"/>
      <c r="AF578" s="148"/>
      <c r="AG578" s="148" t="s">
        <v>287</v>
      </c>
      <c r="AH578" s="148">
        <v>0</v>
      </c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outlineLevel="1" x14ac:dyDescent="0.2">
      <c r="A579" s="155"/>
      <c r="B579" s="156"/>
      <c r="C579" s="185" t="s">
        <v>786</v>
      </c>
      <c r="D579" s="158"/>
      <c r="E579" s="159">
        <v>0.7400000000000001</v>
      </c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8"/>
      <c r="Z579" s="148"/>
      <c r="AA579" s="148"/>
      <c r="AB579" s="148"/>
      <c r="AC579" s="148"/>
      <c r="AD579" s="148"/>
      <c r="AE579" s="148"/>
      <c r="AF579" s="148"/>
      <c r="AG579" s="148" t="s">
        <v>287</v>
      </c>
      <c r="AH579" s="148">
        <v>0</v>
      </c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x14ac:dyDescent="0.2">
      <c r="A580" s="161" t="s">
        <v>277</v>
      </c>
      <c r="B580" s="162" t="s">
        <v>158</v>
      </c>
      <c r="C580" s="183" t="s">
        <v>159</v>
      </c>
      <c r="D580" s="163"/>
      <c r="E580" s="164"/>
      <c r="F580" s="165"/>
      <c r="G580" s="165">
        <f>SUMIF(AG581:AG615,"&lt;&gt;NOR",G581:G615)</f>
        <v>0</v>
      </c>
      <c r="H580" s="165"/>
      <c r="I580" s="165">
        <f>SUM(I581:I615)</f>
        <v>0</v>
      </c>
      <c r="J580" s="165"/>
      <c r="K580" s="165">
        <f>SUM(K581:K615)</f>
        <v>0</v>
      </c>
      <c r="L580" s="165"/>
      <c r="M580" s="165">
        <f>SUM(M581:M615)</f>
        <v>0</v>
      </c>
      <c r="N580" s="165"/>
      <c r="O580" s="165">
        <f>SUM(O581:O615)</f>
        <v>0</v>
      </c>
      <c r="P580" s="165"/>
      <c r="Q580" s="165">
        <f>SUM(Q581:Q615)</f>
        <v>0</v>
      </c>
      <c r="R580" s="165"/>
      <c r="S580" s="165"/>
      <c r="T580" s="166"/>
      <c r="U580" s="160"/>
      <c r="V580" s="160">
        <f>SUM(V581:V615)</f>
        <v>0</v>
      </c>
      <c r="W580" s="160"/>
      <c r="X580" s="160"/>
      <c r="AG580" t="s">
        <v>278</v>
      </c>
    </row>
    <row r="581" spans="1:60" outlineLevel="1" x14ac:dyDescent="0.2">
      <c r="A581" s="167">
        <v>93</v>
      </c>
      <c r="B581" s="168" t="s">
        <v>787</v>
      </c>
      <c r="C581" s="184" t="s">
        <v>788</v>
      </c>
      <c r="D581" s="169" t="s">
        <v>290</v>
      </c>
      <c r="E581" s="170">
        <v>7.6344000000000003</v>
      </c>
      <c r="F581" s="171"/>
      <c r="G581" s="172">
        <f>ROUND(E581*F581,2)</f>
        <v>0</v>
      </c>
      <c r="H581" s="171"/>
      <c r="I581" s="172">
        <f>ROUND(E581*H581,2)</f>
        <v>0</v>
      </c>
      <c r="J581" s="171"/>
      <c r="K581" s="172">
        <f>ROUND(E581*J581,2)</f>
        <v>0</v>
      </c>
      <c r="L581" s="172">
        <v>15</v>
      </c>
      <c r="M581" s="172">
        <f>G581*(1+L581/100)</f>
        <v>0</v>
      </c>
      <c r="N581" s="172">
        <v>0</v>
      </c>
      <c r="O581" s="172">
        <f>ROUND(E581*N581,2)</f>
        <v>0</v>
      </c>
      <c r="P581" s="172">
        <v>0</v>
      </c>
      <c r="Q581" s="172">
        <f>ROUND(E581*P581,2)</f>
        <v>0</v>
      </c>
      <c r="R581" s="172"/>
      <c r="S581" s="172" t="s">
        <v>291</v>
      </c>
      <c r="T581" s="173" t="s">
        <v>283</v>
      </c>
      <c r="U581" s="157">
        <v>0</v>
      </c>
      <c r="V581" s="157">
        <f>ROUND(E581*U581,2)</f>
        <v>0</v>
      </c>
      <c r="W581" s="157"/>
      <c r="X581" s="157" t="s">
        <v>292</v>
      </c>
      <c r="Y581" s="148"/>
      <c r="Z581" s="148"/>
      <c r="AA581" s="148"/>
      <c r="AB581" s="148"/>
      <c r="AC581" s="148"/>
      <c r="AD581" s="148"/>
      <c r="AE581" s="148"/>
      <c r="AF581" s="148"/>
      <c r="AG581" s="148" t="s">
        <v>293</v>
      </c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1" x14ac:dyDescent="0.2">
      <c r="A582" s="155"/>
      <c r="B582" s="156"/>
      <c r="C582" s="185" t="s">
        <v>789</v>
      </c>
      <c r="D582" s="158"/>
      <c r="E582" s="159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8"/>
      <c r="Z582" s="148"/>
      <c r="AA582" s="148"/>
      <c r="AB582" s="148"/>
      <c r="AC582" s="148"/>
      <c r="AD582" s="148"/>
      <c r="AE582" s="148"/>
      <c r="AF582" s="148"/>
      <c r="AG582" s="148" t="s">
        <v>287</v>
      </c>
      <c r="AH582" s="148">
        <v>0</v>
      </c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1" x14ac:dyDescent="0.2">
      <c r="A583" s="155"/>
      <c r="B583" s="156"/>
      <c r="C583" s="185" t="s">
        <v>790</v>
      </c>
      <c r="D583" s="158"/>
      <c r="E583" s="159">
        <v>7.6300000000000008</v>
      </c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8"/>
      <c r="Z583" s="148"/>
      <c r="AA583" s="148"/>
      <c r="AB583" s="148"/>
      <c r="AC583" s="148"/>
      <c r="AD583" s="148"/>
      <c r="AE583" s="148"/>
      <c r="AF583" s="148"/>
      <c r="AG583" s="148" t="s">
        <v>287</v>
      </c>
      <c r="AH583" s="148">
        <v>0</v>
      </c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1" x14ac:dyDescent="0.2">
      <c r="A584" s="167">
        <v>94</v>
      </c>
      <c r="B584" s="168" t="s">
        <v>791</v>
      </c>
      <c r="C584" s="184" t="s">
        <v>792</v>
      </c>
      <c r="D584" s="169" t="s">
        <v>353</v>
      </c>
      <c r="E584" s="170">
        <v>41.798000000000002</v>
      </c>
      <c r="F584" s="171"/>
      <c r="G584" s="172">
        <f>ROUND(E584*F584,2)</f>
        <v>0</v>
      </c>
      <c r="H584" s="171"/>
      <c r="I584" s="172">
        <f>ROUND(E584*H584,2)</f>
        <v>0</v>
      </c>
      <c r="J584" s="171"/>
      <c r="K584" s="172">
        <f>ROUND(E584*J584,2)</f>
        <v>0</v>
      </c>
      <c r="L584" s="172">
        <v>15</v>
      </c>
      <c r="M584" s="172">
        <f>G584*(1+L584/100)</f>
        <v>0</v>
      </c>
      <c r="N584" s="172">
        <v>0</v>
      </c>
      <c r="O584" s="172">
        <f>ROUND(E584*N584,2)</f>
        <v>0</v>
      </c>
      <c r="P584" s="172">
        <v>0</v>
      </c>
      <c r="Q584" s="172">
        <f>ROUND(E584*P584,2)</f>
        <v>0</v>
      </c>
      <c r="R584" s="172"/>
      <c r="S584" s="172" t="s">
        <v>291</v>
      </c>
      <c r="T584" s="173" t="s">
        <v>283</v>
      </c>
      <c r="U584" s="157">
        <v>0</v>
      </c>
      <c r="V584" s="157">
        <f>ROUND(E584*U584,2)</f>
        <v>0</v>
      </c>
      <c r="W584" s="157"/>
      <c r="X584" s="157" t="s">
        <v>292</v>
      </c>
      <c r="Y584" s="148"/>
      <c r="Z584" s="148"/>
      <c r="AA584" s="148"/>
      <c r="AB584" s="148"/>
      <c r="AC584" s="148"/>
      <c r="AD584" s="148"/>
      <c r="AE584" s="148"/>
      <c r="AF584" s="148"/>
      <c r="AG584" s="148" t="s">
        <v>293</v>
      </c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1" x14ac:dyDescent="0.2">
      <c r="A585" s="155"/>
      <c r="B585" s="156"/>
      <c r="C585" s="185" t="s">
        <v>793</v>
      </c>
      <c r="D585" s="158"/>
      <c r="E585" s="159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8"/>
      <c r="Z585" s="148"/>
      <c r="AA585" s="148"/>
      <c r="AB585" s="148"/>
      <c r="AC585" s="148"/>
      <c r="AD585" s="148"/>
      <c r="AE585" s="148"/>
      <c r="AF585" s="148"/>
      <c r="AG585" s="148" t="s">
        <v>287</v>
      </c>
      <c r="AH585" s="148">
        <v>0</v>
      </c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outlineLevel="1" x14ac:dyDescent="0.2">
      <c r="A586" s="155"/>
      <c r="B586" s="156"/>
      <c r="C586" s="185" t="s">
        <v>794</v>
      </c>
      <c r="D586" s="158"/>
      <c r="E586" s="159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8"/>
      <c r="Z586" s="148"/>
      <c r="AA586" s="148"/>
      <c r="AB586" s="148"/>
      <c r="AC586" s="148"/>
      <c r="AD586" s="148"/>
      <c r="AE586" s="148"/>
      <c r="AF586" s="148"/>
      <c r="AG586" s="148" t="s">
        <v>287</v>
      </c>
      <c r="AH586" s="148">
        <v>0</v>
      </c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1" x14ac:dyDescent="0.2">
      <c r="A587" s="155"/>
      <c r="B587" s="156"/>
      <c r="C587" s="185" t="s">
        <v>795</v>
      </c>
      <c r="D587" s="158"/>
      <c r="E587" s="159">
        <v>41.800000000000004</v>
      </c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8"/>
      <c r="Z587" s="148"/>
      <c r="AA587" s="148"/>
      <c r="AB587" s="148"/>
      <c r="AC587" s="148"/>
      <c r="AD587" s="148"/>
      <c r="AE587" s="148"/>
      <c r="AF587" s="148"/>
      <c r="AG587" s="148" t="s">
        <v>287</v>
      </c>
      <c r="AH587" s="148">
        <v>0</v>
      </c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1" x14ac:dyDescent="0.2">
      <c r="A588" s="167">
        <v>95</v>
      </c>
      <c r="B588" s="168" t="s">
        <v>796</v>
      </c>
      <c r="C588" s="184" t="s">
        <v>797</v>
      </c>
      <c r="D588" s="169" t="s">
        <v>353</v>
      </c>
      <c r="E588" s="170">
        <v>41.798000000000002</v>
      </c>
      <c r="F588" s="171"/>
      <c r="G588" s="172">
        <f>ROUND(E588*F588,2)</f>
        <v>0</v>
      </c>
      <c r="H588" s="171"/>
      <c r="I588" s="172">
        <f>ROUND(E588*H588,2)</f>
        <v>0</v>
      </c>
      <c r="J588" s="171"/>
      <c r="K588" s="172">
        <f>ROUND(E588*J588,2)</f>
        <v>0</v>
      </c>
      <c r="L588" s="172">
        <v>15</v>
      </c>
      <c r="M588" s="172">
        <f>G588*(1+L588/100)</f>
        <v>0</v>
      </c>
      <c r="N588" s="172">
        <v>0</v>
      </c>
      <c r="O588" s="172">
        <f>ROUND(E588*N588,2)</f>
        <v>0</v>
      </c>
      <c r="P588" s="172">
        <v>0</v>
      </c>
      <c r="Q588" s="172">
        <f>ROUND(E588*P588,2)</f>
        <v>0</v>
      </c>
      <c r="R588" s="172"/>
      <c r="S588" s="172" t="s">
        <v>291</v>
      </c>
      <c r="T588" s="173" t="s">
        <v>283</v>
      </c>
      <c r="U588" s="157">
        <v>0</v>
      </c>
      <c r="V588" s="157">
        <f>ROUND(E588*U588,2)</f>
        <v>0</v>
      </c>
      <c r="W588" s="157"/>
      <c r="X588" s="157" t="s">
        <v>292</v>
      </c>
      <c r="Y588" s="148"/>
      <c r="Z588" s="148"/>
      <c r="AA588" s="148"/>
      <c r="AB588" s="148"/>
      <c r="AC588" s="148"/>
      <c r="AD588" s="148"/>
      <c r="AE588" s="148"/>
      <c r="AF588" s="148"/>
      <c r="AG588" s="148" t="s">
        <v>293</v>
      </c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1" x14ac:dyDescent="0.2">
      <c r="A589" s="155"/>
      <c r="B589" s="156"/>
      <c r="C589" s="185" t="s">
        <v>793</v>
      </c>
      <c r="D589" s="158"/>
      <c r="E589" s="159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8"/>
      <c r="Z589" s="148"/>
      <c r="AA589" s="148"/>
      <c r="AB589" s="148"/>
      <c r="AC589" s="148"/>
      <c r="AD589" s="148"/>
      <c r="AE589" s="148"/>
      <c r="AF589" s="148"/>
      <c r="AG589" s="148" t="s">
        <v>287</v>
      </c>
      <c r="AH589" s="148">
        <v>0</v>
      </c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1" x14ac:dyDescent="0.2">
      <c r="A590" s="155"/>
      <c r="B590" s="156"/>
      <c r="C590" s="185" t="s">
        <v>794</v>
      </c>
      <c r="D590" s="158"/>
      <c r="E590" s="159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8"/>
      <c r="Z590" s="148"/>
      <c r="AA590" s="148"/>
      <c r="AB590" s="148"/>
      <c r="AC590" s="148"/>
      <c r="AD590" s="148"/>
      <c r="AE590" s="148"/>
      <c r="AF590" s="148"/>
      <c r="AG590" s="148" t="s">
        <v>287</v>
      </c>
      <c r="AH590" s="148">
        <v>0</v>
      </c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1" x14ac:dyDescent="0.2">
      <c r="A591" s="155"/>
      <c r="B591" s="156"/>
      <c r="C591" s="185" t="s">
        <v>795</v>
      </c>
      <c r="D591" s="158"/>
      <c r="E591" s="159">
        <v>41.800000000000004</v>
      </c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48"/>
      <c r="Z591" s="148"/>
      <c r="AA591" s="148"/>
      <c r="AB591" s="148"/>
      <c r="AC591" s="148"/>
      <c r="AD591" s="148"/>
      <c r="AE591" s="148"/>
      <c r="AF591" s="148"/>
      <c r="AG591" s="148" t="s">
        <v>287</v>
      </c>
      <c r="AH591" s="148">
        <v>0</v>
      </c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1" x14ac:dyDescent="0.2">
      <c r="A592" s="167">
        <v>96</v>
      </c>
      <c r="B592" s="168" t="s">
        <v>798</v>
      </c>
      <c r="C592" s="184" t="s">
        <v>799</v>
      </c>
      <c r="D592" s="169" t="s">
        <v>353</v>
      </c>
      <c r="E592" s="170">
        <v>32.950000000000003</v>
      </c>
      <c r="F592" s="171"/>
      <c r="G592" s="172">
        <f>ROUND(E592*F592,2)</f>
        <v>0</v>
      </c>
      <c r="H592" s="171"/>
      <c r="I592" s="172">
        <f>ROUND(E592*H592,2)</f>
        <v>0</v>
      </c>
      <c r="J592" s="171"/>
      <c r="K592" s="172">
        <f>ROUND(E592*J592,2)</f>
        <v>0</v>
      </c>
      <c r="L592" s="172">
        <v>15</v>
      </c>
      <c r="M592" s="172">
        <f>G592*(1+L592/100)</f>
        <v>0</v>
      </c>
      <c r="N592" s="172">
        <v>0</v>
      </c>
      <c r="O592" s="172">
        <f>ROUND(E592*N592,2)</f>
        <v>0</v>
      </c>
      <c r="P592" s="172">
        <v>0</v>
      </c>
      <c r="Q592" s="172">
        <f>ROUND(E592*P592,2)</f>
        <v>0</v>
      </c>
      <c r="R592" s="172"/>
      <c r="S592" s="172" t="s">
        <v>291</v>
      </c>
      <c r="T592" s="173" t="s">
        <v>283</v>
      </c>
      <c r="U592" s="157">
        <v>0</v>
      </c>
      <c r="V592" s="157">
        <f>ROUND(E592*U592,2)</f>
        <v>0</v>
      </c>
      <c r="W592" s="157"/>
      <c r="X592" s="157" t="s">
        <v>292</v>
      </c>
      <c r="Y592" s="148"/>
      <c r="Z592" s="148"/>
      <c r="AA592" s="148"/>
      <c r="AB592" s="148"/>
      <c r="AC592" s="148"/>
      <c r="AD592" s="148"/>
      <c r="AE592" s="148"/>
      <c r="AF592" s="148"/>
      <c r="AG592" s="148" t="s">
        <v>293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1" x14ac:dyDescent="0.2">
      <c r="A593" s="155"/>
      <c r="B593" s="156"/>
      <c r="C593" s="185" t="s">
        <v>793</v>
      </c>
      <c r="D593" s="158"/>
      <c r="E593" s="159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8"/>
      <c r="Z593" s="148"/>
      <c r="AA593" s="148"/>
      <c r="AB593" s="148"/>
      <c r="AC593" s="148"/>
      <c r="AD593" s="148"/>
      <c r="AE593" s="148"/>
      <c r="AF593" s="148"/>
      <c r="AG593" s="148" t="s">
        <v>287</v>
      </c>
      <c r="AH593" s="148">
        <v>0</v>
      </c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outlineLevel="1" x14ac:dyDescent="0.2">
      <c r="A594" s="155"/>
      <c r="B594" s="156"/>
      <c r="C594" s="185" t="s">
        <v>800</v>
      </c>
      <c r="D594" s="158"/>
      <c r="E594" s="159">
        <v>32.950000000000003</v>
      </c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48"/>
      <c r="Z594" s="148"/>
      <c r="AA594" s="148"/>
      <c r="AB594" s="148"/>
      <c r="AC594" s="148"/>
      <c r="AD594" s="148"/>
      <c r="AE594" s="148"/>
      <c r="AF594" s="148"/>
      <c r="AG594" s="148" t="s">
        <v>287</v>
      </c>
      <c r="AH594" s="148">
        <v>0</v>
      </c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outlineLevel="1" x14ac:dyDescent="0.2">
      <c r="A595" s="167">
        <v>97</v>
      </c>
      <c r="B595" s="168" t="s">
        <v>801</v>
      </c>
      <c r="C595" s="184" t="s">
        <v>802</v>
      </c>
      <c r="D595" s="169" t="s">
        <v>353</v>
      </c>
      <c r="E595" s="170">
        <v>32.950000000000003</v>
      </c>
      <c r="F595" s="171"/>
      <c r="G595" s="172">
        <f>ROUND(E595*F595,2)</f>
        <v>0</v>
      </c>
      <c r="H595" s="171"/>
      <c r="I595" s="172">
        <f>ROUND(E595*H595,2)</f>
        <v>0</v>
      </c>
      <c r="J595" s="171"/>
      <c r="K595" s="172">
        <f>ROUND(E595*J595,2)</f>
        <v>0</v>
      </c>
      <c r="L595" s="172">
        <v>15</v>
      </c>
      <c r="M595" s="172">
        <f>G595*(1+L595/100)</f>
        <v>0</v>
      </c>
      <c r="N595" s="172">
        <v>0</v>
      </c>
      <c r="O595" s="172">
        <f>ROUND(E595*N595,2)</f>
        <v>0</v>
      </c>
      <c r="P595" s="172">
        <v>0</v>
      </c>
      <c r="Q595" s="172">
        <f>ROUND(E595*P595,2)</f>
        <v>0</v>
      </c>
      <c r="R595" s="172"/>
      <c r="S595" s="172" t="s">
        <v>291</v>
      </c>
      <c r="T595" s="173" t="s">
        <v>283</v>
      </c>
      <c r="U595" s="157">
        <v>0</v>
      </c>
      <c r="V595" s="157">
        <f>ROUND(E595*U595,2)</f>
        <v>0</v>
      </c>
      <c r="W595" s="157"/>
      <c r="X595" s="157" t="s">
        <v>292</v>
      </c>
      <c r="Y595" s="148"/>
      <c r="Z595" s="148"/>
      <c r="AA595" s="148"/>
      <c r="AB595" s="148"/>
      <c r="AC595" s="148"/>
      <c r="AD595" s="148"/>
      <c r="AE595" s="148"/>
      <c r="AF595" s="148"/>
      <c r="AG595" s="148" t="s">
        <v>293</v>
      </c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outlineLevel="1" x14ac:dyDescent="0.2">
      <c r="A596" s="155"/>
      <c r="B596" s="156"/>
      <c r="C596" s="185" t="s">
        <v>793</v>
      </c>
      <c r="D596" s="158"/>
      <c r="E596" s="159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48"/>
      <c r="Z596" s="148"/>
      <c r="AA596" s="148"/>
      <c r="AB596" s="148"/>
      <c r="AC596" s="148"/>
      <c r="AD596" s="148"/>
      <c r="AE596" s="148"/>
      <c r="AF596" s="148"/>
      <c r="AG596" s="148" t="s">
        <v>287</v>
      </c>
      <c r="AH596" s="148">
        <v>0</v>
      </c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1" x14ac:dyDescent="0.2">
      <c r="A597" s="155"/>
      <c r="B597" s="156"/>
      <c r="C597" s="185" t="s">
        <v>800</v>
      </c>
      <c r="D597" s="158"/>
      <c r="E597" s="159">
        <v>32.950000000000003</v>
      </c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8"/>
      <c r="Z597" s="148"/>
      <c r="AA597" s="148"/>
      <c r="AB597" s="148"/>
      <c r="AC597" s="148"/>
      <c r="AD597" s="148"/>
      <c r="AE597" s="148"/>
      <c r="AF597" s="148"/>
      <c r="AG597" s="148" t="s">
        <v>287</v>
      </c>
      <c r="AH597" s="148">
        <v>0</v>
      </c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outlineLevel="1" x14ac:dyDescent="0.2">
      <c r="A598" s="167">
        <v>98</v>
      </c>
      <c r="B598" s="168" t="s">
        <v>803</v>
      </c>
      <c r="C598" s="184" t="s">
        <v>804</v>
      </c>
      <c r="D598" s="169" t="s">
        <v>353</v>
      </c>
      <c r="E598" s="170">
        <v>16.128</v>
      </c>
      <c r="F598" s="171"/>
      <c r="G598" s="172">
        <f>ROUND(E598*F598,2)</f>
        <v>0</v>
      </c>
      <c r="H598" s="171"/>
      <c r="I598" s="172">
        <f>ROUND(E598*H598,2)</f>
        <v>0</v>
      </c>
      <c r="J598" s="171"/>
      <c r="K598" s="172">
        <f>ROUND(E598*J598,2)</f>
        <v>0</v>
      </c>
      <c r="L598" s="172">
        <v>15</v>
      </c>
      <c r="M598" s="172">
        <f>G598*(1+L598/100)</f>
        <v>0</v>
      </c>
      <c r="N598" s="172">
        <v>0</v>
      </c>
      <c r="O598" s="172">
        <f>ROUND(E598*N598,2)</f>
        <v>0</v>
      </c>
      <c r="P598" s="172">
        <v>0</v>
      </c>
      <c r="Q598" s="172">
        <f>ROUND(E598*P598,2)</f>
        <v>0</v>
      </c>
      <c r="R598" s="172"/>
      <c r="S598" s="172" t="s">
        <v>291</v>
      </c>
      <c r="T598" s="173" t="s">
        <v>283</v>
      </c>
      <c r="U598" s="157">
        <v>0</v>
      </c>
      <c r="V598" s="157">
        <f>ROUND(E598*U598,2)</f>
        <v>0</v>
      </c>
      <c r="W598" s="157"/>
      <c r="X598" s="157" t="s">
        <v>292</v>
      </c>
      <c r="Y598" s="148"/>
      <c r="Z598" s="148"/>
      <c r="AA598" s="148"/>
      <c r="AB598" s="148"/>
      <c r="AC598" s="148"/>
      <c r="AD598" s="148"/>
      <c r="AE598" s="148"/>
      <c r="AF598" s="148"/>
      <c r="AG598" s="148" t="s">
        <v>293</v>
      </c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1" x14ac:dyDescent="0.2">
      <c r="A599" s="155"/>
      <c r="B599" s="156"/>
      <c r="C599" s="185" t="s">
        <v>805</v>
      </c>
      <c r="D599" s="158"/>
      <c r="E599" s="159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48"/>
      <c r="Z599" s="148"/>
      <c r="AA599" s="148"/>
      <c r="AB599" s="148"/>
      <c r="AC599" s="148"/>
      <c r="AD599" s="148"/>
      <c r="AE599" s="148"/>
      <c r="AF599" s="148"/>
      <c r="AG599" s="148" t="s">
        <v>287</v>
      </c>
      <c r="AH599" s="148">
        <v>0</v>
      </c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1" x14ac:dyDescent="0.2">
      <c r="A600" s="155"/>
      <c r="B600" s="156"/>
      <c r="C600" s="185" t="s">
        <v>806</v>
      </c>
      <c r="D600" s="158"/>
      <c r="E600" s="159">
        <v>16.130000000000003</v>
      </c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8"/>
      <c r="Z600" s="148"/>
      <c r="AA600" s="148"/>
      <c r="AB600" s="148"/>
      <c r="AC600" s="148"/>
      <c r="AD600" s="148"/>
      <c r="AE600" s="148"/>
      <c r="AF600" s="148"/>
      <c r="AG600" s="148" t="s">
        <v>287</v>
      </c>
      <c r="AH600" s="148">
        <v>0</v>
      </c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1" x14ac:dyDescent="0.2">
      <c r="A601" s="167">
        <v>99</v>
      </c>
      <c r="B601" s="168" t="s">
        <v>807</v>
      </c>
      <c r="C601" s="184" t="s">
        <v>808</v>
      </c>
      <c r="D601" s="169" t="s">
        <v>353</v>
      </c>
      <c r="E601" s="170">
        <v>16.128</v>
      </c>
      <c r="F601" s="171"/>
      <c r="G601" s="172">
        <f>ROUND(E601*F601,2)</f>
        <v>0</v>
      </c>
      <c r="H601" s="171"/>
      <c r="I601" s="172">
        <f>ROUND(E601*H601,2)</f>
        <v>0</v>
      </c>
      <c r="J601" s="171"/>
      <c r="K601" s="172">
        <f>ROUND(E601*J601,2)</f>
        <v>0</v>
      </c>
      <c r="L601" s="172">
        <v>15</v>
      </c>
      <c r="M601" s="172">
        <f>G601*(1+L601/100)</f>
        <v>0</v>
      </c>
      <c r="N601" s="172">
        <v>0</v>
      </c>
      <c r="O601" s="172">
        <f>ROUND(E601*N601,2)</f>
        <v>0</v>
      </c>
      <c r="P601" s="172">
        <v>0</v>
      </c>
      <c r="Q601" s="172">
        <f>ROUND(E601*P601,2)</f>
        <v>0</v>
      </c>
      <c r="R601" s="172"/>
      <c r="S601" s="172" t="s">
        <v>291</v>
      </c>
      <c r="T601" s="173" t="s">
        <v>283</v>
      </c>
      <c r="U601" s="157">
        <v>0</v>
      </c>
      <c r="V601" s="157">
        <f>ROUND(E601*U601,2)</f>
        <v>0</v>
      </c>
      <c r="W601" s="157"/>
      <c r="X601" s="157" t="s">
        <v>292</v>
      </c>
      <c r="Y601" s="148"/>
      <c r="Z601" s="148"/>
      <c r="AA601" s="148"/>
      <c r="AB601" s="148"/>
      <c r="AC601" s="148"/>
      <c r="AD601" s="148"/>
      <c r="AE601" s="148"/>
      <c r="AF601" s="148"/>
      <c r="AG601" s="148" t="s">
        <v>293</v>
      </c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outlineLevel="1" x14ac:dyDescent="0.2">
      <c r="A602" s="155"/>
      <c r="B602" s="156"/>
      <c r="C602" s="185" t="s">
        <v>805</v>
      </c>
      <c r="D602" s="158"/>
      <c r="E602" s="159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48"/>
      <c r="Z602" s="148"/>
      <c r="AA602" s="148"/>
      <c r="AB602" s="148"/>
      <c r="AC602" s="148"/>
      <c r="AD602" s="148"/>
      <c r="AE602" s="148"/>
      <c r="AF602" s="148"/>
      <c r="AG602" s="148" t="s">
        <v>287</v>
      </c>
      <c r="AH602" s="148">
        <v>0</v>
      </c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outlineLevel="1" x14ac:dyDescent="0.2">
      <c r="A603" s="155"/>
      <c r="B603" s="156"/>
      <c r="C603" s="185" t="s">
        <v>806</v>
      </c>
      <c r="D603" s="158"/>
      <c r="E603" s="159">
        <v>16.130000000000003</v>
      </c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8"/>
      <c r="Z603" s="148"/>
      <c r="AA603" s="148"/>
      <c r="AB603" s="148"/>
      <c r="AC603" s="148"/>
      <c r="AD603" s="148"/>
      <c r="AE603" s="148"/>
      <c r="AF603" s="148"/>
      <c r="AG603" s="148" t="s">
        <v>287</v>
      </c>
      <c r="AH603" s="148">
        <v>0</v>
      </c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outlineLevel="1" x14ac:dyDescent="0.2">
      <c r="A604" s="167">
        <v>100</v>
      </c>
      <c r="B604" s="168" t="s">
        <v>809</v>
      </c>
      <c r="C604" s="184" t="s">
        <v>810</v>
      </c>
      <c r="D604" s="169" t="s">
        <v>364</v>
      </c>
      <c r="E604" s="170">
        <v>1.0688200000000001</v>
      </c>
      <c r="F604" s="171"/>
      <c r="G604" s="172">
        <f>ROUND(E604*F604,2)</f>
        <v>0</v>
      </c>
      <c r="H604" s="171"/>
      <c r="I604" s="172">
        <f>ROUND(E604*H604,2)</f>
        <v>0</v>
      </c>
      <c r="J604" s="171"/>
      <c r="K604" s="172">
        <f>ROUND(E604*J604,2)</f>
        <v>0</v>
      </c>
      <c r="L604" s="172">
        <v>15</v>
      </c>
      <c r="M604" s="172">
        <f>G604*(1+L604/100)</f>
        <v>0</v>
      </c>
      <c r="N604" s="172">
        <v>0</v>
      </c>
      <c r="O604" s="172">
        <f>ROUND(E604*N604,2)</f>
        <v>0</v>
      </c>
      <c r="P604" s="172">
        <v>0</v>
      </c>
      <c r="Q604" s="172">
        <f>ROUND(E604*P604,2)</f>
        <v>0</v>
      </c>
      <c r="R604" s="172"/>
      <c r="S604" s="172" t="s">
        <v>291</v>
      </c>
      <c r="T604" s="173" t="s">
        <v>283</v>
      </c>
      <c r="U604" s="157">
        <v>0</v>
      </c>
      <c r="V604" s="157">
        <f>ROUND(E604*U604,2)</f>
        <v>0</v>
      </c>
      <c r="W604" s="157"/>
      <c r="X604" s="157" t="s">
        <v>292</v>
      </c>
      <c r="Y604" s="148"/>
      <c r="Z604" s="148"/>
      <c r="AA604" s="148"/>
      <c r="AB604" s="148"/>
      <c r="AC604" s="148"/>
      <c r="AD604" s="148"/>
      <c r="AE604" s="148"/>
      <c r="AF604" s="148"/>
      <c r="AG604" s="148" t="s">
        <v>293</v>
      </c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</row>
    <row r="605" spans="1:60" outlineLevel="1" x14ac:dyDescent="0.2">
      <c r="A605" s="155"/>
      <c r="B605" s="156"/>
      <c r="C605" s="185" t="s">
        <v>811</v>
      </c>
      <c r="D605" s="158"/>
      <c r="E605" s="159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48"/>
      <c r="Z605" s="148"/>
      <c r="AA605" s="148"/>
      <c r="AB605" s="148"/>
      <c r="AC605" s="148"/>
      <c r="AD605" s="148"/>
      <c r="AE605" s="148"/>
      <c r="AF605" s="148"/>
      <c r="AG605" s="148" t="s">
        <v>287</v>
      </c>
      <c r="AH605" s="148">
        <v>0</v>
      </c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outlineLevel="1" x14ac:dyDescent="0.2">
      <c r="A606" s="155"/>
      <c r="B606" s="156"/>
      <c r="C606" s="185" t="s">
        <v>812</v>
      </c>
      <c r="D606" s="158"/>
      <c r="E606" s="159">
        <v>1.07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8"/>
      <c r="Z606" s="148"/>
      <c r="AA606" s="148"/>
      <c r="AB606" s="148"/>
      <c r="AC606" s="148"/>
      <c r="AD606" s="148"/>
      <c r="AE606" s="148"/>
      <c r="AF606" s="148"/>
      <c r="AG606" s="148" t="s">
        <v>287</v>
      </c>
      <c r="AH606" s="148">
        <v>0</v>
      </c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1" x14ac:dyDescent="0.2">
      <c r="A607" s="167">
        <v>101</v>
      </c>
      <c r="B607" s="168" t="s">
        <v>813</v>
      </c>
      <c r="C607" s="184" t="s">
        <v>814</v>
      </c>
      <c r="D607" s="169" t="s">
        <v>445</v>
      </c>
      <c r="E607" s="170">
        <v>13.760000000000002</v>
      </c>
      <c r="F607" s="171"/>
      <c r="G607" s="172">
        <f>ROUND(E607*F607,2)</f>
        <v>0</v>
      </c>
      <c r="H607" s="171"/>
      <c r="I607" s="172">
        <f>ROUND(E607*H607,2)</f>
        <v>0</v>
      </c>
      <c r="J607" s="171"/>
      <c r="K607" s="172">
        <f>ROUND(E607*J607,2)</f>
        <v>0</v>
      </c>
      <c r="L607" s="172">
        <v>15</v>
      </c>
      <c r="M607" s="172">
        <f>G607*(1+L607/100)</f>
        <v>0</v>
      </c>
      <c r="N607" s="172">
        <v>0</v>
      </c>
      <c r="O607" s="172">
        <f>ROUND(E607*N607,2)</f>
        <v>0</v>
      </c>
      <c r="P607" s="172">
        <v>0</v>
      </c>
      <c r="Q607" s="172">
        <f>ROUND(E607*P607,2)</f>
        <v>0</v>
      </c>
      <c r="R607" s="172"/>
      <c r="S607" s="172" t="s">
        <v>282</v>
      </c>
      <c r="T607" s="173" t="s">
        <v>283</v>
      </c>
      <c r="U607" s="157">
        <v>0</v>
      </c>
      <c r="V607" s="157">
        <f>ROUND(E607*U607,2)</f>
        <v>0</v>
      </c>
      <c r="W607" s="157"/>
      <c r="X607" s="157" t="s">
        <v>284</v>
      </c>
      <c r="Y607" s="148"/>
      <c r="Z607" s="148"/>
      <c r="AA607" s="148"/>
      <c r="AB607" s="148"/>
      <c r="AC607" s="148"/>
      <c r="AD607" s="148"/>
      <c r="AE607" s="148"/>
      <c r="AF607" s="148"/>
      <c r="AG607" s="148" t="s">
        <v>285</v>
      </c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1" x14ac:dyDescent="0.2">
      <c r="A608" s="155"/>
      <c r="B608" s="156"/>
      <c r="C608" s="185" t="s">
        <v>815</v>
      </c>
      <c r="D608" s="158"/>
      <c r="E608" s="159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48"/>
      <c r="Z608" s="148"/>
      <c r="AA608" s="148"/>
      <c r="AB608" s="148"/>
      <c r="AC608" s="148"/>
      <c r="AD608" s="148"/>
      <c r="AE608" s="148"/>
      <c r="AF608" s="148"/>
      <c r="AG608" s="148" t="s">
        <v>287</v>
      </c>
      <c r="AH608" s="148">
        <v>0</v>
      </c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1" x14ac:dyDescent="0.2">
      <c r="A609" s="155"/>
      <c r="B609" s="156"/>
      <c r="C609" s="185" t="s">
        <v>816</v>
      </c>
      <c r="D609" s="158"/>
      <c r="E609" s="159">
        <v>13.760000000000002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48"/>
      <c r="Z609" s="148"/>
      <c r="AA609" s="148"/>
      <c r="AB609" s="148"/>
      <c r="AC609" s="148"/>
      <c r="AD609" s="148"/>
      <c r="AE609" s="148"/>
      <c r="AF609" s="148"/>
      <c r="AG609" s="148" t="s">
        <v>287</v>
      </c>
      <c r="AH609" s="148">
        <v>0</v>
      </c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1" x14ac:dyDescent="0.2">
      <c r="A610" s="167">
        <v>102</v>
      </c>
      <c r="B610" s="168" t="s">
        <v>817</v>
      </c>
      <c r="C610" s="184" t="s">
        <v>818</v>
      </c>
      <c r="D610" s="169" t="s">
        <v>353</v>
      </c>
      <c r="E610" s="170">
        <v>26.400000000000002</v>
      </c>
      <c r="F610" s="171"/>
      <c r="G610" s="172">
        <f>ROUND(E610*F610,2)</f>
        <v>0</v>
      </c>
      <c r="H610" s="171"/>
      <c r="I610" s="172">
        <f>ROUND(E610*H610,2)</f>
        <v>0</v>
      </c>
      <c r="J610" s="171"/>
      <c r="K610" s="172">
        <f>ROUND(E610*J610,2)</f>
        <v>0</v>
      </c>
      <c r="L610" s="172">
        <v>15</v>
      </c>
      <c r="M610" s="172">
        <f>G610*(1+L610/100)</f>
        <v>0</v>
      </c>
      <c r="N610" s="172">
        <v>0</v>
      </c>
      <c r="O610" s="172">
        <f>ROUND(E610*N610,2)</f>
        <v>0</v>
      </c>
      <c r="P610" s="172">
        <v>0</v>
      </c>
      <c r="Q610" s="172">
        <f>ROUND(E610*P610,2)</f>
        <v>0</v>
      </c>
      <c r="R610" s="172"/>
      <c r="S610" s="172" t="s">
        <v>282</v>
      </c>
      <c r="T610" s="173" t="s">
        <v>283</v>
      </c>
      <c r="U610" s="157">
        <v>0</v>
      </c>
      <c r="V610" s="157">
        <f>ROUND(E610*U610,2)</f>
        <v>0</v>
      </c>
      <c r="W610" s="157"/>
      <c r="X610" s="157" t="s">
        <v>284</v>
      </c>
      <c r="Y610" s="148"/>
      <c r="Z610" s="148"/>
      <c r="AA610" s="148"/>
      <c r="AB610" s="148"/>
      <c r="AC610" s="148"/>
      <c r="AD610" s="148"/>
      <c r="AE610" s="148"/>
      <c r="AF610" s="148"/>
      <c r="AG610" s="148" t="s">
        <v>285</v>
      </c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1" x14ac:dyDescent="0.2">
      <c r="A611" s="155"/>
      <c r="B611" s="156"/>
      <c r="C611" s="185" t="s">
        <v>819</v>
      </c>
      <c r="D611" s="158"/>
      <c r="E611" s="159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48"/>
      <c r="Z611" s="148"/>
      <c r="AA611" s="148"/>
      <c r="AB611" s="148"/>
      <c r="AC611" s="148"/>
      <c r="AD611" s="148"/>
      <c r="AE611" s="148"/>
      <c r="AF611" s="148"/>
      <c r="AG611" s="148" t="s">
        <v>287</v>
      </c>
      <c r="AH611" s="148">
        <v>0</v>
      </c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</row>
    <row r="612" spans="1:60" outlineLevel="1" x14ac:dyDescent="0.2">
      <c r="A612" s="155"/>
      <c r="B612" s="156"/>
      <c r="C612" s="185" t="s">
        <v>820</v>
      </c>
      <c r="D612" s="158"/>
      <c r="E612" s="159">
        <v>26.400000000000002</v>
      </c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8"/>
      <c r="Z612" s="148"/>
      <c r="AA612" s="148"/>
      <c r="AB612" s="148"/>
      <c r="AC612" s="148"/>
      <c r="AD612" s="148"/>
      <c r="AE612" s="148"/>
      <c r="AF612" s="148"/>
      <c r="AG612" s="148" t="s">
        <v>287</v>
      </c>
      <c r="AH612" s="148">
        <v>0</v>
      </c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ht="22.5" outlineLevel="1" x14ac:dyDescent="0.2">
      <c r="A613" s="167">
        <v>103</v>
      </c>
      <c r="B613" s="168" t="s">
        <v>821</v>
      </c>
      <c r="C613" s="184" t="s">
        <v>822</v>
      </c>
      <c r="D613" s="169" t="s">
        <v>353</v>
      </c>
      <c r="E613" s="170">
        <v>12</v>
      </c>
      <c r="F613" s="171"/>
      <c r="G613" s="172">
        <f>ROUND(E613*F613,2)</f>
        <v>0</v>
      </c>
      <c r="H613" s="171"/>
      <c r="I613" s="172">
        <f>ROUND(E613*H613,2)</f>
        <v>0</v>
      </c>
      <c r="J613" s="171"/>
      <c r="K613" s="172">
        <f>ROUND(E613*J613,2)</f>
        <v>0</v>
      </c>
      <c r="L613" s="172">
        <v>15</v>
      </c>
      <c r="M613" s="172">
        <f>G613*(1+L613/100)</f>
        <v>0</v>
      </c>
      <c r="N613" s="172">
        <v>0</v>
      </c>
      <c r="O613" s="172">
        <f>ROUND(E613*N613,2)</f>
        <v>0</v>
      </c>
      <c r="P613" s="172">
        <v>0</v>
      </c>
      <c r="Q613" s="172">
        <f>ROUND(E613*P613,2)</f>
        <v>0</v>
      </c>
      <c r="R613" s="172"/>
      <c r="S613" s="172" t="s">
        <v>282</v>
      </c>
      <c r="T613" s="173" t="s">
        <v>283</v>
      </c>
      <c r="U613" s="157">
        <v>0</v>
      </c>
      <c r="V613" s="157">
        <f>ROUND(E613*U613,2)</f>
        <v>0</v>
      </c>
      <c r="W613" s="157"/>
      <c r="X613" s="157" t="s">
        <v>284</v>
      </c>
      <c r="Y613" s="148"/>
      <c r="Z613" s="148"/>
      <c r="AA613" s="148"/>
      <c r="AB613" s="148"/>
      <c r="AC613" s="148"/>
      <c r="AD613" s="148"/>
      <c r="AE613" s="148"/>
      <c r="AF613" s="148"/>
      <c r="AG613" s="148" t="s">
        <v>285</v>
      </c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outlineLevel="1" x14ac:dyDescent="0.2">
      <c r="A614" s="155"/>
      <c r="B614" s="156"/>
      <c r="C614" s="185" t="s">
        <v>823</v>
      </c>
      <c r="D614" s="158"/>
      <c r="E614" s="159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8"/>
      <c r="Z614" s="148"/>
      <c r="AA614" s="148"/>
      <c r="AB614" s="148"/>
      <c r="AC614" s="148"/>
      <c r="AD614" s="148"/>
      <c r="AE614" s="148"/>
      <c r="AF614" s="148"/>
      <c r="AG614" s="148" t="s">
        <v>287</v>
      </c>
      <c r="AH614" s="148">
        <v>0</v>
      </c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outlineLevel="1" x14ac:dyDescent="0.2">
      <c r="A615" s="155"/>
      <c r="B615" s="156"/>
      <c r="C615" s="185" t="s">
        <v>824</v>
      </c>
      <c r="D615" s="158"/>
      <c r="E615" s="159">
        <v>12</v>
      </c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48"/>
      <c r="Z615" s="148"/>
      <c r="AA615" s="148"/>
      <c r="AB615" s="148"/>
      <c r="AC615" s="148"/>
      <c r="AD615" s="148"/>
      <c r="AE615" s="148"/>
      <c r="AF615" s="148"/>
      <c r="AG615" s="148" t="s">
        <v>287</v>
      </c>
      <c r="AH615" s="148">
        <v>0</v>
      </c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x14ac:dyDescent="0.2">
      <c r="A616" s="161" t="s">
        <v>277</v>
      </c>
      <c r="B616" s="162" t="s">
        <v>160</v>
      </c>
      <c r="C616" s="183" t="s">
        <v>161</v>
      </c>
      <c r="D616" s="163"/>
      <c r="E616" s="164"/>
      <c r="F616" s="165"/>
      <c r="G616" s="165">
        <f>SUMIF(AG617:AG627,"&lt;&gt;NOR",G617:G627)</f>
        <v>0</v>
      </c>
      <c r="H616" s="165"/>
      <c r="I616" s="165">
        <f>SUM(I617:I627)</f>
        <v>0</v>
      </c>
      <c r="J616" s="165"/>
      <c r="K616" s="165">
        <f>SUM(K617:K627)</f>
        <v>0</v>
      </c>
      <c r="L616" s="165"/>
      <c r="M616" s="165">
        <f>SUM(M617:M627)</f>
        <v>0</v>
      </c>
      <c r="N616" s="165"/>
      <c r="O616" s="165">
        <f>SUM(O617:O627)</f>
        <v>0</v>
      </c>
      <c r="P616" s="165"/>
      <c r="Q616" s="165">
        <f>SUM(Q617:Q627)</f>
        <v>0</v>
      </c>
      <c r="R616" s="165"/>
      <c r="S616" s="165"/>
      <c r="T616" s="166"/>
      <c r="U616" s="160"/>
      <c r="V616" s="160">
        <f>SUM(V617:V627)</f>
        <v>0</v>
      </c>
      <c r="W616" s="160"/>
      <c r="X616" s="160"/>
      <c r="AG616" t="s">
        <v>278</v>
      </c>
    </row>
    <row r="617" spans="1:60" outlineLevel="1" x14ac:dyDescent="0.2">
      <c r="A617" s="167">
        <v>104</v>
      </c>
      <c r="B617" s="168" t="s">
        <v>825</v>
      </c>
      <c r="C617" s="184" t="s">
        <v>826</v>
      </c>
      <c r="D617" s="169" t="s">
        <v>445</v>
      </c>
      <c r="E617" s="170">
        <v>38.300000000000004</v>
      </c>
      <c r="F617" s="171"/>
      <c r="G617" s="172">
        <f>ROUND(E617*F617,2)</f>
        <v>0</v>
      </c>
      <c r="H617" s="171"/>
      <c r="I617" s="172">
        <f>ROUND(E617*H617,2)</f>
        <v>0</v>
      </c>
      <c r="J617" s="171"/>
      <c r="K617" s="172">
        <f>ROUND(E617*J617,2)</f>
        <v>0</v>
      </c>
      <c r="L617" s="172">
        <v>15</v>
      </c>
      <c r="M617" s="172">
        <f>G617*(1+L617/100)</f>
        <v>0</v>
      </c>
      <c r="N617" s="172">
        <v>0</v>
      </c>
      <c r="O617" s="172">
        <f>ROUND(E617*N617,2)</f>
        <v>0</v>
      </c>
      <c r="P617" s="172">
        <v>0</v>
      </c>
      <c r="Q617" s="172">
        <f>ROUND(E617*P617,2)</f>
        <v>0</v>
      </c>
      <c r="R617" s="172"/>
      <c r="S617" s="172" t="s">
        <v>291</v>
      </c>
      <c r="T617" s="173" t="s">
        <v>283</v>
      </c>
      <c r="U617" s="157">
        <v>0</v>
      </c>
      <c r="V617" s="157">
        <f>ROUND(E617*U617,2)</f>
        <v>0</v>
      </c>
      <c r="W617" s="157"/>
      <c r="X617" s="157" t="s">
        <v>292</v>
      </c>
      <c r="Y617" s="148"/>
      <c r="Z617" s="148"/>
      <c r="AA617" s="148"/>
      <c r="AB617" s="148"/>
      <c r="AC617" s="148"/>
      <c r="AD617" s="148"/>
      <c r="AE617" s="148"/>
      <c r="AF617" s="148"/>
      <c r="AG617" s="148" t="s">
        <v>293</v>
      </c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</row>
    <row r="618" spans="1:60" outlineLevel="1" x14ac:dyDescent="0.2">
      <c r="A618" s="155"/>
      <c r="B618" s="156"/>
      <c r="C618" s="185" t="s">
        <v>827</v>
      </c>
      <c r="D618" s="158"/>
      <c r="E618" s="159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48"/>
      <c r="Z618" s="148"/>
      <c r="AA618" s="148"/>
      <c r="AB618" s="148"/>
      <c r="AC618" s="148"/>
      <c r="AD618" s="148"/>
      <c r="AE618" s="148"/>
      <c r="AF618" s="148"/>
      <c r="AG618" s="148" t="s">
        <v>287</v>
      </c>
      <c r="AH618" s="148">
        <v>0</v>
      </c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1" x14ac:dyDescent="0.2">
      <c r="A619" s="155"/>
      <c r="B619" s="156"/>
      <c r="C619" s="185" t="s">
        <v>828</v>
      </c>
      <c r="D619" s="158"/>
      <c r="E619" s="159">
        <v>38.300000000000004</v>
      </c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48"/>
      <c r="Z619" s="148"/>
      <c r="AA619" s="148"/>
      <c r="AB619" s="148"/>
      <c r="AC619" s="148"/>
      <c r="AD619" s="148"/>
      <c r="AE619" s="148"/>
      <c r="AF619" s="148"/>
      <c r="AG619" s="148" t="s">
        <v>287</v>
      </c>
      <c r="AH619" s="148">
        <v>0</v>
      </c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outlineLevel="1" x14ac:dyDescent="0.2">
      <c r="A620" s="167">
        <v>105</v>
      </c>
      <c r="B620" s="168" t="s">
        <v>829</v>
      </c>
      <c r="C620" s="184" t="s">
        <v>830</v>
      </c>
      <c r="D620" s="169" t="s">
        <v>353</v>
      </c>
      <c r="E620" s="170">
        <v>21.950000000000003</v>
      </c>
      <c r="F620" s="171"/>
      <c r="G620" s="172">
        <f>ROUND(E620*F620,2)</f>
        <v>0</v>
      </c>
      <c r="H620" s="171"/>
      <c r="I620" s="172">
        <f>ROUND(E620*H620,2)</f>
        <v>0</v>
      </c>
      <c r="J620" s="171"/>
      <c r="K620" s="172">
        <f>ROUND(E620*J620,2)</f>
        <v>0</v>
      </c>
      <c r="L620" s="172">
        <v>15</v>
      </c>
      <c r="M620" s="172">
        <f>G620*(1+L620/100)</f>
        <v>0</v>
      </c>
      <c r="N620" s="172">
        <v>0</v>
      </c>
      <c r="O620" s="172">
        <f>ROUND(E620*N620,2)</f>
        <v>0</v>
      </c>
      <c r="P620" s="172">
        <v>0</v>
      </c>
      <c r="Q620" s="172">
        <f>ROUND(E620*P620,2)</f>
        <v>0</v>
      </c>
      <c r="R620" s="172"/>
      <c r="S620" s="172" t="s">
        <v>291</v>
      </c>
      <c r="T620" s="173" t="s">
        <v>283</v>
      </c>
      <c r="U620" s="157">
        <v>0</v>
      </c>
      <c r="V620" s="157">
        <f>ROUND(E620*U620,2)</f>
        <v>0</v>
      </c>
      <c r="W620" s="157"/>
      <c r="X620" s="157" t="s">
        <v>292</v>
      </c>
      <c r="Y620" s="148"/>
      <c r="Z620" s="148"/>
      <c r="AA620" s="148"/>
      <c r="AB620" s="148"/>
      <c r="AC620" s="148"/>
      <c r="AD620" s="148"/>
      <c r="AE620" s="148"/>
      <c r="AF620" s="148"/>
      <c r="AG620" s="148" t="s">
        <v>293</v>
      </c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outlineLevel="1" x14ac:dyDescent="0.2">
      <c r="A621" s="155"/>
      <c r="B621" s="156"/>
      <c r="C621" s="185" t="s">
        <v>831</v>
      </c>
      <c r="D621" s="158"/>
      <c r="E621" s="159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48"/>
      <c r="Z621" s="148"/>
      <c r="AA621" s="148"/>
      <c r="AB621" s="148"/>
      <c r="AC621" s="148"/>
      <c r="AD621" s="148"/>
      <c r="AE621" s="148"/>
      <c r="AF621" s="148"/>
      <c r="AG621" s="148" t="s">
        <v>287</v>
      </c>
      <c r="AH621" s="148">
        <v>0</v>
      </c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1" x14ac:dyDescent="0.2">
      <c r="A622" s="155"/>
      <c r="B622" s="156"/>
      <c r="C622" s="185" t="s">
        <v>832</v>
      </c>
      <c r="D622" s="158"/>
      <c r="E622" s="159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48"/>
      <c r="Z622" s="148"/>
      <c r="AA622" s="148"/>
      <c r="AB622" s="148"/>
      <c r="AC622" s="148"/>
      <c r="AD622" s="148"/>
      <c r="AE622" s="148"/>
      <c r="AF622" s="148"/>
      <c r="AG622" s="148" t="s">
        <v>287</v>
      </c>
      <c r="AH622" s="148">
        <v>0</v>
      </c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outlineLevel="1" x14ac:dyDescent="0.2">
      <c r="A623" s="155"/>
      <c r="B623" s="156"/>
      <c r="C623" s="185" t="s">
        <v>833</v>
      </c>
      <c r="D623" s="158"/>
      <c r="E623" s="159">
        <v>21.950000000000003</v>
      </c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48"/>
      <c r="Z623" s="148"/>
      <c r="AA623" s="148"/>
      <c r="AB623" s="148"/>
      <c r="AC623" s="148"/>
      <c r="AD623" s="148"/>
      <c r="AE623" s="148"/>
      <c r="AF623" s="148"/>
      <c r="AG623" s="148" t="s">
        <v>287</v>
      </c>
      <c r="AH623" s="148">
        <v>0</v>
      </c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</row>
    <row r="624" spans="1:60" outlineLevel="1" x14ac:dyDescent="0.2">
      <c r="A624" s="167">
        <v>106</v>
      </c>
      <c r="B624" s="168" t="s">
        <v>834</v>
      </c>
      <c r="C624" s="184" t="s">
        <v>835</v>
      </c>
      <c r="D624" s="169" t="s">
        <v>353</v>
      </c>
      <c r="E624" s="170">
        <v>21.950000000000003</v>
      </c>
      <c r="F624" s="171"/>
      <c r="G624" s="172">
        <f>ROUND(E624*F624,2)</f>
        <v>0</v>
      </c>
      <c r="H624" s="171"/>
      <c r="I624" s="172">
        <f>ROUND(E624*H624,2)</f>
        <v>0</v>
      </c>
      <c r="J624" s="171"/>
      <c r="K624" s="172">
        <f>ROUND(E624*J624,2)</f>
        <v>0</v>
      </c>
      <c r="L624" s="172">
        <v>15</v>
      </c>
      <c r="M624" s="172">
        <f>G624*(1+L624/100)</f>
        <v>0</v>
      </c>
      <c r="N624" s="172">
        <v>0</v>
      </c>
      <c r="O624" s="172">
        <f>ROUND(E624*N624,2)</f>
        <v>0</v>
      </c>
      <c r="P624" s="172">
        <v>0</v>
      </c>
      <c r="Q624" s="172">
        <f>ROUND(E624*P624,2)</f>
        <v>0</v>
      </c>
      <c r="R624" s="172"/>
      <c r="S624" s="172" t="s">
        <v>291</v>
      </c>
      <c r="T624" s="173" t="s">
        <v>283</v>
      </c>
      <c r="U624" s="157">
        <v>0</v>
      </c>
      <c r="V624" s="157">
        <f>ROUND(E624*U624,2)</f>
        <v>0</v>
      </c>
      <c r="W624" s="157"/>
      <c r="X624" s="157" t="s">
        <v>292</v>
      </c>
      <c r="Y624" s="148"/>
      <c r="Z624" s="148"/>
      <c r="AA624" s="148"/>
      <c r="AB624" s="148"/>
      <c r="AC624" s="148"/>
      <c r="AD624" s="148"/>
      <c r="AE624" s="148"/>
      <c r="AF624" s="148"/>
      <c r="AG624" s="148" t="s">
        <v>293</v>
      </c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outlineLevel="1" x14ac:dyDescent="0.2">
      <c r="A625" s="155"/>
      <c r="B625" s="156"/>
      <c r="C625" s="185" t="s">
        <v>831</v>
      </c>
      <c r="D625" s="158"/>
      <c r="E625" s="159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48"/>
      <c r="Z625" s="148"/>
      <c r="AA625" s="148"/>
      <c r="AB625" s="148"/>
      <c r="AC625" s="148"/>
      <c r="AD625" s="148"/>
      <c r="AE625" s="148"/>
      <c r="AF625" s="148"/>
      <c r="AG625" s="148" t="s">
        <v>287</v>
      </c>
      <c r="AH625" s="148">
        <v>0</v>
      </c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</row>
    <row r="626" spans="1:60" outlineLevel="1" x14ac:dyDescent="0.2">
      <c r="A626" s="155"/>
      <c r="B626" s="156"/>
      <c r="C626" s="185" t="s">
        <v>832</v>
      </c>
      <c r="D626" s="158"/>
      <c r="E626" s="159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48"/>
      <c r="Z626" s="148"/>
      <c r="AA626" s="148"/>
      <c r="AB626" s="148"/>
      <c r="AC626" s="148"/>
      <c r="AD626" s="148"/>
      <c r="AE626" s="148"/>
      <c r="AF626" s="148"/>
      <c r="AG626" s="148" t="s">
        <v>287</v>
      </c>
      <c r="AH626" s="148">
        <v>0</v>
      </c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1" x14ac:dyDescent="0.2">
      <c r="A627" s="155"/>
      <c r="B627" s="156"/>
      <c r="C627" s="185" t="s">
        <v>833</v>
      </c>
      <c r="D627" s="158"/>
      <c r="E627" s="159">
        <v>21.950000000000003</v>
      </c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48"/>
      <c r="Z627" s="148"/>
      <c r="AA627" s="148"/>
      <c r="AB627" s="148"/>
      <c r="AC627" s="148"/>
      <c r="AD627" s="148"/>
      <c r="AE627" s="148"/>
      <c r="AF627" s="148"/>
      <c r="AG627" s="148" t="s">
        <v>287</v>
      </c>
      <c r="AH627" s="148">
        <v>0</v>
      </c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x14ac:dyDescent="0.2">
      <c r="A628" s="161" t="s">
        <v>277</v>
      </c>
      <c r="B628" s="162" t="s">
        <v>163</v>
      </c>
      <c r="C628" s="183" t="s">
        <v>164</v>
      </c>
      <c r="D628" s="163"/>
      <c r="E628" s="164"/>
      <c r="F628" s="165"/>
      <c r="G628" s="165">
        <f>SUMIF(AG629:AG740,"&lt;&gt;NOR",G629:G740)</f>
        <v>0</v>
      </c>
      <c r="H628" s="165"/>
      <c r="I628" s="165">
        <f>SUM(I629:I740)</f>
        <v>0</v>
      </c>
      <c r="J628" s="165"/>
      <c r="K628" s="165">
        <f>SUM(K629:K740)</f>
        <v>0</v>
      </c>
      <c r="L628" s="165"/>
      <c r="M628" s="165">
        <f>SUM(M629:M740)</f>
        <v>0</v>
      </c>
      <c r="N628" s="165"/>
      <c r="O628" s="165">
        <f>SUM(O629:O740)</f>
        <v>0</v>
      </c>
      <c r="P628" s="165"/>
      <c r="Q628" s="165">
        <f>SUM(Q629:Q740)</f>
        <v>0</v>
      </c>
      <c r="R628" s="165"/>
      <c r="S628" s="165"/>
      <c r="T628" s="166"/>
      <c r="U628" s="160"/>
      <c r="V628" s="160">
        <f>SUM(V629:V740)</f>
        <v>0</v>
      </c>
      <c r="W628" s="160"/>
      <c r="X628" s="160"/>
      <c r="AG628" t="s">
        <v>278</v>
      </c>
    </row>
    <row r="629" spans="1:60" outlineLevel="1" x14ac:dyDescent="0.2">
      <c r="A629" s="167">
        <v>107</v>
      </c>
      <c r="B629" s="168" t="s">
        <v>836</v>
      </c>
      <c r="C629" s="184" t="s">
        <v>837</v>
      </c>
      <c r="D629" s="169" t="s">
        <v>353</v>
      </c>
      <c r="E629" s="170">
        <v>161.63500000000002</v>
      </c>
      <c r="F629" s="171"/>
      <c r="G629" s="172">
        <f>ROUND(E629*F629,2)</f>
        <v>0</v>
      </c>
      <c r="H629" s="171"/>
      <c r="I629" s="172">
        <f>ROUND(E629*H629,2)</f>
        <v>0</v>
      </c>
      <c r="J629" s="171"/>
      <c r="K629" s="172">
        <f>ROUND(E629*J629,2)</f>
        <v>0</v>
      </c>
      <c r="L629" s="172">
        <v>15</v>
      </c>
      <c r="M629" s="172">
        <f>G629*(1+L629/100)</f>
        <v>0</v>
      </c>
      <c r="N629" s="172">
        <v>0</v>
      </c>
      <c r="O629" s="172">
        <f>ROUND(E629*N629,2)</f>
        <v>0</v>
      </c>
      <c r="P629" s="172">
        <v>0</v>
      </c>
      <c r="Q629" s="172">
        <f>ROUND(E629*P629,2)</f>
        <v>0</v>
      </c>
      <c r="R629" s="172"/>
      <c r="S629" s="172" t="s">
        <v>291</v>
      </c>
      <c r="T629" s="173" t="s">
        <v>283</v>
      </c>
      <c r="U629" s="157">
        <v>0</v>
      </c>
      <c r="V629" s="157">
        <f>ROUND(E629*U629,2)</f>
        <v>0</v>
      </c>
      <c r="W629" s="157"/>
      <c r="X629" s="157" t="s">
        <v>292</v>
      </c>
      <c r="Y629" s="148"/>
      <c r="Z629" s="148"/>
      <c r="AA629" s="148"/>
      <c r="AB629" s="148"/>
      <c r="AC629" s="148"/>
      <c r="AD629" s="148"/>
      <c r="AE629" s="148"/>
      <c r="AF629" s="148"/>
      <c r="AG629" s="148" t="s">
        <v>293</v>
      </c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outlineLevel="1" x14ac:dyDescent="0.2">
      <c r="A630" s="155"/>
      <c r="B630" s="156"/>
      <c r="C630" s="185" t="s">
        <v>517</v>
      </c>
      <c r="D630" s="158"/>
      <c r="E630" s="159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48"/>
      <c r="Z630" s="148"/>
      <c r="AA630" s="148"/>
      <c r="AB630" s="148"/>
      <c r="AC630" s="148"/>
      <c r="AD630" s="148"/>
      <c r="AE630" s="148"/>
      <c r="AF630" s="148"/>
      <c r="AG630" s="148" t="s">
        <v>287</v>
      </c>
      <c r="AH630" s="148">
        <v>0</v>
      </c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outlineLevel="1" x14ac:dyDescent="0.2">
      <c r="A631" s="155"/>
      <c r="B631" s="156"/>
      <c r="C631" s="185" t="s">
        <v>545</v>
      </c>
      <c r="D631" s="158"/>
      <c r="E631" s="159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8"/>
      <c r="Z631" s="148"/>
      <c r="AA631" s="148"/>
      <c r="AB631" s="148"/>
      <c r="AC631" s="148"/>
      <c r="AD631" s="148"/>
      <c r="AE631" s="148"/>
      <c r="AF631" s="148"/>
      <c r="AG631" s="148" t="s">
        <v>287</v>
      </c>
      <c r="AH631" s="148">
        <v>0</v>
      </c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outlineLevel="1" x14ac:dyDescent="0.2">
      <c r="A632" s="155"/>
      <c r="B632" s="156"/>
      <c r="C632" s="185" t="s">
        <v>838</v>
      </c>
      <c r="D632" s="158"/>
      <c r="E632" s="159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48"/>
      <c r="Z632" s="148"/>
      <c r="AA632" s="148"/>
      <c r="AB632" s="148"/>
      <c r="AC632" s="148"/>
      <c r="AD632" s="148"/>
      <c r="AE632" s="148"/>
      <c r="AF632" s="148"/>
      <c r="AG632" s="148" t="s">
        <v>287</v>
      </c>
      <c r="AH632" s="148">
        <v>0</v>
      </c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</row>
    <row r="633" spans="1:60" outlineLevel="1" x14ac:dyDescent="0.2">
      <c r="A633" s="155"/>
      <c r="B633" s="156"/>
      <c r="C633" s="185" t="s">
        <v>839</v>
      </c>
      <c r="D633" s="158"/>
      <c r="E633" s="159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48"/>
      <c r="Z633" s="148"/>
      <c r="AA633" s="148"/>
      <c r="AB633" s="148"/>
      <c r="AC633" s="148"/>
      <c r="AD633" s="148"/>
      <c r="AE633" s="148"/>
      <c r="AF633" s="148"/>
      <c r="AG633" s="148" t="s">
        <v>287</v>
      </c>
      <c r="AH633" s="148">
        <v>0</v>
      </c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</row>
    <row r="634" spans="1:60" outlineLevel="1" x14ac:dyDescent="0.2">
      <c r="A634" s="155"/>
      <c r="B634" s="156"/>
      <c r="C634" s="185" t="s">
        <v>672</v>
      </c>
      <c r="D634" s="158"/>
      <c r="E634" s="159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48"/>
      <c r="Z634" s="148"/>
      <c r="AA634" s="148"/>
      <c r="AB634" s="148"/>
      <c r="AC634" s="148"/>
      <c r="AD634" s="148"/>
      <c r="AE634" s="148"/>
      <c r="AF634" s="148"/>
      <c r="AG634" s="148" t="s">
        <v>287</v>
      </c>
      <c r="AH634" s="148">
        <v>0</v>
      </c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</row>
    <row r="635" spans="1:60" outlineLevel="1" x14ac:dyDescent="0.2">
      <c r="A635" s="155"/>
      <c r="B635" s="156"/>
      <c r="C635" s="185" t="s">
        <v>840</v>
      </c>
      <c r="D635" s="158"/>
      <c r="E635" s="159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48"/>
      <c r="Z635" s="148"/>
      <c r="AA635" s="148"/>
      <c r="AB635" s="148"/>
      <c r="AC635" s="148"/>
      <c r="AD635" s="148"/>
      <c r="AE635" s="148"/>
      <c r="AF635" s="148"/>
      <c r="AG635" s="148" t="s">
        <v>287</v>
      </c>
      <c r="AH635" s="148">
        <v>0</v>
      </c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</row>
    <row r="636" spans="1:60" outlineLevel="1" x14ac:dyDescent="0.2">
      <c r="A636" s="155"/>
      <c r="B636" s="156"/>
      <c r="C636" s="185" t="s">
        <v>841</v>
      </c>
      <c r="D636" s="158"/>
      <c r="E636" s="159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48"/>
      <c r="Z636" s="148"/>
      <c r="AA636" s="148"/>
      <c r="AB636" s="148"/>
      <c r="AC636" s="148"/>
      <c r="AD636" s="148"/>
      <c r="AE636" s="148"/>
      <c r="AF636" s="148"/>
      <c r="AG636" s="148" t="s">
        <v>287</v>
      </c>
      <c r="AH636" s="148">
        <v>0</v>
      </c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</row>
    <row r="637" spans="1:60" outlineLevel="1" x14ac:dyDescent="0.2">
      <c r="A637" s="155"/>
      <c r="B637" s="156"/>
      <c r="C637" s="185" t="s">
        <v>673</v>
      </c>
      <c r="D637" s="158"/>
      <c r="E637" s="159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48"/>
      <c r="Z637" s="148"/>
      <c r="AA637" s="148"/>
      <c r="AB637" s="148"/>
      <c r="AC637" s="148"/>
      <c r="AD637" s="148"/>
      <c r="AE637" s="148"/>
      <c r="AF637" s="148"/>
      <c r="AG637" s="148" t="s">
        <v>287</v>
      </c>
      <c r="AH637" s="148">
        <v>0</v>
      </c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</row>
    <row r="638" spans="1:60" outlineLevel="1" x14ac:dyDescent="0.2">
      <c r="A638" s="155"/>
      <c r="B638" s="156"/>
      <c r="C638" s="185" t="s">
        <v>842</v>
      </c>
      <c r="D638" s="158"/>
      <c r="E638" s="159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8"/>
      <c r="Z638" s="148"/>
      <c r="AA638" s="148"/>
      <c r="AB638" s="148"/>
      <c r="AC638" s="148"/>
      <c r="AD638" s="148"/>
      <c r="AE638" s="148"/>
      <c r="AF638" s="148"/>
      <c r="AG638" s="148" t="s">
        <v>287</v>
      </c>
      <c r="AH638" s="148">
        <v>0</v>
      </c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</row>
    <row r="639" spans="1:60" outlineLevel="1" x14ac:dyDescent="0.2">
      <c r="A639" s="155"/>
      <c r="B639" s="156"/>
      <c r="C639" s="185" t="s">
        <v>843</v>
      </c>
      <c r="D639" s="158"/>
      <c r="E639" s="159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48"/>
      <c r="Z639" s="148"/>
      <c r="AA639" s="148"/>
      <c r="AB639" s="148"/>
      <c r="AC639" s="148"/>
      <c r="AD639" s="148"/>
      <c r="AE639" s="148"/>
      <c r="AF639" s="148"/>
      <c r="AG639" s="148" t="s">
        <v>287</v>
      </c>
      <c r="AH639" s="148">
        <v>0</v>
      </c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</row>
    <row r="640" spans="1:60" outlineLevel="1" x14ac:dyDescent="0.2">
      <c r="A640" s="155"/>
      <c r="B640" s="156"/>
      <c r="C640" s="185" t="s">
        <v>844</v>
      </c>
      <c r="D640" s="158"/>
      <c r="E640" s="159">
        <v>161.64000000000001</v>
      </c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48"/>
      <c r="Z640" s="148"/>
      <c r="AA640" s="148"/>
      <c r="AB640" s="148"/>
      <c r="AC640" s="148"/>
      <c r="AD640" s="148"/>
      <c r="AE640" s="148"/>
      <c r="AF640" s="148"/>
      <c r="AG640" s="148" t="s">
        <v>287</v>
      </c>
      <c r="AH640" s="148">
        <v>0</v>
      </c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</row>
    <row r="641" spans="1:60" outlineLevel="1" x14ac:dyDescent="0.2">
      <c r="A641" s="167">
        <v>108</v>
      </c>
      <c r="B641" s="168" t="s">
        <v>845</v>
      </c>
      <c r="C641" s="184" t="s">
        <v>846</v>
      </c>
      <c r="D641" s="169" t="s">
        <v>353</v>
      </c>
      <c r="E641" s="170">
        <v>3603.6445000000003</v>
      </c>
      <c r="F641" s="171"/>
      <c r="G641" s="172">
        <f>ROUND(E641*F641,2)</f>
        <v>0</v>
      </c>
      <c r="H641" s="171"/>
      <c r="I641" s="172">
        <f>ROUND(E641*H641,2)</f>
        <v>0</v>
      </c>
      <c r="J641" s="171"/>
      <c r="K641" s="172">
        <f>ROUND(E641*J641,2)</f>
        <v>0</v>
      </c>
      <c r="L641" s="172">
        <v>15</v>
      </c>
      <c r="M641" s="172">
        <f>G641*(1+L641/100)</f>
        <v>0</v>
      </c>
      <c r="N641" s="172">
        <v>0</v>
      </c>
      <c r="O641" s="172">
        <f>ROUND(E641*N641,2)</f>
        <v>0</v>
      </c>
      <c r="P641" s="172">
        <v>0</v>
      </c>
      <c r="Q641" s="172">
        <f>ROUND(E641*P641,2)</f>
        <v>0</v>
      </c>
      <c r="R641" s="172"/>
      <c r="S641" s="172" t="s">
        <v>291</v>
      </c>
      <c r="T641" s="173" t="s">
        <v>283</v>
      </c>
      <c r="U641" s="157">
        <v>0</v>
      </c>
      <c r="V641" s="157">
        <f>ROUND(E641*U641,2)</f>
        <v>0</v>
      </c>
      <c r="W641" s="157"/>
      <c r="X641" s="157" t="s">
        <v>292</v>
      </c>
      <c r="Y641" s="148"/>
      <c r="Z641" s="148"/>
      <c r="AA641" s="148"/>
      <c r="AB641" s="148"/>
      <c r="AC641" s="148"/>
      <c r="AD641" s="148"/>
      <c r="AE641" s="148"/>
      <c r="AF641" s="148"/>
      <c r="AG641" s="148" t="s">
        <v>293</v>
      </c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</row>
    <row r="642" spans="1:60" outlineLevel="1" x14ac:dyDescent="0.2">
      <c r="A642" s="155"/>
      <c r="B642" s="156"/>
      <c r="C642" s="185" t="s">
        <v>847</v>
      </c>
      <c r="D642" s="158"/>
      <c r="E642" s="159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8"/>
      <c r="Z642" s="148"/>
      <c r="AA642" s="148"/>
      <c r="AB642" s="148"/>
      <c r="AC642" s="148"/>
      <c r="AD642" s="148"/>
      <c r="AE642" s="148"/>
      <c r="AF642" s="148"/>
      <c r="AG642" s="148" t="s">
        <v>287</v>
      </c>
      <c r="AH642" s="148">
        <v>0</v>
      </c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</row>
    <row r="643" spans="1:60" outlineLevel="1" x14ac:dyDescent="0.2">
      <c r="A643" s="155"/>
      <c r="B643" s="156"/>
      <c r="C643" s="185" t="s">
        <v>848</v>
      </c>
      <c r="D643" s="158"/>
      <c r="E643" s="159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48"/>
      <c r="Z643" s="148"/>
      <c r="AA643" s="148"/>
      <c r="AB643" s="148"/>
      <c r="AC643" s="148"/>
      <c r="AD643" s="148"/>
      <c r="AE643" s="148"/>
      <c r="AF643" s="148"/>
      <c r="AG643" s="148" t="s">
        <v>287</v>
      </c>
      <c r="AH643" s="148">
        <v>0</v>
      </c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</row>
    <row r="644" spans="1:60" outlineLevel="1" x14ac:dyDescent="0.2">
      <c r="A644" s="155"/>
      <c r="B644" s="156"/>
      <c r="C644" s="185" t="s">
        <v>849</v>
      </c>
      <c r="D644" s="158"/>
      <c r="E644" s="159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48"/>
      <c r="Z644" s="148"/>
      <c r="AA644" s="148"/>
      <c r="AB644" s="148"/>
      <c r="AC644" s="148"/>
      <c r="AD644" s="148"/>
      <c r="AE644" s="148"/>
      <c r="AF644" s="148"/>
      <c r="AG644" s="148" t="s">
        <v>287</v>
      </c>
      <c r="AH644" s="148">
        <v>0</v>
      </c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</row>
    <row r="645" spans="1:60" outlineLevel="1" x14ac:dyDescent="0.2">
      <c r="A645" s="155"/>
      <c r="B645" s="156"/>
      <c r="C645" s="185" t="s">
        <v>850</v>
      </c>
      <c r="D645" s="158"/>
      <c r="E645" s="159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48"/>
      <c r="Z645" s="148"/>
      <c r="AA645" s="148"/>
      <c r="AB645" s="148"/>
      <c r="AC645" s="148"/>
      <c r="AD645" s="148"/>
      <c r="AE645" s="148"/>
      <c r="AF645" s="148"/>
      <c r="AG645" s="148" t="s">
        <v>287</v>
      </c>
      <c r="AH645" s="148">
        <v>0</v>
      </c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</row>
    <row r="646" spans="1:60" outlineLevel="1" x14ac:dyDescent="0.2">
      <c r="A646" s="155"/>
      <c r="B646" s="156"/>
      <c r="C646" s="185" t="s">
        <v>851</v>
      </c>
      <c r="D646" s="158"/>
      <c r="E646" s="159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48"/>
      <c r="Z646" s="148"/>
      <c r="AA646" s="148"/>
      <c r="AB646" s="148"/>
      <c r="AC646" s="148"/>
      <c r="AD646" s="148"/>
      <c r="AE646" s="148"/>
      <c r="AF646" s="148"/>
      <c r="AG646" s="148" t="s">
        <v>287</v>
      </c>
      <c r="AH646" s="148">
        <v>0</v>
      </c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</row>
    <row r="647" spans="1:60" outlineLevel="1" x14ac:dyDescent="0.2">
      <c r="A647" s="155"/>
      <c r="B647" s="156"/>
      <c r="C647" s="185" t="s">
        <v>852</v>
      </c>
      <c r="D647" s="158"/>
      <c r="E647" s="159">
        <v>3603.6400000000003</v>
      </c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48"/>
      <c r="Z647" s="148"/>
      <c r="AA647" s="148"/>
      <c r="AB647" s="148"/>
      <c r="AC647" s="148"/>
      <c r="AD647" s="148"/>
      <c r="AE647" s="148"/>
      <c r="AF647" s="148"/>
      <c r="AG647" s="148" t="s">
        <v>287</v>
      </c>
      <c r="AH647" s="148">
        <v>0</v>
      </c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</row>
    <row r="648" spans="1:60" ht="22.5" outlineLevel="1" x14ac:dyDescent="0.2">
      <c r="A648" s="167">
        <v>109</v>
      </c>
      <c r="B648" s="168" t="s">
        <v>853</v>
      </c>
      <c r="C648" s="184" t="s">
        <v>854</v>
      </c>
      <c r="D648" s="169" t="s">
        <v>353</v>
      </c>
      <c r="E648" s="170">
        <v>157.69000000000003</v>
      </c>
      <c r="F648" s="171"/>
      <c r="G648" s="172">
        <f>ROUND(E648*F648,2)</f>
        <v>0</v>
      </c>
      <c r="H648" s="171"/>
      <c r="I648" s="172">
        <f>ROUND(E648*H648,2)</f>
        <v>0</v>
      </c>
      <c r="J648" s="171"/>
      <c r="K648" s="172">
        <f>ROUND(E648*J648,2)</f>
        <v>0</v>
      </c>
      <c r="L648" s="172">
        <v>15</v>
      </c>
      <c r="M648" s="172">
        <f>G648*(1+L648/100)</f>
        <v>0</v>
      </c>
      <c r="N648" s="172">
        <v>0</v>
      </c>
      <c r="O648" s="172">
        <f>ROUND(E648*N648,2)</f>
        <v>0</v>
      </c>
      <c r="P648" s="172">
        <v>0</v>
      </c>
      <c r="Q648" s="172">
        <f>ROUND(E648*P648,2)</f>
        <v>0</v>
      </c>
      <c r="R648" s="172"/>
      <c r="S648" s="172" t="s">
        <v>291</v>
      </c>
      <c r="T648" s="173" t="s">
        <v>283</v>
      </c>
      <c r="U648" s="157">
        <v>0</v>
      </c>
      <c r="V648" s="157">
        <f>ROUND(E648*U648,2)</f>
        <v>0</v>
      </c>
      <c r="W648" s="157"/>
      <c r="X648" s="157" t="s">
        <v>292</v>
      </c>
      <c r="Y648" s="148"/>
      <c r="Z648" s="148"/>
      <c r="AA648" s="148"/>
      <c r="AB648" s="148"/>
      <c r="AC648" s="148"/>
      <c r="AD648" s="148"/>
      <c r="AE648" s="148"/>
      <c r="AF648" s="148"/>
      <c r="AG648" s="148" t="s">
        <v>293</v>
      </c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</row>
    <row r="649" spans="1:60" outlineLevel="1" x14ac:dyDescent="0.2">
      <c r="A649" s="155"/>
      <c r="B649" s="156"/>
      <c r="C649" s="185" t="s">
        <v>855</v>
      </c>
      <c r="D649" s="158"/>
      <c r="E649" s="159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48"/>
      <c r="Z649" s="148"/>
      <c r="AA649" s="148"/>
      <c r="AB649" s="148"/>
      <c r="AC649" s="148"/>
      <c r="AD649" s="148"/>
      <c r="AE649" s="148"/>
      <c r="AF649" s="148"/>
      <c r="AG649" s="148" t="s">
        <v>287</v>
      </c>
      <c r="AH649" s="148">
        <v>0</v>
      </c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</row>
    <row r="650" spans="1:60" outlineLevel="1" x14ac:dyDescent="0.2">
      <c r="A650" s="155"/>
      <c r="B650" s="156"/>
      <c r="C650" s="185" t="s">
        <v>856</v>
      </c>
      <c r="D650" s="158"/>
      <c r="E650" s="159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48"/>
      <c r="Z650" s="148"/>
      <c r="AA650" s="148"/>
      <c r="AB650" s="148"/>
      <c r="AC650" s="148"/>
      <c r="AD650" s="148"/>
      <c r="AE650" s="148"/>
      <c r="AF650" s="148"/>
      <c r="AG650" s="148" t="s">
        <v>287</v>
      </c>
      <c r="AH650" s="148">
        <v>0</v>
      </c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</row>
    <row r="651" spans="1:60" outlineLevel="1" x14ac:dyDescent="0.2">
      <c r="A651" s="155"/>
      <c r="B651" s="156"/>
      <c r="C651" s="185" t="s">
        <v>857</v>
      </c>
      <c r="D651" s="158"/>
      <c r="E651" s="159">
        <v>157.69000000000003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48"/>
      <c r="Z651" s="148"/>
      <c r="AA651" s="148"/>
      <c r="AB651" s="148"/>
      <c r="AC651" s="148"/>
      <c r="AD651" s="148"/>
      <c r="AE651" s="148"/>
      <c r="AF651" s="148"/>
      <c r="AG651" s="148" t="s">
        <v>287</v>
      </c>
      <c r="AH651" s="148">
        <v>0</v>
      </c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</row>
    <row r="652" spans="1:60" outlineLevel="1" x14ac:dyDescent="0.2">
      <c r="A652" s="167">
        <v>110</v>
      </c>
      <c r="B652" s="168" t="s">
        <v>858</v>
      </c>
      <c r="C652" s="184" t="s">
        <v>859</v>
      </c>
      <c r="D652" s="169" t="s">
        <v>353</v>
      </c>
      <c r="E652" s="170">
        <v>472.42500000000001</v>
      </c>
      <c r="F652" s="171"/>
      <c r="G652" s="172">
        <f>ROUND(E652*F652,2)</f>
        <v>0</v>
      </c>
      <c r="H652" s="171"/>
      <c r="I652" s="172">
        <f>ROUND(E652*H652,2)</f>
        <v>0</v>
      </c>
      <c r="J652" s="171"/>
      <c r="K652" s="172">
        <f>ROUND(E652*J652,2)</f>
        <v>0</v>
      </c>
      <c r="L652" s="172">
        <v>15</v>
      </c>
      <c r="M652" s="172">
        <f>G652*(1+L652/100)</f>
        <v>0</v>
      </c>
      <c r="N652" s="172">
        <v>0</v>
      </c>
      <c r="O652" s="172">
        <f>ROUND(E652*N652,2)</f>
        <v>0</v>
      </c>
      <c r="P652" s="172">
        <v>0</v>
      </c>
      <c r="Q652" s="172">
        <f>ROUND(E652*P652,2)</f>
        <v>0</v>
      </c>
      <c r="R652" s="172"/>
      <c r="S652" s="172" t="s">
        <v>291</v>
      </c>
      <c r="T652" s="173" t="s">
        <v>283</v>
      </c>
      <c r="U652" s="157">
        <v>0</v>
      </c>
      <c r="V652" s="157">
        <f>ROUND(E652*U652,2)</f>
        <v>0</v>
      </c>
      <c r="W652" s="157"/>
      <c r="X652" s="157" t="s">
        <v>292</v>
      </c>
      <c r="Y652" s="148"/>
      <c r="Z652" s="148"/>
      <c r="AA652" s="148"/>
      <c r="AB652" s="148"/>
      <c r="AC652" s="148"/>
      <c r="AD652" s="148"/>
      <c r="AE652" s="148"/>
      <c r="AF652" s="148"/>
      <c r="AG652" s="148" t="s">
        <v>293</v>
      </c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</row>
    <row r="653" spans="1:60" outlineLevel="1" x14ac:dyDescent="0.2">
      <c r="A653" s="155"/>
      <c r="B653" s="156"/>
      <c r="C653" s="185" t="s">
        <v>860</v>
      </c>
      <c r="D653" s="158"/>
      <c r="E653" s="159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48"/>
      <c r="Z653" s="148"/>
      <c r="AA653" s="148"/>
      <c r="AB653" s="148"/>
      <c r="AC653" s="148"/>
      <c r="AD653" s="148"/>
      <c r="AE653" s="148"/>
      <c r="AF653" s="148"/>
      <c r="AG653" s="148" t="s">
        <v>287</v>
      </c>
      <c r="AH653" s="148">
        <v>0</v>
      </c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</row>
    <row r="654" spans="1:60" ht="22.5" outlineLevel="1" x14ac:dyDescent="0.2">
      <c r="A654" s="155"/>
      <c r="B654" s="156"/>
      <c r="C654" s="185" t="s">
        <v>861</v>
      </c>
      <c r="D654" s="158"/>
      <c r="E654" s="159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48"/>
      <c r="Z654" s="148"/>
      <c r="AA654" s="148"/>
      <c r="AB654" s="148"/>
      <c r="AC654" s="148"/>
      <c r="AD654" s="148"/>
      <c r="AE654" s="148"/>
      <c r="AF654" s="148"/>
      <c r="AG654" s="148" t="s">
        <v>287</v>
      </c>
      <c r="AH654" s="148">
        <v>0</v>
      </c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</row>
    <row r="655" spans="1:60" ht="22.5" outlineLevel="1" x14ac:dyDescent="0.2">
      <c r="A655" s="155"/>
      <c r="B655" s="156"/>
      <c r="C655" s="185" t="s">
        <v>862</v>
      </c>
      <c r="D655" s="158"/>
      <c r="E655" s="159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48"/>
      <c r="Z655" s="148"/>
      <c r="AA655" s="148"/>
      <c r="AB655" s="148"/>
      <c r="AC655" s="148"/>
      <c r="AD655" s="148"/>
      <c r="AE655" s="148"/>
      <c r="AF655" s="148"/>
      <c r="AG655" s="148" t="s">
        <v>287</v>
      </c>
      <c r="AH655" s="148">
        <v>0</v>
      </c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</row>
    <row r="656" spans="1:60" ht="22.5" outlineLevel="1" x14ac:dyDescent="0.2">
      <c r="A656" s="155"/>
      <c r="B656" s="156"/>
      <c r="C656" s="185" t="s">
        <v>863</v>
      </c>
      <c r="D656" s="158"/>
      <c r="E656" s="159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48"/>
      <c r="Z656" s="148"/>
      <c r="AA656" s="148"/>
      <c r="AB656" s="148"/>
      <c r="AC656" s="148"/>
      <c r="AD656" s="148"/>
      <c r="AE656" s="148"/>
      <c r="AF656" s="148"/>
      <c r="AG656" s="148" t="s">
        <v>287</v>
      </c>
      <c r="AH656" s="148">
        <v>0</v>
      </c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</row>
    <row r="657" spans="1:60" outlineLevel="1" x14ac:dyDescent="0.2">
      <c r="A657" s="155"/>
      <c r="B657" s="156"/>
      <c r="C657" s="185" t="s">
        <v>864</v>
      </c>
      <c r="D657" s="158"/>
      <c r="E657" s="159">
        <v>472.43</v>
      </c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48"/>
      <c r="Z657" s="148"/>
      <c r="AA657" s="148"/>
      <c r="AB657" s="148"/>
      <c r="AC657" s="148"/>
      <c r="AD657" s="148"/>
      <c r="AE657" s="148"/>
      <c r="AF657" s="148"/>
      <c r="AG657" s="148" t="s">
        <v>287</v>
      </c>
      <c r="AH657" s="148">
        <v>0</v>
      </c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</row>
    <row r="658" spans="1:60" outlineLevel="1" x14ac:dyDescent="0.2">
      <c r="A658" s="167">
        <v>111</v>
      </c>
      <c r="B658" s="168" t="s">
        <v>865</v>
      </c>
      <c r="C658" s="184" t="s">
        <v>866</v>
      </c>
      <c r="D658" s="169" t="s">
        <v>353</v>
      </c>
      <c r="E658" s="170">
        <v>2392.8270000000002</v>
      </c>
      <c r="F658" s="171"/>
      <c r="G658" s="172">
        <f>ROUND(E658*F658,2)</f>
        <v>0</v>
      </c>
      <c r="H658" s="171"/>
      <c r="I658" s="172">
        <f>ROUND(E658*H658,2)</f>
        <v>0</v>
      </c>
      <c r="J658" s="171"/>
      <c r="K658" s="172">
        <f>ROUND(E658*J658,2)</f>
        <v>0</v>
      </c>
      <c r="L658" s="172">
        <v>15</v>
      </c>
      <c r="M658" s="172">
        <f>G658*(1+L658/100)</f>
        <v>0</v>
      </c>
      <c r="N658" s="172">
        <v>0</v>
      </c>
      <c r="O658" s="172">
        <f>ROUND(E658*N658,2)</f>
        <v>0</v>
      </c>
      <c r="P658" s="172">
        <v>0</v>
      </c>
      <c r="Q658" s="172">
        <f>ROUND(E658*P658,2)</f>
        <v>0</v>
      </c>
      <c r="R658" s="172"/>
      <c r="S658" s="172" t="s">
        <v>291</v>
      </c>
      <c r="T658" s="173" t="s">
        <v>283</v>
      </c>
      <c r="U658" s="157">
        <v>0</v>
      </c>
      <c r="V658" s="157">
        <f>ROUND(E658*U658,2)</f>
        <v>0</v>
      </c>
      <c r="W658" s="157"/>
      <c r="X658" s="157" t="s">
        <v>292</v>
      </c>
      <c r="Y658" s="148"/>
      <c r="Z658" s="148"/>
      <c r="AA658" s="148"/>
      <c r="AB658" s="148"/>
      <c r="AC658" s="148"/>
      <c r="AD658" s="148"/>
      <c r="AE658" s="148"/>
      <c r="AF658" s="148"/>
      <c r="AG658" s="148" t="s">
        <v>293</v>
      </c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</row>
    <row r="659" spans="1:60" outlineLevel="1" x14ac:dyDescent="0.2">
      <c r="A659" s="155"/>
      <c r="B659" s="156"/>
      <c r="C659" s="185" t="s">
        <v>867</v>
      </c>
      <c r="D659" s="158"/>
      <c r="E659" s="159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48"/>
      <c r="Z659" s="148"/>
      <c r="AA659" s="148"/>
      <c r="AB659" s="148"/>
      <c r="AC659" s="148"/>
      <c r="AD659" s="148"/>
      <c r="AE659" s="148"/>
      <c r="AF659" s="148"/>
      <c r="AG659" s="148" t="s">
        <v>287</v>
      </c>
      <c r="AH659" s="148">
        <v>0</v>
      </c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</row>
    <row r="660" spans="1:60" ht="22.5" outlineLevel="1" x14ac:dyDescent="0.2">
      <c r="A660" s="155"/>
      <c r="B660" s="156"/>
      <c r="C660" s="185" t="s">
        <v>868</v>
      </c>
      <c r="D660" s="158"/>
      <c r="E660" s="159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48"/>
      <c r="Z660" s="148"/>
      <c r="AA660" s="148"/>
      <c r="AB660" s="148"/>
      <c r="AC660" s="148"/>
      <c r="AD660" s="148"/>
      <c r="AE660" s="148"/>
      <c r="AF660" s="148"/>
      <c r="AG660" s="148" t="s">
        <v>287</v>
      </c>
      <c r="AH660" s="148">
        <v>0</v>
      </c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</row>
    <row r="661" spans="1:60" outlineLevel="1" x14ac:dyDescent="0.2">
      <c r="A661" s="155"/>
      <c r="B661" s="156"/>
      <c r="C661" s="185" t="s">
        <v>869</v>
      </c>
      <c r="D661" s="158"/>
      <c r="E661" s="159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48"/>
      <c r="Z661" s="148"/>
      <c r="AA661" s="148"/>
      <c r="AB661" s="148"/>
      <c r="AC661" s="148"/>
      <c r="AD661" s="148"/>
      <c r="AE661" s="148"/>
      <c r="AF661" s="148"/>
      <c r="AG661" s="148" t="s">
        <v>287</v>
      </c>
      <c r="AH661" s="148">
        <v>0</v>
      </c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</row>
    <row r="662" spans="1:60" outlineLevel="1" x14ac:dyDescent="0.2">
      <c r="A662" s="155"/>
      <c r="B662" s="156"/>
      <c r="C662" s="185" t="s">
        <v>870</v>
      </c>
      <c r="D662" s="158"/>
      <c r="E662" s="159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48"/>
      <c r="Z662" s="148"/>
      <c r="AA662" s="148"/>
      <c r="AB662" s="148"/>
      <c r="AC662" s="148"/>
      <c r="AD662" s="148"/>
      <c r="AE662" s="148"/>
      <c r="AF662" s="148"/>
      <c r="AG662" s="148" t="s">
        <v>287</v>
      </c>
      <c r="AH662" s="148">
        <v>0</v>
      </c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</row>
    <row r="663" spans="1:60" outlineLevel="1" x14ac:dyDescent="0.2">
      <c r="A663" s="155"/>
      <c r="B663" s="156"/>
      <c r="C663" s="185" t="s">
        <v>871</v>
      </c>
      <c r="D663" s="158"/>
      <c r="E663" s="159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48"/>
      <c r="Z663" s="148"/>
      <c r="AA663" s="148"/>
      <c r="AB663" s="148"/>
      <c r="AC663" s="148"/>
      <c r="AD663" s="148"/>
      <c r="AE663" s="148"/>
      <c r="AF663" s="148"/>
      <c r="AG663" s="148" t="s">
        <v>287</v>
      </c>
      <c r="AH663" s="148">
        <v>0</v>
      </c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</row>
    <row r="664" spans="1:60" outlineLevel="1" x14ac:dyDescent="0.2">
      <c r="A664" s="155"/>
      <c r="B664" s="156"/>
      <c r="C664" s="185" t="s">
        <v>872</v>
      </c>
      <c r="D664" s="158"/>
      <c r="E664" s="159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48"/>
      <c r="Z664" s="148"/>
      <c r="AA664" s="148"/>
      <c r="AB664" s="148"/>
      <c r="AC664" s="148"/>
      <c r="AD664" s="148"/>
      <c r="AE664" s="148"/>
      <c r="AF664" s="148"/>
      <c r="AG664" s="148" t="s">
        <v>287</v>
      </c>
      <c r="AH664" s="148">
        <v>0</v>
      </c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</row>
    <row r="665" spans="1:60" outlineLevel="1" x14ac:dyDescent="0.2">
      <c r="A665" s="155"/>
      <c r="B665" s="156"/>
      <c r="C665" s="185" t="s">
        <v>873</v>
      </c>
      <c r="D665" s="158"/>
      <c r="E665" s="159">
        <v>2392.8300000000004</v>
      </c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48"/>
      <c r="Z665" s="148"/>
      <c r="AA665" s="148"/>
      <c r="AB665" s="148"/>
      <c r="AC665" s="148"/>
      <c r="AD665" s="148"/>
      <c r="AE665" s="148"/>
      <c r="AF665" s="148"/>
      <c r="AG665" s="148" t="s">
        <v>287</v>
      </c>
      <c r="AH665" s="148">
        <v>0</v>
      </c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</row>
    <row r="666" spans="1:60" outlineLevel="1" x14ac:dyDescent="0.2">
      <c r="A666" s="167">
        <v>112</v>
      </c>
      <c r="B666" s="168" t="s">
        <v>874</v>
      </c>
      <c r="C666" s="184" t="s">
        <v>875</v>
      </c>
      <c r="D666" s="169" t="s">
        <v>445</v>
      </c>
      <c r="E666" s="170">
        <v>305.25</v>
      </c>
      <c r="F666" s="171"/>
      <c r="G666" s="172">
        <f>ROUND(E666*F666,2)</f>
        <v>0</v>
      </c>
      <c r="H666" s="171"/>
      <c r="I666" s="172">
        <f>ROUND(E666*H666,2)</f>
        <v>0</v>
      </c>
      <c r="J666" s="171"/>
      <c r="K666" s="172">
        <f>ROUND(E666*J666,2)</f>
        <v>0</v>
      </c>
      <c r="L666" s="172">
        <v>15</v>
      </c>
      <c r="M666" s="172">
        <f>G666*(1+L666/100)</f>
        <v>0</v>
      </c>
      <c r="N666" s="172">
        <v>0</v>
      </c>
      <c r="O666" s="172">
        <f>ROUND(E666*N666,2)</f>
        <v>0</v>
      </c>
      <c r="P666" s="172">
        <v>0</v>
      </c>
      <c r="Q666" s="172">
        <f>ROUND(E666*P666,2)</f>
        <v>0</v>
      </c>
      <c r="R666" s="172"/>
      <c r="S666" s="172" t="s">
        <v>291</v>
      </c>
      <c r="T666" s="173" t="s">
        <v>283</v>
      </c>
      <c r="U666" s="157">
        <v>0</v>
      </c>
      <c r="V666" s="157">
        <f>ROUND(E666*U666,2)</f>
        <v>0</v>
      </c>
      <c r="W666" s="157"/>
      <c r="X666" s="157" t="s">
        <v>292</v>
      </c>
      <c r="Y666" s="148"/>
      <c r="Z666" s="148"/>
      <c r="AA666" s="148"/>
      <c r="AB666" s="148"/>
      <c r="AC666" s="148"/>
      <c r="AD666" s="148"/>
      <c r="AE666" s="148"/>
      <c r="AF666" s="148"/>
      <c r="AG666" s="148" t="s">
        <v>293</v>
      </c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</row>
    <row r="667" spans="1:60" outlineLevel="1" x14ac:dyDescent="0.2">
      <c r="A667" s="155"/>
      <c r="B667" s="156"/>
      <c r="C667" s="185" t="s">
        <v>517</v>
      </c>
      <c r="D667" s="158"/>
      <c r="E667" s="159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48"/>
      <c r="Z667" s="148"/>
      <c r="AA667" s="148"/>
      <c r="AB667" s="148"/>
      <c r="AC667" s="148"/>
      <c r="AD667" s="148"/>
      <c r="AE667" s="148"/>
      <c r="AF667" s="148"/>
      <c r="AG667" s="148" t="s">
        <v>287</v>
      </c>
      <c r="AH667" s="148">
        <v>0</v>
      </c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</row>
    <row r="668" spans="1:60" outlineLevel="1" x14ac:dyDescent="0.2">
      <c r="A668" s="155"/>
      <c r="B668" s="156"/>
      <c r="C668" s="185" t="s">
        <v>545</v>
      </c>
      <c r="D668" s="158"/>
      <c r="E668" s="159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48"/>
      <c r="Z668" s="148"/>
      <c r="AA668" s="148"/>
      <c r="AB668" s="148"/>
      <c r="AC668" s="148"/>
      <c r="AD668" s="148"/>
      <c r="AE668" s="148"/>
      <c r="AF668" s="148"/>
      <c r="AG668" s="148" t="s">
        <v>287</v>
      </c>
      <c r="AH668" s="148">
        <v>0</v>
      </c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</row>
    <row r="669" spans="1:60" outlineLevel="1" x14ac:dyDescent="0.2">
      <c r="A669" s="155"/>
      <c r="B669" s="156"/>
      <c r="C669" s="185" t="s">
        <v>876</v>
      </c>
      <c r="D669" s="158"/>
      <c r="E669" s="159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48"/>
      <c r="Z669" s="148"/>
      <c r="AA669" s="148"/>
      <c r="AB669" s="148"/>
      <c r="AC669" s="148"/>
      <c r="AD669" s="148"/>
      <c r="AE669" s="148"/>
      <c r="AF669" s="148"/>
      <c r="AG669" s="148" t="s">
        <v>287</v>
      </c>
      <c r="AH669" s="148">
        <v>0</v>
      </c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</row>
    <row r="670" spans="1:60" outlineLevel="1" x14ac:dyDescent="0.2">
      <c r="A670" s="155"/>
      <c r="B670" s="156"/>
      <c r="C670" s="185" t="s">
        <v>877</v>
      </c>
      <c r="D670" s="158"/>
      <c r="E670" s="159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48"/>
      <c r="Z670" s="148"/>
      <c r="AA670" s="148"/>
      <c r="AB670" s="148"/>
      <c r="AC670" s="148"/>
      <c r="AD670" s="148"/>
      <c r="AE670" s="148"/>
      <c r="AF670" s="148"/>
      <c r="AG670" s="148" t="s">
        <v>287</v>
      </c>
      <c r="AH670" s="148">
        <v>0</v>
      </c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</row>
    <row r="671" spans="1:60" outlineLevel="1" x14ac:dyDescent="0.2">
      <c r="A671" s="155"/>
      <c r="B671" s="156"/>
      <c r="C671" s="185" t="s">
        <v>672</v>
      </c>
      <c r="D671" s="158"/>
      <c r="E671" s="159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48"/>
      <c r="Z671" s="148"/>
      <c r="AA671" s="148"/>
      <c r="AB671" s="148"/>
      <c r="AC671" s="148"/>
      <c r="AD671" s="148"/>
      <c r="AE671" s="148"/>
      <c r="AF671" s="148"/>
      <c r="AG671" s="148" t="s">
        <v>287</v>
      </c>
      <c r="AH671" s="148">
        <v>0</v>
      </c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</row>
    <row r="672" spans="1:60" outlineLevel="1" x14ac:dyDescent="0.2">
      <c r="A672" s="155"/>
      <c r="B672" s="156"/>
      <c r="C672" s="185" t="s">
        <v>878</v>
      </c>
      <c r="D672" s="158"/>
      <c r="E672" s="159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48"/>
      <c r="Z672" s="148"/>
      <c r="AA672" s="148"/>
      <c r="AB672" s="148"/>
      <c r="AC672" s="148"/>
      <c r="AD672" s="148"/>
      <c r="AE672" s="148"/>
      <c r="AF672" s="148"/>
      <c r="AG672" s="148" t="s">
        <v>287</v>
      </c>
      <c r="AH672" s="148">
        <v>0</v>
      </c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</row>
    <row r="673" spans="1:60" ht="22.5" outlineLevel="1" x14ac:dyDescent="0.2">
      <c r="A673" s="155"/>
      <c r="B673" s="156"/>
      <c r="C673" s="185" t="s">
        <v>879</v>
      </c>
      <c r="D673" s="158"/>
      <c r="E673" s="159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48"/>
      <c r="Z673" s="148"/>
      <c r="AA673" s="148"/>
      <c r="AB673" s="148"/>
      <c r="AC673" s="148"/>
      <c r="AD673" s="148"/>
      <c r="AE673" s="148"/>
      <c r="AF673" s="148"/>
      <c r="AG673" s="148" t="s">
        <v>287</v>
      </c>
      <c r="AH673" s="148">
        <v>0</v>
      </c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</row>
    <row r="674" spans="1:60" outlineLevel="1" x14ac:dyDescent="0.2">
      <c r="A674" s="155"/>
      <c r="B674" s="156"/>
      <c r="C674" s="185" t="s">
        <v>673</v>
      </c>
      <c r="D674" s="158"/>
      <c r="E674" s="159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48"/>
      <c r="Z674" s="148"/>
      <c r="AA674" s="148"/>
      <c r="AB674" s="148"/>
      <c r="AC674" s="148"/>
      <c r="AD674" s="148"/>
      <c r="AE674" s="148"/>
      <c r="AF674" s="148"/>
      <c r="AG674" s="148" t="s">
        <v>287</v>
      </c>
      <c r="AH674" s="148">
        <v>0</v>
      </c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</row>
    <row r="675" spans="1:60" outlineLevel="1" x14ac:dyDescent="0.2">
      <c r="A675" s="155"/>
      <c r="B675" s="156"/>
      <c r="C675" s="185" t="s">
        <v>880</v>
      </c>
      <c r="D675" s="158"/>
      <c r="E675" s="159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48"/>
      <c r="Z675" s="148"/>
      <c r="AA675" s="148"/>
      <c r="AB675" s="148"/>
      <c r="AC675" s="148"/>
      <c r="AD675" s="148"/>
      <c r="AE675" s="148"/>
      <c r="AF675" s="148"/>
      <c r="AG675" s="148" t="s">
        <v>287</v>
      </c>
      <c r="AH675" s="148">
        <v>0</v>
      </c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</row>
    <row r="676" spans="1:60" ht="22.5" outlineLevel="1" x14ac:dyDescent="0.2">
      <c r="A676" s="155"/>
      <c r="B676" s="156"/>
      <c r="C676" s="185" t="s">
        <v>881</v>
      </c>
      <c r="D676" s="158"/>
      <c r="E676" s="159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48"/>
      <c r="Z676" s="148"/>
      <c r="AA676" s="148"/>
      <c r="AB676" s="148"/>
      <c r="AC676" s="148"/>
      <c r="AD676" s="148"/>
      <c r="AE676" s="148"/>
      <c r="AF676" s="148"/>
      <c r="AG676" s="148" t="s">
        <v>287</v>
      </c>
      <c r="AH676" s="148">
        <v>0</v>
      </c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</row>
    <row r="677" spans="1:60" outlineLevel="1" x14ac:dyDescent="0.2">
      <c r="A677" s="155"/>
      <c r="B677" s="156"/>
      <c r="C677" s="185" t="s">
        <v>882</v>
      </c>
      <c r="D677" s="158"/>
      <c r="E677" s="159">
        <v>305.25</v>
      </c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48"/>
      <c r="Z677" s="148"/>
      <c r="AA677" s="148"/>
      <c r="AB677" s="148"/>
      <c r="AC677" s="148"/>
      <c r="AD677" s="148"/>
      <c r="AE677" s="148"/>
      <c r="AF677" s="148"/>
      <c r="AG677" s="148" t="s">
        <v>287</v>
      </c>
      <c r="AH677" s="148">
        <v>0</v>
      </c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</row>
    <row r="678" spans="1:60" outlineLevel="1" x14ac:dyDescent="0.2">
      <c r="A678" s="167">
        <v>113</v>
      </c>
      <c r="B678" s="168" t="s">
        <v>883</v>
      </c>
      <c r="C678" s="184" t="s">
        <v>884</v>
      </c>
      <c r="D678" s="169" t="s">
        <v>445</v>
      </c>
      <c r="E678" s="170">
        <v>305.25</v>
      </c>
      <c r="F678" s="171"/>
      <c r="G678" s="172">
        <f>ROUND(E678*F678,2)</f>
        <v>0</v>
      </c>
      <c r="H678" s="171"/>
      <c r="I678" s="172">
        <f>ROUND(E678*H678,2)</f>
        <v>0</v>
      </c>
      <c r="J678" s="171"/>
      <c r="K678" s="172">
        <f>ROUND(E678*J678,2)</f>
        <v>0</v>
      </c>
      <c r="L678" s="172">
        <v>15</v>
      </c>
      <c r="M678" s="172">
        <f>G678*(1+L678/100)</f>
        <v>0</v>
      </c>
      <c r="N678" s="172">
        <v>0</v>
      </c>
      <c r="O678" s="172">
        <f>ROUND(E678*N678,2)</f>
        <v>0</v>
      </c>
      <c r="P678" s="172">
        <v>0</v>
      </c>
      <c r="Q678" s="172">
        <f>ROUND(E678*P678,2)</f>
        <v>0</v>
      </c>
      <c r="R678" s="172"/>
      <c r="S678" s="172" t="s">
        <v>291</v>
      </c>
      <c r="T678" s="173" t="s">
        <v>283</v>
      </c>
      <c r="U678" s="157">
        <v>0</v>
      </c>
      <c r="V678" s="157">
        <f>ROUND(E678*U678,2)</f>
        <v>0</v>
      </c>
      <c r="W678" s="157"/>
      <c r="X678" s="157" t="s">
        <v>292</v>
      </c>
      <c r="Y678" s="148"/>
      <c r="Z678" s="148"/>
      <c r="AA678" s="148"/>
      <c r="AB678" s="148"/>
      <c r="AC678" s="148"/>
      <c r="AD678" s="148"/>
      <c r="AE678" s="148"/>
      <c r="AF678" s="148"/>
      <c r="AG678" s="148" t="s">
        <v>293</v>
      </c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</row>
    <row r="679" spans="1:60" outlineLevel="1" x14ac:dyDescent="0.2">
      <c r="A679" s="155"/>
      <c r="B679" s="156"/>
      <c r="C679" s="185" t="s">
        <v>517</v>
      </c>
      <c r="D679" s="158"/>
      <c r="E679" s="159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48"/>
      <c r="Z679" s="148"/>
      <c r="AA679" s="148"/>
      <c r="AB679" s="148"/>
      <c r="AC679" s="148"/>
      <c r="AD679" s="148"/>
      <c r="AE679" s="148"/>
      <c r="AF679" s="148"/>
      <c r="AG679" s="148" t="s">
        <v>287</v>
      </c>
      <c r="AH679" s="148">
        <v>0</v>
      </c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</row>
    <row r="680" spans="1:60" outlineLevel="1" x14ac:dyDescent="0.2">
      <c r="A680" s="155"/>
      <c r="B680" s="156"/>
      <c r="C680" s="185" t="s">
        <v>545</v>
      </c>
      <c r="D680" s="158"/>
      <c r="E680" s="159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48"/>
      <c r="Z680" s="148"/>
      <c r="AA680" s="148"/>
      <c r="AB680" s="148"/>
      <c r="AC680" s="148"/>
      <c r="AD680" s="148"/>
      <c r="AE680" s="148"/>
      <c r="AF680" s="148"/>
      <c r="AG680" s="148" t="s">
        <v>287</v>
      </c>
      <c r="AH680" s="148">
        <v>0</v>
      </c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</row>
    <row r="681" spans="1:60" outlineLevel="1" x14ac:dyDescent="0.2">
      <c r="A681" s="155"/>
      <c r="B681" s="156"/>
      <c r="C681" s="185" t="s">
        <v>876</v>
      </c>
      <c r="D681" s="158"/>
      <c r="E681" s="159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48"/>
      <c r="Z681" s="148"/>
      <c r="AA681" s="148"/>
      <c r="AB681" s="148"/>
      <c r="AC681" s="148"/>
      <c r="AD681" s="148"/>
      <c r="AE681" s="148"/>
      <c r="AF681" s="148"/>
      <c r="AG681" s="148" t="s">
        <v>287</v>
      </c>
      <c r="AH681" s="148">
        <v>0</v>
      </c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</row>
    <row r="682" spans="1:60" outlineLevel="1" x14ac:dyDescent="0.2">
      <c r="A682" s="155"/>
      <c r="B682" s="156"/>
      <c r="C682" s="185" t="s">
        <v>877</v>
      </c>
      <c r="D682" s="158"/>
      <c r="E682" s="159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48"/>
      <c r="Z682" s="148"/>
      <c r="AA682" s="148"/>
      <c r="AB682" s="148"/>
      <c r="AC682" s="148"/>
      <c r="AD682" s="148"/>
      <c r="AE682" s="148"/>
      <c r="AF682" s="148"/>
      <c r="AG682" s="148" t="s">
        <v>287</v>
      </c>
      <c r="AH682" s="148">
        <v>0</v>
      </c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</row>
    <row r="683" spans="1:60" outlineLevel="1" x14ac:dyDescent="0.2">
      <c r="A683" s="155"/>
      <c r="B683" s="156"/>
      <c r="C683" s="185" t="s">
        <v>672</v>
      </c>
      <c r="D683" s="158"/>
      <c r="E683" s="159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48"/>
      <c r="Z683" s="148"/>
      <c r="AA683" s="148"/>
      <c r="AB683" s="148"/>
      <c r="AC683" s="148"/>
      <c r="AD683" s="148"/>
      <c r="AE683" s="148"/>
      <c r="AF683" s="148"/>
      <c r="AG683" s="148" t="s">
        <v>287</v>
      </c>
      <c r="AH683" s="148">
        <v>0</v>
      </c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</row>
    <row r="684" spans="1:60" outlineLevel="1" x14ac:dyDescent="0.2">
      <c r="A684" s="155"/>
      <c r="B684" s="156"/>
      <c r="C684" s="185" t="s">
        <v>878</v>
      </c>
      <c r="D684" s="158"/>
      <c r="E684" s="159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48"/>
      <c r="Z684" s="148"/>
      <c r="AA684" s="148"/>
      <c r="AB684" s="148"/>
      <c r="AC684" s="148"/>
      <c r="AD684" s="148"/>
      <c r="AE684" s="148"/>
      <c r="AF684" s="148"/>
      <c r="AG684" s="148" t="s">
        <v>287</v>
      </c>
      <c r="AH684" s="148">
        <v>0</v>
      </c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</row>
    <row r="685" spans="1:60" ht="22.5" outlineLevel="1" x14ac:dyDescent="0.2">
      <c r="A685" s="155"/>
      <c r="B685" s="156"/>
      <c r="C685" s="185" t="s">
        <v>879</v>
      </c>
      <c r="D685" s="158"/>
      <c r="E685" s="159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48"/>
      <c r="Z685" s="148"/>
      <c r="AA685" s="148"/>
      <c r="AB685" s="148"/>
      <c r="AC685" s="148"/>
      <c r="AD685" s="148"/>
      <c r="AE685" s="148"/>
      <c r="AF685" s="148"/>
      <c r="AG685" s="148" t="s">
        <v>287</v>
      </c>
      <c r="AH685" s="148">
        <v>0</v>
      </c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</row>
    <row r="686" spans="1:60" outlineLevel="1" x14ac:dyDescent="0.2">
      <c r="A686" s="155"/>
      <c r="B686" s="156"/>
      <c r="C686" s="185" t="s">
        <v>673</v>
      </c>
      <c r="D686" s="158"/>
      <c r="E686" s="159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48"/>
      <c r="Z686" s="148"/>
      <c r="AA686" s="148"/>
      <c r="AB686" s="148"/>
      <c r="AC686" s="148"/>
      <c r="AD686" s="148"/>
      <c r="AE686" s="148"/>
      <c r="AF686" s="148"/>
      <c r="AG686" s="148" t="s">
        <v>287</v>
      </c>
      <c r="AH686" s="148">
        <v>0</v>
      </c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</row>
    <row r="687" spans="1:60" outlineLevel="1" x14ac:dyDescent="0.2">
      <c r="A687" s="155"/>
      <c r="B687" s="156"/>
      <c r="C687" s="185" t="s">
        <v>880</v>
      </c>
      <c r="D687" s="158"/>
      <c r="E687" s="159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48"/>
      <c r="Z687" s="148"/>
      <c r="AA687" s="148"/>
      <c r="AB687" s="148"/>
      <c r="AC687" s="148"/>
      <c r="AD687" s="148"/>
      <c r="AE687" s="148"/>
      <c r="AF687" s="148"/>
      <c r="AG687" s="148" t="s">
        <v>287</v>
      </c>
      <c r="AH687" s="148">
        <v>0</v>
      </c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</row>
    <row r="688" spans="1:60" ht="22.5" outlineLevel="1" x14ac:dyDescent="0.2">
      <c r="A688" s="155"/>
      <c r="B688" s="156"/>
      <c r="C688" s="185" t="s">
        <v>881</v>
      </c>
      <c r="D688" s="158"/>
      <c r="E688" s="159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48"/>
      <c r="Z688" s="148"/>
      <c r="AA688" s="148"/>
      <c r="AB688" s="148"/>
      <c r="AC688" s="148"/>
      <c r="AD688" s="148"/>
      <c r="AE688" s="148"/>
      <c r="AF688" s="148"/>
      <c r="AG688" s="148" t="s">
        <v>287</v>
      </c>
      <c r="AH688" s="148">
        <v>0</v>
      </c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</row>
    <row r="689" spans="1:60" outlineLevel="1" x14ac:dyDescent="0.2">
      <c r="A689" s="155"/>
      <c r="B689" s="156"/>
      <c r="C689" s="185" t="s">
        <v>882</v>
      </c>
      <c r="D689" s="158"/>
      <c r="E689" s="159">
        <v>305.25</v>
      </c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48"/>
      <c r="Z689" s="148"/>
      <c r="AA689" s="148"/>
      <c r="AB689" s="148"/>
      <c r="AC689" s="148"/>
      <c r="AD689" s="148"/>
      <c r="AE689" s="148"/>
      <c r="AF689" s="148"/>
      <c r="AG689" s="148" t="s">
        <v>287</v>
      </c>
      <c r="AH689" s="148">
        <v>0</v>
      </c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</row>
    <row r="690" spans="1:60" outlineLevel="1" x14ac:dyDescent="0.2">
      <c r="A690" s="167">
        <v>114</v>
      </c>
      <c r="B690" s="168" t="s">
        <v>885</v>
      </c>
      <c r="C690" s="184" t="s">
        <v>886</v>
      </c>
      <c r="D690" s="169" t="s">
        <v>353</v>
      </c>
      <c r="E690" s="170">
        <v>76.3125</v>
      </c>
      <c r="F690" s="171"/>
      <c r="G690" s="172">
        <f>ROUND(E690*F690,2)</f>
        <v>0</v>
      </c>
      <c r="H690" s="171"/>
      <c r="I690" s="172">
        <f>ROUND(E690*H690,2)</f>
        <v>0</v>
      </c>
      <c r="J690" s="171"/>
      <c r="K690" s="172">
        <f>ROUND(E690*J690,2)</f>
        <v>0</v>
      </c>
      <c r="L690" s="172">
        <v>15</v>
      </c>
      <c r="M690" s="172">
        <f>G690*(1+L690/100)</f>
        <v>0</v>
      </c>
      <c r="N690" s="172">
        <v>0</v>
      </c>
      <c r="O690" s="172">
        <f>ROUND(E690*N690,2)</f>
        <v>0</v>
      </c>
      <c r="P690" s="172">
        <v>0</v>
      </c>
      <c r="Q690" s="172">
        <f>ROUND(E690*P690,2)</f>
        <v>0</v>
      </c>
      <c r="R690" s="172"/>
      <c r="S690" s="172" t="s">
        <v>291</v>
      </c>
      <c r="T690" s="173" t="s">
        <v>283</v>
      </c>
      <c r="U690" s="157">
        <v>0</v>
      </c>
      <c r="V690" s="157">
        <f>ROUND(E690*U690,2)</f>
        <v>0</v>
      </c>
      <c r="W690" s="157"/>
      <c r="X690" s="157" t="s">
        <v>292</v>
      </c>
      <c r="Y690" s="148"/>
      <c r="Z690" s="148"/>
      <c r="AA690" s="148"/>
      <c r="AB690" s="148"/>
      <c r="AC690" s="148"/>
      <c r="AD690" s="148"/>
      <c r="AE690" s="148"/>
      <c r="AF690" s="148"/>
      <c r="AG690" s="148" t="s">
        <v>293</v>
      </c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</row>
    <row r="691" spans="1:60" outlineLevel="1" x14ac:dyDescent="0.2">
      <c r="A691" s="155"/>
      <c r="B691" s="156"/>
      <c r="C691" s="185" t="s">
        <v>517</v>
      </c>
      <c r="D691" s="158"/>
      <c r="E691" s="159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48"/>
      <c r="Z691" s="148"/>
      <c r="AA691" s="148"/>
      <c r="AB691" s="148"/>
      <c r="AC691" s="148"/>
      <c r="AD691" s="148"/>
      <c r="AE691" s="148"/>
      <c r="AF691" s="148"/>
      <c r="AG691" s="148" t="s">
        <v>287</v>
      </c>
      <c r="AH691" s="148">
        <v>0</v>
      </c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</row>
    <row r="692" spans="1:60" outlineLevel="1" x14ac:dyDescent="0.2">
      <c r="A692" s="155"/>
      <c r="B692" s="156"/>
      <c r="C692" s="185" t="s">
        <v>545</v>
      </c>
      <c r="D692" s="158"/>
      <c r="E692" s="159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48"/>
      <c r="Z692" s="148"/>
      <c r="AA692" s="148"/>
      <c r="AB692" s="148"/>
      <c r="AC692" s="148"/>
      <c r="AD692" s="148"/>
      <c r="AE692" s="148"/>
      <c r="AF692" s="148"/>
      <c r="AG692" s="148" t="s">
        <v>287</v>
      </c>
      <c r="AH692" s="148">
        <v>0</v>
      </c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</row>
    <row r="693" spans="1:60" outlineLevel="1" x14ac:dyDescent="0.2">
      <c r="A693" s="155"/>
      <c r="B693" s="156"/>
      <c r="C693" s="185" t="s">
        <v>373</v>
      </c>
      <c r="D693" s="158"/>
      <c r="E693" s="159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48"/>
      <c r="Z693" s="148"/>
      <c r="AA693" s="148"/>
      <c r="AB693" s="148"/>
      <c r="AC693" s="148"/>
      <c r="AD693" s="148"/>
      <c r="AE693" s="148"/>
      <c r="AF693" s="148"/>
      <c r="AG693" s="148" t="s">
        <v>287</v>
      </c>
      <c r="AH693" s="148">
        <v>0</v>
      </c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</row>
    <row r="694" spans="1:60" outlineLevel="1" x14ac:dyDescent="0.2">
      <c r="A694" s="155"/>
      <c r="B694" s="156"/>
      <c r="C694" s="185" t="s">
        <v>876</v>
      </c>
      <c r="D694" s="158"/>
      <c r="E694" s="159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48"/>
      <c r="Z694" s="148"/>
      <c r="AA694" s="148"/>
      <c r="AB694" s="148"/>
      <c r="AC694" s="148"/>
      <c r="AD694" s="148"/>
      <c r="AE694" s="148"/>
      <c r="AF694" s="148"/>
      <c r="AG694" s="148" t="s">
        <v>287</v>
      </c>
      <c r="AH694" s="148">
        <v>0</v>
      </c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</row>
    <row r="695" spans="1:60" outlineLevel="1" x14ac:dyDescent="0.2">
      <c r="A695" s="155"/>
      <c r="B695" s="156"/>
      <c r="C695" s="185" t="s">
        <v>877</v>
      </c>
      <c r="D695" s="158"/>
      <c r="E695" s="159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48"/>
      <c r="Z695" s="148"/>
      <c r="AA695" s="148"/>
      <c r="AB695" s="148"/>
      <c r="AC695" s="148"/>
      <c r="AD695" s="148"/>
      <c r="AE695" s="148"/>
      <c r="AF695" s="148"/>
      <c r="AG695" s="148" t="s">
        <v>287</v>
      </c>
      <c r="AH695" s="148">
        <v>0</v>
      </c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</row>
    <row r="696" spans="1:60" outlineLevel="1" x14ac:dyDescent="0.2">
      <c r="A696" s="155"/>
      <c r="B696" s="156"/>
      <c r="C696" s="185" t="s">
        <v>672</v>
      </c>
      <c r="D696" s="158"/>
      <c r="E696" s="159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48"/>
      <c r="Z696" s="148"/>
      <c r="AA696" s="148"/>
      <c r="AB696" s="148"/>
      <c r="AC696" s="148"/>
      <c r="AD696" s="148"/>
      <c r="AE696" s="148"/>
      <c r="AF696" s="148"/>
      <c r="AG696" s="148" t="s">
        <v>287</v>
      </c>
      <c r="AH696" s="148">
        <v>0</v>
      </c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</row>
    <row r="697" spans="1:60" outlineLevel="1" x14ac:dyDescent="0.2">
      <c r="A697" s="155"/>
      <c r="B697" s="156"/>
      <c r="C697" s="185" t="s">
        <v>878</v>
      </c>
      <c r="D697" s="158"/>
      <c r="E697" s="159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48"/>
      <c r="Z697" s="148"/>
      <c r="AA697" s="148"/>
      <c r="AB697" s="148"/>
      <c r="AC697" s="148"/>
      <c r="AD697" s="148"/>
      <c r="AE697" s="148"/>
      <c r="AF697" s="148"/>
      <c r="AG697" s="148" t="s">
        <v>287</v>
      </c>
      <c r="AH697" s="148">
        <v>0</v>
      </c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</row>
    <row r="698" spans="1:60" ht="22.5" outlineLevel="1" x14ac:dyDescent="0.2">
      <c r="A698" s="155"/>
      <c r="B698" s="156"/>
      <c r="C698" s="185" t="s">
        <v>879</v>
      </c>
      <c r="D698" s="158"/>
      <c r="E698" s="159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48"/>
      <c r="Z698" s="148"/>
      <c r="AA698" s="148"/>
      <c r="AB698" s="148"/>
      <c r="AC698" s="148"/>
      <c r="AD698" s="148"/>
      <c r="AE698" s="148"/>
      <c r="AF698" s="148"/>
      <c r="AG698" s="148" t="s">
        <v>287</v>
      </c>
      <c r="AH698" s="148">
        <v>0</v>
      </c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</row>
    <row r="699" spans="1:60" outlineLevel="1" x14ac:dyDescent="0.2">
      <c r="A699" s="155"/>
      <c r="B699" s="156"/>
      <c r="C699" s="185" t="s">
        <v>673</v>
      </c>
      <c r="D699" s="158"/>
      <c r="E699" s="159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48"/>
      <c r="Z699" s="148"/>
      <c r="AA699" s="148"/>
      <c r="AB699" s="148"/>
      <c r="AC699" s="148"/>
      <c r="AD699" s="148"/>
      <c r="AE699" s="148"/>
      <c r="AF699" s="148"/>
      <c r="AG699" s="148" t="s">
        <v>287</v>
      </c>
      <c r="AH699" s="148">
        <v>0</v>
      </c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</row>
    <row r="700" spans="1:60" outlineLevel="1" x14ac:dyDescent="0.2">
      <c r="A700" s="155"/>
      <c r="B700" s="156"/>
      <c r="C700" s="185" t="s">
        <v>880</v>
      </c>
      <c r="D700" s="158"/>
      <c r="E700" s="159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48"/>
      <c r="Z700" s="148"/>
      <c r="AA700" s="148"/>
      <c r="AB700" s="148"/>
      <c r="AC700" s="148"/>
      <c r="AD700" s="148"/>
      <c r="AE700" s="148"/>
      <c r="AF700" s="148"/>
      <c r="AG700" s="148" t="s">
        <v>287</v>
      </c>
      <c r="AH700" s="148">
        <v>0</v>
      </c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</row>
    <row r="701" spans="1:60" ht="22.5" outlineLevel="1" x14ac:dyDescent="0.2">
      <c r="A701" s="155"/>
      <c r="B701" s="156"/>
      <c r="C701" s="185" t="s">
        <v>881</v>
      </c>
      <c r="D701" s="158"/>
      <c r="E701" s="159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48"/>
      <c r="Z701" s="148"/>
      <c r="AA701" s="148"/>
      <c r="AB701" s="148"/>
      <c r="AC701" s="148"/>
      <c r="AD701" s="148"/>
      <c r="AE701" s="148"/>
      <c r="AF701" s="148"/>
      <c r="AG701" s="148" t="s">
        <v>287</v>
      </c>
      <c r="AH701" s="148">
        <v>0</v>
      </c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</row>
    <row r="702" spans="1:60" outlineLevel="1" x14ac:dyDescent="0.2">
      <c r="A702" s="155"/>
      <c r="B702" s="156"/>
      <c r="C702" s="185" t="s">
        <v>379</v>
      </c>
      <c r="D702" s="158"/>
      <c r="E702" s="159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48"/>
      <c r="Z702" s="148"/>
      <c r="AA702" s="148"/>
      <c r="AB702" s="148"/>
      <c r="AC702" s="148"/>
      <c r="AD702" s="148"/>
      <c r="AE702" s="148"/>
      <c r="AF702" s="148"/>
      <c r="AG702" s="148" t="s">
        <v>287</v>
      </c>
      <c r="AH702" s="148">
        <v>0</v>
      </c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</row>
    <row r="703" spans="1:60" outlineLevel="1" x14ac:dyDescent="0.2">
      <c r="A703" s="155"/>
      <c r="B703" s="156"/>
      <c r="C703" s="185" t="s">
        <v>887</v>
      </c>
      <c r="D703" s="158"/>
      <c r="E703" s="159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48"/>
      <c r="Z703" s="148"/>
      <c r="AA703" s="148"/>
      <c r="AB703" s="148"/>
      <c r="AC703" s="148"/>
      <c r="AD703" s="148"/>
      <c r="AE703" s="148"/>
      <c r="AF703" s="148"/>
      <c r="AG703" s="148" t="s">
        <v>287</v>
      </c>
      <c r="AH703" s="148">
        <v>0</v>
      </c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</row>
    <row r="704" spans="1:60" outlineLevel="1" x14ac:dyDescent="0.2">
      <c r="A704" s="155"/>
      <c r="B704" s="156"/>
      <c r="C704" s="185" t="s">
        <v>888</v>
      </c>
      <c r="D704" s="158"/>
      <c r="E704" s="159">
        <v>76.31</v>
      </c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48"/>
      <c r="Z704" s="148"/>
      <c r="AA704" s="148"/>
      <c r="AB704" s="148"/>
      <c r="AC704" s="148"/>
      <c r="AD704" s="148"/>
      <c r="AE704" s="148"/>
      <c r="AF704" s="148"/>
      <c r="AG704" s="148" t="s">
        <v>287</v>
      </c>
      <c r="AH704" s="148">
        <v>0</v>
      </c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</row>
    <row r="705" spans="1:60" outlineLevel="1" x14ac:dyDescent="0.2">
      <c r="A705" s="167">
        <v>115</v>
      </c>
      <c r="B705" s="168" t="s">
        <v>889</v>
      </c>
      <c r="C705" s="184" t="s">
        <v>890</v>
      </c>
      <c r="D705" s="169" t="s">
        <v>353</v>
      </c>
      <c r="E705" s="170">
        <v>32.950000000000003</v>
      </c>
      <c r="F705" s="171"/>
      <c r="G705" s="172">
        <f>ROUND(E705*F705,2)</f>
        <v>0</v>
      </c>
      <c r="H705" s="171"/>
      <c r="I705" s="172">
        <f>ROUND(E705*H705,2)</f>
        <v>0</v>
      </c>
      <c r="J705" s="171"/>
      <c r="K705" s="172">
        <f>ROUND(E705*J705,2)</f>
        <v>0</v>
      </c>
      <c r="L705" s="172">
        <v>15</v>
      </c>
      <c r="M705" s="172">
        <f>G705*(1+L705/100)</f>
        <v>0</v>
      </c>
      <c r="N705" s="172">
        <v>0</v>
      </c>
      <c r="O705" s="172">
        <f>ROUND(E705*N705,2)</f>
        <v>0</v>
      </c>
      <c r="P705" s="172">
        <v>0</v>
      </c>
      <c r="Q705" s="172">
        <f>ROUND(E705*P705,2)</f>
        <v>0</v>
      </c>
      <c r="R705" s="172"/>
      <c r="S705" s="172" t="s">
        <v>291</v>
      </c>
      <c r="T705" s="173" t="s">
        <v>283</v>
      </c>
      <c r="U705" s="157">
        <v>0</v>
      </c>
      <c r="V705" s="157">
        <f>ROUND(E705*U705,2)</f>
        <v>0</v>
      </c>
      <c r="W705" s="157"/>
      <c r="X705" s="157" t="s">
        <v>292</v>
      </c>
      <c r="Y705" s="148"/>
      <c r="Z705" s="148"/>
      <c r="AA705" s="148"/>
      <c r="AB705" s="148"/>
      <c r="AC705" s="148"/>
      <c r="AD705" s="148"/>
      <c r="AE705" s="148"/>
      <c r="AF705" s="148"/>
      <c r="AG705" s="148" t="s">
        <v>293</v>
      </c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</row>
    <row r="706" spans="1:60" outlineLevel="1" x14ac:dyDescent="0.2">
      <c r="A706" s="155"/>
      <c r="B706" s="156"/>
      <c r="C706" s="185" t="s">
        <v>891</v>
      </c>
      <c r="D706" s="158"/>
      <c r="E706" s="159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48"/>
      <c r="Z706" s="148"/>
      <c r="AA706" s="148"/>
      <c r="AB706" s="148"/>
      <c r="AC706" s="148"/>
      <c r="AD706" s="148"/>
      <c r="AE706" s="148"/>
      <c r="AF706" s="148"/>
      <c r="AG706" s="148" t="s">
        <v>287</v>
      </c>
      <c r="AH706" s="148">
        <v>0</v>
      </c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</row>
    <row r="707" spans="1:60" outlineLevel="1" x14ac:dyDescent="0.2">
      <c r="A707" s="155"/>
      <c r="B707" s="156"/>
      <c r="C707" s="185" t="s">
        <v>800</v>
      </c>
      <c r="D707" s="158"/>
      <c r="E707" s="159">
        <v>32.950000000000003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48"/>
      <c r="Z707" s="148"/>
      <c r="AA707" s="148"/>
      <c r="AB707" s="148"/>
      <c r="AC707" s="148"/>
      <c r="AD707" s="148"/>
      <c r="AE707" s="148"/>
      <c r="AF707" s="148"/>
      <c r="AG707" s="148" t="s">
        <v>287</v>
      </c>
      <c r="AH707" s="148">
        <v>0</v>
      </c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</row>
    <row r="708" spans="1:60" outlineLevel="1" x14ac:dyDescent="0.2">
      <c r="A708" s="167">
        <v>116</v>
      </c>
      <c r="B708" s="168" t="s">
        <v>892</v>
      </c>
      <c r="C708" s="184" t="s">
        <v>893</v>
      </c>
      <c r="D708" s="169" t="s">
        <v>353</v>
      </c>
      <c r="E708" s="170">
        <v>629.13000000000011</v>
      </c>
      <c r="F708" s="171"/>
      <c r="G708" s="172">
        <f>ROUND(E708*F708,2)</f>
        <v>0</v>
      </c>
      <c r="H708" s="171"/>
      <c r="I708" s="172">
        <f>ROUND(E708*H708,2)</f>
        <v>0</v>
      </c>
      <c r="J708" s="171"/>
      <c r="K708" s="172">
        <f>ROUND(E708*J708,2)</f>
        <v>0</v>
      </c>
      <c r="L708" s="172">
        <v>15</v>
      </c>
      <c r="M708" s="172">
        <f>G708*(1+L708/100)</f>
        <v>0</v>
      </c>
      <c r="N708" s="172">
        <v>0</v>
      </c>
      <c r="O708" s="172">
        <f>ROUND(E708*N708,2)</f>
        <v>0</v>
      </c>
      <c r="P708" s="172">
        <v>0</v>
      </c>
      <c r="Q708" s="172">
        <f>ROUND(E708*P708,2)</f>
        <v>0</v>
      </c>
      <c r="R708" s="172"/>
      <c r="S708" s="172" t="s">
        <v>291</v>
      </c>
      <c r="T708" s="173" t="s">
        <v>283</v>
      </c>
      <c r="U708" s="157">
        <v>0</v>
      </c>
      <c r="V708" s="157">
        <f>ROUND(E708*U708,2)</f>
        <v>0</v>
      </c>
      <c r="W708" s="157"/>
      <c r="X708" s="157" t="s">
        <v>292</v>
      </c>
      <c r="Y708" s="148"/>
      <c r="Z708" s="148"/>
      <c r="AA708" s="148"/>
      <c r="AB708" s="148"/>
      <c r="AC708" s="148"/>
      <c r="AD708" s="148"/>
      <c r="AE708" s="148"/>
      <c r="AF708" s="148"/>
      <c r="AG708" s="148" t="s">
        <v>293</v>
      </c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</row>
    <row r="709" spans="1:60" outlineLevel="1" x14ac:dyDescent="0.2">
      <c r="A709" s="155"/>
      <c r="B709" s="156"/>
      <c r="C709" s="185" t="s">
        <v>894</v>
      </c>
      <c r="D709" s="158"/>
      <c r="E709" s="159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48"/>
      <c r="Z709" s="148"/>
      <c r="AA709" s="148"/>
      <c r="AB709" s="148"/>
      <c r="AC709" s="148"/>
      <c r="AD709" s="148"/>
      <c r="AE709" s="148"/>
      <c r="AF709" s="148"/>
      <c r="AG709" s="148" t="s">
        <v>287</v>
      </c>
      <c r="AH709" s="148">
        <v>0</v>
      </c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</row>
    <row r="710" spans="1:60" ht="22.5" outlineLevel="1" x14ac:dyDescent="0.2">
      <c r="A710" s="155"/>
      <c r="B710" s="156"/>
      <c r="C710" s="185" t="s">
        <v>895</v>
      </c>
      <c r="D710" s="158"/>
      <c r="E710" s="159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48"/>
      <c r="Z710" s="148"/>
      <c r="AA710" s="148"/>
      <c r="AB710" s="148"/>
      <c r="AC710" s="148"/>
      <c r="AD710" s="148"/>
      <c r="AE710" s="148"/>
      <c r="AF710" s="148"/>
      <c r="AG710" s="148" t="s">
        <v>287</v>
      </c>
      <c r="AH710" s="148">
        <v>0</v>
      </c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</row>
    <row r="711" spans="1:60" ht="22.5" outlineLevel="1" x14ac:dyDescent="0.2">
      <c r="A711" s="155"/>
      <c r="B711" s="156"/>
      <c r="C711" s="185" t="s">
        <v>896</v>
      </c>
      <c r="D711" s="158"/>
      <c r="E711" s="159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48"/>
      <c r="Z711" s="148"/>
      <c r="AA711" s="148"/>
      <c r="AB711" s="148"/>
      <c r="AC711" s="148"/>
      <c r="AD711" s="148"/>
      <c r="AE711" s="148"/>
      <c r="AF711" s="148"/>
      <c r="AG711" s="148" t="s">
        <v>287</v>
      </c>
      <c r="AH711" s="148">
        <v>0</v>
      </c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</row>
    <row r="712" spans="1:60" outlineLevel="1" x14ac:dyDescent="0.2">
      <c r="A712" s="155"/>
      <c r="B712" s="156"/>
      <c r="C712" s="185" t="s">
        <v>897</v>
      </c>
      <c r="D712" s="158"/>
      <c r="E712" s="159">
        <v>629.13000000000011</v>
      </c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48"/>
      <c r="Z712" s="148"/>
      <c r="AA712" s="148"/>
      <c r="AB712" s="148"/>
      <c r="AC712" s="148"/>
      <c r="AD712" s="148"/>
      <c r="AE712" s="148"/>
      <c r="AF712" s="148"/>
      <c r="AG712" s="148" t="s">
        <v>287</v>
      </c>
      <c r="AH712" s="148">
        <v>0</v>
      </c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</row>
    <row r="713" spans="1:60" outlineLevel="1" x14ac:dyDescent="0.2">
      <c r="A713" s="167">
        <v>117</v>
      </c>
      <c r="B713" s="168" t="s">
        <v>898</v>
      </c>
      <c r="C713" s="184" t="s">
        <v>899</v>
      </c>
      <c r="D713" s="169" t="s">
        <v>353</v>
      </c>
      <c r="E713" s="170">
        <v>3603.6445000000003</v>
      </c>
      <c r="F713" s="171"/>
      <c r="G713" s="172">
        <f>ROUND(E713*F713,2)</f>
        <v>0</v>
      </c>
      <c r="H713" s="171"/>
      <c r="I713" s="172">
        <f>ROUND(E713*H713,2)</f>
        <v>0</v>
      </c>
      <c r="J713" s="171"/>
      <c r="K713" s="172">
        <f>ROUND(E713*J713,2)</f>
        <v>0</v>
      </c>
      <c r="L713" s="172">
        <v>15</v>
      </c>
      <c r="M713" s="172">
        <f>G713*(1+L713/100)</f>
        <v>0</v>
      </c>
      <c r="N713" s="172">
        <v>0</v>
      </c>
      <c r="O713" s="172">
        <f>ROUND(E713*N713,2)</f>
        <v>0</v>
      </c>
      <c r="P713" s="172">
        <v>0</v>
      </c>
      <c r="Q713" s="172">
        <f>ROUND(E713*P713,2)</f>
        <v>0</v>
      </c>
      <c r="R713" s="172"/>
      <c r="S713" s="172" t="s">
        <v>291</v>
      </c>
      <c r="T713" s="173" t="s">
        <v>283</v>
      </c>
      <c r="U713" s="157">
        <v>0</v>
      </c>
      <c r="V713" s="157">
        <f>ROUND(E713*U713,2)</f>
        <v>0</v>
      </c>
      <c r="W713" s="157"/>
      <c r="X713" s="157" t="s">
        <v>292</v>
      </c>
      <c r="Y713" s="148"/>
      <c r="Z713" s="148"/>
      <c r="AA713" s="148"/>
      <c r="AB713" s="148"/>
      <c r="AC713" s="148"/>
      <c r="AD713" s="148"/>
      <c r="AE713" s="148"/>
      <c r="AF713" s="148"/>
      <c r="AG713" s="148" t="s">
        <v>293</v>
      </c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</row>
    <row r="714" spans="1:60" outlineLevel="1" x14ac:dyDescent="0.2">
      <c r="A714" s="155"/>
      <c r="B714" s="156"/>
      <c r="C714" s="185" t="s">
        <v>847</v>
      </c>
      <c r="D714" s="158"/>
      <c r="E714" s="159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48"/>
      <c r="Z714" s="148"/>
      <c r="AA714" s="148"/>
      <c r="AB714" s="148"/>
      <c r="AC714" s="148"/>
      <c r="AD714" s="148"/>
      <c r="AE714" s="148"/>
      <c r="AF714" s="148"/>
      <c r="AG714" s="148" t="s">
        <v>287</v>
      </c>
      <c r="AH714" s="148">
        <v>0</v>
      </c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</row>
    <row r="715" spans="1:60" outlineLevel="1" x14ac:dyDescent="0.2">
      <c r="A715" s="155"/>
      <c r="B715" s="156"/>
      <c r="C715" s="185" t="s">
        <v>848</v>
      </c>
      <c r="D715" s="158"/>
      <c r="E715" s="159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48"/>
      <c r="Z715" s="148"/>
      <c r="AA715" s="148"/>
      <c r="AB715" s="148"/>
      <c r="AC715" s="148"/>
      <c r="AD715" s="148"/>
      <c r="AE715" s="148"/>
      <c r="AF715" s="148"/>
      <c r="AG715" s="148" t="s">
        <v>287</v>
      </c>
      <c r="AH715" s="148">
        <v>0</v>
      </c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</row>
    <row r="716" spans="1:60" outlineLevel="1" x14ac:dyDescent="0.2">
      <c r="A716" s="155"/>
      <c r="B716" s="156"/>
      <c r="C716" s="185" t="s">
        <v>849</v>
      </c>
      <c r="D716" s="158"/>
      <c r="E716" s="159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48"/>
      <c r="Z716" s="148"/>
      <c r="AA716" s="148"/>
      <c r="AB716" s="148"/>
      <c r="AC716" s="148"/>
      <c r="AD716" s="148"/>
      <c r="AE716" s="148"/>
      <c r="AF716" s="148"/>
      <c r="AG716" s="148" t="s">
        <v>287</v>
      </c>
      <c r="AH716" s="148">
        <v>0</v>
      </c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</row>
    <row r="717" spans="1:60" outlineLevel="1" x14ac:dyDescent="0.2">
      <c r="A717" s="155"/>
      <c r="B717" s="156"/>
      <c r="C717" s="185" t="s">
        <v>850</v>
      </c>
      <c r="D717" s="158"/>
      <c r="E717" s="159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48"/>
      <c r="Z717" s="148"/>
      <c r="AA717" s="148"/>
      <c r="AB717" s="148"/>
      <c r="AC717" s="148"/>
      <c r="AD717" s="148"/>
      <c r="AE717" s="148"/>
      <c r="AF717" s="148"/>
      <c r="AG717" s="148" t="s">
        <v>287</v>
      </c>
      <c r="AH717" s="148">
        <v>0</v>
      </c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</row>
    <row r="718" spans="1:60" outlineLevel="1" x14ac:dyDescent="0.2">
      <c r="A718" s="155"/>
      <c r="B718" s="156"/>
      <c r="C718" s="185" t="s">
        <v>851</v>
      </c>
      <c r="D718" s="158"/>
      <c r="E718" s="159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48"/>
      <c r="Z718" s="148"/>
      <c r="AA718" s="148"/>
      <c r="AB718" s="148"/>
      <c r="AC718" s="148"/>
      <c r="AD718" s="148"/>
      <c r="AE718" s="148"/>
      <c r="AF718" s="148"/>
      <c r="AG718" s="148" t="s">
        <v>287</v>
      </c>
      <c r="AH718" s="148">
        <v>0</v>
      </c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</row>
    <row r="719" spans="1:60" outlineLevel="1" x14ac:dyDescent="0.2">
      <c r="A719" s="155"/>
      <c r="B719" s="156"/>
      <c r="C719" s="185" t="s">
        <v>852</v>
      </c>
      <c r="D719" s="158"/>
      <c r="E719" s="159">
        <v>3603.6400000000003</v>
      </c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48"/>
      <c r="Z719" s="148"/>
      <c r="AA719" s="148"/>
      <c r="AB719" s="148"/>
      <c r="AC719" s="148"/>
      <c r="AD719" s="148"/>
      <c r="AE719" s="148"/>
      <c r="AF719" s="148"/>
      <c r="AG719" s="148" t="s">
        <v>287</v>
      </c>
      <c r="AH719" s="148">
        <v>0</v>
      </c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</row>
    <row r="720" spans="1:60" outlineLevel="1" x14ac:dyDescent="0.2">
      <c r="A720" s="167">
        <v>118</v>
      </c>
      <c r="B720" s="168" t="s">
        <v>900</v>
      </c>
      <c r="C720" s="184" t="s">
        <v>901</v>
      </c>
      <c r="D720" s="169" t="s">
        <v>445</v>
      </c>
      <c r="E720" s="170">
        <v>1102.5</v>
      </c>
      <c r="F720" s="171"/>
      <c r="G720" s="172">
        <f>ROUND(E720*F720,2)</f>
        <v>0</v>
      </c>
      <c r="H720" s="171"/>
      <c r="I720" s="172">
        <f>ROUND(E720*H720,2)</f>
        <v>0</v>
      </c>
      <c r="J720" s="171"/>
      <c r="K720" s="172">
        <f>ROUND(E720*J720,2)</f>
        <v>0</v>
      </c>
      <c r="L720" s="172">
        <v>15</v>
      </c>
      <c r="M720" s="172">
        <f>G720*(1+L720/100)</f>
        <v>0</v>
      </c>
      <c r="N720" s="172">
        <v>0</v>
      </c>
      <c r="O720" s="172">
        <f>ROUND(E720*N720,2)</f>
        <v>0</v>
      </c>
      <c r="P720" s="172">
        <v>0</v>
      </c>
      <c r="Q720" s="172">
        <f>ROUND(E720*P720,2)</f>
        <v>0</v>
      </c>
      <c r="R720" s="172"/>
      <c r="S720" s="172" t="s">
        <v>291</v>
      </c>
      <c r="T720" s="173" t="s">
        <v>283</v>
      </c>
      <c r="U720" s="157">
        <v>0</v>
      </c>
      <c r="V720" s="157">
        <f>ROUND(E720*U720,2)</f>
        <v>0</v>
      </c>
      <c r="W720" s="157"/>
      <c r="X720" s="157" t="s">
        <v>292</v>
      </c>
      <c r="Y720" s="148"/>
      <c r="Z720" s="148"/>
      <c r="AA720" s="148"/>
      <c r="AB720" s="148"/>
      <c r="AC720" s="148"/>
      <c r="AD720" s="148"/>
      <c r="AE720" s="148"/>
      <c r="AF720" s="148"/>
      <c r="AG720" s="148" t="s">
        <v>293</v>
      </c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</row>
    <row r="721" spans="1:60" outlineLevel="1" x14ac:dyDescent="0.2">
      <c r="A721" s="155"/>
      <c r="B721" s="156"/>
      <c r="C721" s="185" t="s">
        <v>902</v>
      </c>
      <c r="D721" s="158"/>
      <c r="E721" s="159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48"/>
      <c r="Z721" s="148"/>
      <c r="AA721" s="148"/>
      <c r="AB721" s="148"/>
      <c r="AC721" s="148"/>
      <c r="AD721" s="148"/>
      <c r="AE721" s="148"/>
      <c r="AF721" s="148"/>
      <c r="AG721" s="148" t="s">
        <v>287</v>
      </c>
      <c r="AH721" s="148">
        <v>0</v>
      </c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</row>
    <row r="722" spans="1:60" outlineLevel="1" x14ac:dyDescent="0.2">
      <c r="A722" s="155"/>
      <c r="B722" s="156"/>
      <c r="C722" s="185" t="s">
        <v>903</v>
      </c>
      <c r="D722" s="158"/>
      <c r="E722" s="159">
        <v>1102.5</v>
      </c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48"/>
      <c r="Z722" s="148"/>
      <c r="AA722" s="148"/>
      <c r="AB722" s="148"/>
      <c r="AC722" s="148"/>
      <c r="AD722" s="148"/>
      <c r="AE722" s="148"/>
      <c r="AF722" s="148"/>
      <c r="AG722" s="148" t="s">
        <v>287</v>
      </c>
      <c r="AH722" s="148">
        <v>0</v>
      </c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</row>
    <row r="723" spans="1:60" outlineLevel="1" x14ac:dyDescent="0.2">
      <c r="A723" s="167">
        <v>119</v>
      </c>
      <c r="B723" s="168" t="s">
        <v>904</v>
      </c>
      <c r="C723" s="184" t="s">
        <v>905</v>
      </c>
      <c r="D723" s="169" t="s">
        <v>445</v>
      </c>
      <c r="E723" s="170">
        <v>325</v>
      </c>
      <c r="F723" s="171"/>
      <c r="G723" s="172">
        <f>ROUND(E723*F723,2)</f>
        <v>0</v>
      </c>
      <c r="H723" s="171"/>
      <c r="I723" s="172">
        <f>ROUND(E723*H723,2)</f>
        <v>0</v>
      </c>
      <c r="J723" s="171"/>
      <c r="K723" s="172">
        <f>ROUND(E723*J723,2)</f>
        <v>0</v>
      </c>
      <c r="L723" s="172">
        <v>15</v>
      </c>
      <c r="M723" s="172">
        <f>G723*(1+L723/100)</f>
        <v>0</v>
      </c>
      <c r="N723" s="172">
        <v>0</v>
      </c>
      <c r="O723" s="172">
        <f>ROUND(E723*N723,2)</f>
        <v>0</v>
      </c>
      <c r="P723" s="172">
        <v>0</v>
      </c>
      <c r="Q723" s="172">
        <f>ROUND(E723*P723,2)</f>
        <v>0</v>
      </c>
      <c r="R723" s="172"/>
      <c r="S723" s="172" t="s">
        <v>291</v>
      </c>
      <c r="T723" s="173" t="s">
        <v>283</v>
      </c>
      <c r="U723" s="157">
        <v>0</v>
      </c>
      <c r="V723" s="157">
        <f>ROUND(E723*U723,2)</f>
        <v>0</v>
      </c>
      <c r="W723" s="157"/>
      <c r="X723" s="157" t="s">
        <v>292</v>
      </c>
      <c r="Y723" s="148"/>
      <c r="Z723" s="148"/>
      <c r="AA723" s="148"/>
      <c r="AB723" s="148"/>
      <c r="AC723" s="148"/>
      <c r="AD723" s="148"/>
      <c r="AE723" s="148"/>
      <c r="AF723" s="148"/>
      <c r="AG723" s="148" t="s">
        <v>293</v>
      </c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</row>
    <row r="724" spans="1:60" outlineLevel="1" x14ac:dyDescent="0.2">
      <c r="A724" s="155"/>
      <c r="B724" s="156"/>
      <c r="C724" s="185" t="s">
        <v>906</v>
      </c>
      <c r="D724" s="158"/>
      <c r="E724" s="159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48"/>
      <c r="Z724" s="148"/>
      <c r="AA724" s="148"/>
      <c r="AB724" s="148"/>
      <c r="AC724" s="148"/>
      <c r="AD724" s="148"/>
      <c r="AE724" s="148"/>
      <c r="AF724" s="148"/>
      <c r="AG724" s="148" t="s">
        <v>287</v>
      </c>
      <c r="AH724" s="148">
        <v>0</v>
      </c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</row>
    <row r="725" spans="1:60" outlineLevel="1" x14ac:dyDescent="0.2">
      <c r="A725" s="155"/>
      <c r="B725" s="156"/>
      <c r="C725" s="185" t="s">
        <v>907</v>
      </c>
      <c r="D725" s="158"/>
      <c r="E725" s="159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48"/>
      <c r="Z725" s="148"/>
      <c r="AA725" s="148"/>
      <c r="AB725" s="148"/>
      <c r="AC725" s="148"/>
      <c r="AD725" s="148"/>
      <c r="AE725" s="148"/>
      <c r="AF725" s="148"/>
      <c r="AG725" s="148" t="s">
        <v>287</v>
      </c>
      <c r="AH725" s="148">
        <v>0</v>
      </c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</row>
    <row r="726" spans="1:60" outlineLevel="1" x14ac:dyDescent="0.2">
      <c r="A726" s="155"/>
      <c r="B726" s="156"/>
      <c r="C726" s="185" t="s">
        <v>908</v>
      </c>
      <c r="D726" s="158"/>
      <c r="E726" s="159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48"/>
      <c r="Z726" s="148"/>
      <c r="AA726" s="148"/>
      <c r="AB726" s="148"/>
      <c r="AC726" s="148"/>
      <c r="AD726" s="148"/>
      <c r="AE726" s="148"/>
      <c r="AF726" s="148"/>
      <c r="AG726" s="148" t="s">
        <v>287</v>
      </c>
      <c r="AH726" s="148">
        <v>0</v>
      </c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</row>
    <row r="727" spans="1:60" outlineLevel="1" x14ac:dyDescent="0.2">
      <c r="A727" s="155"/>
      <c r="B727" s="156"/>
      <c r="C727" s="185" t="s">
        <v>909</v>
      </c>
      <c r="D727" s="158"/>
      <c r="E727" s="159">
        <v>325</v>
      </c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48"/>
      <c r="Z727" s="148"/>
      <c r="AA727" s="148"/>
      <c r="AB727" s="148"/>
      <c r="AC727" s="148"/>
      <c r="AD727" s="148"/>
      <c r="AE727" s="148"/>
      <c r="AF727" s="148"/>
      <c r="AG727" s="148" t="s">
        <v>287</v>
      </c>
      <c r="AH727" s="148">
        <v>0</v>
      </c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</row>
    <row r="728" spans="1:60" outlineLevel="1" x14ac:dyDescent="0.2">
      <c r="A728" s="167">
        <v>120</v>
      </c>
      <c r="B728" s="168" t="s">
        <v>910</v>
      </c>
      <c r="C728" s="184" t="s">
        <v>911</v>
      </c>
      <c r="D728" s="169" t="s">
        <v>445</v>
      </c>
      <c r="E728" s="170">
        <v>145</v>
      </c>
      <c r="F728" s="171"/>
      <c r="G728" s="172">
        <f>ROUND(E728*F728,2)</f>
        <v>0</v>
      </c>
      <c r="H728" s="171"/>
      <c r="I728" s="172">
        <f>ROUND(E728*H728,2)</f>
        <v>0</v>
      </c>
      <c r="J728" s="171"/>
      <c r="K728" s="172">
        <f>ROUND(E728*J728,2)</f>
        <v>0</v>
      </c>
      <c r="L728" s="172">
        <v>15</v>
      </c>
      <c r="M728" s="172">
        <f>G728*(1+L728/100)</f>
        <v>0</v>
      </c>
      <c r="N728" s="172">
        <v>0</v>
      </c>
      <c r="O728" s="172">
        <f>ROUND(E728*N728,2)</f>
        <v>0</v>
      </c>
      <c r="P728" s="172">
        <v>0</v>
      </c>
      <c r="Q728" s="172">
        <f>ROUND(E728*P728,2)</f>
        <v>0</v>
      </c>
      <c r="R728" s="172"/>
      <c r="S728" s="172" t="s">
        <v>291</v>
      </c>
      <c r="T728" s="173" t="s">
        <v>283</v>
      </c>
      <c r="U728" s="157">
        <v>0</v>
      </c>
      <c r="V728" s="157">
        <f>ROUND(E728*U728,2)</f>
        <v>0</v>
      </c>
      <c r="W728" s="157"/>
      <c r="X728" s="157" t="s">
        <v>292</v>
      </c>
      <c r="Y728" s="148"/>
      <c r="Z728" s="148"/>
      <c r="AA728" s="148"/>
      <c r="AB728" s="148"/>
      <c r="AC728" s="148"/>
      <c r="AD728" s="148"/>
      <c r="AE728" s="148"/>
      <c r="AF728" s="148"/>
      <c r="AG728" s="148" t="s">
        <v>293</v>
      </c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</row>
    <row r="729" spans="1:60" outlineLevel="1" x14ac:dyDescent="0.2">
      <c r="A729" s="155"/>
      <c r="B729" s="156"/>
      <c r="C729" s="185" t="s">
        <v>912</v>
      </c>
      <c r="D729" s="158"/>
      <c r="E729" s="159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48"/>
      <c r="Z729" s="148"/>
      <c r="AA729" s="148"/>
      <c r="AB729" s="148"/>
      <c r="AC729" s="148"/>
      <c r="AD729" s="148"/>
      <c r="AE729" s="148"/>
      <c r="AF729" s="148"/>
      <c r="AG729" s="148" t="s">
        <v>287</v>
      </c>
      <c r="AH729" s="148">
        <v>0</v>
      </c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</row>
    <row r="730" spans="1:60" outlineLevel="1" x14ac:dyDescent="0.2">
      <c r="A730" s="155"/>
      <c r="B730" s="156"/>
      <c r="C730" s="185" t="s">
        <v>913</v>
      </c>
      <c r="D730" s="158"/>
      <c r="E730" s="159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48"/>
      <c r="Z730" s="148"/>
      <c r="AA730" s="148"/>
      <c r="AB730" s="148"/>
      <c r="AC730" s="148"/>
      <c r="AD730" s="148"/>
      <c r="AE730" s="148"/>
      <c r="AF730" s="148"/>
      <c r="AG730" s="148" t="s">
        <v>287</v>
      </c>
      <c r="AH730" s="148">
        <v>0</v>
      </c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</row>
    <row r="731" spans="1:60" outlineLevel="1" x14ac:dyDescent="0.2">
      <c r="A731" s="155"/>
      <c r="B731" s="156"/>
      <c r="C731" s="185" t="s">
        <v>914</v>
      </c>
      <c r="D731" s="158"/>
      <c r="E731" s="159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48"/>
      <c r="Z731" s="148"/>
      <c r="AA731" s="148"/>
      <c r="AB731" s="148"/>
      <c r="AC731" s="148"/>
      <c r="AD731" s="148"/>
      <c r="AE731" s="148"/>
      <c r="AF731" s="148"/>
      <c r="AG731" s="148" t="s">
        <v>287</v>
      </c>
      <c r="AH731" s="148">
        <v>0</v>
      </c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</row>
    <row r="732" spans="1:60" outlineLevel="1" x14ac:dyDescent="0.2">
      <c r="A732" s="155"/>
      <c r="B732" s="156"/>
      <c r="C732" s="185" t="s">
        <v>915</v>
      </c>
      <c r="D732" s="158"/>
      <c r="E732" s="159">
        <v>145</v>
      </c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48"/>
      <c r="Z732" s="148"/>
      <c r="AA732" s="148"/>
      <c r="AB732" s="148"/>
      <c r="AC732" s="148"/>
      <c r="AD732" s="148"/>
      <c r="AE732" s="148"/>
      <c r="AF732" s="148"/>
      <c r="AG732" s="148" t="s">
        <v>287</v>
      </c>
      <c r="AH732" s="148">
        <v>0</v>
      </c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</row>
    <row r="733" spans="1:60" outlineLevel="1" x14ac:dyDescent="0.2">
      <c r="A733" s="167">
        <v>121</v>
      </c>
      <c r="B733" s="168" t="s">
        <v>916</v>
      </c>
      <c r="C733" s="184" t="s">
        <v>917</v>
      </c>
      <c r="D733" s="169" t="s">
        <v>445</v>
      </c>
      <c r="E733" s="170">
        <v>55</v>
      </c>
      <c r="F733" s="171"/>
      <c r="G733" s="172">
        <f>ROUND(E733*F733,2)</f>
        <v>0</v>
      </c>
      <c r="H733" s="171"/>
      <c r="I733" s="172">
        <f>ROUND(E733*H733,2)</f>
        <v>0</v>
      </c>
      <c r="J733" s="171"/>
      <c r="K733" s="172">
        <f>ROUND(E733*J733,2)</f>
        <v>0</v>
      </c>
      <c r="L733" s="172">
        <v>15</v>
      </c>
      <c r="M733" s="172">
        <f>G733*(1+L733/100)</f>
        <v>0</v>
      </c>
      <c r="N733" s="172">
        <v>0</v>
      </c>
      <c r="O733" s="172">
        <f>ROUND(E733*N733,2)</f>
        <v>0</v>
      </c>
      <c r="P733" s="172">
        <v>0</v>
      </c>
      <c r="Q733" s="172">
        <f>ROUND(E733*P733,2)</f>
        <v>0</v>
      </c>
      <c r="R733" s="172"/>
      <c r="S733" s="172" t="s">
        <v>291</v>
      </c>
      <c r="T733" s="173" t="s">
        <v>283</v>
      </c>
      <c r="U733" s="157">
        <v>0</v>
      </c>
      <c r="V733" s="157">
        <f>ROUND(E733*U733,2)</f>
        <v>0</v>
      </c>
      <c r="W733" s="157"/>
      <c r="X733" s="157" t="s">
        <v>292</v>
      </c>
      <c r="Y733" s="148"/>
      <c r="Z733" s="148"/>
      <c r="AA733" s="148"/>
      <c r="AB733" s="148"/>
      <c r="AC733" s="148"/>
      <c r="AD733" s="148"/>
      <c r="AE733" s="148"/>
      <c r="AF733" s="148"/>
      <c r="AG733" s="148" t="s">
        <v>293</v>
      </c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</row>
    <row r="734" spans="1:60" outlineLevel="1" x14ac:dyDescent="0.2">
      <c r="A734" s="155"/>
      <c r="B734" s="156"/>
      <c r="C734" s="185" t="s">
        <v>918</v>
      </c>
      <c r="D734" s="158"/>
      <c r="E734" s="159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48"/>
      <c r="Z734" s="148"/>
      <c r="AA734" s="148"/>
      <c r="AB734" s="148"/>
      <c r="AC734" s="148"/>
      <c r="AD734" s="148"/>
      <c r="AE734" s="148"/>
      <c r="AF734" s="148"/>
      <c r="AG734" s="148" t="s">
        <v>287</v>
      </c>
      <c r="AH734" s="148">
        <v>0</v>
      </c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</row>
    <row r="735" spans="1:60" outlineLevel="1" x14ac:dyDescent="0.2">
      <c r="A735" s="155"/>
      <c r="B735" s="156"/>
      <c r="C735" s="185" t="s">
        <v>919</v>
      </c>
      <c r="D735" s="158"/>
      <c r="E735" s="159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48"/>
      <c r="Z735" s="148"/>
      <c r="AA735" s="148"/>
      <c r="AB735" s="148"/>
      <c r="AC735" s="148"/>
      <c r="AD735" s="148"/>
      <c r="AE735" s="148"/>
      <c r="AF735" s="148"/>
      <c r="AG735" s="148" t="s">
        <v>287</v>
      </c>
      <c r="AH735" s="148">
        <v>0</v>
      </c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</row>
    <row r="736" spans="1:60" outlineLevel="1" x14ac:dyDescent="0.2">
      <c r="A736" s="155"/>
      <c r="B736" s="156"/>
      <c r="C736" s="185" t="s">
        <v>920</v>
      </c>
      <c r="D736" s="158"/>
      <c r="E736" s="159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48"/>
      <c r="Z736" s="148"/>
      <c r="AA736" s="148"/>
      <c r="AB736" s="148"/>
      <c r="AC736" s="148"/>
      <c r="AD736" s="148"/>
      <c r="AE736" s="148"/>
      <c r="AF736" s="148"/>
      <c r="AG736" s="148" t="s">
        <v>287</v>
      </c>
      <c r="AH736" s="148">
        <v>0</v>
      </c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</row>
    <row r="737" spans="1:60" outlineLevel="1" x14ac:dyDescent="0.2">
      <c r="A737" s="155"/>
      <c r="B737" s="156"/>
      <c r="C737" s="185" t="s">
        <v>921</v>
      </c>
      <c r="D737" s="158"/>
      <c r="E737" s="159">
        <v>55</v>
      </c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48"/>
      <c r="Z737" s="148"/>
      <c r="AA737" s="148"/>
      <c r="AB737" s="148"/>
      <c r="AC737" s="148"/>
      <c r="AD737" s="148"/>
      <c r="AE737" s="148"/>
      <c r="AF737" s="148"/>
      <c r="AG737" s="148" t="s">
        <v>287</v>
      </c>
      <c r="AH737" s="148">
        <v>0</v>
      </c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</row>
    <row r="738" spans="1:60" outlineLevel="1" x14ac:dyDescent="0.2">
      <c r="A738" s="167">
        <v>122</v>
      </c>
      <c r="B738" s="168" t="s">
        <v>922</v>
      </c>
      <c r="C738" s="184" t="s">
        <v>923</v>
      </c>
      <c r="D738" s="169" t="s">
        <v>353</v>
      </c>
      <c r="E738" s="170">
        <v>16.920000000000002</v>
      </c>
      <c r="F738" s="171"/>
      <c r="G738" s="172">
        <f>ROUND(E738*F738,2)</f>
        <v>0</v>
      </c>
      <c r="H738" s="171"/>
      <c r="I738" s="172">
        <f>ROUND(E738*H738,2)</f>
        <v>0</v>
      </c>
      <c r="J738" s="171"/>
      <c r="K738" s="172">
        <f>ROUND(E738*J738,2)</f>
        <v>0</v>
      </c>
      <c r="L738" s="172">
        <v>15</v>
      </c>
      <c r="M738" s="172">
        <f>G738*(1+L738/100)</f>
        <v>0</v>
      </c>
      <c r="N738" s="172">
        <v>0</v>
      </c>
      <c r="O738" s="172">
        <f>ROUND(E738*N738,2)</f>
        <v>0</v>
      </c>
      <c r="P738" s="172">
        <v>0</v>
      </c>
      <c r="Q738" s="172">
        <f>ROUND(E738*P738,2)</f>
        <v>0</v>
      </c>
      <c r="R738" s="172"/>
      <c r="S738" s="172" t="s">
        <v>291</v>
      </c>
      <c r="T738" s="173" t="s">
        <v>283</v>
      </c>
      <c r="U738" s="157">
        <v>0</v>
      </c>
      <c r="V738" s="157">
        <f>ROUND(E738*U738,2)</f>
        <v>0</v>
      </c>
      <c r="W738" s="157"/>
      <c r="X738" s="157" t="s">
        <v>292</v>
      </c>
      <c r="Y738" s="148"/>
      <c r="Z738" s="148"/>
      <c r="AA738" s="148"/>
      <c r="AB738" s="148"/>
      <c r="AC738" s="148"/>
      <c r="AD738" s="148"/>
      <c r="AE738" s="148"/>
      <c r="AF738" s="148"/>
      <c r="AG738" s="148" t="s">
        <v>293</v>
      </c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</row>
    <row r="739" spans="1:60" ht="22.5" outlineLevel="1" x14ac:dyDescent="0.2">
      <c r="A739" s="155"/>
      <c r="B739" s="156"/>
      <c r="C739" s="185" t="s">
        <v>924</v>
      </c>
      <c r="D739" s="158"/>
      <c r="E739" s="159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48"/>
      <c r="Z739" s="148"/>
      <c r="AA739" s="148"/>
      <c r="AB739" s="148"/>
      <c r="AC739" s="148"/>
      <c r="AD739" s="148"/>
      <c r="AE739" s="148"/>
      <c r="AF739" s="148"/>
      <c r="AG739" s="148" t="s">
        <v>287</v>
      </c>
      <c r="AH739" s="148">
        <v>0</v>
      </c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</row>
    <row r="740" spans="1:60" outlineLevel="1" x14ac:dyDescent="0.2">
      <c r="A740" s="155"/>
      <c r="B740" s="156"/>
      <c r="C740" s="185" t="s">
        <v>925</v>
      </c>
      <c r="D740" s="158"/>
      <c r="E740" s="159">
        <v>16.920000000000002</v>
      </c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48"/>
      <c r="Z740" s="148"/>
      <c r="AA740" s="148"/>
      <c r="AB740" s="148"/>
      <c r="AC740" s="148"/>
      <c r="AD740" s="148"/>
      <c r="AE740" s="148"/>
      <c r="AF740" s="148"/>
      <c r="AG740" s="148" t="s">
        <v>287</v>
      </c>
      <c r="AH740" s="148">
        <v>0</v>
      </c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</row>
    <row r="741" spans="1:60" x14ac:dyDescent="0.2">
      <c r="A741" s="161" t="s">
        <v>277</v>
      </c>
      <c r="B741" s="162" t="s">
        <v>165</v>
      </c>
      <c r="C741" s="183" t="s">
        <v>166</v>
      </c>
      <c r="D741" s="163"/>
      <c r="E741" s="164"/>
      <c r="F741" s="165"/>
      <c r="G741" s="165">
        <f>SUMIF(AG742:AG950,"&lt;&gt;NOR",G742:G950)</f>
        <v>0</v>
      </c>
      <c r="H741" s="165"/>
      <c r="I741" s="165">
        <f>SUM(I742:I950)</f>
        <v>0</v>
      </c>
      <c r="J741" s="165"/>
      <c r="K741" s="165">
        <f>SUM(K742:K950)</f>
        <v>0</v>
      </c>
      <c r="L741" s="165"/>
      <c r="M741" s="165">
        <f>SUM(M742:M950)</f>
        <v>0</v>
      </c>
      <c r="N741" s="165"/>
      <c r="O741" s="165">
        <f>SUM(O742:O950)</f>
        <v>0</v>
      </c>
      <c r="P741" s="165"/>
      <c r="Q741" s="165">
        <f>SUM(Q742:Q950)</f>
        <v>0</v>
      </c>
      <c r="R741" s="165"/>
      <c r="S741" s="165"/>
      <c r="T741" s="166"/>
      <c r="U741" s="160"/>
      <c r="V741" s="160">
        <f>SUM(V742:V950)</f>
        <v>0</v>
      </c>
      <c r="W741" s="160"/>
      <c r="X741" s="160"/>
      <c r="AG741" t="s">
        <v>278</v>
      </c>
    </row>
    <row r="742" spans="1:60" outlineLevel="1" x14ac:dyDescent="0.2">
      <c r="A742" s="167">
        <v>123</v>
      </c>
      <c r="B742" s="168" t="s">
        <v>926</v>
      </c>
      <c r="C742" s="184" t="s">
        <v>927</v>
      </c>
      <c r="D742" s="169" t="s">
        <v>353</v>
      </c>
      <c r="E742" s="170">
        <v>161.63500000000002</v>
      </c>
      <c r="F742" s="171"/>
      <c r="G742" s="172">
        <f>ROUND(E742*F742,2)</f>
        <v>0</v>
      </c>
      <c r="H742" s="171"/>
      <c r="I742" s="172">
        <f>ROUND(E742*H742,2)</f>
        <v>0</v>
      </c>
      <c r="J742" s="171"/>
      <c r="K742" s="172">
        <f>ROUND(E742*J742,2)</f>
        <v>0</v>
      </c>
      <c r="L742" s="172">
        <v>15</v>
      </c>
      <c r="M742" s="172">
        <f>G742*(1+L742/100)</f>
        <v>0</v>
      </c>
      <c r="N742" s="172">
        <v>0</v>
      </c>
      <c r="O742" s="172">
        <f>ROUND(E742*N742,2)</f>
        <v>0</v>
      </c>
      <c r="P742" s="172">
        <v>0</v>
      </c>
      <c r="Q742" s="172">
        <f>ROUND(E742*P742,2)</f>
        <v>0</v>
      </c>
      <c r="R742" s="172"/>
      <c r="S742" s="172" t="s">
        <v>291</v>
      </c>
      <c r="T742" s="173" t="s">
        <v>283</v>
      </c>
      <c r="U742" s="157">
        <v>0</v>
      </c>
      <c r="V742" s="157">
        <f>ROUND(E742*U742,2)</f>
        <v>0</v>
      </c>
      <c r="W742" s="157"/>
      <c r="X742" s="157" t="s">
        <v>292</v>
      </c>
      <c r="Y742" s="148"/>
      <c r="Z742" s="148"/>
      <c r="AA742" s="148"/>
      <c r="AB742" s="148"/>
      <c r="AC742" s="148"/>
      <c r="AD742" s="148"/>
      <c r="AE742" s="148"/>
      <c r="AF742" s="148"/>
      <c r="AG742" s="148" t="s">
        <v>293</v>
      </c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</row>
    <row r="743" spans="1:60" outlineLevel="1" x14ac:dyDescent="0.2">
      <c r="A743" s="155"/>
      <c r="B743" s="156"/>
      <c r="C743" s="185" t="s">
        <v>517</v>
      </c>
      <c r="D743" s="158"/>
      <c r="E743" s="159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48"/>
      <c r="Z743" s="148"/>
      <c r="AA743" s="148"/>
      <c r="AB743" s="148"/>
      <c r="AC743" s="148"/>
      <c r="AD743" s="148"/>
      <c r="AE743" s="148"/>
      <c r="AF743" s="148"/>
      <c r="AG743" s="148" t="s">
        <v>287</v>
      </c>
      <c r="AH743" s="148">
        <v>0</v>
      </c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</row>
    <row r="744" spans="1:60" outlineLevel="1" x14ac:dyDescent="0.2">
      <c r="A744" s="155"/>
      <c r="B744" s="156"/>
      <c r="C744" s="185" t="s">
        <v>545</v>
      </c>
      <c r="D744" s="158"/>
      <c r="E744" s="159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48"/>
      <c r="Z744" s="148"/>
      <c r="AA744" s="148"/>
      <c r="AB744" s="148"/>
      <c r="AC744" s="148"/>
      <c r="AD744" s="148"/>
      <c r="AE744" s="148"/>
      <c r="AF744" s="148"/>
      <c r="AG744" s="148" t="s">
        <v>287</v>
      </c>
      <c r="AH744" s="148">
        <v>0</v>
      </c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</row>
    <row r="745" spans="1:60" outlineLevel="1" x14ac:dyDescent="0.2">
      <c r="A745" s="155"/>
      <c r="B745" s="156"/>
      <c r="C745" s="185" t="s">
        <v>838</v>
      </c>
      <c r="D745" s="158"/>
      <c r="E745" s="159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48"/>
      <c r="Z745" s="148"/>
      <c r="AA745" s="148"/>
      <c r="AB745" s="148"/>
      <c r="AC745" s="148"/>
      <c r="AD745" s="148"/>
      <c r="AE745" s="148"/>
      <c r="AF745" s="148"/>
      <c r="AG745" s="148" t="s">
        <v>287</v>
      </c>
      <c r="AH745" s="148">
        <v>0</v>
      </c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</row>
    <row r="746" spans="1:60" outlineLevel="1" x14ac:dyDescent="0.2">
      <c r="A746" s="155"/>
      <c r="B746" s="156"/>
      <c r="C746" s="185" t="s">
        <v>839</v>
      </c>
      <c r="D746" s="158"/>
      <c r="E746" s="159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48"/>
      <c r="Z746" s="148"/>
      <c r="AA746" s="148"/>
      <c r="AB746" s="148"/>
      <c r="AC746" s="148"/>
      <c r="AD746" s="148"/>
      <c r="AE746" s="148"/>
      <c r="AF746" s="148"/>
      <c r="AG746" s="148" t="s">
        <v>287</v>
      </c>
      <c r="AH746" s="148">
        <v>0</v>
      </c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</row>
    <row r="747" spans="1:60" outlineLevel="1" x14ac:dyDescent="0.2">
      <c r="A747" s="155"/>
      <c r="B747" s="156"/>
      <c r="C747" s="185" t="s">
        <v>672</v>
      </c>
      <c r="D747" s="158"/>
      <c r="E747" s="159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48"/>
      <c r="Z747" s="148"/>
      <c r="AA747" s="148"/>
      <c r="AB747" s="148"/>
      <c r="AC747" s="148"/>
      <c r="AD747" s="148"/>
      <c r="AE747" s="148"/>
      <c r="AF747" s="148"/>
      <c r="AG747" s="148" t="s">
        <v>287</v>
      </c>
      <c r="AH747" s="148">
        <v>0</v>
      </c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</row>
    <row r="748" spans="1:60" outlineLevel="1" x14ac:dyDescent="0.2">
      <c r="A748" s="155"/>
      <c r="B748" s="156"/>
      <c r="C748" s="185" t="s">
        <v>840</v>
      </c>
      <c r="D748" s="158"/>
      <c r="E748" s="159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48"/>
      <c r="Z748" s="148"/>
      <c r="AA748" s="148"/>
      <c r="AB748" s="148"/>
      <c r="AC748" s="148"/>
      <c r="AD748" s="148"/>
      <c r="AE748" s="148"/>
      <c r="AF748" s="148"/>
      <c r="AG748" s="148" t="s">
        <v>287</v>
      </c>
      <c r="AH748" s="148">
        <v>0</v>
      </c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</row>
    <row r="749" spans="1:60" outlineLevel="1" x14ac:dyDescent="0.2">
      <c r="A749" s="155"/>
      <c r="B749" s="156"/>
      <c r="C749" s="185" t="s">
        <v>841</v>
      </c>
      <c r="D749" s="158"/>
      <c r="E749" s="159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48"/>
      <c r="Z749" s="148"/>
      <c r="AA749" s="148"/>
      <c r="AB749" s="148"/>
      <c r="AC749" s="148"/>
      <c r="AD749" s="148"/>
      <c r="AE749" s="148"/>
      <c r="AF749" s="148"/>
      <c r="AG749" s="148" t="s">
        <v>287</v>
      </c>
      <c r="AH749" s="148">
        <v>0</v>
      </c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</row>
    <row r="750" spans="1:60" outlineLevel="1" x14ac:dyDescent="0.2">
      <c r="A750" s="155"/>
      <c r="B750" s="156"/>
      <c r="C750" s="185" t="s">
        <v>673</v>
      </c>
      <c r="D750" s="158"/>
      <c r="E750" s="159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48"/>
      <c r="Z750" s="148"/>
      <c r="AA750" s="148"/>
      <c r="AB750" s="148"/>
      <c r="AC750" s="148"/>
      <c r="AD750" s="148"/>
      <c r="AE750" s="148"/>
      <c r="AF750" s="148"/>
      <c r="AG750" s="148" t="s">
        <v>287</v>
      </c>
      <c r="AH750" s="148">
        <v>0</v>
      </c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</row>
    <row r="751" spans="1:60" outlineLevel="1" x14ac:dyDescent="0.2">
      <c r="A751" s="155"/>
      <c r="B751" s="156"/>
      <c r="C751" s="185" t="s">
        <v>842</v>
      </c>
      <c r="D751" s="158"/>
      <c r="E751" s="159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48"/>
      <c r="Z751" s="148"/>
      <c r="AA751" s="148"/>
      <c r="AB751" s="148"/>
      <c r="AC751" s="148"/>
      <c r="AD751" s="148"/>
      <c r="AE751" s="148"/>
      <c r="AF751" s="148"/>
      <c r="AG751" s="148" t="s">
        <v>287</v>
      </c>
      <c r="AH751" s="148">
        <v>0</v>
      </c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</row>
    <row r="752" spans="1:60" outlineLevel="1" x14ac:dyDescent="0.2">
      <c r="A752" s="155"/>
      <c r="B752" s="156"/>
      <c r="C752" s="185" t="s">
        <v>843</v>
      </c>
      <c r="D752" s="158"/>
      <c r="E752" s="159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48"/>
      <c r="Z752" s="148"/>
      <c r="AA752" s="148"/>
      <c r="AB752" s="148"/>
      <c r="AC752" s="148"/>
      <c r="AD752" s="148"/>
      <c r="AE752" s="148"/>
      <c r="AF752" s="148"/>
      <c r="AG752" s="148" t="s">
        <v>287</v>
      </c>
      <c r="AH752" s="148">
        <v>0</v>
      </c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</row>
    <row r="753" spans="1:60" outlineLevel="1" x14ac:dyDescent="0.2">
      <c r="A753" s="155"/>
      <c r="B753" s="156"/>
      <c r="C753" s="185" t="s">
        <v>844</v>
      </c>
      <c r="D753" s="158"/>
      <c r="E753" s="159">
        <v>161.64000000000001</v>
      </c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48"/>
      <c r="Z753" s="148"/>
      <c r="AA753" s="148"/>
      <c r="AB753" s="148"/>
      <c r="AC753" s="148"/>
      <c r="AD753" s="148"/>
      <c r="AE753" s="148"/>
      <c r="AF753" s="148"/>
      <c r="AG753" s="148" t="s">
        <v>287</v>
      </c>
      <c r="AH753" s="148">
        <v>0</v>
      </c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</row>
    <row r="754" spans="1:60" outlineLevel="1" x14ac:dyDescent="0.2">
      <c r="A754" s="167">
        <v>124</v>
      </c>
      <c r="B754" s="168" t="s">
        <v>928</v>
      </c>
      <c r="C754" s="184" t="s">
        <v>929</v>
      </c>
      <c r="D754" s="169" t="s">
        <v>353</v>
      </c>
      <c r="E754" s="170">
        <v>994.19800000000009</v>
      </c>
      <c r="F754" s="171"/>
      <c r="G754" s="172">
        <f>ROUND(E754*F754,2)</f>
        <v>0</v>
      </c>
      <c r="H754" s="171"/>
      <c r="I754" s="172">
        <f>ROUND(E754*H754,2)</f>
        <v>0</v>
      </c>
      <c r="J754" s="171"/>
      <c r="K754" s="172">
        <f>ROUND(E754*J754,2)</f>
        <v>0</v>
      </c>
      <c r="L754" s="172">
        <v>15</v>
      </c>
      <c r="M754" s="172">
        <f>G754*(1+L754/100)</f>
        <v>0</v>
      </c>
      <c r="N754" s="172">
        <v>0</v>
      </c>
      <c r="O754" s="172">
        <f>ROUND(E754*N754,2)</f>
        <v>0</v>
      </c>
      <c r="P754" s="172">
        <v>0</v>
      </c>
      <c r="Q754" s="172">
        <f>ROUND(E754*P754,2)</f>
        <v>0</v>
      </c>
      <c r="R754" s="172"/>
      <c r="S754" s="172" t="s">
        <v>291</v>
      </c>
      <c r="T754" s="173" t="s">
        <v>283</v>
      </c>
      <c r="U754" s="157">
        <v>0</v>
      </c>
      <c r="V754" s="157">
        <f>ROUND(E754*U754,2)</f>
        <v>0</v>
      </c>
      <c r="W754" s="157"/>
      <c r="X754" s="157" t="s">
        <v>292</v>
      </c>
      <c r="Y754" s="148"/>
      <c r="Z754" s="148"/>
      <c r="AA754" s="148"/>
      <c r="AB754" s="148"/>
      <c r="AC754" s="148"/>
      <c r="AD754" s="148"/>
      <c r="AE754" s="148"/>
      <c r="AF754" s="148"/>
      <c r="AG754" s="148" t="s">
        <v>293</v>
      </c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</row>
    <row r="755" spans="1:60" outlineLevel="1" x14ac:dyDescent="0.2">
      <c r="A755" s="155"/>
      <c r="B755" s="156"/>
      <c r="C755" s="185" t="s">
        <v>930</v>
      </c>
      <c r="D755" s="158"/>
      <c r="E755" s="159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48"/>
      <c r="Z755" s="148"/>
      <c r="AA755" s="148"/>
      <c r="AB755" s="148"/>
      <c r="AC755" s="148"/>
      <c r="AD755" s="148"/>
      <c r="AE755" s="148"/>
      <c r="AF755" s="148"/>
      <c r="AG755" s="148" t="s">
        <v>287</v>
      </c>
      <c r="AH755" s="148">
        <v>0</v>
      </c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</row>
    <row r="756" spans="1:60" outlineLevel="1" x14ac:dyDescent="0.2">
      <c r="A756" s="155"/>
      <c r="B756" s="156"/>
      <c r="C756" s="185" t="s">
        <v>931</v>
      </c>
      <c r="D756" s="158"/>
      <c r="E756" s="159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48"/>
      <c r="Z756" s="148"/>
      <c r="AA756" s="148"/>
      <c r="AB756" s="148"/>
      <c r="AC756" s="148"/>
      <c r="AD756" s="148"/>
      <c r="AE756" s="148"/>
      <c r="AF756" s="148"/>
      <c r="AG756" s="148" t="s">
        <v>287</v>
      </c>
      <c r="AH756" s="148">
        <v>0</v>
      </c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</row>
    <row r="757" spans="1:60" outlineLevel="1" x14ac:dyDescent="0.2">
      <c r="A757" s="155"/>
      <c r="B757" s="156"/>
      <c r="C757" s="185" t="s">
        <v>932</v>
      </c>
      <c r="D757" s="158"/>
      <c r="E757" s="159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48"/>
      <c r="Z757" s="148"/>
      <c r="AA757" s="148"/>
      <c r="AB757" s="148"/>
      <c r="AC757" s="148"/>
      <c r="AD757" s="148"/>
      <c r="AE757" s="148"/>
      <c r="AF757" s="148"/>
      <c r="AG757" s="148" t="s">
        <v>287</v>
      </c>
      <c r="AH757" s="148">
        <v>0</v>
      </c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</row>
    <row r="758" spans="1:60" outlineLevel="1" x14ac:dyDescent="0.2">
      <c r="A758" s="155"/>
      <c r="B758" s="156"/>
      <c r="C758" s="185" t="s">
        <v>933</v>
      </c>
      <c r="D758" s="158"/>
      <c r="E758" s="159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48"/>
      <c r="Z758" s="148"/>
      <c r="AA758" s="148"/>
      <c r="AB758" s="148"/>
      <c r="AC758" s="148"/>
      <c r="AD758" s="148"/>
      <c r="AE758" s="148"/>
      <c r="AF758" s="148"/>
      <c r="AG758" s="148" t="s">
        <v>287</v>
      </c>
      <c r="AH758" s="148">
        <v>0</v>
      </c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</row>
    <row r="759" spans="1:60" ht="33.75" outlineLevel="1" x14ac:dyDescent="0.2">
      <c r="A759" s="155"/>
      <c r="B759" s="156"/>
      <c r="C759" s="185" t="s">
        <v>934</v>
      </c>
      <c r="D759" s="158"/>
      <c r="E759" s="159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48"/>
      <c r="Z759" s="148"/>
      <c r="AA759" s="148"/>
      <c r="AB759" s="148"/>
      <c r="AC759" s="148"/>
      <c r="AD759" s="148"/>
      <c r="AE759" s="148"/>
      <c r="AF759" s="148"/>
      <c r="AG759" s="148" t="s">
        <v>287</v>
      </c>
      <c r="AH759" s="148">
        <v>0</v>
      </c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</row>
    <row r="760" spans="1:60" outlineLevel="1" x14ac:dyDescent="0.2">
      <c r="A760" s="155"/>
      <c r="B760" s="156"/>
      <c r="C760" s="185" t="s">
        <v>935</v>
      </c>
      <c r="D760" s="158"/>
      <c r="E760" s="159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48"/>
      <c r="Z760" s="148"/>
      <c r="AA760" s="148"/>
      <c r="AB760" s="148"/>
      <c r="AC760" s="148"/>
      <c r="AD760" s="148"/>
      <c r="AE760" s="148"/>
      <c r="AF760" s="148"/>
      <c r="AG760" s="148" t="s">
        <v>287</v>
      </c>
      <c r="AH760" s="148">
        <v>0</v>
      </c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</row>
    <row r="761" spans="1:60" ht="22.5" outlineLevel="1" x14ac:dyDescent="0.2">
      <c r="A761" s="155"/>
      <c r="B761" s="156"/>
      <c r="C761" s="185" t="s">
        <v>936</v>
      </c>
      <c r="D761" s="158"/>
      <c r="E761" s="159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48"/>
      <c r="Z761" s="148"/>
      <c r="AA761" s="148"/>
      <c r="AB761" s="148"/>
      <c r="AC761" s="148"/>
      <c r="AD761" s="148"/>
      <c r="AE761" s="148"/>
      <c r="AF761" s="148"/>
      <c r="AG761" s="148" t="s">
        <v>287</v>
      </c>
      <c r="AH761" s="148">
        <v>0</v>
      </c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</row>
    <row r="762" spans="1:60" outlineLevel="1" x14ac:dyDescent="0.2">
      <c r="A762" s="155"/>
      <c r="B762" s="156"/>
      <c r="C762" s="185" t="s">
        <v>937</v>
      </c>
      <c r="D762" s="158"/>
      <c r="E762" s="159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48"/>
      <c r="Z762" s="148"/>
      <c r="AA762" s="148"/>
      <c r="AB762" s="148"/>
      <c r="AC762" s="148"/>
      <c r="AD762" s="148"/>
      <c r="AE762" s="148"/>
      <c r="AF762" s="148"/>
      <c r="AG762" s="148" t="s">
        <v>287</v>
      </c>
      <c r="AH762" s="148">
        <v>0</v>
      </c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</row>
    <row r="763" spans="1:60" outlineLevel="1" x14ac:dyDescent="0.2">
      <c r="A763" s="155"/>
      <c r="B763" s="156"/>
      <c r="C763" s="185" t="s">
        <v>938</v>
      </c>
      <c r="D763" s="158"/>
      <c r="E763" s="159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48"/>
      <c r="Z763" s="148"/>
      <c r="AA763" s="148"/>
      <c r="AB763" s="148"/>
      <c r="AC763" s="148"/>
      <c r="AD763" s="148"/>
      <c r="AE763" s="148"/>
      <c r="AF763" s="148"/>
      <c r="AG763" s="148" t="s">
        <v>287</v>
      </c>
      <c r="AH763" s="148">
        <v>0</v>
      </c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</row>
    <row r="764" spans="1:60" ht="33.75" outlineLevel="1" x14ac:dyDescent="0.2">
      <c r="A764" s="155"/>
      <c r="B764" s="156"/>
      <c r="C764" s="185" t="s">
        <v>939</v>
      </c>
      <c r="D764" s="158"/>
      <c r="E764" s="159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48"/>
      <c r="Z764" s="148"/>
      <c r="AA764" s="148"/>
      <c r="AB764" s="148"/>
      <c r="AC764" s="148"/>
      <c r="AD764" s="148"/>
      <c r="AE764" s="148"/>
      <c r="AF764" s="148"/>
      <c r="AG764" s="148" t="s">
        <v>287</v>
      </c>
      <c r="AH764" s="148">
        <v>0</v>
      </c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</row>
    <row r="765" spans="1:60" outlineLevel="1" x14ac:dyDescent="0.2">
      <c r="A765" s="155"/>
      <c r="B765" s="156"/>
      <c r="C765" s="185" t="s">
        <v>940</v>
      </c>
      <c r="D765" s="158"/>
      <c r="E765" s="159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48"/>
      <c r="Z765" s="148"/>
      <c r="AA765" s="148"/>
      <c r="AB765" s="148"/>
      <c r="AC765" s="148"/>
      <c r="AD765" s="148"/>
      <c r="AE765" s="148"/>
      <c r="AF765" s="148"/>
      <c r="AG765" s="148" t="s">
        <v>287</v>
      </c>
      <c r="AH765" s="148">
        <v>0</v>
      </c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</row>
    <row r="766" spans="1:60" outlineLevel="1" x14ac:dyDescent="0.2">
      <c r="A766" s="155"/>
      <c r="B766" s="156"/>
      <c r="C766" s="185" t="s">
        <v>941</v>
      </c>
      <c r="D766" s="158"/>
      <c r="E766" s="159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48"/>
      <c r="Z766" s="148"/>
      <c r="AA766" s="148"/>
      <c r="AB766" s="148"/>
      <c r="AC766" s="148"/>
      <c r="AD766" s="148"/>
      <c r="AE766" s="148"/>
      <c r="AF766" s="148"/>
      <c r="AG766" s="148" t="s">
        <v>287</v>
      </c>
      <c r="AH766" s="148">
        <v>0</v>
      </c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</row>
    <row r="767" spans="1:60" outlineLevel="1" x14ac:dyDescent="0.2">
      <c r="A767" s="155"/>
      <c r="B767" s="156"/>
      <c r="C767" s="185" t="s">
        <v>942</v>
      </c>
      <c r="D767" s="158"/>
      <c r="E767" s="159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48"/>
      <c r="Z767" s="148"/>
      <c r="AA767" s="148"/>
      <c r="AB767" s="148"/>
      <c r="AC767" s="148"/>
      <c r="AD767" s="148"/>
      <c r="AE767" s="148"/>
      <c r="AF767" s="148"/>
      <c r="AG767" s="148" t="s">
        <v>287</v>
      </c>
      <c r="AH767" s="148">
        <v>0</v>
      </c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</row>
    <row r="768" spans="1:60" outlineLevel="1" x14ac:dyDescent="0.2">
      <c r="A768" s="155"/>
      <c r="B768" s="156"/>
      <c r="C768" s="185" t="s">
        <v>943</v>
      </c>
      <c r="D768" s="158"/>
      <c r="E768" s="159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48"/>
      <c r="Z768" s="148"/>
      <c r="AA768" s="148"/>
      <c r="AB768" s="148"/>
      <c r="AC768" s="148"/>
      <c r="AD768" s="148"/>
      <c r="AE768" s="148"/>
      <c r="AF768" s="148"/>
      <c r="AG768" s="148" t="s">
        <v>287</v>
      </c>
      <c r="AH768" s="148">
        <v>0</v>
      </c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</row>
    <row r="769" spans="1:60" outlineLevel="1" x14ac:dyDescent="0.2">
      <c r="A769" s="155"/>
      <c r="B769" s="156"/>
      <c r="C769" s="185" t="s">
        <v>944</v>
      </c>
      <c r="D769" s="158"/>
      <c r="E769" s="159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48"/>
      <c r="Z769" s="148"/>
      <c r="AA769" s="148"/>
      <c r="AB769" s="148"/>
      <c r="AC769" s="148"/>
      <c r="AD769" s="148"/>
      <c r="AE769" s="148"/>
      <c r="AF769" s="148"/>
      <c r="AG769" s="148" t="s">
        <v>287</v>
      </c>
      <c r="AH769" s="148">
        <v>0</v>
      </c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</row>
    <row r="770" spans="1:60" outlineLevel="1" x14ac:dyDescent="0.2">
      <c r="A770" s="155"/>
      <c r="B770" s="156"/>
      <c r="C770" s="185" t="s">
        <v>945</v>
      </c>
      <c r="D770" s="158"/>
      <c r="E770" s="159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48"/>
      <c r="Z770" s="148"/>
      <c r="AA770" s="148"/>
      <c r="AB770" s="148"/>
      <c r="AC770" s="148"/>
      <c r="AD770" s="148"/>
      <c r="AE770" s="148"/>
      <c r="AF770" s="148"/>
      <c r="AG770" s="148" t="s">
        <v>287</v>
      </c>
      <c r="AH770" s="148">
        <v>0</v>
      </c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</row>
    <row r="771" spans="1:60" outlineLevel="1" x14ac:dyDescent="0.2">
      <c r="A771" s="155"/>
      <c r="B771" s="156"/>
      <c r="C771" s="185" t="s">
        <v>946</v>
      </c>
      <c r="D771" s="158"/>
      <c r="E771" s="159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48"/>
      <c r="Z771" s="148"/>
      <c r="AA771" s="148"/>
      <c r="AB771" s="148"/>
      <c r="AC771" s="148"/>
      <c r="AD771" s="148"/>
      <c r="AE771" s="148"/>
      <c r="AF771" s="148"/>
      <c r="AG771" s="148" t="s">
        <v>287</v>
      </c>
      <c r="AH771" s="148">
        <v>0</v>
      </c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</row>
    <row r="772" spans="1:60" outlineLevel="1" x14ac:dyDescent="0.2">
      <c r="A772" s="155"/>
      <c r="B772" s="156"/>
      <c r="C772" s="185" t="s">
        <v>947</v>
      </c>
      <c r="D772" s="158"/>
      <c r="E772" s="159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48"/>
      <c r="Z772" s="148"/>
      <c r="AA772" s="148"/>
      <c r="AB772" s="148"/>
      <c r="AC772" s="148"/>
      <c r="AD772" s="148"/>
      <c r="AE772" s="148"/>
      <c r="AF772" s="148"/>
      <c r="AG772" s="148" t="s">
        <v>287</v>
      </c>
      <c r="AH772" s="148">
        <v>0</v>
      </c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</row>
    <row r="773" spans="1:60" outlineLevel="1" x14ac:dyDescent="0.2">
      <c r="A773" s="155"/>
      <c r="B773" s="156"/>
      <c r="C773" s="185" t="s">
        <v>948</v>
      </c>
      <c r="D773" s="158"/>
      <c r="E773" s="159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48"/>
      <c r="Z773" s="148"/>
      <c r="AA773" s="148"/>
      <c r="AB773" s="148"/>
      <c r="AC773" s="148"/>
      <c r="AD773" s="148"/>
      <c r="AE773" s="148"/>
      <c r="AF773" s="148"/>
      <c r="AG773" s="148" t="s">
        <v>287</v>
      </c>
      <c r="AH773" s="148">
        <v>0</v>
      </c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</row>
    <row r="774" spans="1:60" outlineLevel="1" x14ac:dyDescent="0.2">
      <c r="A774" s="155"/>
      <c r="B774" s="156"/>
      <c r="C774" s="185" t="s">
        <v>949</v>
      </c>
      <c r="D774" s="158"/>
      <c r="E774" s="159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48"/>
      <c r="Z774" s="148"/>
      <c r="AA774" s="148"/>
      <c r="AB774" s="148"/>
      <c r="AC774" s="148"/>
      <c r="AD774" s="148"/>
      <c r="AE774" s="148"/>
      <c r="AF774" s="148"/>
      <c r="AG774" s="148" t="s">
        <v>287</v>
      </c>
      <c r="AH774" s="148">
        <v>0</v>
      </c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</row>
    <row r="775" spans="1:60" outlineLevel="1" x14ac:dyDescent="0.2">
      <c r="A775" s="155"/>
      <c r="B775" s="156"/>
      <c r="C775" s="185" t="s">
        <v>950</v>
      </c>
      <c r="D775" s="158"/>
      <c r="E775" s="159"/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48"/>
      <c r="Z775" s="148"/>
      <c r="AA775" s="148"/>
      <c r="AB775" s="148"/>
      <c r="AC775" s="148"/>
      <c r="AD775" s="148"/>
      <c r="AE775" s="148"/>
      <c r="AF775" s="148"/>
      <c r="AG775" s="148" t="s">
        <v>287</v>
      </c>
      <c r="AH775" s="148">
        <v>0</v>
      </c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</row>
    <row r="776" spans="1:60" outlineLevel="1" x14ac:dyDescent="0.2">
      <c r="A776" s="155"/>
      <c r="B776" s="156"/>
      <c r="C776" s="185" t="s">
        <v>951</v>
      </c>
      <c r="D776" s="158"/>
      <c r="E776" s="159">
        <v>994.2</v>
      </c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48"/>
      <c r="Z776" s="148"/>
      <c r="AA776" s="148"/>
      <c r="AB776" s="148"/>
      <c r="AC776" s="148"/>
      <c r="AD776" s="148"/>
      <c r="AE776" s="148"/>
      <c r="AF776" s="148"/>
      <c r="AG776" s="148" t="s">
        <v>287</v>
      </c>
      <c r="AH776" s="148">
        <v>0</v>
      </c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</row>
    <row r="777" spans="1:60" outlineLevel="1" x14ac:dyDescent="0.2">
      <c r="A777" s="167">
        <v>125</v>
      </c>
      <c r="B777" s="168" t="s">
        <v>952</v>
      </c>
      <c r="C777" s="184" t="s">
        <v>953</v>
      </c>
      <c r="D777" s="169" t="s">
        <v>353</v>
      </c>
      <c r="E777" s="170">
        <v>944.798</v>
      </c>
      <c r="F777" s="171"/>
      <c r="G777" s="172">
        <f>ROUND(E777*F777,2)</f>
        <v>0</v>
      </c>
      <c r="H777" s="171"/>
      <c r="I777" s="172">
        <f>ROUND(E777*H777,2)</f>
        <v>0</v>
      </c>
      <c r="J777" s="171"/>
      <c r="K777" s="172">
        <f>ROUND(E777*J777,2)</f>
        <v>0</v>
      </c>
      <c r="L777" s="172">
        <v>15</v>
      </c>
      <c r="M777" s="172">
        <f>G777*(1+L777/100)</f>
        <v>0</v>
      </c>
      <c r="N777" s="172">
        <v>0</v>
      </c>
      <c r="O777" s="172">
        <f>ROUND(E777*N777,2)</f>
        <v>0</v>
      </c>
      <c r="P777" s="172">
        <v>0</v>
      </c>
      <c r="Q777" s="172">
        <f>ROUND(E777*P777,2)</f>
        <v>0</v>
      </c>
      <c r="R777" s="172"/>
      <c r="S777" s="172" t="s">
        <v>291</v>
      </c>
      <c r="T777" s="173" t="s">
        <v>283</v>
      </c>
      <c r="U777" s="157">
        <v>0</v>
      </c>
      <c r="V777" s="157">
        <f>ROUND(E777*U777,2)</f>
        <v>0</v>
      </c>
      <c r="W777" s="157"/>
      <c r="X777" s="157" t="s">
        <v>292</v>
      </c>
      <c r="Y777" s="148"/>
      <c r="Z777" s="148"/>
      <c r="AA777" s="148"/>
      <c r="AB777" s="148"/>
      <c r="AC777" s="148"/>
      <c r="AD777" s="148"/>
      <c r="AE777" s="148"/>
      <c r="AF777" s="148"/>
      <c r="AG777" s="148" t="s">
        <v>293</v>
      </c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</row>
    <row r="778" spans="1:60" outlineLevel="1" x14ac:dyDescent="0.2">
      <c r="A778" s="155"/>
      <c r="B778" s="156"/>
      <c r="C778" s="185" t="s">
        <v>930</v>
      </c>
      <c r="D778" s="158"/>
      <c r="E778" s="159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48"/>
      <c r="Z778" s="148"/>
      <c r="AA778" s="148"/>
      <c r="AB778" s="148"/>
      <c r="AC778" s="148"/>
      <c r="AD778" s="148"/>
      <c r="AE778" s="148"/>
      <c r="AF778" s="148"/>
      <c r="AG778" s="148" t="s">
        <v>287</v>
      </c>
      <c r="AH778" s="148">
        <v>0</v>
      </c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</row>
    <row r="779" spans="1:60" outlineLevel="1" x14ac:dyDescent="0.2">
      <c r="A779" s="155"/>
      <c r="B779" s="156"/>
      <c r="C779" s="185" t="s">
        <v>931</v>
      </c>
      <c r="D779" s="158"/>
      <c r="E779" s="159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48"/>
      <c r="Z779" s="148"/>
      <c r="AA779" s="148"/>
      <c r="AB779" s="148"/>
      <c r="AC779" s="148"/>
      <c r="AD779" s="148"/>
      <c r="AE779" s="148"/>
      <c r="AF779" s="148"/>
      <c r="AG779" s="148" t="s">
        <v>287</v>
      </c>
      <c r="AH779" s="148">
        <v>0</v>
      </c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</row>
    <row r="780" spans="1:60" outlineLevel="1" x14ac:dyDescent="0.2">
      <c r="A780" s="155"/>
      <c r="B780" s="156"/>
      <c r="C780" s="185" t="s">
        <v>932</v>
      </c>
      <c r="D780" s="158"/>
      <c r="E780" s="159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48"/>
      <c r="Z780" s="148"/>
      <c r="AA780" s="148"/>
      <c r="AB780" s="148"/>
      <c r="AC780" s="148"/>
      <c r="AD780" s="148"/>
      <c r="AE780" s="148"/>
      <c r="AF780" s="148"/>
      <c r="AG780" s="148" t="s">
        <v>287</v>
      </c>
      <c r="AH780" s="148">
        <v>0</v>
      </c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</row>
    <row r="781" spans="1:60" outlineLevel="1" x14ac:dyDescent="0.2">
      <c r="A781" s="155"/>
      <c r="B781" s="156"/>
      <c r="C781" s="185" t="s">
        <v>933</v>
      </c>
      <c r="D781" s="158"/>
      <c r="E781" s="159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48"/>
      <c r="Z781" s="148"/>
      <c r="AA781" s="148"/>
      <c r="AB781" s="148"/>
      <c r="AC781" s="148"/>
      <c r="AD781" s="148"/>
      <c r="AE781" s="148"/>
      <c r="AF781" s="148"/>
      <c r="AG781" s="148" t="s">
        <v>287</v>
      </c>
      <c r="AH781" s="148">
        <v>0</v>
      </c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</row>
    <row r="782" spans="1:60" ht="33.75" outlineLevel="1" x14ac:dyDescent="0.2">
      <c r="A782" s="155"/>
      <c r="B782" s="156"/>
      <c r="C782" s="185" t="s">
        <v>934</v>
      </c>
      <c r="D782" s="158"/>
      <c r="E782" s="159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48"/>
      <c r="Z782" s="148"/>
      <c r="AA782" s="148"/>
      <c r="AB782" s="148"/>
      <c r="AC782" s="148"/>
      <c r="AD782" s="148"/>
      <c r="AE782" s="148"/>
      <c r="AF782" s="148"/>
      <c r="AG782" s="148" t="s">
        <v>287</v>
      </c>
      <c r="AH782" s="148">
        <v>0</v>
      </c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</row>
    <row r="783" spans="1:60" outlineLevel="1" x14ac:dyDescent="0.2">
      <c r="A783" s="155"/>
      <c r="B783" s="156"/>
      <c r="C783" s="185" t="s">
        <v>935</v>
      </c>
      <c r="D783" s="158"/>
      <c r="E783" s="159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48"/>
      <c r="Z783" s="148"/>
      <c r="AA783" s="148"/>
      <c r="AB783" s="148"/>
      <c r="AC783" s="148"/>
      <c r="AD783" s="148"/>
      <c r="AE783" s="148"/>
      <c r="AF783" s="148"/>
      <c r="AG783" s="148" t="s">
        <v>287</v>
      </c>
      <c r="AH783" s="148">
        <v>0</v>
      </c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</row>
    <row r="784" spans="1:60" ht="22.5" outlineLevel="1" x14ac:dyDescent="0.2">
      <c r="A784" s="155"/>
      <c r="B784" s="156"/>
      <c r="C784" s="185" t="s">
        <v>936</v>
      </c>
      <c r="D784" s="158"/>
      <c r="E784" s="159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48"/>
      <c r="Z784" s="148"/>
      <c r="AA784" s="148"/>
      <c r="AB784" s="148"/>
      <c r="AC784" s="148"/>
      <c r="AD784" s="148"/>
      <c r="AE784" s="148"/>
      <c r="AF784" s="148"/>
      <c r="AG784" s="148" t="s">
        <v>287</v>
      </c>
      <c r="AH784" s="148">
        <v>0</v>
      </c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</row>
    <row r="785" spans="1:60" outlineLevel="1" x14ac:dyDescent="0.2">
      <c r="A785" s="155"/>
      <c r="B785" s="156"/>
      <c r="C785" s="185" t="s">
        <v>937</v>
      </c>
      <c r="D785" s="158"/>
      <c r="E785" s="159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48"/>
      <c r="Z785" s="148"/>
      <c r="AA785" s="148"/>
      <c r="AB785" s="148"/>
      <c r="AC785" s="148"/>
      <c r="AD785" s="148"/>
      <c r="AE785" s="148"/>
      <c r="AF785" s="148"/>
      <c r="AG785" s="148" t="s">
        <v>287</v>
      </c>
      <c r="AH785" s="148">
        <v>0</v>
      </c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</row>
    <row r="786" spans="1:60" outlineLevel="1" x14ac:dyDescent="0.2">
      <c r="A786" s="155"/>
      <c r="B786" s="156"/>
      <c r="C786" s="185" t="s">
        <v>938</v>
      </c>
      <c r="D786" s="158"/>
      <c r="E786" s="159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48"/>
      <c r="Z786" s="148"/>
      <c r="AA786" s="148"/>
      <c r="AB786" s="148"/>
      <c r="AC786" s="148"/>
      <c r="AD786" s="148"/>
      <c r="AE786" s="148"/>
      <c r="AF786" s="148"/>
      <c r="AG786" s="148" t="s">
        <v>287</v>
      </c>
      <c r="AH786" s="148">
        <v>0</v>
      </c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</row>
    <row r="787" spans="1:60" ht="33.75" outlineLevel="1" x14ac:dyDescent="0.2">
      <c r="A787" s="155"/>
      <c r="B787" s="156"/>
      <c r="C787" s="185" t="s">
        <v>939</v>
      </c>
      <c r="D787" s="158"/>
      <c r="E787" s="159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48"/>
      <c r="Z787" s="148"/>
      <c r="AA787" s="148"/>
      <c r="AB787" s="148"/>
      <c r="AC787" s="148"/>
      <c r="AD787" s="148"/>
      <c r="AE787" s="148"/>
      <c r="AF787" s="148"/>
      <c r="AG787" s="148" t="s">
        <v>287</v>
      </c>
      <c r="AH787" s="148">
        <v>0</v>
      </c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</row>
    <row r="788" spans="1:60" outlineLevel="1" x14ac:dyDescent="0.2">
      <c r="A788" s="155"/>
      <c r="B788" s="156"/>
      <c r="C788" s="185" t="s">
        <v>940</v>
      </c>
      <c r="D788" s="158"/>
      <c r="E788" s="159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48"/>
      <c r="Z788" s="148"/>
      <c r="AA788" s="148"/>
      <c r="AB788" s="148"/>
      <c r="AC788" s="148"/>
      <c r="AD788" s="148"/>
      <c r="AE788" s="148"/>
      <c r="AF788" s="148"/>
      <c r="AG788" s="148" t="s">
        <v>287</v>
      </c>
      <c r="AH788" s="148">
        <v>0</v>
      </c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</row>
    <row r="789" spans="1:60" outlineLevel="1" x14ac:dyDescent="0.2">
      <c r="A789" s="155"/>
      <c r="B789" s="156"/>
      <c r="C789" s="185" t="s">
        <v>941</v>
      </c>
      <c r="D789" s="158"/>
      <c r="E789" s="159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48"/>
      <c r="Z789" s="148"/>
      <c r="AA789" s="148"/>
      <c r="AB789" s="148"/>
      <c r="AC789" s="148"/>
      <c r="AD789" s="148"/>
      <c r="AE789" s="148"/>
      <c r="AF789" s="148"/>
      <c r="AG789" s="148" t="s">
        <v>287</v>
      </c>
      <c r="AH789" s="148">
        <v>0</v>
      </c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</row>
    <row r="790" spans="1:60" outlineLevel="1" x14ac:dyDescent="0.2">
      <c r="A790" s="155"/>
      <c r="B790" s="156"/>
      <c r="C790" s="185" t="s">
        <v>942</v>
      </c>
      <c r="D790" s="158"/>
      <c r="E790" s="159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48"/>
      <c r="Z790" s="148"/>
      <c r="AA790" s="148"/>
      <c r="AB790" s="148"/>
      <c r="AC790" s="148"/>
      <c r="AD790" s="148"/>
      <c r="AE790" s="148"/>
      <c r="AF790" s="148"/>
      <c r="AG790" s="148" t="s">
        <v>287</v>
      </c>
      <c r="AH790" s="148">
        <v>0</v>
      </c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</row>
    <row r="791" spans="1:60" outlineLevel="1" x14ac:dyDescent="0.2">
      <c r="A791" s="155"/>
      <c r="B791" s="156"/>
      <c r="C791" s="185" t="s">
        <v>954</v>
      </c>
      <c r="D791" s="158"/>
      <c r="E791" s="159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48"/>
      <c r="Z791" s="148"/>
      <c r="AA791" s="148"/>
      <c r="AB791" s="148"/>
      <c r="AC791" s="148"/>
      <c r="AD791" s="148"/>
      <c r="AE791" s="148"/>
      <c r="AF791" s="148"/>
      <c r="AG791" s="148" t="s">
        <v>287</v>
      </c>
      <c r="AH791" s="148">
        <v>0</v>
      </c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</row>
    <row r="792" spans="1:60" outlineLevel="1" x14ac:dyDescent="0.2">
      <c r="A792" s="155"/>
      <c r="B792" s="156"/>
      <c r="C792" s="185" t="s">
        <v>943</v>
      </c>
      <c r="D792" s="158"/>
      <c r="E792" s="159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48"/>
      <c r="Z792" s="148"/>
      <c r="AA792" s="148"/>
      <c r="AB792" s="148"/>
      <c r="AC792" s="148"/>
      <c r="AD792" s="148"/>
      <c r="AE792" s="148"/>
      <c r="AF792" s="148"/>
      <c r="AG792" s="148" t="s">
        <v>287</v>
      </c>
      <c r="AH792" s="148">
        <v>0</v>
      </c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</row>
    <row r="793" spans="1:60" outlineLevel="1" x14ac:dyDescent="0.2">
      <c r="A793" s="155"/>
      <c r="B793" s="156"/>
      <c r="C793" s="185" t="s">
        <v>946</v>
      </c>
      <c r="D793" s="158"/>
      <c r="E793" s="159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48"/>
      <c r="Z793" s="148"/>
      <c r="AA793" s="148"/>
      <c r="AB793" s="148"/>
      <c r="AC793" s="148"/>
      <c r="AD793" s="148"/>
      <c r="AE793" s="148"/>
      <c r="AF793" s="148"/>
      <c r="AG793" s="148" t="s">
        <v>287</v>
      </c>
      <c r="AH793" s="148">
        <v>0</v>
      </c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</row>
    <row r="794" spans="1:60" outlineLevel="1" x14ac:dyDescent="0.2">
      <c r="A794" s="155"/>
      <c r="B794" s="156"/>
      <c r="C794" s="185" t="s">
        <v>947</v>
      </c>
      <c r="D794" s="158"/>
      <c r="E794" s="159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48"/>
      <c r="Z794" s="148"/>
      <c r="AA794" s="148"/>
      <c r="AB794" s="148"/>
      <c r="AC794" s="148"/>
      <c r="AD794" s="148"/>
      <c r="AE794" s="148"/>
      <c r="AF794" s="148"/>
      <c r="AG794" s="148" t="s">
        <v>287</v>
      </c>
      <c r="AH794" s="148">
        <v>0</v>
      </c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</row>
    <row r="795" spans="1:60" outlineLevel="1" x14ac:dyDescent="0.2">
      <c r="A795" s="155"/>
      <c r="B795" s="156"/>
      <c r="C795" s="185" t="s">
        <v>948</v>
      </c>
      <c r="D795" s="158"/>
      <c r="E795" s="159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48"/>
      <c r="Z795" s="148"/>
      <c r="AA795" s="148"/>
      <c r="AB795" s="148"/>
      <c r="AC795" s="148"/>
      <c r="AD795" s="148"/>
      <c r="AE795" s="148"/>
      <c r="AF795" s="148"/>
      <c r="AG795" s="148" t="s">
        <v>287</v>
      </c>
      <c r="AH795" s="148">
        <v>0</v>
      </c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</row>
    <row r="796" spans="1:60" outlineLevel="1" x14ac:dyDescent="0.2">
      <c r="A796" s="155"/>
      <c r="B796" s="156"/>
      <c r="C796" s="185" t="s">
        <v>949</v>
      </c>
      <c r="D796" s="158"/>
      <c r="E796" s="159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48"/>
      <c r="Z796" s="148"/>
      <c r="AA796" s="148"/>
      <c r="AB796" s="148"/>
      <c r="AC796" s="148"/>
      <c r="AD796" s="148"/>
      <c r="AE796" s="148"/>
      <c r="AF796" s="148"/>
      <c r="AG796" s="148" t="s">
        <v>287</v>
      </c>
      <c r="AH796" s="148">
        <v>0</v>
      </c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</row>
    <row r="797" spans="1:60" outlineLevel="1" x14ac:dyDescent="0.2">
      <c r="A797" s="155"/>
      <c r="B797" s="156"/>
      <c r="C797" s="185" t="s">
        <v>950</v>
      </c>
      <c r="D797" s="158"/>
      <c r="E797" s="159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48"/>
      <c r="Z797" s="148"/>
      <c r="AA797" s="148"/>
      <c r="AB797" s="148"/>
      <c r="AC797" s="148"/>
      <c r="AD797" s="148"/>
      <c r="AE797" s="148"/>
      <c r="AF797" s="148"/>
      <c r="AG797" s="148" t="s">
        <v>287</v>
      </c>
      <c r="AH797" s="148">
        <v>0</v>
      </c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</row>
    <row r="798" spans="1:60" outlineLevel="1" x14ac:dyDescent="0.2">
      <c r="A798" s="155"/>
      <c r="B798" s="156"/>
      <c r="C798" s="185" t="s">
        <v>955</v>
      </c>
      <c r="D798" s="158"/>
      <c r="E798" s="159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48"/>
      <c r="Z798" s="148"/>
      <c r="AA798" s="148"/>
      <c r="AB798" s="148"/>
      <c r="AC798" s="148"/>
      <c r="AD798" s="148"/>
      <c r="AE798" s="148"/>
      <c r="AF798" s="148"/>
      <c r="AG798" s="148" t="s">
        <v>287</v>
      </c>
      <c r="AH798" s="148">
        <v>0</v>
      </c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</row>
    <row r="799" spans="1:60" outlineLevel="1" x14ac:dyDescent="0.2">
      <c r="A799" s="155"/>
      <c r="B799" s="156"/>
      <c r="C799" s="185" t="s">
        <v>956</v>
      </c>
      <c r="D799" s="158"/>
      <c r="E799" s="159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48"/>
      <c r="Z799" s="148"/>
      <c r="AA799" s="148"/>
      <c r="AB799" s="148"/>
      <c r="AC799" s="148"/>
      <c r="AD799" s="148"/>
      <c r="AE799" s="148"/>
      <c r="AF799" s="148"/>
      <c r="AG799" s="148" t="s">
        <v>287</v>
      </c>
      <c r="AH799" s="148">
        <v>0</v>
      </c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</row>
    <row r="800" spans="1:60" outlineLevel="1" x14ac:dyDescent="0.2">
      <c r="A800" s="155"/>
      <c r="B800" s="156"/>
      <c r="C800" s="185" t="s">
        <v>957</v>
      </c>
      <c r="D800" s="158"/>
      <c r="E800" s="159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48"/>
      <c r="Z800" s="148"/>
      <c r="AA800" s="148"/>
      <c r="AB800" s="148"/>
      <c r="AC800" s="148"/>
      <c r="AD800" s="148"/>
      <c r="AE800" s="148"/>
      <c r="AF800" s="148"/>
      <c r="AG800" s="148" t="s">
        <v>287</v>
      </c>
      <c r="AH800" s="148">
        <v>0</v>
      </c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</row>
    <row r="801" spans="1:60" outlineLevel="1" x14ac:dyDescent="0.2">
      <c r="A801" s="155"/>
      <c r="B801" s="156"/>
      <c r="C801" s="185" t="s">
        <v>958</v>
      </c>
      <c r="D801" s="158"/>
      <c r="E801" s="159">
        <v>944.80000000000007</v>
      </c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48"/>
      <c r="Z801" s="148"/>
      <c r="AA801" s="148"/>
      <c r="AB801" s="148"/>
      <c r="AC801" s="148"/>
      <c r="AD801" s="148"/>
      <c r="AE801" s="148"/>
      <c r="AF801" s="148"/>
      <c r="AG801" s="148" t="s">
        <v>287</v>
      </c>
      <c r="AH801" s="148">
        <v>0</v>
      </c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</row>
    <row r="802" spans="1:60" outlineLevel="1" x14ac:dyDescent="0.2">
      <c r="A802" s="167">
        <v>126</v>
      </c>
      <c r="B802" s="168" t="s">
        <v>959</v>
      </c>
      <c r="C802" s="184" t="s">
        <v>960</v>
      </c>
      <c r="D802" s="169" t="s">
        <v>445</v>
      </c>
      <c r="E802" s="170">
        <v>341.45000000000005</v>
      </c>
      <c r="F802" s="171"/>
      <c r="G802" s="172">
        <f>ROUND(E802*F802,2)</f>
        <v>0</v>
      </c>
      <c r="H802" s="171"/>
      <c r="I802" s="172">
        <f>ROUND(E802*H802,2)</f>
        <v>0</v>
      </c>
      <c r="J802" s="171"/>
      <c r="K802" s="172">
        <f>ROUND(E802*J802,2)</f>
        <v>0</v>
      </c>
      <c r="L802" s="172">
        <v>15</v>
      </c>
      <c r="M802" s="172">
        <f>G802*(1+L802/100)</f>
        <v>0</v>
      </c>
      <c r="N802" s="172">
        <v>0</v>
      </c>
      <c r="O802" s="172">
        <f>ROUND(E802*N802,2)</f>
        <v>0</v>
      </c>
      <c r="P802" s="172">
        <v>0</v>
      </c>
      <c r="Q802" s="172">
        <f>ROUND(E802*P802,2)</f>
        <v>0</v>
      </c>
      <c r="R802" s="172"/>
      <c r="S802" s="172" t="s">
        <v>291</v>
      </c>
      <c r="T802" s="173" t="s">
        <v>283</v>
      </c>
      <c r="U802" s="157">
        <v>0</v>
      </c>
      <c r="V802" s="157">
        <f>ROUND(E802*U802,2)</f>
        <v>0</v>
      </c>
      <c r="W802" s="157"/>
      <c r="X802" s="157" t="s">
        <v>292</v>
      </c>
      <c r="Y802" s="148"/>
      <c r="Z802" s="148"/>
      <c r="AA802" s="148"/>
      <c r="AB802" s="148"/>
      <c r="AC802" s="148"/>
      <c r="AD802" s="148"/>
      <c r="AE802" s="148"/>
      <c r="AF802" s="148"/>
      <c r="AG802" s="148" t="s">
        <v>293</v>
      </c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</row>
    <row r="803" spans="1:60" outlineLevel="1" x14ac:dyDescent="0.2">
      <c r="A803" s="155"/>
      <c r="B803" s="156"/>
      <c r="C803" s="185" t="s">
        <v>930</v>
      </c>
      <c r="D803" s="158"/>
      <c r="E803" s="159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48"/>
      <c r="Z803" s="148"/>
      <c r="AA803" s="148"/>
      <c r="AB803" s="148"/>
      <c r="AC803" s="148"/>
      <c r="AD803" s="148"/>
      <c r="AE803" s="148"/>
      <c r="AF803" s="148"/>
      <c r="AG803" s="148" t="s">
        <v>287</v>
      </c>
      <c r="AH803" s="148">
        <v>0</v>
      </c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</row>
    <row r="804" spans="1:60" outlineLevel="1" x14ac:dyDescent="0.2">
      <c r="A804" s="155"/>
      <c r="B804" s="156"/>
      <c r="C804" s="185" t="s">
        <v>961</v>
      </c>
      <c r="D804" s="158"/>
      <c r="E804" s="159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48"/>
      <c r="Z804" s="148"/>
      <c r="AA804" s="148"/>
      <c r="AB804" s="148"/>
      <c r="AC804" s="148"/>
      <c r="AD804" s="148"/>
      <c r="AE804" s="148"/>
      <c r="AF804" s="148"/>
      <c r="AG804" s="148" t="s">
        <v>287</v>
      </c>
      <c r="AH804" s="148">
        <v>0</v>
      </c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</row>
    <row r="805" spans="1:60" outlineLevel="1" x14ac:dyDescent="0.2">
      <c r="A805" s="155"/>
      <c r="B805" s="156"/>
      <c r="C805" s="185" t="s">
        <v>962</v>
      </c>
      <c r="D805" s="158"/>
      <c r="E805" s="159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48"/>
      <c r="Z805" s="148"/>
      <c r="AA805" s="148"/>
      <c r="AB805" s="148"/>
      <c r="AC805" s="148"/>
      <c r="AD805" s="148"/>
      <c r="AE805" s="148"/>
      <c r="AF805" s="148"/>
      <c r="AG805" s="148" t="s">
        <v>287</v>
      </c>
      <c r="AH805" s="148">
        <v>0</v>
      </c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</row>
    <row r="806" spans="1:60" outlineLevel="1" x14ac:dyDescent="0.2">
      <c r="A806" s="155"/>
      <c r="B806" s="156"/>
      <c r="C806" s="185" t="s">
        <v>963</v>
      </c>
      <c r="D806" s="158"/>
      <c r="E806" s="159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48"/>
      <c r="Z806" s="148"/>
      <c r="AA806" s="148"/>
      <c r="AB806" s="148"/>
      <c r="AC806" s="148"/>
      <c r="AD806" s="148"/>
      <c r="AE806" s="148"/>
      <c r="AF806" s="148"/>
      <c r="AG806" s="148" t="s">
        <v>287</v>
      </c>
      <c r="AH806" s="148">
        <v>0</v>
      </c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</row>
    <row r="807" spans="1:60" outlineLevel="1" x14ac:dyDescent="0.2">
      <c r="A807" s="155"/>
      <c r="B807" s="156"/>
      <c r="C807" s="185" t="s">
        <v>964</v>
      </c>
      <c r="D807" s="158"/>
      <c r="E807" s="159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48"/>
      <c r="Z807" s="148"/>
      <c r="AA807" s="148"/>
      <c r="AB807" s="148"/>
      <c r="AC807" s="148"/>
      <c r="AD807" s="148"/>
      <c r="AE807" s="148"/>
      <c r="AF807" s="148"/>
      <c r="AG807" s="148" t="s">
        <v>287</v>
      </c>
      <c r="AH807" s="148">
        <v>0</v>
      </c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</row>
    <row r="808" spans="1:60" outlineLevel="1" x14ac:dyDescent="0.2">
      <c r="A808" s="155"/>
      <c r="B808" s="156"/>
      <c r="C808" s="185" t="s">
        <v>965</v>
      </c>
      <c r="D808" s="158"/>
      <c r="E808" s="159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48"/>
      <c r="Z808" s="148"/>
      <c r="AA808" s="148"/>
      <c r="AB808" s="148"/>
      <c r="AC808" s="148"/>
      <c r="AD808" s="148"/>
      <c r="AE808" s="148"/>
      <c r="AF808" s="148"/>
      <c r="AG808" s="148" t="s">
        <v>287</v>
      </c>
      <c r="AH808" s="148">
        <v>0</v>
      </c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</row>
    <row r="809" spans="1:60" outlineLevel="1" x14ac:dyDescent="0.2">
      <c r="A809" s="155"/>
      <c r="B809" s="156"/>
      <c r="C809" s="185" t="s">
        <v>966</v>
      </c>
      <c r="D809" s="158"/>
      <c r="E809" s="159">
        <v>341.45000000000005</v>
      </c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48"/>
      <c r="Z809" s="148"/>
      <c r="AA809" s="148"/>
      <c r="AB809" s="148"/>
      <c r="AC809" s="148"/>
      <c r="AD809" s="148"/>
      <c r="AE809" s="148"/>
      <c r="AF809" s="148"/>
      <c r="AG809" s="148" t="s">
        <v>287</v>
      </c>
      <c r="AH809" s="148">
        <v>0</v>
      </c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</row>
    <row r="810" spans="1:60" outlineLevel="1" x14ac:dyDescent="0.2">
      <c r="A810" s="167">
        <v>127</v>
      </c>
      <c r="B810" s="168" t="s">
        <v>967</v>
      </c>
      <c r="C810" s="184" t="s">
        <v>968</v>
      </c>
      <c r="D810" s="169" t="s">
        <v>353</v>
      </c>
      <c r="E810" s="170">
        <v>103.56</v>
      </c>
      <c r="F810" s="171"/>
      <c r="G810" s="172">
        <f>ROUND(E810*F810,2)</f>
        <v>0</v>
      </c>
      <c r="H810" s="171"/>
      <c r="I810" s="172">
        <f>ROUND(E810*H810,2)</f>
        <v>0</v>
      </c>
      <c r="J810" s="171"/>
      <c r="K810" s="172">
        <f>ROUND(E810*J810,2)</f>
        <v>0</v>
      </c>
      <c r="L810" s="172">
        <v>15</v>
      </c>
      <c r="M810" s="172">
        <f>G810*(1+L810/100)</f>
        <v>0</v>
      </c>
      <c r="N810" s="172">
        <v>0</v>
      </c>
      <c r="O810" s="172">
        <f>ROUND(E810*N810,2)</f>
        <v>0</v>
      </c>
      <c r="P810" s="172">
        <v>0</v>
      </c>
      <c r="Q810" s="172">
        <f>ROUND(E810*P810,2)</f>
        <v>0</v>
      </c>
      <c r="R810" s="172"/>
      <c r="S810" s="172" t="s">
        <v>291</v>
      </c>
      <c r="T810" s="173" t="s">
        <v>283</v>
      </c>
      <c r="U810" s="157">
        <v>0</v>
      </c>
      <c r="V810" s="157">
        <f>ROUND(E810*U810,2)</f>
        <v>0</v>
      </c>
      <c r="W810" s="157"/>
      <c r="X810" s="157" t="s">
        <v>292</v>
      </c>
      <c r="Y810" s="148"/>
      <c r="Z810" s="148"/>
      <c r="AA810" s="148"/>
      <c r="AB810" s="148"/>
      <c r="AC810" s="148"/>
      <c r="AD810" s="148"/>
      <c r="AE810" s="148"/>
      <c r="AF810" s="148"/>
      <c r="AG810" s="148" t="s">
        <v>293</v>
      </c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</row>
    <row r="811" spans="1:60" outlineLevel="1" x14ac:dyDescent="0.2">
      <c r="A811" s="155"/>
      <c r="B811" s="156"/>
      <c r="C811" s="185" t="s">
        <v>969</v>
      </c>
      <c r="D811" s="158"/>
      <c r="E811" s="159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48"/>
      <c r="Z811" s="148"/>
      <c r="AA811" s="148"/>
      <c r="AB811" s="148"/>
      <c r="AC811" s="148"/>
      <c r="AD811" s="148"/>
      <c r="AE811" s="148"/>
      <c r="AF811" s="148"/>
      <c r="AG811" s="148" t="s">
        <v>287</v>
      </c>
      <c r="AH811" s="148">
        <v>0</v>
      </c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</row>
    <row r="812" spans="1:60" outlineLevel="1" x14ac:dyDescent="0.2">
      <c r="A812" s="155"/>
      <c r="B812" s="156"/>
      <c r="C812" s="185" t="s">
        <v>930</v>
      </c>
      <c r="D812" s="158"/>
      <c r="E812" s="159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48"/>
      <c r="Z812" s="148"/>
      <c r="AA812" s="148"/>
      <c r="AB812" s="148"/>
      <c r="AC812" s="148"/>
      <c r="AD812" s="148"/>
      <c r="AE812" s="148"/>
      <c r="AF812" s="148"/>
      <c r="AG812" s="148" t="s">
        <v>287</v>
      </c>
      <c r="AH812" s="148">
        <v>0</v>
      </c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</row>
    <row r="813" spans="1:60" outlineLevel="1" x14ac:dyDescent="0.2">
      <c r="A813" s="155"/>
      <c r="B813" s="156"/>
      <c r="C813" s="185" t="s">
        <v>944</v>
      </c>
      <c r="D813" s="158"/>
      <c r="E813" s="159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48"/>
      <c r="Z813" s="148"/>
      <c r="AA813" s="148"/>
      <c r="AB813" s="148"/>
      <c r="AC813" s="148"/>
      <c r="AD813" s="148"/>
      <c r="AE813" s="148"/>
      <c r="AF813" s="148"/>
      <c r="AG813" s="148" t="s">
        <v>287</v>
      </c>
      <c r="AH813" s="148">
        <v>0</v>
      </c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</row>
    <row r="814" spans="1:60" outlineLevel="1" x14ac:dyDescent="0.2">
      <c r="A814" s="155"/>
      <c r="B814" s="156"/>
      <c r="C814" s="185" t="s">
        <v>970</v>
      </c>
      <c r="D814" s="158"/>
      <c r="E814" s="159">
        <v>103.56</v>
      </c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48"/>
      <c r="Z814" s="148"/>
      <c r="AA814" s="148"/>
      <c r="AB814" s="148"/>
      <c r="AC814" s="148"/>
      <c r="AD814" s="148"/>
      <c r="AE814" s="148"/>
      <c r="AF814" s="148"/>
      <c r="AG814" s="148" t="s">
        <v>287</v>
      </c>
      <c r="AH814" s="148">
        <v>0</v>
      </c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</row>
    <row r="815" spans="1:60" outlineLevel="1" x14ac:dyDescent="0.2">
      <c r="A815" s="167">
        <v>128</v>
      </c>
      <c r="B815" s="168" t="s">
        <v>971</v>
      </c>
      <c r="C815" s="184" t="s">
        <v>972</v>
      </c>
      <c r="D815" s="169" t="s">
        <v>353</v>
      </c>
      <c r="E815" s="170">
        <v>41.400000000000006</v>
      </c>
      <c r="F815" s="171"/>
      <c r="G815" s="172">
        <f>ROUND(E815*F815,2)</f>
        <v>0</v>
      </c>
      <c r="H815" s="171"/>
      <c r="I815" s="172">
        <f>ROUND(E815*H815,2)</f>
        <v>0</v>
      </c>
      <c r="J815" s="171"/>
      <c r="K815" s="172">
        <f>ROUND(E815*J815,2)</f>
        <v>0</v>
      </c>
      <c r="L815" s="172">
        <v>15</v>
      </c>
      <c r="M815" s="172">
        <f>G815*(1+L815/100)</f>
        <v>0</v>
      </c>
      <c r="N815" s="172">
        <v>0</v>
      </c>
      <c r="O815" s="172">
        <f>ROUND(E815*N815,2)</f>
        <v>0</v>
      </c>
      <c r="P815" s="172">
        <v>0</v>
      </c>
      <c r="Q815" s="172">
        <f>ROUND(E815*P815,2)</f>
        <v>0</v>
      </c>
      <c r="R815" s="172"/>
      <c r="S815" s="172" t="s">
        <v>291</v>
      </c>
      <c r="T815" s="173" t="s">
        <v>283</v>
      </c>
      <c r="U815" s="157">
        <v>0</v>
      </c>
      <c r="V815" s="157">
        <f>ROUND(E815*U815,2)</f>
        <v>0</v>
      </c>
      <c r="W815" s="157"/>
      <c r="X815" s="157" t="s">
        <v>292</v>
      </c>
      <c r="Y815" s="148"/>
      <c r="Z815" s="148"/>
      <c r="AA815" s="148"/>
      <c r="AB815" s="148"/>
      <c r="AC815" s="148"/>
      <c r="AD815" s="148"/>
      <c r="AE815" s="148"/>
      <c r="AF815" s="148"/>
      <c r="AG815" s="148" t="s">
        <v>293</v>
      </c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</row>
    <row r="816" spans="1:60" outlineLevel="1" x14ac:dyDescent="0.2">
      <c r="A816" s="155"/>
      <c r="B816" s="156"/>
      <c r="C816" s="185" t="s">
        <v>969</v>
      </c>
      <c r="D816" s="158"/>
      <c r="E816" s="159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48"/>
      <c r="Z816" s="148"/>
      <c r="AA816" s="148"/>
      <c r="AB816" s="148"/>
      <c r="AC816" s="148"/>
      <c r="AD816" s="148"/>
      <c r="AE816" s="148"/>
      <c r="AF816" s="148"/>
      <c r="AG816" s="148" t="s">
        <v>287</v>
      </c>
      <c r="AH816" s="148">
        <v>0</v>
      </c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</row>
    <row r="817" spans="1:60" outlineLevel="1" x14ac:dyDescent="0.2">
      <c r="A817" s="155"/>
      <c r="B817" s="156"/>
      <c r="C817" s="185" t="s">
        <v>930</v>
      </c>
      <c r="D817" s="158"/>
      <c r="E817" s="159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48"/>
      <c r="Z817" s="148"/>
      <c r="AA817" s="148"/>
      <c r="AB817" s="148"/>
      <c r="AC817" s="148"/>
      <c r="AD817" s="148"/>
      <c r="AE817" s="148"/>
      <c r="AF817" s="148"/>
      <c r="AG817" s="148" t="s">
        <v>287</v>
      </c>
      <c r="AH817" s="148">
        <v>0</v>
      </c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</row>
    <row r="818" spans="1:60" outlineLevel="1" x14ac:dyDescent="0.2">
      <c r="A818" s="155"/>
      <c r="B818" s="156"/>
      <c r="C818" s="185" t="s">
        <v>973</v>
      </c>
      <c r="D818" s="158"/>
      <c r="E818" s="159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48"/>
      <c r="Z818" s="148"/>
      <c r="AA818" s="148"/>
      <c r="AB818" s="148"/>
      <c r="AC818" s="148"/>
      <c r="AD818" s="148"/>
      <c r="AE818" s="148"/>
      <c r="AF818" s="148"/>
      <c r="AG818" s="148" t="s">
        <v>287</v>
      </c>
      <c r="AH818" s="148">
        <v>0</v>
      </c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</row>
    <row r="819" spans="1:60" outlineLevel="1" x14ac:dyDescent="0.2">
      <c r="A819" s="155"/>
      <c r="B819" s="156"/>
      <c r="C819" s="185" t="s">
        <v>974</v>
      </c>
      <c r="D819" s="158"/>
      <c r="E819" s="159">
        <v>41.400000000000006</v>
      </c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48"/>
      <c r="Z819" s="148"/>
      <c r="AA819" s="148"/>
      <c r="AB819" s="148"/>
      <c r="AC819" s="148"/>
      <c r="AD819" s="148"/>
      <c r="AE819" s="148"/>
      <c r="AF819" s="148"/>
      <c r="AG819" s="148" t="s">
        <v>287</v>
      </c>
      <c r="AH819" s="148">
        <v>0</v>
      </c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</row>
    <row r="820" spans="1:60" outlineLevel="1" x14ac:dyDescent="0.2">
      <c r="A820" s="167">
        <v>129</v>
      </c>
      <c r="B820" s="168" t="s">
        <v>975</v>
      </c>
      <c r="C820" s="184" t="s">
        <v>976</v>
      </c>
      <c r="D820" s="169" t="s">
        <v>353</v>
      </c>
      <c r="E820" s="170">
        <v>157.56</v>
      </c>
      <c r="F820" s="171"/>
      <c r="G820" s="172">
        <f>ROUND(E820*F820,2)</f>
        <v>0</v>
      </c>
      <c r="H820" s="171"/>
      <c r="I820" s="172">
        <f>ROUND(E820*H820,2)</f>
        <v>0</v>
      </c>
      <c r="J820" s="171"/>
      <c r="K820" s="172">
        <f>ROUND(E820*J820,2)</f>
        <v>0</v>
      </c>
      <c r="L820" s="172">
        <v>15</v>
      </c>
      <c r="M820" s="172">
        <f>G820*(1+L820/100)</f>
        <v>0</v>
      </c>
      <c r="N820" s="172">
        <v>0</v>
      </c>
      <c r="O820" s="172">
        <f>ROUND(E820*N820,2)</f>
        <v>0</v>
      </c>
      <c r="P820" s="172">
        <v>0</v>
      </c>
      <c r="Q820" s="172">
        <f>ROUND(E820*P820,2)</f>
        <v>0</v>
      </c>
      <c r="R820" s="172"/>
      <c r="S820" s="172" t="s">
        <v>291</v>
      </c>
      <c r="T820" s="173" t="s">
        <v>283</v>
      </c>
      <c r="U820" s="157">
        <v>0</v>
      </c>
      <c r="V820" s="157">
        <f>ROUND(E820*U820,2)</f>
        <v>0</v>
      </c>
      <c r="W820" s="157"/>
      <c r="X820" s="157" t="s">
        <v>292</v>
      </c>
      <c r="Y820" s="148"/>
      <c r="Z820" s="148"/>
      <c r="AA820" s="148"/>
      <c r="AB820" s="148"/>
      <c r="AC820" s="148"/>
      <c r="AD820" s="148"/>
      <c r="AE820" s="148"/>
      <c r="AF820" s="148"/>
      <c r="AG820" s="148" t="s">
        <v>293</v>
      </c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</row>
    <row r="821" spans="1:60" outlineLevel="1" x14ac:dyDescent="0.2">
      <c r="A821" s="155"/>
      <c r="B821" s="156"/>
      <c r="C821" s="185" t="s">
        <v>969</v>
      </c>
      <c r="D821" s="158"/>
      <c r="E821" s="159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48"/>
      <c r="Z821" s="148"/>
      <c r="AA821" s="148"/>
      <c r="AB821" s="148"/>
      <c r="AC821" s="148"/>
      <c r="AD821" s="148"/>
      <c r="AE821" s="148"/>
      <c r="AF821" s="148"/>
      <c r="AG821" s="148" t="s">
        <v>287</v>
      </c>
      <c r="AH821" s="148">
        <v>0</v>
      </c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</row>
    <row r="822" spans="1:60" outlineLevel="1" x14ac:dyDescent="0.2">
      <c r="A822" s="155"/>
      <c r="B822" s="156"/>
      <c r="C822" s="185" t="s">
        <v>930</v>
      </c>
      <c r="D822" s="158"/>
      <c r="E822" s="159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48"/>
      <c r="Z822" s="148"/>
      <c r="AA822" s="148"/>
      <c r="AB822" s="148"/>
      <c r="AC822" s="148"/>
      <c r="AD822" s="148"/>
      <c r="AE822" s="148"/>
      <c r="AF822" s="148"/>
      <c r="AG822" s="148" t="s">
        <v>287</v>
      </c>
      <c r="AH822" s="148">
        <v>0</v>
      </c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</row>
    <row r="823" spans="1:60" outlineLevel="1" x14ac:dyDescent="0.2">
      <c r="A823" s="155"/>
      <c r="B823" s="156"/>
      <c r="C823" s="185" t="s">
        <v>954</v>
      </c>
      <c r="D823" s="158"/>
      <c r="E823" s="159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48"/>
      <c r="Z823" s="148"/>
      <c r="AA823" s="148"/>
      <c r="AB823" s="148"/>
      <c r="AC823" s="148"/>
      <c r="AD823" s="148"/>
      <c r="AE823" s="148"/>
      <c r="AF823" s="148"/>
      <c r="AG823" s="148" t="s">
        <v>287</v>
      </c>
      <c r="AH823" s="148">
        <v>0</v>
      </c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</row>
    <row r="824" spans="1:60" outlineLevel="1" x14ac:dyDescent="0.2">
      <c r="A824" s="155"/>
      <c r="B824" s="156"/>
      <c r="C824" s="185" t="s">
        <v>944</v>
      </c>
      <c r="D824" s="158"/>
      <c r="E824" s="159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48"/>
      <c r="Z824" s="148"/>
      <c r="AA824" s="148"/>
      <c r="AB824" s="148"/>
      <c r="AC824" s="148"/>
      <c r="AD824" s="148"/>
      <c r="AE824" s="148"/>
      <c r="AF824" s="148"/>
      <c r="AG824" s="148" t="s">
        <v>287</v>
      </c>
      <c r="AH824" s="148">
        <v>0</v>
      </c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</row>
    <row r="825" spans="1:60" outlineLevel="1" x14ac:dyDescent="0.2">
      <c r="A825" s="155"/>
      <c r="B825" s="156"/>
      <c r="C825" s="185" t="s">
        <v>945</v>
      </c>
      <c r="D825" s="158"/>
      <c r="E825" s="159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48"/>
      <c r="Z825" s="148"/>
      <c r="AA825" s="148"/>
      <c r="AB825" s="148"/>
      <c r="AC825" s="148"/>
      <c r="AD825" s="148"/>
      <c r="AE825" s="148"/>
      <c r="AF825" s="148"/>
      <c r="AG825" s="148" t="s">
        <v>287</v>
      </c>
      <c r="AH825" s="148">
        <v>0</v>
      </c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</row>
    <row r="826" spans="1:60" outlineLevel="1" x14ac:dyDescent="0.2">
      <c r="A826" s="155"/>
      <c r="B826" s="156"/>
      <c r="C826" s="185" t="s">
        <v>977</v>
      </c>
      <c r="D826" s="158"/>
      <c r="E826" s="159">
        <v>157.56</v>
      </c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48"/>
      <c r="Z826" s="148"/>
      <c r="AA826" s="148"/>
      <c r="AB826" s="148"/>
      <c r="AC826" s="148"/>
      <c r="AD826" s="148"/>
      <c r="AE826" s="148"/>
      <c r="AF826" s="148"/>
      <c r="AG826" s="148" t="s">
        <v>287</v>
      </c>
      <c r="AH826" s="148">
        <v>0</v>
      </c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</row>
    <row r="827" spans="1:60" ht="22.5" outlineLevel="1" x14ac:dyDescent="0.2">
      <c r="A827" s="167">
        <v>130</v>
      </c>
      <c r="B827" s="168" t="s">
        <v>978</v>
      </c>
      <c r="C827" s="184" t="s">
        <v>979</v>
      </c>
      <c r="D827" s="169" t="s">
        <v>353</v>
      </c>
      <c r="E827" s="170">
        <v>129.25500000000002</v>
      </c>
      <c r="F827" s="171"/>
      <c r="G827" s="172">
        <f>ROUND(E827*F827,2)</f>
        <v>0</v>
      </c>
      <c r="H827" s="171"/>
      <c r="I827" s="172">
        <f>ROUND(E827*H827,2)</f>
        <v>0</v>
      </c>
      <c r="J827" s="171"/>
      <c r="K827" s="172">
        <f>ROUND(E827*J827,2)</f>
        <v>0</v>
      </c>
      <c r="L827" s="172">
        <v>15</v>
      </c>
      <c r="M827" s="172">
        <f>G827*(1+L827/100)</f>
        <v>0</v>
      </c>
      <c r="N827" s="172">
        <v>0</v>
      </c>
      <c r="O827" s="172">
        <f>ROUND(E827*N827,2)</f>
        <v>0</v>
      </c>
      <c r="P827" s="172">
        <v>0</v>
      </c>
      <c r="Q827" s="172">
        <f>ROUND(E827*P827,2)</f>
        <v>0</v>
      </c>
      <c r="R827" s="172"/>
      <c r="S827" s="172" t="s">
        <v>291</v>
      </c>
      <c r="T827" s="173" t="s">
        <v>283</v>
      </c>
      <c r="U827" s="157">
        <v>0</v>
      </c>
      <c r="V827" s="157">
        <f>ROUND(E827*U827,2)</f>
        <v>0</v>
      </c>
      <c r="W827" s="157"/>
      <c r="X827" s="157" t="s">
        <v>292</v>
      </c>
      <c r="Y827" s="148"/>
      <c r="Z827" s="148"/>
      <c r="AA827" s="148"/>
      <c r="AB827" s="148"/>
      <c r="AC827" s="148"/>
      <c r="AD827" s="148"/>
      <c r="AE827" s="148"/>
      <c r="AF827" s="148"/>
      <c r="AG827" s="148" t="s">
        <v>293</v>
      </c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</row>
    <row r="828" spans="1:60" outlineLevel="1" x14ac:dyDescent="0.2">
      <c r="A828" s="155"/>
      <c r="B828" s="156"/>
      <c r="C828" s="185" t="s">
        <v>969</v>
      </c>
      <c r="D828" s="158"/>
      <c r="E828" s="159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48"/>
      <c r="Z828" s="148"/>
      <c r="AA828" s="148"/>
      <c r="AB828" s="148"/>
      <c r="AC828" s="148"/>
      <c r="AD828" s="148"/>
      <c r="AE828" s="148"/>
      <c r="AF828" s="148"/>
      <c r="AG828" s="148" t="s">
        <v>287</v>
      </c>
      <c r="AH828" s="148">
        <v>0</v>
      </c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</row>
    <row r="829" spans="1:60" outlineLevel="1" x14ac:dyDescent="0.2">
      <c r="A829" s="155"/>
      <c r="B829" s="156"/>
      <c r="C829" s="185" t="s">
        <v>930</v>
      </c>
      <c r="D829" s="158"/>
      <c r="E829" s="159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48"/>
      <c r="Z829" s="148"/>
      <c r="AA829" s="148"/>
      <c r="AB829" s="148"/>
      <c r="AC829" s="148"/>
      <c r="AD829" s="148"/>
      <c r="AE829" s="148"/>
      <c r="AF829" s="148"/>
      <c r="AG829" s="148" t="s">
        <v>287</v>
      </c>
      <c r="AH829" s="148">
        <v>0</v>
      </c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</row>
    <row r="830" spans="1:60" outlineLevel="1" x14ac:dyDescent="0.2">
      <c r="A830" s="155"/>
      <c r="B830" s="156"/>
      <c r="C830" s="185" t="s">
        <v>943</v>
      </c>
      <c r="D830" s="158"/>
      <c r="E830" s="159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48"/>
      <c r="Z830" s="148"/>
      <c r="AA830" s="148"/>
      <c r="AB830" s="148"/>
      <c r="AC830" s="148"/>
      <c r="AD830" s="148"/>
      <c r="AE830" s="148"/>
      <c r="AF830" s="148"/>
      <c r="AG830" s="148" t="s">
        <v>287</v>
      </c>
      <c r="AH830" s="148">
        <v>0</v>
      </c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</row>
    <row r="831" spans="1:60" outlineLevel="1" x14ac:dyDescent="0.2">
      <c r="A831" s="155"/>
      <c r="B831" s="156"/>
      <c r="C831" s="185" t="s">
        <v>946</v>
      </c>
      <c r="D831" s="158"/>
      <c r="E831" s="159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48"/>
      <c r="Z831" s="148"/>
      <c r="AA831" s="148"/>
      <c r="AB831" s="148"/>
      <c r="AC831" s="148"/>
      <c r="AD831" s="148"/>
      <c r="AE831" s="148"/>
      <c r="AF831" s="148"/>
      <c r="AG831" s="148" t="s">
        <v>287</v>
      </c>
      <c r="AH831" s="148">
        <v>0</v>
      </c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</row>
    <row r="832" spans="1:60" outlineLevel="1" x14ac:dyDescent="0.2">
      <c r="A832" s="155"/>
      <c r="B832" s="156"/>
      <c r="C832" s="185" t="s">
        <v>980</v>
      </c>
      <c r="D832" s="158"/>
      <c r="E832" s="159">
        <v>129.26000000000002</v>
      </c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48"/>
      <c r="Z832" s="148"/>
      <c r="AA832" s="148"/>
      <c r="AB832" s="148"/>
      <c r="AC832" s="148"/>
      <c r="AD832" s="148"/>
      <c r="AE832" s="148"/>
      <c r="AF832" s="148"/>
      <c r="AG832" s="148" t="s">
        <v>287</v>
      </c>
      <c r="AH832" s="148">
        <v>0</v>
      </c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</row>
    <row r="833" spans="1:60" ht="22.5" outlineLevel="1" x14ac:dyDescent="0.2">
      <c r="A833" s="167">
        <v>131</v>
      </c>
      <c r="B833" s="168" t="s">
        <v>981</v>
      </c>
      <c r="C833" s="184" t="s">
        <v>982</v>
      </c>
      <c r="D833" s="169" t="s">
        <v>353</v>
      </c>
      <c r="E833" s="170">
        <v>36.96</v>
      </c>
      <c r="F833" s="171"/>
      <c r="G833" s="172">
        <f>ROUND(E833*F833,2)</f>
        <v>0</v>
      </c>
      <c r="H833" s="171"/>
      <c r="I833" s="172">
        <f>ROUND(E833*H833,2)</f>
        <v>0</v>
      </c>
      <c r="J833" s="171"/>
      <c r="K833" s="172">
        <f>ROUND(E833*J833,2)</f>
        <v>0</v>
      </c>
      <c r="L833" s="172">
        <v>15</v>
      </c>
      <c r="M833" s="172">
        <f>G833*(1+L833/100)</f>
        <v>0</v>
      </c>
      <c r="N833" s="172">
        <v>0</v>
      </c>
      <c r="O833" s="172">
        <f>ROUND(E833*N833,2)</f>
        <v>0</v>
      </c>
      <c r="P833" s="172">
        <v>0</v>
      </c>
      <c r="Q833" s="172">
        <f>ROUND(E833*P833,2)</f>
        <v>0</v>
      </c>
      <c r="R833" s="172"/>
      <c r="S833" s="172" t="s">
        <v>291</v>
      </c>
      <c r="T833" s="173" t="s">
        <v>283</v>
      </c>
      <c r="U833" s="157">
        <v>0</v>
      </c>
      <c r="V833" s="157">
        <f>ROUND(E833*U833,2)</f>
        <v>0</v>
      </c>
      <c r="W833" s="157"/>
      <c r="X833" s="157" t="s">
        <v>292</v>
      </c>
      <c r="Y833" s="148"/>
      <c r="Z833" s="148"/>
      <c r="AA833" s="148"/>
      <c r="AB833" s="148"/>
      <c r="AC833" s="148"/>
      <c r="AD833" s="148"/>
      <c r="AE833" s="148"/>
      <c r="AF833" s="148"/>
      <c r="AG833" s="148" t="s">
        <v>293</v>
      </c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</row>
    <row r="834" spans="1:60" outlineLevel="1" x14ac:dyDescent="0.2">
      <c r="A834" s="155"/>
      <c r="B834" s="156"/>
      <c r="C834" s="185" t="s">
        <v>969</v>
      </c>
      <c r="D834" s="158"/>
      <c r="E834" s="159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48"/>
      <c r="Z834" s="148"/>
      <c r="AA834" s="148"/>
      <c r="AB834" s="148"/>
      <c r="AC834" s="148"/>
      <c r="AD834" s="148"/>
      <c r="AE834" s="148"/>
      <c r="AF834" s="148"/>
      <c r="AG834" s="148" t="s">
        <v>287</v>
      </c>
      <c r="AH834" s="148">
        <v>0</v>
      </c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</row>
    <row r="835" spans="1:60" outlineLevel="1" x14ac:dyDescent="0.2">
      <c r="A835" s="155"/>
      <c r="B835" s="156"/>
      <c r="C835" s="185" t="s">
        <v>955</v>
      </c>
      <c r="D835" s="158"/>
      <c r="E835" s="159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48"/>
      <c r="Z835" s="148"/>
      <c r="AA835" s="148"/>
      <c r="AB835" s="148"/>
      <c r="AC835" s="148"/>
      <c r="AD835" s="148"/>
      <c r="AE835" s="148"/>
      <c r="AF835" s="148"/>
      <c r="AG835" s="148" t="s">
        <v>287</v>
      </c>
      <c r="AH835" s="148">
        <v>0</v>
      </c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</row>
    <row r="836" spans="1:60" outlineLevel="1" x14ac:dyDescent="0.2">
      <c r="A836" s="155"/>
      <c r="B836" s="156"/>
      <c r="C836" s="185" t="s">
        <v>956</v>
      </c>
      <c r="D836" s="158"/>
      <c r="E836" s="159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48"/>
      <c r="Z836" s="148"/>
      <c r="AA836" s="148"/>
      <c r="AB836" s="148"/>
      <c r="AC836" s="148"/>
      <c r="AD836" s="148"/>
      <c r="AE836" s="148"/>
      <c r="AF836" s="148"/>
      <c r="AG836" s="148" t="s">
        <v>287</v>
      </c>
      <c r="AH836" s="148">
        <v>0</v>
      </c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</row>
    <row r="837" spans="1:60" outlineLevel="1" x14ac:dyDescent="0.2">
      <c r="A837" s="155"/>
      <c r="B837" s="156"/>
      <c r="C837" s="185" t="s">
        <v>983</v>
      </c>
      <c r="D837" s="158"/>
      <c r="E837" s="159">
        <v>36.96</v>
      </c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48"/>
      <c r="Z837" s="148"/>
      <c r="AA837" s="148"/>
      <c r="AB837" s="148"/>
      <c r="AC837" s="148"/>
      <c r="AD837" s="148"/>
      <c r="AE837" s="148"/>
      <c r="AF837" s="148"/>
      <c r="AG837" s="148" t="s">
        <v>287</v>
      </c>
      <c r="AH837" s="148">
        <v>0</v>
      </c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</row>
    <row r="838" spans="1:60" ht="22.5" outlineLevel="1" x14ac:dyDescent="0.2">
      <c r="A838" s="167">
        <v>132</v>
      </c>
      <c r="B838" s="168" t="s">
        <v>984</v>
      </c>
      <c r="C838" s="184" t="s">
        <v>985</v>
      </c>
      <c r="D838" s="169" t="s">
        <v>353</v>
      </c>
      <c r="E838" s="170">
        <v>36.96</v>
      </c>
      <c r="F838" s="171"/>
      <c r="G838" s="172">
        <f>ROUND(E838*F838,2)</f>
        <v>0</v>
      </c>
      <c r="H838" s="171"/>
      <c r="I838" s="172">
        <f>ROUND(E838*H838,2)</f>
        <v>0</v>
      </c>
      <c r="J838" s="171"/>
      <c r="K838" s="172">
        <f>ROUND(E838*J838,2)</f>
        <v>0</v>
      </c>
      <c r="L838" s="172">
        <v>15</v>
      </c>
      <c r="M838" s="172">
        <f>G838*(1+L838/100)</f>
        <v>0</v>
      </c>
      <c r="N838" s="172">
        <v>0</v>
      </c>
      <c r="O838" s="172">
        <f>ROUND(E838*N838,2)</f>
        <v>0</v>
      </c>
      <c r="P838" s="172">
        <v>0</v>
      </c>
      <c r="Q838" s="172">
        <f>ROUND(E838*P838,2)</f>
        <v>0</v>
      </c>
      <c r="R838" s="172"/>
      <c r="S838" s="172" t="s">
        <v>291</v>
      </c>
      <c r="T838" s="173" t="s">
        <v>283</v>
      </c>
      <c r="U838" s="157">
        <v>0</v>
      </c>
      <c r="V838" s="157">
        <f>ROUND(E838*U838,2)</f>
        <v>0</v>
      </c>
      <c r="W838" s="157"/>
      <c r="X838" s="157" t="s">
        <v>292</v>
      </c>
      <c r="Y838" s="148"/>
      <c r="Z838" s="148"/>
      <c r="AA838" s="148"/>
      <c r="AB838" s="148"/>
      <c r="AC838" s="148"/>
      <c r="AD838" s="148"/>
      <c r="AE838" s="148"/>
      <c r="AF838" s="148"/>
      <c r="AG838" s="148" t="s">
        <v>293</v>
      </c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</row>
    <row r="839" spans="1:60" outlineLevel="1" x14ac:dyDescent="0.2">
      <c r="A839" s="155"/>
      <c r="B839" s="156"/>
      <c r="C839" s="185" t="s">
        <v>969</v>
      </c>
      <c r="D839" s="158"/>
      <c r="E839" s="159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48"/>
      <c r="Z839" s="148"/>
      <c r="AA839" s="148"/>
      <c r="AB839" s="148"/>
      <c r="AC839" s="148"/>
      <c r="AD839" s="148"/>
      <c r="AE839" s="148"/>
      <c r="AF839" s="148"/>
      <c r="AG839" s="148" t="s">
        <v>287</v>
      </c>
      <c r="AH839" s="148">
        <v>0</v>
      </c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</row>
    <row r="840" spans="1:60" outlineLevel="1" x14ac:dyDescent="0.2">
      <c r="A840" s="155"/>
      <c r="B840" s="156"/>
      <c r="C840" s="185" t="s">
        <v>955</v>
      </c>
      <c r="D840" s="158"/>
      <c r="E840" s="159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48"/>
      <c r="Z840" s="148"/>
      <c r="AA840" s="148"/>
      <c r="AB840" s="148"/>
      <c r="AC840" s="148"/>
      <c r="AD840" s="148"/>
      <c r="AE840" s="148"/>
      <c r="AF840" s="148"/>
      <c r="AG840" s="148" t="s">
        <v>287</v>
      </c>
      <c r="AH840" s="148">
        <v>0</v>
      </c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</row>
    <row r="841" spans="1:60" outlineLevel="1" x14ac:dyDescent="0.2">
      <c r="A841" s="155"/>
      <c r="B841" s="156"/>
      <c r="C841" s="185" t="s">
        <v>956</v>
      </c>
      <c r="D841" s="158"/>
      <c r="E841" s="159"/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48"/>
      <c r="Z841" s="148"/>
      <c r="AA841" s="148"/>
      <c r="AB841" s="148"/>
      <c r="AC841" s="148"/>
      <c r="AD841" s="148"/>
      <c r="AE841" s="148"/>
      <c r="AF841" s="148"/>
      <c r="AG841" s="148" t="s">
        <v>287</v>
      </c>
      <c r="AH841" s="148">
        <v>0</v>
      </c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</row>
    <row r="842" spans="1:60" outlineLevel="1" x14ac:dyDescent="0.2">
      <c r="A842" s="155"/>
      <c r="B842" s="156"/>
      <c r="C842" s="185" t="s">
        <v>983</v>
      </c>
      <c r="D842" s="158"/>
      <c r="E842" s="159">
        <v>36.96</v>
      </c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48"/>
      <c r="Z842" s="148"/>
      <c r="AA842" s="148"/>
      <c r="AB842" s="148"/>
      <c r="AC842" s="148"/>
      <c r="AD842" s="148"/>
      <c r="AE842" s="148"/>
      <c r="AF842" s="148"/>
      <c r="AG842" s="148" t="s">
        <v>287</v>
      </c>
      <c r="AH842" s="148">
        <v>0</v>
      </c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</row>
    <row r="843" spans="1:60" ht="22.5" outlineLevel="1" x14ac:dyDescent="0.2">
      <c r="A843" s="167">
        <v>133</v>
      </c>
      <c r="B843" s="168" t="s">
        <v>986</v>
      </c>
      <c r="C843" s="184" t="s">
        <v>987</v>
      </c>
      <c r="D843" s="169" t="s">
        <v>353</v>
      </c>
      <c r="E843" s="170">
        <v>631.67500000000007</v>
      </c>
      <c r="F843" s="171"/>
      <c r="G843" s="172">
        <f>ROUND(E843*F843,2)</f>
        <v>0</v>
      </c>
      <c r="H843" s="171"/>
      <c r="I843" s="172">
        <f>ROUND(E843*H843,2)</f>
        <v>0</v>
      </c>
      <c r="J843" s="171"/>
      <c r="K843" s="172">
        <f>ROUND(E843*J843,2)</f>
        <v>0</v>
      </c>
      <c r="L843" s="172">
        <v>15</v>
      </c>
      <c r="M843" s="172">
        <f>G843*(1+L843/100)</f>
        <v>0</v>
      </c>
      <c r="N843" s="172">
        <v>0</v>
      </c>
      <c r="O843" s="172">
        <f>ROUND(E843*N843,2)</f>
        <v>0</v>
      </c>
      <c r="P843" s="172">
        <v>0</v>
      </c>
      <c r="Q843" s="172">
        <f>ROUND(E843*P843,2)</f>
        <v>0</v>
      </c>
      <c r="R843" s="172"/>
      <c r="S843" s="172" t="s">
        <v>291</v>
      </c>
      <c r="T843" s="173" t="s">
        <v>283</v>
      </c>
      <c r="U843" s="157">
        <v>0</v>
      </c>
      <c r="V843" s="157">
        <f>ROUND(E843*U843,2)</f>
        <v>0</v>
      </c>
      <c r="W843" s="157"/>
      <c r="X843" s="157" t="s">
        <v>292</v>
      </c>
      <c r="Y843" s="148"/>
      <c r="Z843" s="148"/>
      <c r="AA843" s="148"/>
      <c r="AB843" s="148"/>
      <c r="AC843" s="148"/>
      <c r="AD843" s="148"/>
      <c r="AE843" s="148"/>
      <c r="AF843" s="148"/>
      <c r="AG843" s="148" t="s">
        <v>293</v>
      </c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</row>
    <row r="844" spans="1:60" outlineLevel="1" x14ac:dyDescent="0.2">
      <c r="A844" s="155"/>
      <c r="B844" s="156"/>
      <c r="C844" s="185" t="s">
        <v>969</v>
      </c>
      <c r="D844" s="158"/>
      <c r="E844" s="159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48"/>
      <c r="Z844" s="148"/>
      <c r="AA844" s="148"/>
      <c r="AB844" s="148"/>
      <c r="AC844" s="148"/>
      <c r="AD844" s="148"/>
      <c r="AE844" s="148"/>
      <c r="AF844" s="148"/>
      <c r="AG844" s="148" t="s">
        <v>287</v>
      </c>
      <c r="AH844" s="148">
        <v>0</v>
      </c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</row>
    <row r="845" spans="1:60" outlineLevel="1" x14ac:dyDescent="0.2">
      <c r="A845" s="155"/>
      <c r="B845" s="156"/>
      <c r="C845" s="185" t="s">
        <v>930</v>
      </c>
      <c r="D845" s="158"/>
      <c r="E845" s="159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48"/>
      <c r="Z845" s="148"/>
      <c r="AA845" s="148"/>
      <c r="AB845" s="148"/>
      <c r="AC845" s="148"/>
      <c r="AD845" s="148"/>
      <c r="AE845" s="148"/>
      <c r="AF845" s="148"/>
      <c r="AG845" s="148" t="s">
        <v>287</v>
      </c>
      <c r="AH845" s="148">
        <v>0</v>
      </c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</row>
    <row r="846" spans="1:60" outlineLevel="1" x14ac:dyDescent="0.2">
      <c r="A846" s="155"/>
      <c r="B846" s="156"/>
      <c r="C846" s="185" t="s">
        <v>931</v>
      </c>
      <c r="D846" s="158"/>
      <c r="E846" s="159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48"/>
      <c r="Z846" s="148"/>
      <c r="AA846" s="148"/>
      <c r="AB846" s="148"/>
      <c r="AC846" s="148"/>
      <c r="AD846" s="148"/>
      <c r="AE846" s="148"/>
      <c r="AF846" s="148"/>
      <c r="AG846" s="148" t="s">
        <v>287</v>
      </c>
      <c r="AH846" s="148">
        <v>0</v>
      </c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</row>
    <row r="847" spans="1:60" outlineLevel="1" x14ac:dyDescent="0.2">
      <c r="A847" s="155"/>
      <c r="B847" s="156"/>
      <c r="C847" s="185" t="s">
        <v>932</v>
      </c>
      <c r="D847" s="158"/>
      <c r="E847" s="159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48"/>
      <c r="Z847" s="148"/>
      <c r="AA847" s="148"/>
      <c r="AB847" s="148"/>
      <c r="AC847" s="148"/>
      <c r="AD847" s="148"/>
      <c r="AE847" s="148"/>
      <c r="AF847" s="148"/>
      <c r="AG847" s="148" t="s">
        <v>287</v>
      </c>
      <c r="AH847" s="148">
        <v>0</v>
      </c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</row>
    <row r="848" spans="1:60" outlineLevel="1" x14ac:dyDescent="0.2">
      <c r="A848" s="155"/>
      <c r="B848" s="156"/>
      <c r="C848" s="185" t="s">
        <v>933</v>
      </c>
      <c r="D848" s="158"/>
      <c r="E848" s="159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48"/>
      <c r="Z848" s="148"/>
      <c r="AA848" s="148"/>
      <c r="AB848" s="148"/>
      <c r="AC848" s="148"/>
      <c r="AD848" s="148"/>
      <c r="AE848" s="148"/>
      <c r="AF848" s="148"/>
      <c r="AG848" s="148" t="s">
        <v>287</v>
      </c>
      <c r="AH848" s="148">
        <v>0</v>
      </c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</row>
    <row r="849" spans="1:60" ht="33.75" outlineLevel="1" x14ac:dyDescent="0.2">
      <c r="A849" s="155"/>
      <c r="B849" s="156"/>
      <c r="C849" s="185" t="s">
        <v>934</v>
      </c>
      <c r="D849" s="158"/>
      <c r="E849" s="159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48"/>
      <c r="Z849" s="148"/>
      <c r="AA849" s="148"/>
      <c r="AB849" s="148"/>
      <c r="AC849" s="148"/>
      <c r="AD849" s="148"/>
      <c r="AE849" s="148"/>
      <c r="AF849" s="148"/>
      <c r="AG849" s="148" t="s">
        <v>287</v>
      </c>
      <c r="AH849" s="148">
        <v>0</v>
      </c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</row>
    <row r="850" spans="1:60" outlineLevel="1" x14ac:dyDescent="0.2">
      <c r="A850" s="155"/>
      <c r="B850" s="156"/>
      <c r="C850" s="185" t="s">
        <v>935</v>
      </c>
      <c r="D850" s="158"/>
      <c r="E850" s="159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48"/>
      <c r="Z850" s="148"/>
      <c r="AA850" s="148"/>
      <c r="AB850" s="148"/>
      <c r="AC850" s="148"/>
      <c r="AD850" s="148"/>
      <c r="AE850" s="148"/>
      <c r="AF850" s="148"/>
      <c r="AG850" s="148" t="s">
        <v>287</v>
      </c>
      <c r="AH850" s="148">
        <v>0</v>
      </c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</row>
    <row r="851" spans="1:60" outlineLevel="1" x14ac:dyDescent="0.2">
      <c r="A851" s="155"/>
      <c r="B851" s="156"/>
      <c r="C851" s="185" t="s">
        <v>938</v>
      </c>
      <c r="D851" s="158"/>
      <c r="E851" s="159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48"/>
      <c r="Z851" s="148"/>
      <c r="AA851" s="148"/>
      <c r="AB851" s="148"/>
      <c r="AC851" s="148"/>
      <c r="AD851" s="148"/>
      <c r="AE851" s="148"/>
      <c r="AF851" s="148"/>
      <c r="AG851" s="148" t="s">
        <v>287</v>
      </c>
      <c r="AH851" s="148">
        <v>0</v>
      </c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</row>
    <row r="852" spans="1:60" ht="33.75" outlineLevel="1" x14ac:dyDescent="0.2">
      <c r="A852" s="155"/>
      <c r="B852" s="156"/>
      <c r="C852" s="185" t="s">
        <v>939</v>
      </c>
      <c r="D852" s="158"/>
      <c r="E852" s="159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48"/>
      <c r="Z852" s="148"/>
      <c r="AA852" s="148"/>
      <c r="AB852" s="148"/>
      <c r="AC852" s="148"/>
      <c r="AD852" s="148"/>
      <c r="AE852" s="148"/>
      <c r="AF852" s="148"/>
      <c r="AG852" s="148" t="s">
        <v>287</v>
      </c>
      <c r="AH852" s="148">
        <v>0</v>
      </c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</row>
    <row r="853" spans="1:60" outlineLevel="1" x14ac:dyDescent="0.2">
      <c r="A853" s="155"/>
      <c r="B853" s="156"/>
      <c r="C853" s="185" t="s">
        <v>940</v>
      </c>
      <c r="D853" s="158"/>
      <c r="E853" s="159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48"/>
      <c r="Z853" s="148"/>
      <c r="AA853" s="148"/>
      <c r="AB853" s="148"/>
      <c r="AC853" s="148"/>
      <c r="AD853" s="148"/>
      <c r="AE853" s="148"/>
      <c r="AF853" s="148"/>
      <c r="AG853" s="148" t="s">
        <v>287</v>
      </c>
      <c r="AH853" s="148">
        <v>0</v>
      </c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</row>
    <row r="854" spans="1:60" outlineLevel="1" x14ac:dyDescent="0.2">
      <c r="A854" s="155"/>
      <c r="B854" s="156"/>
      <c r="C854" s="185" t="s">
        <v>988</v>
      </c>
      <c r="D854" s="158"/>
      <c r="E854" s="159">
        <v>631.68000000000006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48"/>
      <c r="Z854" s="148"/>
      <c r="AA854" s="148"/>
      <c r="AB854" s="148"/>
      <c r="AC854" s="148"/>
      <c r="AD854" s="148"/>
      <c r="AE854" s="148"/>
      <c r="AF854" s="148"/>
      <c r="AG854" s="148" t="s">
        <v>287</v>
      </c>
      <c r="AH854" s="148">
        <v>0</v>
      </c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</row>
    <row r="855" spans="1:60" ht="22.5" outlineLevel="1" x14ac:dyDescent="0.2">
      <c r="A855" s="167">
        <v>134</v>
      </c>
      <c r="B855" s="168" t="s">
        <v>989</v>
      </c>
      <c r="C855" s="184" t="s">
        <v>990</v>
      </c>
      <c r="D855" s="169" t="s">
        <v>353</v>
      </c>
      <c r="E855" s="170">
        <v>58.272000000000006</v>
      </c>
      <c r="F855" s="171"/>
      <c r="G855" s="172">
        <f>ROUND(E855*F855,2)</f>
        <v>0</v>
      </c>
      <c r="H855" s="171"/>
      <c r="I855" s="172">
        <f>ROUND(E855*H855,2)</f>
        <v>0</v>
      </c>
      <c r="J855" s="171"/>
      <c r="K855" s="172">
        <f>ROUND(E855*J855,2)</f>
        <v>0</v>
      </c>
      <c r="L855" s="172">
        <v>15</v>
      </c>
      <c r="M855" s="172">
        <f>G855*(1+L855/100)</f>
        <v>0</v>
      </c>
      <c r="N855" s="172">
        <v>0</v>
      </c>
      <c r="O855" s="172">
        <f>ROUND(E855*N855,2)</f>
        <v>0</v>
      </c>
      <c r="P855" s="172">
        <v>0</v>
      </c>
      <c r="Q855" s="172">
        <f>ROUND(E855*P855,2)</f>
        <v>0</v>
      </c>
      <c r="R855" s="172"/>
      <c r="S855" s="172" t="s">
        <v>291</v>
      </c>
      <c r="T855" s="173" t="s">
        <v>283</v>
      </c>
      <c r="U855" s="157">
        <v>0</v>
      </c>
      <c r="V855" s="157">
        <f>ROUND(E855*U855,2)</f>
        <v>0</v>
      </c>
      <c r="W855" s="157"/>
      <c r="X855" s="157" t="s">
        <v>292</v>
      </c>
      <c r="Y855" s="148"/>
      <c r="Z855" s="148"/>
      <c r="AA855" s="148"/>
      <c r="AB855" s="148"/>
      <c r="AC855" s="148"/>
      <c r="AD855" s="148"/>
      <c r="AE855" s="148"/>
      <c r="AF855" s="148"/>
      <c r="AG855" s="148" t="s">
        <v>293</v>
      </c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</row>
    <row r="856" spans="1:60" outlineLevel="1" x14ac:dyDescent="0.2">
      <c r="A856" s="155"/>
      <c r="B856" s="156"/>
      <c r="C856" s="185" t="s">
        <v>969</v>
      </c>
      <c r="D856" s="158"/>
      <c r="E856" s="159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48"/>
      <c r="Z856" s="148"/>
      <c r="AA856" s="148"/>
      <c r="AB856" s="148"/>
      <c r="AC856" s="148"/>
      <c r="AD856" s="148"/>
      <c r="AE856" s="148"/>
      <c r="AF856" s="148"/>
      <c r="AG856" s="148" t="s">
        <v>287</v>
      </c>
      <c r="AH856" s="148">
        <v>0</v>
      </c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</row>
    <row r="857" spans="1:60" outlineLevel="1" x14ac:dyDescent="0.2">
      <c r="A857" s="155"/>
      <c r="B857" s="156"/>
      <c r="C857" s="185" t="s">
        <v>930</v>
      </c>
      <c r="D857" s="158"/>
      <c r="E857" s="159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48"/>
      <c r="Z857" s="148"/>
      <c r="AA857" s="148"/>
      <c r="AB857" s="148"/>
      <c r="AC857" s="148"/>
      <c r="AD857" s="148"/>
      <c r="AE857" s="148"/>
      <c r="AF857" s="148"/>
      <c r="AG857" s="148" t="s">
        <v>287</v>
      </c>
      <c r="AH857" s="148">
        <v>0</v>
      </c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</row>
    <row r="858" spans="1:60" outlineLevel="1" x14ac:dyDescent="0.2">
      <c r="A858" s="155"/>
      <c r="B858" s="156"/>
      <c r="C858" s="185" t="s">
        <v>991</v>
      </c>
      <c r="D858" s="158"/>
      <c r="E858" s="159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48"/>
      <c r="Z858" s="148"/>
      <c r="AA858" s="148"/>
      <c r="AB858" s="148"/>
      <c r="AC858" s="148"/>
      <c r="AD858" s="148"/>
      <c r="AE858" s="148"/>
      <c r="AF858" s="148"/>
      <c r="AG858" s="148" t="s">
        <v>287</v>
      </c>
      <c r="AH858" s="148">
        <v>0</v>
      </c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</row>
    <row r="859" spans="1:60" ht="22.5" outlineLevel="1" x14ac:dyDescent="0.2">
      <c r="A859" s="155"/>
      <c r="B859" s="156"/>
      <c r="C859" s="185" t="s">
        <v>936</v>
      </c>
      <c r="D859" s="158"/>
      <c r="E859" s="159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48"/>
      <c r="Z859" s="148"/>
      <c r="AA859" s="148"/>
      <c r="AB859" s="148"/>
      <c r="AC859" s="148"/>
      <c r="AD859" s="148"/>
      <c r="AE859" s="148"/>
      <c r="AF859" s="148"/>
      <c r="AG859" s="148" t="s">
        <v>287</v>
      </c>
      <c r="AH859" s="148">
        <v>0</v>
      </c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</row>
    <row r="860" spans="1:60" outlineLevel="1" x14ac:dyDescent="0.2">
      <c r="A860" s="155"/>
      <c r="B860" s="156"/>
      <c r="C860" s="185" t="s">
        <v>937</v>
      </c>
      <c r="D860" s="158"/>
      <c r="E860" s="159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48"/>
      <c r="Z860" s="148"/>
      <c r="AA860" s="148"/>
      <c r="AB860" s="148"/>
      <c r="AC860" s="148"/>
      <c r="AD860" s="148"/>
      <c r="AE860" s="148"/>
      <c r="AF860" s="148"/>
      <c r="AG860" s="148" t="s">
        <v>287</v>
      </c>
      <c r="AH860" s="148">
        <v>0</v>
      </c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</row>
    <row r="861" spans="1:60" outlineLevel="1" x14ac:dyDescent="0.2">
      <c r="A861" s="155"/>
      <c r="B861" s="156"/>
      <c r="C861" s="185" t="s">
        <v>992</v>
      </c>
      <c r="D861" s="158"/>
      <c r="E861" s="159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48"/>
      <c r="Z861" s="148"/>
      <c r="AA861" s="148"/>
      <c r="AB861" s="148"/>
      <c r="AC861" s="148"/>
      <c r="AD861" s="148"/>
      <c r="AE861" s="148"/>
      <c r="AF861" s="148"/>
      <c r="AG861" s="148" t="s">
        <v>287</v>
      </c>
      <c r="AH861" s="148">
        <v>0</v>
      </c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</row>
    <row r="862" spans="1:60" outlineLevel="1" x14ac:dyDescent="0.2">
      <c r="A862" s="155"/>
      <c r="B862" s="156"/>
      <c r="C862" s="185" t="s">
        <v>941</v>
      </c>
      <c r="D862" s="158"/>
      <c r="E862" s="159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48"/>
      <c r="Z862" s="148"/>
      <c r="AA862" s="148"/>
      <c r="AB862" s="148"/>
      <c r="AC862" s="148"/>
      <c r="AD862" s="148"/>
      <c r="AE862" s="148"/>
      <c r="AF862" s="148"/>
      <c r="AG862" s="148" t="s">
        <v>287</v>
      </c>
      <c r="AH862" s="148">
        <v>0</v>
      </c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</row>
    <row r="863" spans="1:60" outlineLevel="1" x14ac:dyDescent="0.2">
      <c r="A863" s="155"/>
      <c r="B863" s="156"/>
      <c r="C863" s="185" t="s">
        <v>942</v>
      </c>
      <c r="D863" s="158"/>
      <c r="E863" s="159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48"/>
      <c r="Z863" s="148"/>
      <c r="AA863" s="148"/>
      <c r="AB863" s="148"/>
      <c r="AC863" s="148"/>
      <c r="AD863" s="148"/>
      <c r="AE863" s="148"/>
      <c r="AF863" s="148"/>
      <c r="AG863" s="148" t="s">
        <v>287</v>
      </c>
      <c r="AH863" s="148">
        <v>0</v>
      </c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</row>
    <row r="864" spans="1:60" outlineLevel="1" x14ac:dyDescent="0.2">
      <c r="A864" s="155"/>
      <c r="B864" s="156"/>
      <c r="C864" s="185" t="s">
        <v>993</v>
      </c>
      <c r="D864" s="158"/>
      <c r="E864" s="159">
        <v>58.27</v>
      </c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48"/>
      <c r="Z864" s="148"/>
      <c r="AA864" s="148"/>
      <c r="AB864" s="148"/>
      <c r="AC864" s="148"/>
      <c r="AD864" s="148"/>
      <c r="AE864" s="148"/>
      <c r="AF864" s="148"/>
      <c r="AG864" s="148" t="s">
        <v>287</v>
      </c>
      <c r="AH864" s="148">
        <v>0</v>
      </c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</row>
    <row r="865" spans="1:60" ht="22.5" outlineLevel="1" x14ac:dyDescent="0.2">
      <c r="A865" s="167">
        <v>135</v>
      </c>
      <c r="B865" s="168" t="s">
        <v>994</v>
      </c>
      <c r="C865" s="184" t="s">
        <v>995</v>
      </c>
      <c r="D865" s="169" t="s">
        <v>353</v>
      </c>
      <c r="E865" s="170">
        <v>16.700000000000003</v>
      </c>
      <c r="F865" s="171"/>
      <c r="G865" s="172">
        <f>ROUND(E865*F865,2)</f>
        <v>0</v>
      </c>
      <c r="H865" s="171"/>
      <c r="I865" s="172">
        <f>ROUND(E865*H865,2)</f>
        <v>0</v>
      </c>
      <c r="J865" s="171"/>
      <c r="K865" s="172">
        <f>ROUND(E865*J865,2)</f>
        <v>0</v>
      </c>
      <c r="L865" s="172">
        <v>15</v>
      </c>
      <c r="M865" s="172">
        <f>G865*(1+L865/100)</f>
        <v>0</v>
      </c>
      <c r="N865" s="172">
        <v>0</v>
      </c>
      <c r="O865" s="172">
        <f>ROUND(E865*N865,2)</f>
        <v>0</v>
      </c>
      <c r="P865" s="172">
        <v>0</v>
      </c>
      <c r="Q865" s="172">
        <f>ROUND(E865*P865,2)</f>
        <v>0</v>
      </c>
      <c r="R865" s="172"/>
      <c r="S865" s="172" t="s">
        <v>291</v>
      </c>
      <c r="T865" s="173" t="s">
        <v>283</v>
      </c>
      <c r="U865" s="157">
        <v>0</v>
      </c>
      <c r="V865" s="157">
        <f>ROUND(E865*U865,2)</f>
        <v>0</v>
      </c>
      <c r="W865" s="157"/>
      <c r="X865" s="157" t="s">
        <v>292</v>
      </c>
      <c r="Y865" s="148"/>
      <c r="Z865" s="148"/>
      <c r="AA865" s="148"/>
      <c r="AB865" s="148"/>
      <c r="AC865" s="148"/>
      <c r="AD865" s="148"/>
      <c r="AE865" s="148"/>
      <c r="AF865" s="148"/>
      <c r="AG865" s="148" t="s">
        <v>293</v>
      </c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</row>
    <row r="866" spans="1:60" outlineLevel="1" x14ac:dyDescent="0.2">
      <c r="A866" s="155"/>
      <c r="B866" s="156"/>
      <c r="C866" s="185" t="s">
        <v>969</v>
      </c>
      <c r="D866" s="158"/>
      <c r="E866" s="159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48"/>
      <c r="Z866" s="148"/>
      <c r="AA866" s="148"/>
      <c r="AB866" s="148"/>
      <c r="AC866" s="148"/>
      <c r="AD866" s="148"/>
      <c r="AE866" s="148"/>
      <c r="AF866" s="148"/>
      <c r="AG866" s="148" t="s">
        <v>287</v>
      </c>
      <c r="AH866" s="148">
        <v>0</v>
      </c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</row>
    <row r="867" spans="1:60" outlineLevel="1" x14ac:dyDescent="0.2">
      <c r="A867" s="155"/>
      <c r="B867" s="156"/>
      <c r="C867" s="185" t="s">
        <v>955</v>
      </c>
      <c r="D867" s="158"/>
      <c r="E867" s="159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48"/>
      <c r="Z867" s="148"/>
      <c r="AA867" s="148"/>
      <c r="AB867" s="148"/>
      <c r="AC867" s="148"/>
      <c r="AD867" s="148"/>
      <c r="AE867" s="148"/>
      <c r="AF867" s="148"/>
      <c r="AG867" s="148" t="s">
        <v>287</v>
      </c>
      <c r="AH867" s="148">
        <v>0</v>
      </c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</row>
    <row r="868" spans="1:60" outlineLevel="1" x14ac:dyDescent="0.2">
      <c r="A868" s="155"/>
      <c r="B868" s="156"/>
      <c r="C868" s="185" t="s">
        <v>957</v>
      </c>
      <c r="D868" s="158"/>
      <c r="E868" s="159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48"/>
      <c r="Z868" s="148"/>
      <c r="AA868" s="148"/>
      <c r="AB868" s="148"/>
      <c r="AC868" s="148"/>
      <c r="AD868" s="148"/>
      <c r="AE868" s="148"/>
      <c r="AF868" s="148"/>
      <c r="AG868" s="148" t="s">
        <v>287</v>
      </c>
      <c r="AH868" s="148">
        <v>0</v>
      </c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</row>
    <row r="869" spans="1:60" outlineLevel="1" x14ac:dyDescent="0.2">
      <c r="A869" s="155"/>
      <c r="B869" s="156"/>
      <c r="C869" s="185" t="s">
        <v>930</v>
      </c>
      <c r="D869" s="158"/>
      <c r="E869" s="159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48"/>
      <c r="Z869" s="148"/>
      <c r="AA869" s="148"/>
      <c r="AB869" s="148"/>
      <c r="AC869" s="148"/>
      <c r="AD869" s="148"/>
      <c r="AE869" s="148"/>
      <c r="AF869" s="148"/>
      <c r="AG869" s="148" t="s">
        <v>287</v>
      </c>
      <c r="AH869" s="148">
        <v>0</v>
      </c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</row>
    <row r="870" spans="1:60" outlineLevel="1" x14ac:dyDescent="0.2">
      <c r="A870" s="155"/>
      <c r="B870" s="156"/>
      <c r="C870" s="185" t="s">
        <v>996</v>
      </c>
      <c r="D870" s="158"/>
      <c r="E870" s="159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48"/>
      <c r="Z870" s="148"/>
      <c r="AA870" s="148"/>
      <c r="AB870" s="148"/>
      <c r="AC870" s="148"/>
      <c r="AD870" s="148"/>
      <c r="AE870" s="148"/>
      <c r="AF870" s="148"/>
      <c r="AG870" s="148" t="s">
        <v>287</v>
      </c>
      <c r="AH870" s="148">
        <v>0</v>
      </c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</row>
    <row r="871" spans="1:60" outlineLevel="1" x14ac:dyDescent="0.2">
      <c r="A871" s="155"/>
      <c r="B871" s="156"/>
      <c r="C871" s="185" t="s">
        <v>997</v>
      </c>
      <c r="D871" s="158"/>
      <c r="E871" s="159">
        <v>16.700000000000003</v>
      </c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48"/>
      <c r="Z871" s="148"/>
      <c r="AA871" s="148"/>
      <c r="AB871" s="148"/>
      <c r="AC871" s="148"/>
      <c r="AD871" s="148"/>
      <c r="AE871" s="148"/>
      <c r="AF871" s="148"/>
      <c r="AG871" s="148" t="s">
        <v>287</v>
      </c>
      <c r="AH871" s="148">
        <v>0</v>
      </c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</row>
    <row r="872" spans="1:60" outlineLevel="1" x14ac:dyDescent="0.2">
      <c r="A872" s="167">
        <v>136</v>
      </c>
      <c r="B872" s="168" t="s">
        <v>998</v>
      </c>
      <c r="C872" s="184" t="s">
        <v>999</v>
      </c>
      <c r="D872" s="169" t="s">
        <v>445</v>
      </c>
      <c r="E872" s="170">
        <v>383.45000000000005</v>
      </c>
      <c r="F872" s="171"/>
      <c r="G872" s="172">
        <f>ROUND(E872*F872,2)</f>
        <v>0</v>
      </c>
      <c r="H872" s="171"/>
      <c r="I872" s="172">
        <f>ROUND(E872*H872,2)</f>
        <v>0</v>
      </c>
      <c r="J872" s="171"/>
      <c r="K872" s="172">
        <f>ROUND(E872*J872,2)</f>
        <v>0</v>
      </c>
      <c r="L872" s="172">
        <v>15</v>
      </c>
      <c r="M872" s="172">
        <f>G872*(1+L872/100)</f>
        <v>0</v>
      </c>
      <c r="N872" s="172">
        <v>0</v>
      </c>
      <c r="O872" s="172">
        <f>ROUND(E872*N872,2)</f>
        <v>0</v>
      </c>
      <c r="P872" s="172">
        <v>0</v>
      </c>
      <c r="Q872" s="172">
        <f>ROUND(E872*P872,2)</f>
        <v>0</v>
      </c>
      <c r="R872" s="172"/>
      <c r="S872" s="172" t="s">
        <v>291</v>
      </c>
      <c r="T872" s="173" t="s">
        <v>283</v>
      </c>
      <c r="U872" s="157">
        <v>0</v>
      </c>
      <c r="V872" s="157">
        <f>ROUND(E872*U872,2)</f>
        <v>0</v>
      </c>
      <c r="W872" s="157"/>
      <c r="X872" s="157" t="s">
        <v>292</v>
      </c>
      <c r="Y872" s="148"/>
      <c r="Z872" s="148"/>
      <c r="AA872" s="148"/>
      <c r="AB872" s="148"/>
      <c r="AC872" s="148"/>
      <c r="AD872" s="148"/>
      <c r="AE872" s="148"/>
      <c r="AF872" s="148"/>
      <c r="AG872" s="148" t="s">
        <v>293</v>
      </c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</row>
    <row r="873" spans="1:60" outlineLevel="1" x14ac:dyDescent="0.2">
      <c r="A873" s="155"/>
      <c r="B873" s="156"/>
      <c r="C873" s="185" t="s">
        <v>969</v>
      </c>
      <c r="D873" s="158"/>
      <c r="E873" s="159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48"/>
      <c r="Z873" s="148"/>
      <c r="AA873" s="148"/>
      <c r="AB873" s="148"/>
      <c r="AC873" s="148"/>
      <c r="AD873" s="148"/>
      <c r="AE873" s="148"/>
      <c r="AF873" s="148"/>
      <c r="AG873" s="148" t="s">
        <v>287</v>
      </c>
      <c r="AH873" s="148">
        <v>0</v>
      </c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</row>
    <row r="874" spans="1:60" outlineLevel="1" x14ac:dyDescent="0.2">
      <c r="A874" s="155"/>
      <c r="B874" s="156"/>
      <c r="C874" s="185" t="s">
        <v>517</v>
      </c>
      <c r="D874" s="158"/>
      <c r="E874" s="159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48"/>
      <c r="Z874" s="148"/>
      <c r="AA874" s="148"/>
      <c r="AB874" s="148"/>
      <c r="AC874" s="148"/>
      <c r="AD874" s="148"/>
      <c r="AE874" s="148"/>
      <c r="AF874" s="148"/>
      <c r="AG874" s="148" t="s">
        <v>287</v>
      </c>
      <c r="AH874" s="148">
        <v>0</v>
      </c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</row>
    <row r="875" spans="1:60" outlineLevel="1" x14ac:dyDescent="0.2">
      <c r="A875" s="155"/>
      <c r="B875" s="156"/>
      <c r="C875" s="185" t="s">
        <v>545</v>
      </c>
      <c r="D875" s="158"/>
      <c r="E875" s="159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48"/>
      <c r="Z875" s="148"/>
      <c r="AA875" s="148"/>
      <c r="AB875" s="148"/>
      <c r="AC875" s="148"/>
      <c r="AD875" s="148"/>
      <c r="AE875" s="148"/>
      <c r="AF875" s="148"/>
      <c r="AG875" s="148" t="s">
        <v>287</v>
      </c>
      <c r="AH875" s="148">
        <v>0</v>
      </c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</row>
    <row r="876" spans="1:60" outlineLevel="1" x14ac:dyDescent="0.2">
      <c r="A876" s="155"/>
      <c r="B876" s="156"/>
      <c r="C876" s="185" t="s">
        <v>876</v>
      </c>
      <c r="D876" s="158"/>
      <c r="E876" s="159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48"/>
      <c r="Z876" s="148"/>
      <c r="AA876" s="148"/>
      <c r="AB876" s="148"/>
      <c r="AC876" s="148"/>
      <c r="AD876" s="148"/>
      <c r="AE876" s="148"/>
      <c r="AF876" s="148"/>
      <c r="AG876" s="148" t="s">
        <v>287</v>
      </c>
      <c r="AH876" s="148">
        <v>0</v>
      </c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</row>
    <row r="877" spans="1:60" outlineLevel="1" x14ac:dyDescent="0.2">
      <c r="A877" s="155"/>
      <c r="B877" s="156"/>
      <c r="C877" s="185" t="s">
        <v>877</v>
      </c>
      <c r="D877" s="158"/>
      <c r="E877" s="159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48"/>
      <c r="Z877" s="148"/>
      <c r="AA877" s="148"/>
      <c r="AB877" s="148"/>
      <c r="AC877" s="148"/>
      <c r="AD877" s="148"/>
      <c r="AE877" s="148"/>
      <c r="AF877" s="148"/>
      <c r="AG877" s="148" t="s">
        <v>287</v>
      </c>
      <c r="AH877" s="148">
        <v>0</v>
      </c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</row>
    <row r="878" spans="1:60" outlineLevel="1" x14ac:dyDescent="0.2">
      <c r="A878" s="155"/>
      <c r="B878" s="156"/>
      <c r="C878" s="185" t="s">
        <v>672</v>
      </c>
      <c r="D878" s="158"/>
      <c r="E878" s="159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48"/>
      <c r="Z878" s="148"/>
      <c r="AA878" s="148"/>
      <c r="AB878" s="148"/>
      <c r="AC878" s="148"/>
      <c r="AD878" s="148"/>
      <c r="AE878" s="148"/>
      <c r="AF878" s="148"/>
      <c r="AG878" s="148" t="s">
        <v>287</v>
      </c>
      <c r="AH878" s="148">
        <v>0</v>
      </c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</row>
    <row r="879" spans="1:60" outlineLevel="1" x14ac:dyDescent="0.2">
      <c r="A879" s="155"/>
      <c r="B879" s="156"/>
      <c r="C879" s="185" t="s">
        <v>878</v>
      </c>
      <c r="D879" s="158"/>
      <c r="E879" s="159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48"/>
      <c r="Z879" s="148"/>
      <c r="AA879" s="148"/>
      <c r="AB879" s="148"/>
      <c r="AC879" s="148"/>
      <c r="AD879" s="148"/>
      <c r="AE879" s="148"/>
      <c r="AF879" s="148"/>
      <c r="AG879" s="148" t="s">
        <v>287</v>
      </c>
      <c r="AH879" s="148">
        <v>0</v>
      </c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</row>
    <row r="880" spans="1:60" ht="22.5" outlineLevel="1" x14ac:dyDescent="0.2">
      <c r="A880" s="155"/>
      <c r="B880" s="156"/>
      <c r="C880" s="185" t="s">
        <v>879</v>
      </c>
      <c r="D880" s="158"/>
      <c r="E880" s="159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48"/>
      <c r="Z880" s="148"/>
      <c r="AA880" s="148"/>
      <c r="AB880" s="148"/>
      <c r="AC880" s="148"/>
      <c r="AD880" s="148"/>
      <c r="AE880" s="148"/>
      <c r="AF880" s="148"/>
      <c r="AG880" s="148" t="s">
        <v>287</v>
      </c>
      <c r="AH880" s="148">
        <v>0</v>
      </c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</row>
    <row r="881" spans="1:60" outlineLevel="1" x14ac:dyDescent="0.2">
      <c r="A881" s="155"/>
      <c r="B881" s="156"/>
      <c r="C881" s="185" t="s">
        <v>673</v>
      </c>
      <c r="D881" s="158"/>
      <c r="E881" s="159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48"/>
      <c r="Z881" s="148"/>
      <c r="AA881" s="148"/>
      <c r="AB881" s="148"/>
      <c r="AC881" s="148"/>
      <c r="AD881" s="148"/>
      <c r="AE881" s="148"/>
      <c r="AF881" s="148"/>
      <c r="AG881" s="148" t="s">
        <v>287</v>
      </c>
      <c r="AH881" s="148">
        <v>0</v>
      </c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</row>
    <row r="882" spans="1:60" outlineLevel="1" x14ac:dyDescent="0.2">
      <c r="A882" s="155"/>
      <c r="B882" s="156"/>
      <c r="C882" s="185" t="s">
        <v>880</v>
      </c>
      <c r="D882" s="158"/>
      <c r="E882" s="159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48"/>
      <c r="Z882" s="148"/>
      <c r="AA882" s="148"/>
      <c r="AB882" s="148"/>
      <c r="AC882" s="148"/>
      <c r="AD882" s="148"/>
      <c r="AE882" s="148"/>
      <c r="AF882" s="148"/>
      <c r="AG882" s="148" t="s">
        <v>287</v>
      </c>
      <c r="AH882" s="148">
        <v>0</v>
      </c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</row>
    <row r="883" spans="1:60" ht="22.5" outlineLevel="1" x14ac:dyDescent="0.2">
      <c r="A883" s="155"/>
      <c r="B883" s="156"/>
      <c r="C883" s="185" t="s">
        <v>881</v>
      </c>
      <c r="D883" s="158"/>
      <c r="E883" s="159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48"/>
      <c r="Z883" s="148"/>
      <c r="AA883" s="148"/>
      <c r="AB883" s="148"/>
      <c r="AC883" s="148"/>
      <c r="AD883" s="148"/>
      <c r="AE883" s="148"/>
      <c r="AF883" s="148"/>
      <c r="AG883" s="148" t="s">
        <v>287</v>
      </c>
      <c r="AH883" s="148">
        <v>0</v>
      </c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</row>
    <row r="884" spans="1:60" outlineLevel="1" x14ac:dyDescent="0.2">
      <c r="A884" s="155"/>
      <c r="B884" s="156"/>
      <c r="C884" s="185" t="s">
        <v>1000</v>
      </c>
      <c r="D884" s="158"/>
      <c r="E884" s="159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48"/>
      <c r="Z884" s="148"/>
      <c r="AA884" s="148"/>
      <c r="AB884" s="148"/>
      <c r="AC884" s="148"/>
      <c r="AD884" s="148"/>
      <c r="AE884" s="148"/>
      <c r="AF884" s="148"/>
      <c r="AG884" s="148" t="s">
        <v>287</v>
      </c>
      <c r="AH884" s="148">
        <v>0</v>
      </c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</row>
    <row r="885" spans="1:60" outlineLevel="1" x14ac:dyDescent="0.2">
      <c r="A885" s="155"/>
      <c r="B885" s="156"/>
      <c r="C885" s="185" t="s">
        <v>1001</v>
      </c>
      <c r="D885" s="158"/>
      <c r="E885" s="159">
        <v>383.45000000000005</v>
      </c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48"/>
      <c r="Z885" s="148"/>
      <c r="AA885" s="148"/>
      <c r="AB885" s="148"/>
      <c r="AC885" s="148"/>
      <c r="AD885" s="148"/>
      <c r="AE885" s="148"/>
      <c r="AF885" s="148"/>
      <c r="AG885" s="148" t="s">
        <v>287</v>
      </c>
      <c r="AH885" s="148">
        <v>0</v>
      </c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</row>
    <row r="886" spans="1:60" outlineLevel="1" x14ac:dyDescent="0.2">
      <c r="A886" s="167">
        <v>137</v>
      </c>
      <c r="B886" s="168" t="s">
        <v>1002</v>
      </c>
      <c r="C886" s="184" t="s">
        <v>1003</v>
      </c>
      <c r="D886" s="169" t="s">
        <v>445</v>
      </c>
      <c r="E886" s="170">
        <v>305.25</v>
      </c>
      <c r="F886" s="171"/>
      <c r="G886" s="172">
        <f>ROUND(E886*F886,2)</f>
        <v>0</v>
      </c>
      <c r="H886" s="171"/>
      <c r="I886" s="172">
        <f>ROUND(E886*H886,2)</f>
        <v>0</v>
      </c>
      <c r="J886" s="171"/>
      <c r="K886" s="172">
        <f>ROUND(E886*J886,2)</f>
        <v>0</v>
      </c>
      <c r="L886" s="172">
        <v>15</v>
      </c>
      <c r="M886" s="172">
        <f>G886*(1+L886/100)</f>
        <v>0</v>
      </c>
      <c r="N886" s="172">
        <v>0</v>
      </c>
      <c r="O886" s="172">
        <f>ROUND(E886*N886,2)</f>
        <v>0</v>
      </c>
      <c r="P886" s="172">
        <v>0</v>
      </c>
      <c r="Q886" s="172">
        <f>ROUND(E886*P886,2)</f>
        <v>0</v>
      </c>
      <c r="R886" s="172"/>
      <c r="S886" s="172" t="s">
        <v>291</v>
      </c>
      <c r="T886" s="173" t="s">
        <v>283</v>
      </c>
      <c r="U886" s="157">
        <v>0</v>
      </c>
      <c r="V886" s="157">
        <f>ROUND(E886*U886,2)</f>
        <v>0</v>
      </c>
      <c r="W886" s="157"/>
      <c r="X886" s="157" t="s">
        <v>292</v>
      </c>
      <c r="Y886" s="148"/>
      <c r="Z886" s="148"/>
      <c r="AA886" s="148"/>
      <c r="AB886" s="148"/>
      <c r="AC886" s="148"/>
      <c r="AD886" s="148"/>
      <c r="AE886" s="148"/>
      <c r="AF886" s="148"/>
      <c r="AG886" s="148" t="s">
        <v>293</v>
      </c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</row>
    <row r="887" spans="1:60" outlineLevel="1" x14ac:dyDescent="0.2">
      <c r="A887" s="155"/>
      <c r="B887" s="156"/>
      <c r="C887" s="185" t="s">
        <v>969</v>
      </c>
      <c r="D887" s="158"/>
      <c r="E887" s="159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48"/>
      <c r="Z887" s="148"/>
      <c r="AA887" s="148"/>
      <c r="AB887" s="148"/>
      <c r="AC887" s="148"/>
      <c r="AD887" s="148"/>
      <c r="AE887" s="148"/>
      <c r="AF887" s="148"/>
      <c r="AG887" s="148" t="s">
        <v>287</v>
      </c>
      <c r="AH887" s="148">
        <v>0</v>
      </c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</row>
    <row r="888" spans="1:60" outlineLevel="1" x14ac:dyDescent="0.2">
      <c r="A888" s="155"/>
      <c r="B888" s="156"/>
      <c r="C888" s="185" t="s">
        <v>517</v>
      </c>
      <c r="D888" s="158"/>
      <c r="E888" s="159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48"/>
      <c r="Z888" s="148"/>
      <c r="AA888" s="148"/>
      <c r="AB888" s="148"/>
      <c r="AC888" s="148"/>
      <c r="AD888" s="148"/>
      <c r="AE888" s="148"/>
      <c r="AF888" s="148"/>
      <c r="AG888" s="148" t="s">
        <v>287</v>
      </c>
      <c r="AH888" s="148">
        <v>0</v>
      </c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</row>
    <row r="889" spans="1:60" outlineLevel="1" x14ac:dyDescent="0.2">
      <c r="A889" s="155"/>
      <c r="B889" s="156"/>
      <c r="C889" s="185" t="s">
        <v>545</v>
      </c>
      <c r="D889" s="158"/>
      <c r="E889" s="159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48"/>
      <c r="Z889" s="148"/>
      <c r="AA889" s="148"/>
      <c r="AB889" s="148"/>
      <c r="AC889" s="148"/>
      <c r="AD889" s="148"/>
      <c r="AE889" s="148"/>
      <c r="AF889" s="148"/>
      <c r="AG889" s="148" t="s">
        <v>287</v>
      </c>
      <c r="AH889" s="148">
        <v>0</v>
      </c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</row>
    <row r="890" spans="1:60" outlineLevel="1" x14ac:dyDescent="0.2">
      <c r="A890" s="155"/>
      <c r="B890" s="156"/>
      <c r="C890" s="185" t="s">
        <v>876</v>
      </c>
      <c r="D890" s="158"/>
      <c r="E890" s="159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48"/>
      <c r="Z890" s="148"/>
      <c r="AA890" s="148"/>
      <c r="AB890" s="148"/>
      <c r="AC890" s="148"/>
      <c r="AD890" s="148"/>
      <c r="AE890" s="148"/>
      <c r="AF890" s="148"/>
      <c r="AG890" s="148" t="s">
        <v>287</v>
      </c>
      <c r="AH890" s="148">
        <v>0</v>
      </c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</row>
    <row r="891" spans="1:60" outlineLevel="1" x14ac:dyDescent="0.2">
      <c r="A891" s="155"/>
      <c r="B891" s="156"/>
      <c r="C891" s="185" t="s">
        <v>877</v>
      </c>
      <c r="D891" s="158"/>
      <c r="E891" s="159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48"/>
      <c r="Z891" s="148"/>
      <c r="AA891" s="148"/>
      <c r="AB891" s="148"/>
      <c r="AC891" s="148"/>
      <c r="AD891" s="148"/>
      <c r="AE891" s="148"/>
      <c r="AF891" s="148"/>
      <c r="AG891" s="148" t="s">
        <v>287</v>
      </c>
      <c r="AH891" s="148">
        <v>0</v>
      </c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</row>
    <row r="892" spans="1:60" outlineLevel="1" x14ac:dyDescent="0.2">
      <c r="A892" s="155"/>
      <c r="B892" s="156"/>
      <c r="C892" s="185" t="s">
        <v>672</v>
      </c>
      <c r="D892" s="158"/>
      <c r="E892" s="159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48"/>
      <c r="Z892" s="148"/>
      <c r="AA892" s="148"/>
      <c r="AB892" s="148"/>
      <c r="AC892" s="148"/>
      <c r="AD892" s="148"/>
      <c r="AE892" s="148"/>
      <c r="AF892" s="148"/>
      <c r="AG892" s="148" t="s">
        <v>287</v>
      </c>
      <c r="AH892" s="148">
        <v>0</v>
      </c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</row>
    <row r="893" spans="1:60" outlineLevel="1" x14ac:dyDescent="0.2">
      <c r="A893" s="155"/>
      <c r="B893" s="156"/>
      <c r="C893" s="185" t="s">
        <v>878</v>
      </c>
      <c r="D893" s="158"/>
      <c r="E893" s="159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48"/>
      <c r="Z893" s="148"/>
      <c r="AA893" s="148"/>
      <c r="AB893" s="148"/>
      <c r="AC893" s="148"/>
      <c r="AD893" s="148"/>
      <c r="AE893" s="148"/>
      <c r="AF893" s="148"/>
      <c r="AG893" s="148" t="s">
        <v>287</v>
      </c>
      <c r="AH893" s="148">
        <v>0</v>
      </c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</row>
    <row r="894" spans="1:60" ht="22.5" outlineLevel="1" x14ac:dyDescent="0.2">
      <c r="A894" s="155"/>
      <c r="B894" s="156"/>
      <c r="C894" s="185" t="s">
        <v>879</v>
      </c>
      <c r="D894" s="158"/>
      <c r="E894" s="159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48"/>
      <c r="Z894" s="148"/>
      <c r="AA894" s="148"/>
      <c r="AB894" s="148"/>
      <c r="AC894" s="148"/>
      <c r="AD894" s="148"/>
      <c r="AE894" s="148"/>
      <c r="AF894" s="148"/>
      <c r="AG894" s="148" t="s">
        <v>287</v>
      </c>
      <c r="AH894" s="148">
        <v>0</v>
      </c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</row>
    <row r="895" spans="1:60" outlineLevel="1" x14ac:dyDescent="0.2">
      <c r="A895" s="155"/>
      <c r="B895" s="156"/>
      <c r="C895" s="185" t="s">
        <v>673</v>
      </c>
      <c r="D895" s="158"/>
      <c r="E895" s="159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48"/>
      <c r="Z895" s="148"/>
      <c r="AA895" s="148"/>
      <c r="AB895" s="148"/>
      <c r="AC895" s="148"/>
      <c r="AD895" s="148"/>
      <c r="AE895" s="148"/>
      <c r="AF895" s="148"/>
      <c r="AG895" s="148" t="s">
        <v>287</v>
      </c>
      <c r="AH895" s="148">
        <v>0</v>
      </c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</row>
    <row r="896" spans="1:60" outlineLevel="1" x14ac:dyDescent="0.2">
      <c r="A896" s="155"/>
      <c r="B896" s="156"/>
      <c r="C896" s="185" t="s">
        <v>880</v>
      </c>
      <c r="D896" s="158"/>
      <c r="E896" s="159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48"/>
      <c r="Z896" s="148"/>
      <c r="AA896" s="148"/>
      <c r="AB896" s="148"/>
      <c r="AC896" s="148"/>
      <c r="AD896" s="148"/>
      <c r="AE896" s="148"/>
      <c r="AF896" s="148"/>
      <c r="AG896" s="148" t="s">
        <v>287</v>
      </c>
      <c r="AH896" s="148">
        <v>0</v>
      </c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</row>
    <row r="897" spans="1:60" ht="22.5" outlineLevel="1" x14ac:dyDescent="0.2">
      <c r="A897" s="155"/>
      <c r="B897" s="156"/>
      <c r="C897" s="185" t="s">
        <v>881</v>
      </c>
      <c r="D897" s="158"/>
      <c r="E897" s="159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48"/>
      <c r="Z897" s="148"/>
      <c r="AA897" s="148"/>
      <c r="AB897" s="148"/>
      <c r="AC897" s="148"/>
      <c r="AD897" s="148"/>
      <c r="AE897" s="148"/>
      <c r="AF897" s="148"/>
      <c r="AG897" s="148" t="s">
        <v>287</v>
      </c>
      <c r="AH897" s="148">
        <v>0</v>
      </c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</row>
    <row r="898" spans="1:60" outlineLevel="1" x14ac:dyDescent="0.2">
      <c r="A898" s="155"/>
      <c r="B898" s="156"/>
      <c r="C898" s="185" t="s">
        <v>882</v>
      </c>
      <c r="D898" s="158"/>
      <c r="E898" s="159">
        <v>305.25</v>
      </c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48"/>
      <c r="Z898" s="148"/>
      <c r="AA898" s="148"/>
      <c r="AB898" s="148"/>
      <c r="AC898" s="148"/>
      <c r="AD898" s="148"/>
      <c r="AE898" s="148"/>
      <c r="AF898" s="148"/>
      <c r="AG898" s="148" t="s">
        <v>287</v>
      </c>
      <c r="AH898" s="148">
        <v>0</v>
      </c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</row>
    <row r="899" spans="1:60" outlineLevel="1" x14ac:dyDescent="0.2">
      <c r="A899" s="167">
        <v>138</v>
      </c>
      <c r="B899" s="168" t="s">
        <v>1004</v>
      </c>
      <c r="C899" s="184" t="s">
        <v>1005</v>
      </c>
      <c r="D899" s="169" t="s">
        <v>445</v>
      </c>
      <c r="E899" s="170">
        <v>107.26</v>
      </c>
      <c r="F899" s="171"/>
      <c r="G899" s="172">
        <f>ROUND(E899*F899,2)</f>
        <v>0</v>
      </c>
      <c r="H899" s="171"/>
      <c r="I899" s="172">
        <f>ROUND(E899*H899,2)</f>
        <v>0</v>
      </c>
      <c r="J899" s="171"/>
      <c r="K899" s="172">
        <f>ROUND(E899*J899,2)</f>
        <v>0</v>
      </c>
      <c r="L899" s="172">
        <v>15</v>
      </c>
      <c r="M899" s="172">
        <f>G899*(1+L899/100)</f>
        <v>0</v>
      </c>
      <c r="N899" s="172">
        <v>0</v>
      </c>
      <c r="O899" s="172">
        <f>ROUND(E899*N899,2)</f>
        <v>0</v>
      </c>
      <c r="P899" s="172">
        <v>0</v>
      </c>
      <c r="Q899" s="172">
        <f>ROUND(E899*P899,2)</f>
        <v>0</v>
      </c>
      <c r="R899" s="172"/>
      <c r="S899" s="172" t="s">
        <v>291</v>
      </c>
      <c r="T899" s="173" t="s">
        <v>283</v>
      </c>
      <c r="U899" s="157">
        <v>0</v>
      </c>
      <c r="V899" s="157">
        <f>ROUND(E899*U899,2)</f>
        <v>0</v>
      </c>
      <c r="W899" s="157"/>
      <c r="X899" s="157" t="s">
        <v>292</v>
      </c>
      <c r="Y899" s="148"/>
      <c r="Z899" s="148"/>
      <c r="AA899" s="148"/>
      <c r="AB899" s="148"/>
      <c r="AC899" s="148"/>
      <c r="AD899" s="148"/>
      <c r="AE899" s="148"/>
      <c r="AF899" s="148"/>
      <c r="AG899" s="148" t="s">
        <v>293</v>
      </c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</row>
    <row r="900" spans="1:60" outlineLevel="1" x14ac:dyDescent="0.2">
      <c r="A900" s="155"/>
      <c r="B900" s="156"/>
      <c r="C900" s="185" t="s">
        <v>969</v>
      </c>
      <c r="D900" s="158"/>
      <c r="E900" s="159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48"/>
      <c r="Z900" s="148"/>
      <c r="AA900" s="148"/>
      <c r="AB900" s="148"/>
      <c r="AC900" s="148"/>
      <c r="AD900" s="148"/>
      <c r="AE900" s="148"/>
      <c r="AF900" s="148"/>
      <c r="AG900" s="148" t="s">
        <v>287</v>
      </c>
      <c r="AH900" s="148">
        <v>0</v>
      </c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</row>
    <row r="901" spans="1:60" outlineLevel="1" x14ac:dyDescent="0.2">
      <c r="A901" s="155"/>
      <c r="B901" s="156"/>
      <c r="C901" s="185" t="s">
        <v>517</v>
      </c>
      <c r="D901" s="158"/>
      <c r="E901" s="159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48"/>
      <c r="Z901" s="148"/>
      <c r="AA901" s="148"/>
      <c r="AB901" s="148"/>
      <c r="AC901" s="148"/>
      <c r="AD901" s="148"/>
      <c r="AE901" s="148"/>
      <c r="AF901" s="148"/>
      <c r="AG901" s="148" t="s">
        <v>287</v>
      </c>
      <c r="AH901" s="148">
        <v>0</v>
      </c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</row>
    <row r="902" spans="1:60" outlineLevel="1" x14ac:dyDescent="0.2">
      <c r="A902" s="155"/>
      <c r="B902" s="156"/>
      <c r="C902" s="185" t="s">
        <v>545</v>
      </c>
      <c r="D902" s="158"/>
      <c r="E902" s="159"/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48"/>
      <c r="Z902" s="148"/>
      <c r="AA902" s="148"/>
      <c r="AB902" s="148"/>
      <c r="AC902" s="148"/>
      <c r="AD902" s="148"/>
      <c r="AE902" s="148"/>
      <c r="AF902" s="148"/>
      <c r="AG902" s="148" t="s">
        <v>287</v>
      </c>
      <c r="AH902" s="148">
        <v>0</v>
      </c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</row>
    <row r="903" spans="1:60" outlineLevel="1" x14ac:dyDescent="0.2">
      <c r="A903" s="155"/>
      <c r="B903" s="156"/>
      <c r="C903" s="185" t="s">
        <v>1006</v>
      </c>
      <c r="D903" s="158"/>
      <c r="E903" s="159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48"/>
      <c r="Z903" s="148"/>
      <c r="AA903" s="148"/>
      <c r="AB903" s="148"/>
      <c r="AC903" s="148"/>
      <c r="AD903" s="148"/>
      <c r="AE903" s="148"/>
      <c r="AF903" s="148"/>
      <c r="AG903" s="148" t="s">
        <v>287</v>
      </c>
      <c r="AH903" s="148">
        <v>0</v>
      </c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</row>
    <row r="904" spans="1:60" outlineLevel="1" x14ac:dyDescent="0.2">
      <c r="A904" s="155"/>
      <c r="B904" s="156"/>
      <c r="C904" s="185" t="s">
        <v>672</v>
      </c>
      <c r="D904" s="158"/>
      <c r="E904" s="159"/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48"/>
      <c r="Z904" s="148"/>
      <c r="AA904" s="148"/>
      <c r="AB904" s="148"/>
      <c r="AC904" s="148"/>
      <c r="AD904" s="148"/>
      <c r="AE904" s="148"/>
      <c r="AF904" s="148"/>
      <c r="AG904" s="148" t="s">
        <v>287</v>
      </c>
      <c r="AH904" s="148">
        <v>0</v>
      </c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</row>
    <row r="905" spans="1:60" ht="22.5" outlineLevel="1" x14ac:dyDescent="0.2">
      <c r="A905" s="155"/>
      <c r="B905" s="156"/>
      <c r="C905" s="185" t="s">
        <v>1007</v>
      </c>
      <c r="D905" s="158"/>
      <c r="E905" s="159"/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48"/>
      <c r="Z905" s="148"/>
      <c r="AA905" s="148"/>
      <c r="AB905" s="148"/>
      <c r="AC905" s="148"/>
      <c r="AD905" s="148"/>
      <c r="AE905" s="148"/>
      <c r="AF905" s="148"/>
      <c r="AG905" s="148" t="s">
        <v>287</v>
      </c>
      <c r="AH905" s="148">
        <v>0</v>
      </c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</row>
    <row r="906" spans="1:60" outlineLevel="1" x14ac:dyDescent="0.2">
      <c r="A906" s="155"/>
      <c r="B906" s="156"/>
      <c r="C906" s="185" t="s">
        <v>673</v>
      </c>
      <c r="D906" s="158"/>
      <c r="E906" s="159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48"/>
      <c r="Z906" s="148"/>
      <c r="AA906" s="148"/>
      <c r="AB906" s="148"/>
      <c r="AC906" s="148"/>
      <c r="AD906" s="148"/>
      <c r="AE906" s="148"/>
      <c r="AF906" s="148"/>
      <c r="AG906" s="148" t="s">
        <v>287</v>
      </c>
      <c r="AH906" s="148">
        <v>0</v>
      </c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</row>
    <row r="907" spans="1:60" ht="22.5" outlineLevel="1" x14ac:dyDescent="0.2">
      <c r="A907" s="155"/>
      <c r="B907" s="156"/>
      <c r="C907" s="185" t="s">
        <v>1008</v>
      </c>
      <c r="D907" s="158"/>
      <c r="E907" s="159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48"/>
      <c r="Z907" s="148"/>
      <c r="AA907" s="148"/>
      <c r="AB907" s="148"/>
      <c r="AC907" s="148"/>
      <c r="AD907" s="148"/>
      <c r="AE907" s="148"/>
      <c r="AF907" s="148"/>
      <c r="AG907" s="148" t="s">
        <v>287</v>
      </c>
      <c r="AH907" s="148">
        <v>0</v>
      </c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</row>
    <row r="908" spans="1:60" outlineLevel="1" x14ac:dyDescent="0.2">
      <c r="A908" s="155"/>
      <c r="B908" s="156"/>
      <c r="C908" s="185" t="s">
        <v>1009</v>
      </c>
      <c r="D908" s="158"/>
      <c r="E908" s="159">
        <v>107.26</v>
      </c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48"/>
      <c r="Z908" s="148"/>
      <c r="AA908" s="148"/>
      <c r="AB908" s="148"/>
      <c r="AC908" s="148"/>
      <c r="AD908" s="148"/>
      <c r="AE908" s="148"/>
      <c r="AF908" s="148"/>
      <c r="AG908" s="148" t="s">
        <v>287</v>
      </c>
      <c r="AH908" s="148">
        <v>0</v>
      </c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</row>
    <row r="909" spans="1:60" outlineLevel="1" x14ac:dyDescent="0.2">
      <c r="A909" s="167">
        <v>139</v>
      </c>
      <c r="B909" s="168" t="s">
        <v>1010</v>
      </c>
      <c r="C909" s="184" t="s">
        <v>1011</v>
      </c>
      <c r="D909" s="169" t="s">
        <v>445</v>
      </c>
      <c r="E909" s="170">
        <v>12.8</v>
      </c>
      <c r="F909" s="171"/>
      <c r="G909" s="172">
        <f>ROUND(E909*F909,2)</f>
        <v>0</v>
      </c>
      <c r="H909" s="171"/>
      <c r="I909" s="172">
        <f>ROUND(E909*H909,2)</f>
        <v>0</v>
      </c>
      <c r="J909" s="171"/>
      <c r="K909" s="172">
        <f>ROUND(E909*J909,2)</f>
        <v>0</v>
      </c>
      <c r="L909" s="172">
        <v>15</v>
      </c>
      <c r="M909" s="172">
        <f>G909*(1+L909/100)</f>
        <v>0</v>
      </c>
      <c r="N909" s="172">
        <v>0</v>
      </c>
      <c r="O909" s="172">
        <f>ROUND(E909*N909,2)</f>
        <v>0</v>
      </c>
      <c r="P909" s="172">
        <v>0</v>
      </c>
      <c r="Q909" s="172">
        <f>ROUND(E909*P909,2)</f>
        <v>0</v>
      </c>
      <c r="R909" s="172"/>
      <c r="S909" s="172" t="s">
        <v>291</v>
      </c>
      <c r="T909" s="173" t="s">
        <v>283</v>
      </c>
      <c r="U909" s="157">
        <v>0</v>
      </c>
      <c r="V909" s="157">
        <f>ROUND(E909*U909,2)</f>
        <v>0</v>
      </c>
      <c r="W909" s="157"/>
      <c r="X909" s="157" t="s">
        <v>292</v>
      </c>
      <c r="Y909" s="148"/>
      <c r="Z909" s="148"/>
      <c r="AA909" s="148"/>
      <c r="AB909" s="148"/>
      <c r="AC909" s="148"/>
      <c r="AD909" s="148"/>
      <c r="AE909" s="148"/>
      <c r="AF909" s="148"/>
      <c r="AG909" s="148" t="s">
        <v>293</v>
      </c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</row>
    <row r="910" spans="1:60" outlineLevel="1" x14ac:dyDescent="0.2">
      <c r="A910" s="155"/>
      <c r="B910" s="156"/>
      <c r="C910" s="185" t="s">
        <v>969</v>
      </c>
      <c r="D910" s="158"/>
      <c r="E910" s="159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48"/>
      <c r="Z910" s="148"/>
      <c r="AA910" s="148"/>
      <c r="AB910" s="148"/>
      <c r="AC910" s="148"/>
      <c r="AD910" s="148"/>
      <c r="AE910" s="148"/>
      <c r="AF910" s="148"/>
      <c r="AG910" s="148" t="s">
        <v>287</v>
      </c>
      <c r="AH910" s="148">
        <v>0</v>
      </c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</row>
    <row r="911" spans="1:60" outlineLevel="1" x14ac:dyDescent="0.2">
      <c r="A911" s="155"/>
      <c r="B911" s="156"/>
      <c r="C911" s="185" t="s">
        <v>1012</v>
      </c>
      <c r="D911" s="158"/>
      <c r="E911" s="159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48"/>
      <c r="Z911" s="148"/>
      <c r="AA911" s="148"/>
      <c r="AB911" s="148"/>
      <c r="AC911" s="148"/>
      <c r="AD911" s="148"/>
      <c r="AE911" s="148"/>
      <c r="AF911" s="148"/>
      <c r="AG911" s="148" t="s">
        <v>287</v>
      </c>
      <c r="AH911" s="148">
        <v>0</v>
      </c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</row>
    <row r="912" spans="1:60" outlineLevel="1" x14ac:dyDescent="0.2">
      <c r="A912" s="155"/>
      <c r="B912" s="156"/>
      <c r="C912" s="185" t="s">
        <v>1013</v>
      </c>
      <c r="D912" s="158"/>
      <c r="E912" s="159">
        <v>12.8</v>
      </c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48"/>
      <c r="Z912" s="148"/>
      <c r="AA912" s="148"/>
      <c r="AB912" s="148"/>
      <c r="AC912" s="148"/>
      <c r="AD912" s="148"/>
      <c r="AE912" s="148"/>
      <c r="AF912" s="148"/>
      <c r="AG912" s="148" t="s">
        <v>287</v>
      </c>
      <c r="AH912" s="148">
        <v>0</v>
      </c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</row>
    <row r="913" spans="1:60" outlineLevel="1" x14ac:dyDescent="0.2">
      <c r="A913" s="167">
        <v>140</v>
      </c>
      <c r="B913" s="168" t="s">
        <v>1014</v>
      </c>
      <c r="C913" s="184" t="s">
        <v>1015</v>
      </c>
      <c r="D913" s="169" t="s">
        <v>353</v>
      </c>
      <c r="E913" s="170">
        <v>20.790000000000003</v>
      </c>
      <c r="F913" s="171"/>
      <c r="G913" s="172">
        <f>ROUND(E913*F913,2)</f>
        <v>0</v>
      </c>
      <c r="H913" s="171"/>
      <c r="I913" s="172">
        <f>ROUND(E913*H913,2)</f>
        <v>0</v>
      </c>
      <c r="J913" s="171"/>
      <c r="K913" s="172">
        <f>ROUND(E913*J913,2)</f>
        <v>0</v>
      </c>
      <c r="L913" s="172">
        <v>15</v>
      </c>
      <c r="M913" s="172">
        <f>G913*(1+L913/100)</f>
        <v>0</v>
      </c>
      <c r="N913" s="172">
        <v>0</v>
      </c>
      <c r="O913" s="172">
        <f>ROUND(E913*N913,2)</f>
        <v>0</v>
      </c>
      <c r="P913" s="172">
        <v>0</v>
      </c>
      <c r="Q913" s="172">
        <f>ROUND(E913*P913,2)</f>
        <v>0</v>
      </c>
      <c r="R913" s="172"/>
      <c r="S913" s="172" t="s">
        <v>282</v>
      </c>
      <c r="T913" s="173" t="s">
        <v>283</v>
      </c>
      <c r="U913" s="157">
        <v>0</v>
      </c>
      <c r="V913" s="157">
        <f>ROUND(E913*U913,2)</f>
        <v>0</v>
      </c>
      <c r="W913" s="157"/>
      <c r="X913" s="157" t="s">
        <v>292</v>
      </c>
      <c r="Y913" s="148"/>
      <c r="Z913" s="148"/>
      <c r="AA913" s="148"/>
      <c r="AB913" s="148"/>
      <c r="AC913" s="148"/>
      <c r="AD913" s="148"/>
      <c r="AE913" s="148"/>
      <c r="AF913" s="148"/>
      <c r="AG913" s="148" t="s">
        <v>293</v>
      </c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</row>
    <row r="914" spans="1:60" outlineLevel="1" x14ac:dyDescent="0.2">
      <c r="A914" s="155"/>
      <c r="B914" s="156"/>
      <c r="C914" s="185" t="s">
        <v>969</v>
      </c>
      <c r="D914" s="158"/>
      <c r="E914" s="159"/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48"/>
      <c r="Z914" s="148"/>
      <c r="AA914" s="148"/>
      <c r="AB914" s="148"/>
      <c r="AC914" s="148"/>
      <c r="AD914" s="148"/>
      <c r="AE914" s="148"/>
      <c r="AF914" s="148"/>
      <c r="AG914" s="148" t="s">
        <v>287</v>
      </c>
      <c r="AH914" s="148">
        <v>0</v>
      </c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</row>
    <row r="915" spans="1:60" outlineLevel="1" x14ac:dyDescent="0.2">
      <c r="A915" s="155"/>
      <c r="B915" s="156"/>
      <c r="C915" s="185" t="s">
        <v>930</v>
      </c>
      <c r="D915" s="158"/>
      <c r="E915" s="159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48"/>
      <c r="Z915" s="148"/>
      <c r="AA915" s="148"/>
      <c r="AB915" s="148"/>
      <c r="AC915" s="148"/>
      <c r="AD915" s="148"/>
      <c r="AE915" s="148"/>
      <c r="AF915" s="148"/>
      <c r="AG915" s="148" t="s">
        <v>287</v>
      </c>
      <c r="AH915" s="148">
        <v>0</v>
      </c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</row>
    <row r="916" spans="1:60" outlineLevel="1" x14ac:dyDescent="0.2">
      <c r="A916" s="155"/>
      <c r="B916" s="156"/>
      <c r="C916" s="185" t="s">
        <v>947</v>
      </c>
      <c r="D916" s="158"/>
      <c r="E916" s="159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48"/>
      <c r="Z916" s="148"/>
      <c r="AA916" s="148"/>
      <c r="AB916" s="148"/>
      <c r="AC916" s="148"/>
      <c r="AD916" s="148"/>
      <c r="AE916" s="148"/>
      <c r="AF916" s="148"/>
      <c r="AG916" s="148" t="s">
        <v>287</v>
      </c>
      <c r="AH916" s="148">
        <v>0</v>
      </c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</row>
    <row r="917" spans="1:60" outlineLevel="1" x14ac:dyDescent="0.2">
      <c r="A917" s="155"/>
      <c r="B917" s="156"/>
      <c r="C917" s="185" t="s">
        <v>1016</v>
      </c>
      <c r="D917" s="158"/>
      <c r="E917" s="159">
        <v>20.790000000000003</v>
      </c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48"/>
      <c r="Z917" s="148"/>
      <c r="AA917" s="148"/>
      <c r="AB917" s="148"/>
      <c r="AC917" s="148"/>
      <c r="AD917" s="148"/>
      <c r="AE917" s="148"/>
      <c r="AF917" s="148"/>
      <c r="AG917" s="148" t="s">
        <v>287</v>
      </c>
      <c r="AH917" s="148">
        <v>0</v>
      </c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</row>
    <row r="918" spans="1:60" outlineLevel="1" x14ac:dyDescent="0.2">
      <c r="A918" s="167">
        <v>141</v>
      </c>
      <c r="B918" s="168" t="s">
        <v>1017</v>
      </c>
      <c r="C918" s="184" t="s">
        <v>1018</v>
      </c>
      <c r="D918" s="169" t="s">
        <v>353</v>
      </c>
      <c r="E918" s="170">
        <v>20.790000000000003</v>
      </c>
      <c r="F918" s="171"/>
      <c r="G918" s="172">
        <f>ROUND(E918*F918,2)</f>
        <v>0</v>
      </c>
      <c r="H918" s="171"/>
      <c r="I918" s="172">
        <f>ROUND(E918*H918,2)</f>
        <v>0</v>
      </c>
      <c r="J918" s="171"/>
      <c r="K918" s="172">
        <f>ROUND(E918*J918,2)</f>
        <v>0</v>
      </c>
      <c r="L918" s="172">
        <v>15</v>
      </c>
      <c r="M918" s="172">
        <f>G918*(1+L918/100)</f>
        <v>0</v>
      </c>
      <c r="N918" s="172">
        <v>0</v>
      </c>
      <c r="O918" s="172">
        <f>ROUND(E918*N918,2)</f>
        <v>0</v>
      </c>
      <c r="P918" s="172">
        <v>0</v>
      </c>
      <c r="Q918" s="172">
        <f>ROUND(E918*P918,2)</f>
        <v>0</v>
      </c>
      <c r="R918" s="172"/>
      <c r="S918" s="172" t="s">
        <v>282</v>
      </c>
      <c r="T918" s="173" t="s">
        <v>283</v>
      </c>
      <c r="U918" s="157">
        <v>0</v>
      </c>
      <c r="V918" s="157">
        <f>ROUND(E918*U918,2)</f>
        <v>0</v>
      </c>
      <c r="W918" s="157"/>
      <c r="X918" s="157" t="s">
        <v>292</v>
      </c>
      <c r="Y918" s="148"/>
      <c r="Z918" s="148"/>
      <c r="AA918" s="148"/>
      <c r="AB918" s="148"/>
      <c r="AC918" s="148"/>
      <c r="AD918" s="148"/>
      <c r="AE918" s="148"/>
      <c r="AF918" s="148"/>
      <c r="AG918" s="148" t="s">
        <v>293</v>
      </c>
      <c r="AH918" s="148"/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</row>
    <row r="919" spans="1:60" outlineLevel="1" x14ac:dyDescent="0.2">
      <c r="A919" s="155"/>
      <c r="B919" s="156"/>
      <c r="C919" s="185" t="s">
        <v>969</v>
      </c>
      <c r="D919" s="158"/>
      <c r="E919" s="159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48"/>
      <c r="Z919" s="148"/>
      <c r="AA919" s="148"/>
      <c r="AB919" s="148"/>
      <c r="AC919" s="148"/>
      <c r="AD919" s="148"/>
      <c r="AE919" s="148"/>
      <c r="AF919" s="148"/>
      <c r="AG919" s="148" t="s">
        <v>287</v>
      </c>
      <c r="AH919" s="148">
        <v>0</v>
      </c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</row>
    <row r="920" spans="1:60" outlineLevel="1" x14ac:dyDescent="0.2">
      <c r="A920" s="155"/>
      <c r="B920" s="156"/>
      <c r="C920" s="185" t="s">
        <v>930</v>
      </c>
      <c r="D920" s="158"/>
      <c r="E920" s="159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48"/>
      <c r="Z920" s="148"/>
      <c r="AA920" s="148"/>
      <c r="AB920" s="148"/>
      <c r="AC920" s="148"/>
      <c r="AD920" s="148"/>
      <c r="AE920" s="148"/>
      <c r="AF920" s="148"/>
      <c r="AG920" s="148" t="s">
        <v>287</v>
      </c>
      <c r="AH920" s="148">
        <v>0</v>
      </c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</row>
    <row r="921" spans="1:60" outlineLevel="1" x14ac:dyDescent="0.2">
      <c r="A921" s="155"/>
      <c r="B921" s="156"/>
      <c r="C921" s="185" t="s">
        <v>947</v>
      </c>
      <c r="D921" s="158"/>
      <c r="E921" s="159"/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48"/>
      <c r="Z921" s="148"/>
      <c r="AA921" s="148"/>
      <c r="AB921" s="148"/>
      <c r="AC921" s="148"/>
      <c r="AD921" s="148"/>
      <c r="AE921" s="148"/>
      <c r="AF921" s="148"/>
      <c r="AG921" s="148" t="s">
        <v>287</v>
      </c>
      <c r="AH921" s="148">
        <v>0</v>
      </c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</row>
    <row r="922" spans="1:60" outlineLevel="1" x14ac:dyDescent="0.2">
      <c r="A922" s="155"/>
      <c r="B922" s="156"/>
      <c r="C922" s="185" t="s">
        <v>1016</v>
      </c>
      <c r="D922" s="158"/>
      <c r="E922" s="159">
        <v>20.790000000000003</v>
      </c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48"/>
      <c r="Z922" s="148"/>
      <c r="AA922" s="148"/>
      <c r="AB922" s="148"/>
      <c r="AC922" s="148"/>
      <c r="AD922" s="148"/>
      <c r="AE922" s="148"/>
      <c r="AF922" s="148"/>
      <c r="AG922" s="148" t="s">
        <v>287</v>
      </c>
      <c r="AH922" s="148">
        <v>0</v>
      </c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</row>
    <row r="923" spans="1:60" outlineLevel="1" x14ac:dyDescent="0.2">
      <c r="A923" s="167">
        <v>142</v>
      </c>
      <c r="B923" s="168" t="s">
        <v>1019</v>
      </c>
      <c r="C923" s="184" t="s">
        <v>1020</v>
      </c>
      <c r="D923" s="169" t="s">
        <v>353</v>
      </c>
      <c r="E923" s="170">
        <v>32.680000000000007</v>
      </c>
      <c r="F923" s="171"/>
      <c r="G923" s="172">
        <f>ROUND(E923*F923,2)</f>
        <v>0</v>
      </c>
      <c r="H923" s="171"/>
      <c r="I923" s="172">
        <f>ROUND(E923*H923,2)</f>
        <v>0</v>
      </c>
      <c r="J923" s="171"/>
      <c r="K923" s="172">
        <f>ROUND(E923*J923,2)</f>
        <v>0</v>
      </c>
      <c r="L923" s="172">
        <v>15</v>
      </c>
      <c r="M923" s="172">
        <f>G923*(1+L923/100)</f>
        <v>0</v>
      </c>
      <c r="N923" s="172">
        <v>0</v>
      </c>
      <c r="O923" s="172">
        <f>ROUND(E923*N923,2)</f>
        <v>0</v>
      </c>
      <c r="P923" s="172">
        <v>0</v>
      </c>
      <c r="Q923" s="172">
        <f>ROUND(E923*P923,2)</f>
        <v>0</v>
      </c>
      <c r="R923" s="172"/>
      <c r="S923" s="172" t="s">
        <v>282</v>
      </c>
      <c r="T923" s="173" t="s">
        <v>283</v>
      </c>
      <c r="U923" s="157">
        <v>0</v>
      </c>
      <c r="V923" s="157">
        <f>ROUND(E923*U923,2)</f>
        <v>0</v>
      </c>
      <c r="W923" s="157"/>
      <c r="X923" s="157" t="s">
        <v>292</v>
      </c>
      <c r="Y923" s="148"/>
      <c r="Z923" s="148"/>
      <c r="AA923" s="148"/>
      <c r="AB923" s="148"/>
      <c r="AC923" s="148"/>
      <c r="AD923" s="148"/>
      <c r="AE923" s="148"/>
      <c r="AF923" s="148"/>
      <c r="AG923" s="148" t="s">
        <v>293</v>
      </c>
      <c r="AH923" s="148"/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</row>
    <row r="924" spans="1:60" outlineLevel="1" x14ac:dyDescent="0.2">
      <c r="A924" s="155"/>
      <c r="B924" s="156"/>
      <c r="C924" s="185" t="s">
        <v>969</v>
      </c>
      <c r="D924" s="158"/>
      <c r="E924" s="159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48"/>
      <c r="Z924" s="148"/>
      <c r="AA924" s="148"/>
      <c r="AB924" s="148"/>
      <c r="AC924" s="148"/>
      <c r="AD924" s="148"/>
      <c r="AE924" s="148"/>
      <c r="AF924" s="148"/>
      <c r="AG924" s="148" t="s">
        <v>287</v>
      </c>
      <c r="AH924" s="148">
        <v>0</v>
      </c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</row>
    <row r="925" spans="1:60" outlineLevel="1" x14ac:dyDescent="0.2">
      <c r="A925" s="155"/>
      <c r="B925" s="156"/>
      <c r="C925" s="185" t="s">
        <v>930</v>
      </c>
      <c r="D925" s="158"/>
      <c r="E925" s="159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48"/>
      <c r="Z925" s="148"/>
      <c r="AA925" s="148"/>
      <c r="AB925" s="148"/>
      <c r="AC925" s="148"/>
      <c r="AD925" s="148"/>
      <c r="AE925" s="148"/>
      <c r="AF925" s="148"/>
      <c r="AG925" s="148" t="s">
        <v>287</v>
      </c>
      <c r="AH925" s="148">
        <v>0</v>
      </c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</row>
    <row r="926" spans="1:60" outlineLevel="1" x14ac:dyDescent="0.2">
      <c r="A926" s="155"/>
      <c r="B926" s="156"/>
      <c r="C926" s="185" t="s">
        <v>1021</v>
      </c>
      <c r="D926" s="158"/>
      <c r="E926" s="159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48"/>
      <c r="Z926" s="148"/>
      <c r="AA926" s="148"/>
      <c r="AB926" s="148"/>
      <c r="AC926" s="148"/>
      <c r="AD926" s="148"/>
      <c r="AE926" s="148"/>
      <c r="AF926" s="148"/>
      <c r="AG926" s="148" t="s">
        <v>287</v>
      </c>
      <c r="AH926" s="148">
        <v>0</v>
      </c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</row>
    <row r="927" spans="1:60" outlineLevel="1" x14ac:dyDescent="0.2">
      <c r="A927" s="155"/>
      <c r="B927" s="156"/>
      <c r="C927" s="185" t="s">
        <v>1022</v>
      </c>
      <c r="D927" s="158"/>
      <c r="E927" s="159">
        <v>32.680000000000007</v>
      </c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48"/>
      <c r="Z927" s="148"/>
      <c r="AA927" s="148"/>
      <c r="AB927" s="148"/>
      <c r="AC927" s="148"/>
      <c r="AD927" s="148"/>
      <c r="AE927" s="148"/>
      <c r="AF927" s="148"/>
      <c r="AG927" s="148" t="s">
        <v>287</v>
      </c>
      <c r="AH927" s="148">
        <v>0</v>
      </c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</row>
    <row r="928" spans="1:60" outlineLevel="1" x14ac:dyDescent="0.2">
      <c r="A928" s="167">
        <v>143</v>
      </c>
      <c r="B928" s="168" t="s">
        <v>1023</v>
      </c>
      <c r="C928" s="184" t="s">
        <v>1024</v>
      </c>
      <c r="D928" s="169" t="s">
        <v>353</v>
      </c>
      <c r="E928" s="170">
        <v>10.906000000000001</v>
      </c>
      <c r="F928" s="171"/>
      <c r="G928" s="172">
        <f>ROUND(E928*F928,2)</f>
        <v>0</v>
      </c>
      <c r="H928" s="171"/>
      <c r="I928" s="172">
        <f>ROUND(E928*H928,2)</f>
        <v>0</v>
      </c>
      <c r="J928" s="171"/>
      <c r="K928" s="172">
        <f>ROUND(E928*J928,2)</f>
        <v>0</v>
      </c>
      <c r="L928" s="172">
        <v>15</v>
      </c>
      <c r="M928" s="172">
        <f>G928*(1+L928/100)</f>
        <v>0</v>
      </c>
      <c r="N928" s="172">
        <v>0</v>
      </c>
      <c r="O928" s="172">
        <f>ROUND(E928*N928,2)</f>
        <v>0</v>
      </c>
      <c r="P928" s="172">
        <v>0</v>
      </c>
      <c r="Q928" s="172">
        <f>ROUND(E928*P928,2)</f>
        <v>0</v>
      </c>
      <c r="R928" s="172"/>
      <c r="S928" s="172" t="s">
        <v>282</v>
      </c>
      <c r="T928" s="173" t="s">
        <v>283</v>
      </c>
      <c r="U928" s="157">
        <v>0</v>
      </c>
      <c r="V928" s="157">
        <f>ROUND(E928*U928,2)</f>
        <v>0</v>
      </c>
      <c r="W928" s="157"/>
      <c r="X928" s="157" t="s">
        <v>292</v>
      </c>
      <c r="Y928" s="148"/>
      <c r="Z928" s="148"/>
      <c r="AA928" s="148"/>
      <c r="AB928" s="148"/>
      <c r="AC928" s="148"/>
      <c r="AD928" s="148"/>
      <c r="AE928" s="148"/>
      <c r="AF928" s="148"/>
      <c r="AG928" s="148" t="s">
        <v>293</v>
      </c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</row>
    <row r="929" spans="1:60" outlineLevel="1" x14ac:dyDescent="0.2">
      <c r="A929" s="155"/>
      <c r="B929" s="156"/>
      <c r="C929" s="185" t="s">
        <v>969</v>
      </c>
      <c r="D929" s="158"/>
      <c r="E929" s="159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48"/>
      <c r="Z929" s="148"/>
      <c r="AA929" s="148"/>
      <c r="AB929" s="148"/>
      <c r="AC929" s="148"/>
      <c r="AD929" s="148"/>
      <c r="AE929" s="148"/>
      <c r="AF929" s="148"/>
      <c r="AG929" s="148" t="s">
        <v>287</v>
      </c>
      <c r="AH929" s="148">
        <v>0</v>
      </c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</row>
    <row r="930" spans="1:60" outlineLevel="1" x14ac:dyDescent="0.2">
      <c r="A930" s="155"/>
      <c r="B930" s="156"/>
      <c r="C930" s="185" t="s">
        <v>930</v>
      </c>
      <c r="D930" s="158"/>
      <c r="E930" s="159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48"/>
      <c r="Z930" s="148"/>
      <c r="AA930" s="148"/>
      <c r="AB930" s="148"/>
      <c r="AC930" s="148"/>
      <c r="AD930" s="148"/>
      <c r="AE930" s="148"/>
      <c r="AF930" s="148"/>
      <c r="AG930" s="148" t="s">
        <v>287</v>
      </c>
      <c r="AH930" s="148">
        <v>0</v>
      </c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</row>
    <row r="931" spans="1:60" outlineLevel="1" x14ac:dyDescent="0.2">
      <c r="A931" s="155"/>
      <c r="B931" s="156"/>
      <c r="C931" s="185" t="s">
        <v>1025</v>
      </c>
      <c r="D931" s="158"/>
      <c r="E931" s="159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48"/>
      <c r="Z931" s="148"/>
      <c r="AA931" s="148"/>
      <c r="AB931" s="148"/>
      <c r="AC931" s="148"/>
      <c r="AD931" s="148"/>
      <c r="AE931" s="148"/>
      <c r="AF931" s="148"/>
      <c r="AG931" s="148" t="s">
        <v>287</v>
      </c>
      <c r="AH931" s="148">
        <v>0</v>
      </c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</row>
    <row r="932" spans="1:60" outlineLevel="1" x14ac:dyDescent="0.2">
      <c r="A932" s="155"/>
      <c r="B932" s="156"/>
      <c r="C932" s="185" t="s">
        <v>948</v>
      </c>
      <c r="D932" s="158"/>
      <c r="E932" s="159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48"/>
      <c r="Z932" s="148"/>
      <c r="AA932" s="148"/>
      <c r="AB932" s="148"/>
      <c r="AC932" s="148"/>
      <c r="AD932" s="148"/>
      <c r="AE932" s="148"/>
      <c r="AF932" s="148"/>
      <c r="AG932" s="148" t="s">
        <v>287</v>
      </c>
      <c r="AH932" s="148">
        <v>0</v>
      </c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</row>
    <row r="933" spans="1:60" outlineLevel="1" x14ac:dyDescent="0.2">
      <c r="A933" s="155"/>
      <c r="B933" s="156"/>
      <c r="C933" s="185" t="s">
        <v>1026</v>
      </c>
      <c r="D933" s="158"/>
      <c r="E933" s="159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48"/>
      <c r="Z933" s="148"/>
      <c r="AA933" s="148"/>
      <c r="AB933" s="148"/>
      <c r="AC933" s="148"/>
      <c r="AD933" s="148"/>
      <c r="AE933" s="148"/>
      <c r="AF933" s="148"/>
      <c r="AG933" s="148" t="s">
        <v>287</v>
      </c>
      <c r="AH933" s="148">
        <v>0</v>
      </c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</row>
    <row r="934" spans="1:60" outlineLevel="1" x14ac:dyDescent="0.2">
      <c r="A934" s="155"/>
      <c r="B934" s="156"/>
      <c r="C934" s="185" t="s">
        <v>950</v>
      </c>
      <c r="D934" s="158"/>
      <c r="E934" s="159"/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48"/>
      <c r="Z934" s="148"/>
      <c r="AA934" s="148"/>
      <c r="AB934" s="148"/>
      <c r="AC934" s="148"/>
      <c r="AD934" s="148"/>
      <c r="AE934" s="148"/>
      <c r="AF934" s="148"/>
      <c r="AG934" s="148" t="s">
        <v>287</v>
      </c>
      <c r="AH934" s="148">
        <v>0</v>
      </c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</row>
    <row r="935" spans="1:60" outlineLevel="1" x14ac:dyDescent="0.2">
      <c r="A935" s="155"/>
      <c r="B935" s="156"/>
      <c r="C935" s="185" t="s">
        <v>1027</v>
      </c>
      <c r="D935" s="158"/>
      <c r="E935" s="159">
        <v>10.91</v>
      </c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48"/>
      <c r="Z935" s="148"/>
      <c r="AA935" s="148"/>
      <c r="AB935" s="148"/>
      <c r="AC935" s="148"/>
      <c r="AD935" s="148"/>
      <c r="AE935" s="148"/>
      <c r="AF935" s="148"/>
      <c r="AG935" s="148" t="s">
        <v>287</v>
      </c>
      <c r="AH935" s="148">
        <v>0</v>
      </c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</row>
    <row r="936" spans="1:60" ht="22.5" outlineLevel="1" x14ac:dyDescent="0.2">
      <c r="A936" s="167">
        <v>144</v>
      </c>
      <c r="B936" s="168" t="s">
        <v>1028</v>
      </c>
      <c r="C936" s="184" t="s">
        <v>1029</v>
      </c>
      <c r="D936" s="169" t="s">
        <v>353</v>
      </c>
      <c r="E936" s="170">
        <v>48.036000000000001</v>
      </c>
      <c r="F936" s="171"/>
      <c r="G936" s="172">
        <f>ROUND(E936*F936,2)</f>
        <v>0</v>
      </c>
      <c r="H936" s="171"/>
      <c r="I936" s="172">
        <f>ROUND(E936*H936,2)</f>
        <v>0</v>
      </c>
      <c r="J936" s="171"/>
      <c r="K936" s="172">
        <f>ROUND(E936*J936,2)</f>
        <v>0</v>
      </c>
      <c r="L936" s="172">
        <v>15</v>
      </c>
      <c r="M936" s="172">
        <f>G936*(1+L936/100)</f>
        <v>0</v>
      </c>
      <c r="N936" s="172">
        <v>0</v>
      </c>
      <c r="O936" s="172">
        <f>ROUND(E936*N936,2)</f>
        <v>0</v>
      </c>
      <c r="P936" s="172">
        <v>0</v>
      </c>
      <c r="Q936" s="172">
        <f>ROUND(E936*P936,2)</f>
        <v>0</v>
      </c>
      <c r="R936" s="172"/>
      <c r="S936" s="172" t="s">
        <v>282</v>
      </c>
      <c r="T936" s="173" t="s">
        <v>283</v>
      </c>
      <c r="U936" s="157">
        <v>0</v>
      </c>
      <c r="V936" s="157">
        <f>ROUND(E936*U936,2)</f>
        <v>0</v>
      </c>
      <c r="W936" s="157"/>
      <c r="X936" s="157" t="s">
        <v>284</v>
      </c>
      <c r="Y936" s="148"/>
      <c r="Z936" s="148"/>
      <c r="AA936" s="148"/>
      <c r="AB936" s="148"/>
      <c r="AC936" s="148"/>
      <c r="AD936" s="148"/>
      <c r="AE936" s="148"/>
      <c r="AF936" s="148"/>
      <c r="AG936" s="148" t="s">
        <v>285</v>
      </c>
      <c r="AH936" s="148"/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</row>
    <row r="937" spans="1:60" outlineLevel="1" x14ac:dyDescent="0.2">
      <c r="A937" s="155"/>
      <c r="B937" s="156"/>
      <c r="C937" s="185" t="s">
        <v>969</v>
      </c>
      <c r="D937" s="158"/>
      <c r="E937" s="159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48"/>
      <c r="Z937" s="148"/>
      <c r="AA937" s="148"/>
      <c r="AB937" s="148"/>
      <c r="AC937" s="148"/>
      <c r="AD937" s="148"/>
      <c r="AE937" s="148"/>
      <c r="AF937" s="148"/>
      <c r="AG937" s="148" t="s">
        <v>287</v>
      </c>
      <c r="AH937" s="148">
        <v>0</v>
      </c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</row>
    <row r="938" spans="1:60" outlineLevel="1" x14ac:dyDescent="0.2">
      <c r="A938" s="155"/>
      <c r="B938" s="156"/>
      <c r="C938" s="185" t="s">
        <v>930</v>
      </c>
      <c r="D938" s="158"/>
      <c r="E938" s="159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48"/>
      <c r="Z938" s="148"/>
      <c r="AA938" s="148"/>
      <c r="AB938" s="148"/>
      <c r="AC938" s="148"/>
      <c r="AD938" s="148"/>
      <c r="AE938" s="148"/>
      <c r="AF938" s="148"/>
      <c r="AG938" s="148" t="s">
        <v>287</v>
      </c>
      <c r="AH938" s="148">
        <v>0</v>
      </c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</row>
    <row r="939" spans="1:60" outlineLevel="1" x14ac:dyDescent="0.2">
      <c r="A939" s="155"/>
      <c r="B939" s="156"/>
      <c r="C939" s="185" t="s">
        <v>947</v>
      </c>
      <c r="D939" s="158"/>
      <c r="E939" s="159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48"/>
      <c r="Z939" s="148"/>
      <c r="AA939" s="148"/>
      <c r="AB939" s="148"/>
      <c r="AC939" s="148"/>
      <c r="AD939" s="148"/>
      <c r="AE939" s="148"/>
      <c r="AF939" s="148"/>
      <c r="AG939" s="148" t="s">
        <v>287</v>
      </c>
      <c r="AH939" s="148">
        <v>0</v>
      </c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</row>
    <row r="940" spans="1:60" outlineLevel="1" x14ac:dyDescent="0.2">
      <c r="A940" s="155"/>
      <c r="B940" s="156"/>
      <c r="C940" s="185" t="s">
        <v>948</v>
      </c>
      <c r="D940" s="158"/>
      <c r="E940" s="159"/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48"/>
      <c r="Z940" s="148"/>
      <c r="AA940" s="148"/>
      <c r="AB940" s="148"/>
      <c r="AC940" s="148"/>
      <c r="AD940" s="148"/>
      <c r="AE940" s="148"/>
      <c r="AF940" s="148"/>
      <c r="AG940" s="148" t="s">
        <v>287</v>
      </c>
      <c r="AH940" s="148">
        <v>0</v>
      </c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</row>
    <row r="941" spans="1:60" outlineLevel="1" x14ac:dyDescent="0.2">
      <c r="A941" s="155"/>
      <c r="B941" s="156"/>
      <c r="C941" s="185" t="s">
        <v>949</v>
      </c>
      <c r="D941" s="158"/>
      <c r="E941" s="159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48"/>
      <c r="Z941" s="148"/>
      <c r="AA941" s="148"/>
      <c r="AB941" s="148"/>
      <c r="AC941" s="148"/>
      <c r="AD941" s="148"/>
      <c r="AE941" s="148"/>
      <c r="AF941" s="148"/>
      <c r="AG941" s="148" t="s">
        <v>287</v>
      </c>
      <c r="AH941" s="148">
        <v>0</v>
      </c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</row>
    <row r="942" spans="1:60" outlineLevel="1" x14ac:dyDescent="0.2">
      <c r="A942" s="155"/>
      <c r="B942" s="156"/>
      <c r="C942" s="185" t="s">
        <v>950</v>
      </c>
      <c r="D942" s="158"/>
      <c r="E942" s="159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48"/>
      <c r="Z942" s="148"/>
      <c r="AA942" s="148"/>
      <c r="AB942" s="148"/>
      <c r="AC942" s="148"/>
      <c r="AD942" s="148"/>
      <c r="AE942" s="148"/>
      <c r="AF942" s="148"/>
      <c r="AG942" s="148" t="s">
        <v>287</v>
      </c>
      <c r="AH942" s="148">
        <v>0</v>
      </c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</row>
    <row r="943" spans="1:60" outlineLevel="1" x14ac:dyDescent="0.2">
      <c r="A943" s="155"/>
      <c r="B943" s="156"/>
      <c r="C943" s="185" t="s">
        <v>1030</v>
      </c>
      <c r="D943" s="158"/>
      <c r="E943" s="159">
        <v>48.040000000000006</v>
      </c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48"/>
      <c r="Z943" s="148"/>
      <c r="AA943" s="148"/>
      <c r="AB943" s="148"/>
      <c r="AC943" s="148"/>
      <c r="AD943" s="148"/>
      <c r="AE943" s="148"/>
      <c r="AF943" s="148"/>
      <c r="AG943" s="148" t="s">
        <v>287</v>
      </c>
      <c r="AH943" s="148">
        <v>0</v>
      </c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</row>
    <row r="944" spans="1:60" outlineLevel="1" x14ac:dyDescent="0.2">
      <c r="A944" s="167">
        <v>145</v>
      </c>
      <c r="B944" s="168" t="s">
        <v>1031</v>
      </c>
      <c r="C944" s="184" t="s">
        <v>1032</v>
      </c>
      <c r="D944" s="169" t="s">
        <v>290</v>
      </c>
      <c r="E944" s="170">
        <v>2</v>
      </c>
      <c r="F944" s="171"/>
      <c r="G944" s="172">
        <f>ROUND(E944*F944,2)</f>
        <v>0</v>
      </c>
      <c r="H944" s="171"/>
      <c r="I944" s="172">
        <f>ROUND(E944*H944,2)</f>
        <v>0</v>
      </c>
      <c r="J944" s="171"/>
      <c r="K944" s="172">
        <f>ROUND(E944*J944,2)</f>
        <v>0</v>
      </c>
      <c r="L944" s="172">
        <v>15</v>
      </c>
      <c r="M944" s="172">
        <f>G944*(1+L944/100)</f>
        <v>0</v>
      </c>
      <c r="N944" s="172">
        <v>0</v>
      </c>
      <c r="O944" s="172">
        <f>ROUND(E944*N944,2)</f>
        <v>0</v>
      </c>
      <c r="P944" s="172">
        <v>0</v>
      </c>
      <c r="Q944" s="172">
        <f>ROUND(E944*P944,2)</f>
        <v>0</v>
      </c>
      <c r="R944" s="172"/>
      <c r="S944" s="172" t="s">
        <v>282</v>
      </c>
      <c r="T944" s="173" t="s">
        <v>283</v>
      </c>
      <c r="U944" s="157">
        <v>0</v>
      </c>
      <c r="V944" s="157">
        <f>ROUND(E944*U944,2)</f>
        <v>0</v>
      </c>
      <c r="W944" s="157"/>
      <c r="X944" s="157" t="s">
        <v>292</v>
      </c>
      <c r="Y944" s="148"/>
      <c r="Z944" s="148"/>
      <c r="AA944" s="148"/>
      <c r="AB944" s="148"/>
      <c r="AC944" s="148"/>
      <c r="AD944" s="148"/>
      <c r="AE944" s="148"/>
      <c r="AF944" s="148"/>
      <c r="AG944" s="148" t="s">
        <v>293</v>
      </c>
      <c r="AH944" s="148"/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</row>
    <row r="945" spans="1:60" outlineLevel="1" x14ac:dyDescent="0.2">
      <c r="A945" s="155"/>
      <c r="B945" s="156"/>
      <c r="C945" s="185" t="s">
        <v>1033</v>
      </c>
      <c r="D945" s="158"/>
      <c r="E945" s="159"/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48"/>
      <c r="Z945" s="148"/>
      <c r="AA945" s="148"/>
      <c r="AB945" s="148"/>
      <c r="AC945" s="148"/>
      <c r="AD945" s="148"/>
      <c r="AE945" s="148"/>
      <c r="AF945" s="148"/>
      <c r="AG945" s="148" t="s">
        <v>287</v>
      </c>
      <c r="AH945" s="148">
        <v>0</v>
      </c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</row>
    <row r="946" spans="1:60" outlineLevel="1" x14ac:dyDescent="0.2">
      <c r="A946" s="155"/>
      <c r="B946" s="156"/>
      <c r="C946" s="185" t="s">
        <v>148</v>
      </c>
      <c r="D946" s="158"/>
      <c r="E946" s="159">
        <v>2</v>
      </c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48"/>
      <c r="Z946" s="148"/>
      <c r="AA946" s="148"/>
      <c r="AB946" s="148"/>
      <c r="AC946" s="148"/>
      <c r="AD946" s="148"/>
      <c r="AE946" s="148"/>
      <c r="AF946" s="148"/>
      <c r="AG946" s="148" t="s">
        <v>287</v>
      </c>
      <c r="AH946" s="148">
        <v>0</v>
      </c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</row>
    <row r="947" spans="1:60" outlineLevel="1" x14ac:dyDescent="0.2">
      <c r="A947" s="167">
        <v>146</v>
      </c>
      <c r="B947" s="168" t="s">
        <v>1034</v>
      </c>
      <c r="C947" s="184" t="s">
        <v>1035</v>
      </c>
      <c r="D947" s="169" t="s">
        <v>353</v>
      </c>
      <c r="E947" s="170">
        <v>38.815000000000005</v>
      </c>
      <c r="F947" s="171"/>
      <c r="G947" s="172">
        <f>ROUND(E947*F947,2)</f>
        <v>0</v>
      </c>
      <c r="H947" s="171"/>
      <c r="I947" s="172">
        <f>ROUND(E947*H947,2)</f>
        <v>0</v>
      </c>
      <c r="J947" s="171"/>
      <c r="K947" s="172">
        <f>ROUND(E947*J947,2)</f>
        <v>0</v>
      </c>
      <c r="L947" s="172">
        <v>15</v>
      </c>
      <c r="M947" s="172">
        <f>G947*(1+L947/100)</f>
        <v>0</v>
      </c>
      <c r="N947" s="172">
        <v>0</v>
      </c>
      <c r="O947" s="172">
        <f>ROUND(E947*N947,2)</f>
        <v>0</v>
      </c>
      <c r="P947" s="172">
        <v>0</v>
      </c>
      <c r="Q947" s="172">
        <f>ROUND(E947*P947,2)</f>
        <v>0</v>
      </c>
      <c r="R947" s="172"/>
      <c r="S947" s="172" t="s">
        <v>282</v>
      </c>
      <c r="T947" s="173" t="s">
        <v>283</v>
      </c>
      <c r="U947" s="157">
        <v>0</v>
      </c>
      <c r="V947" s="157">
        <f>ROUND(E947*U947,2)</f>
        <v>0</v>
      </c>
      <c r="W947" s="157"/>
      <c r="X947" s="157" t="s">
        <v>292</v>
      </c>
      <c r="Y947" s="148"/>
      <c r="Z947" s="148"/>
      <c r="AA947" s="148"/>
      <c r="AB947" s="148"/>
      <c r="AC947" s="148"/>
      <c r="AD947" s="148"/>
      <c r="AE947" s="148"/>
      <c r="AF947" s="148"/>
      <c r="AG947" s="148" t="s">
        <v>293</v>
      </c>
      <c r="AH947" s="148"/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</row>
    <row r="948" spans="1:60" outlineLevel="1" x14ac:dyDescent="0.2">
      <c r="A948" s="155"/>
      <c r="B948" s="156"/>
      <c r="C948" s="185" t="s">
        <v>930</v>
      </c>
      <c r="D948" s="158"/>
      <c r="E948" s="159"/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48"/>
      <c r="Z948" s="148"/>
      <c r="AA948" s="148"/>
      <c r="AB948" s="148"/>
      <c r="AC948" s="148"/>
      <c r="AD948" s="148"/>
      <c r="AE948" s="148"/>
      <c r="AF948" s="148"/>
      <c r="AG948" s="148" t="s">
        <v>287</v>
      </c>
      <c r="AH948" s="148">
        <v>0</v>
      </c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</row>
    <row r="949" spans="1:60" outlineLevel="1" x14ac:dyDescent="0.2">
      <c r="A949" s="155"/>
      <c r="B949" s="156"/>
      <c r="C949" s="185" t="s">
        <v>943</v>
      </c>
      <c r="D949" s="158"/>
      <c r="E949" s="159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48"/>
      <c r="Z949" s="148"/>
      <c r="AA949" s="148"/>
      <c r="AB949" s="148"/>
      <c r="AC949" s="148"/>
      <c r="AD949" s="148"/>
      <c r="AE949" s="148"/>
      <c r="AF949" s="148"/>
      <c r="AG949" s="148" t="s">
        <v>287</v>
      </c>
      <c r="AH949" s="148">
        <v>0</v>
      </c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</row>
    <row r="950" spans="1:60" outlineLevel="1" x14ac:dyDescent="0.2">
      <c r="A950" s="155"/>
      <c r="B950" s="156"/>
      <c r="C950" s="185" t="s">
        <v>1036</v>
      </c>
      <c r="D950" s="158"/>
      <c r="E950" s="159">
        <v>38.82</v>
      </c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48"/>
      <c r="Z950" s="148"/>
      <c r="AA950" s="148"/>
      <c r="AB950" s="148"/>
      <c r="AC950" s="148"/>
      <c r="AD950" s="148"/>
      <c r="AE950" s="148"/>
      <c r="AF950" s="148"/>
      <c r="AG950" s="148" t="s">
        <v>287</v>
      </c>
      <c r="AH950" s="148">
        <v>0</v>
      </c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</row>
    <row r="951" spans="1:60" x14ac:dyDescent="0.2">
      <c r="A951" s="161" t="s">
        <v>277</v>
      </c>
      <c r="B951" s="162" t="s">
        <v>167</v>
      </c>
      <c r="C951" s="183" t="s">
        <v>168</v>
      </c>
      <c r="D951" s="163"/>
      <c r="E951" s="164"/>
      <c r="F951" s="165"/>
      <c r="G951" s="165">
        <f>SUMIF(AG952:AG1038,"&lt;&gt;NOR",G952:G1038)</f>
        <v>0</v>
      </c>
      <c r="H951" s="165"/>
      <c r="I951" s="165">
        <f>SUM(I952:I1038)</f>
        <v>0</v>
      </c>
      <c r="J951" s="165"/>
      <c r="K951" s="165">
        <f>SUM(K952:K1038)</f>
        <v>0</v>
      </c>
      <c r="L951" s="165"/>
      <c r="M951" s="165">
        <f>SUM(M952:M1038)</f>
        <v>0</v>
      </c>
      <c r="N951" s="165"/>
      <c r="O951" s="165">
        <f>SUM(O952:O1038)</f>
        <v>0</v>
      </c>
      <c r="P951" s="165"/>
      <c r="Q951" s="165">
        <f>SUM(Q952:Q1038)</f>
        <v>0</v>
      </c>
      <c r="R951" s="165"/>
      <c r="S951" s="165"/>
      <c r="T951" s="166"/>
      <c r="U951" s="160"/>
      <c r="V951" s="160">
        <f>SUM(V952:V1038)</f>
        <v>0</v>
      </c>
      <c r="W951" s="160"/>
      <c r="X951" s="160"/>
      <c r="AG951" t="s">
        <v>278</v>
      </c>
    </row>
    <row r="952" spans="1:60" outlineLevel="1" x14ac:dyDescent="0.2">
      <c r="A952" s="167">
        <v>147</v>
      </c>
      <c r="B952" s="168" t="s">
        <v>1037</v>
      </c>
      <c r="C952" s="184" t="s">
        <v>1038</v>
      </c>
      <c r="D952" s="169" t="s">
        <v>290</v>
      </c>
      <c r="E952" s="170">
        <v>18.400000000000002</v>
      </c>
      <c r="F952" s="171"/>
      <c r="G952" s="172">
        <f>ROUND(E952*F952,2)</f>
        <v>0</v>
      </c>
      <c r="H952" s="171"/>
      <c r="I952" s="172">
        <f>ROUND(E952*H952,2)</f>
        <v>0</v>
      </c>
      <c r="J952" s="171"/>
      <c r="K952" s="172">
        <f>ROUND(E952*J952,2)</f>
        <v>0</v>
      </c>
      <c r="L952" s="172">
        <v>15</v>
      </c>
      <c r="M952" s="172">
        <f>G952*(1+L952/100)</f>
        <v>0</v>
      </c>
      <c r="N952" s="172">
        <v>0</v>
      </c>
      <c r="O952" s="172">
        <f>ROUND(E952*N952,2)</f>
        <v>0</v>
      </c>
      <c r="P952" s="172">
        <v>0</v>
      </c>
      <c r="Q952" s="172">
        <f>ROUND(E952*P952,2)</f>
        <v>0</v>
      </c>
      <c r="R952" s="172"/>
      <c r="S952" s="172" t="s">
        <v>291</v>
      </c>
      <c r="T952" s="173" t="s">
        <v>283</v>
      </c>
      <c r="U952" s="157">
        <v>0</v>
      </c>
      <c r="V952" s="157">
        <f>ROUND(E952*U952,2)</f>
        <v>0</v>
      </c>
      <c r="W952" s="157"/>
      <c r="X952" s="157" t="s">
        <v>292</v>
      </c>
      <c r="Y952" s="148"/>
      <c r="Z952" s="148"/>
      <c r="AA952" s="148"/>
      <c r="AB952" s="148"/>
      <c r="AC952" s="148"/>
      <c r="AD952" s="148"/>
      <c r="AE952" s="148"/>
      <c r="AF952" s="148"/>
      <c r="AG952" s="148" t="s">
        <v>293</v>
      </c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H952" s="148"/>
    </row>
    <row r="953" spans="1:60" outlineLevel="1" x14ac:dyDescent="0.2">
      <c r="A953" s="155"/>
      <c r="B953" s="156"/>
      <c r="C953" s="185" t="s">
        <v>1039</v>
      </c>
      <c r="D953" s="158"/>
      <c r="E953" s="159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48"/>
      <c r="Z953" s="148"/>
      <c r="AA953" s="148"/>
      <c r="AB953" s="148"/>
      <c r="AC953" s="148"/>
      <c r="AD953" s="148"/>
      <c r="AE953" s="148"/>
      <c r="AF953" s="148"/>
      <c r="AG953" s="148" t="s">
        <v>287</v>
      </c>
      <c r="AH953" s="148">
        <v>0</v>
      </c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</row>
    <row r="954" spans="1:60" outlineLevel="1" x14ac:dyDescent="0.2">
      <c r="A954" s="155"/>
      <c r="B954" s="156"/>
      <c r="C954" s="185" t="s">
        <v>1040</v>
      </c>
      <c r="D954" s="158"/>
      <c r="E954" s="159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48"/>
      <c r="Z954" s="148"/>
      <c r="AA954" s="148"/>
      <c r="AB954" s="148"/>
      <c r="AC954" s="148"/>
      <c r="AD954" s="148"/>
      <c r="AE954" s="148"/>
      <c r="AF954" s="148"/>
      <c r="AG954" s="148" t="s">
        <v>287</v>
      </c>
      <c r="AH954" s="148">
        <v>0</v>
      </c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</row>
    <row r="955" spans="1:60" outlineLevel="1" x14ac:dyDescent="0.2">
      <c r="A955" s="155"/>
      <c r="B955" s="156"/>
      <c r="C955" s="185" t="s">
        <v>1041</v>
      </c>
      <c r="D955" s="158"/>
      <c r="E955" s="159">
        <v>18.400000000000002</v>
      </c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48"/>
      <c r="Z955" s="148"/>
      <c r="AA955" s="148"/>
      <c r="AB955" s="148"/>
      <c r="AC955" s="148"/>
      <c r="AD955" s="148"/>
      <c r="AE955" s="148"/>
      <c r="AF955" s="148"/>
      <c r="AG955" s="148" t="s">
        <v>287</v>
      </c>
      <c r="AH955" s="148">
        <v>0</v>
      </c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</row>
    <row r="956" spans="1:60" outlineLevel="1" x14ac:dyDescent="0.2">
      <c r="A956" s="167">
        <v>148</v>
      </c>
      <c r="B956" s="168" t="s">
        <v>1042</v>
      </c>
      <c r="C956" s="184" t="s">
        <v>1043</v>
      </c>
      <c r="D956" s="169" t="s">
        <v>290</v>
      </c>
      <c r="E956" s="170">
        <v>6.8871000000000002</v>
      </c>
      <c r="F956" s="171"/>
      <c r="G956" s="172">
        <f>ROUND(E956*F956,2)</f>
        <v>0</v>
      </c>
      <c r="H956" s="171"/>
      <c r="I956" s="172">
        <f>ROUND(E956*H956,2)</f>
        <v>0</v>
      </c>
      <c r="J956" s="171"/>
      <c r="K956" s="172">
        <f>ROUND(E956*J956,2)</f>
        <v>0</v>
      </c>
      <c r="L956" s="172">
        <v>15</v>
      </c>
      <c r="M956" s="172">
        <f>G956*(1+L956/100)</f>
        <v>0</v>
      </c>
      <c r="N956" s="172">
        <v>0</v>
      </c>
      <c r="O956" s="172">
        <f>ROUND(E956*N956,2)</f>
        <v>0</v>
      </c>
      <c r="P956" s="172">
        <v>0</v>
      </c>
      <c r="Q956" s="172">
        <f>ROUND(E956*P956,2)</f>
        <v>0</v>
      </c>
      <c r="R956" s="172"/>
      <c r="S956" s="172" t="s">
        <v>291</v>
      </c>
      <c r="T956" s="173" t="s">
        <v>283</v>
      </c>
      <c r="U956" s="157">
        <v>0</v>
      </c>
      <c r="V956" s="157">
        <f>ROUND(E956*U956,2)</f>
        <v>0</v>
      </c>
      <c r="W956" s="157"/>
      <c r="X956" s="157" t="s">
        <v>292</v>
      </c>
      <c r="Y956" s="148"/>
      <c r="Z956" s="148"/>
      <c r="AA956" s="148"/>
      <c r="AB956" s="148"/>
      <c r="AC956" s="148"/>
      <c r="AD956" s="148"/>
      <c r="AE956" s="148"/>
      <c r="AF956" s="148"/>
      <c r="AG956" s="148" t="s">
        <v>293</v>
      </c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</row>
    <row r="957" spans="1:60" outlineLevel="1" x14ac:dyDescent="0.2">
      <c r="A957" s="155"/>
      <c r="B957" s="156"/>
      <c r="C957" s="185" t="s">
        <v>1044</v>
      </c>
      <c r="D957" s="158"/>
      <c r="E957" s="159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48"/>
      <c r="Z957" s="148"/>
      <c r="AA957" s="148"/>
      <c r="AB957" s="148"/>
      <c r="AC957" s="148"/>
      <c r="AD957" s="148"/>
      <c r="AE957" s="148"/>
      <c r="AF957" s="148"/>
      <c r="AG957" s="148" t="s">
        <v>287</v>
      </c>
      <c r="AH957" s="148">
        <v>0</v>
      </c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</row>
    <row r="958" spans="1:60" outlineLevel="1" x14ac:dyDescent="0.2">
      <c r="A958" s="155"/>
      <c r="B958" s="156"/>
      <c r="C958" s="185" t="s">
        <v>1045</v>
      </c>
      <c r="D958" s="158"/>
      <c r="E958" s="159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48"/>
      <c r="Z958" s="148"/>
      <c r="AA958" s="148"/>
      <c r="AB958" s="148"/>
      <c r="AC958" s="148"/>
      <c r="AD958" s="148"/>
      <c r="AE958" s="148"/>
      <c r="AF958" s="148"/>
      <c r="AG958" s="148" t="s">
        <v>287</v>
      </c>
      <c r="AH958" s="148">
        <v>0</v>
      </c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</row>
    <row r="959" spans="1:60" outlineLevel="1" x14ac:dyDescent="0.2">
      <c r="A959" s="155"/>
      <c r="B959" s="156"/>
      <c r="C959" s="185" t="s">
        <v>1046</v>
      </c>
      <c r="D959" s="158"/>
      <c r="E959" s="159">
        <v>6.8900000000000006</v>
      </c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48"/>
      <c r="Z959" s="148"/>
      <c r="AA959" s="148"/>
      <c r="AB959" s="148"/>
      <c r="AC959" s="148"/>
      <c r="AD959" s="148"/>
      <c r="AE959" s="148"/>
      <c r="AF959" s="148"/>
      <c r="AG959" s="148" t="s">
        <v>287</v>
      </c>
      <c r="AH959" s="148">
        <v>0</v>
      </c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</row>
    <row r="960" spans="1:60" outlineLevel="1" x14ac:dyDescent="0.2">
      <c r="A960" s="167">
        <v>149</v>
      </c>
      <c r="B960" s="168" t="s">
        <v>1047</v>
      </c>
      <c r="C960" s="184" t="s">
        <v>1048</v>
      </c>
      <c r="D960" s="169" t="s">
        <v>290</v>
      </c>
      <c r="E960" s="170">
        <v>6.8871000000000002</v>
      </c>
      <c r="F960" s="171"/>
      <c r="G960" s="172">
        <f>ROUND(E960*F960,2)</f>
        <v>0</v>
      </c>
      <c r="H960" s="171"/>
      <c r="I960" s="172">
        <f>ROUND(E960*H960,2)</f>
        <v>0</v>
      </c>
      <c r="J960" s="171"/>
      <c r="K960" s="172">
        <f>ROUND(E960*J960,2)</f>
        <v>0</v>
      </c>
      <c r="L960" s="172">
        <v>15</v>
      </c>
      <c r="M960" s="172">
        <f>G960*(1+L960/100)</f>
        <v>0</v>
      </c>
      <c r="N960" s="172">
        <v>0</v>
      </c>
      <c r="O960" s="172">
        <f>ROUND(E960*N960,2)</f>
        <v>0</v>
      </c>
      <c r="P960" s="172">
        <v>0</v>
      </c>
      <c r="Q960" s="172">
        <f>ROUND(E960*P960,2)</f>
        <v>0</v>
      </c>
      <c r="R960" s="172"/>
      <c r="S960" s="172" t="s">
        <v>291</v>
      </c>
      <c r="T960" s="173" t="s">
        <v>283</v>
      </c>
      <c r="U960" s="157">
        <v>0</v>
      </c>
      <c r="V960" s="157">
        <f>ROUND(E960*U960,2)</f>
        <v>0</v>
      </c>
      <c r="W960" s="157"/>
      <c r="X960" s="157" t="s">
        <v>292</v>
      </c>
      <c r="Y960" s="148"/>
      <c r="Z960" s="148"/>
      <c r="AA960" s="148"/>
      <c r="AB960" s="148"/>
      <c r="AC960" s="148"/>
      <c r="AD960" s="148"/>
      <c r="AE960" s="148"/>
      <c r="AF960" s="148"/>
      <c r="AG960" s="148" t="s">
        <v>293</v>
      </c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</row>
    <row r="961" spans="1:60" outlineLevel="1" x14ac:dyDescent="0.2">
      <c r="A961" s="155"/>
      <c r="B961" s="156"/>
      <c r="C961" s="185" t="s">
        <v>1044</v>
      </c>
      <c r="D961" s="158"/>
      <c r="E961" s="159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48"/>
      <c r="Z961" s="148"/>
      <c r="AA961" s="148"/>
      <c r="AB961" s="148"/>
      <c r="AC961" s="148"/>
      <c r="AD961" s="148"/>
      <c r="AE961" s="148"/>
      <c r="AF961" s="148"/>
      <c r="AG961" s="148" t="s">
        <v>287</v>
      </c>
      <c r="AH961" s="148">
        <v>0</v>
      </c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</row>
    <row r="962" spans="1:60" outlineLevel="1" x14ac:dyDescent="0.2">
      <c r="A962" s="155"/>
      <c r="B962" s="156"/>
      <c r="C962" s="185" t="s">
        <v>1045</v>
      </c>
      <c r="D962" s="158"/>
      <c r="E962" s="159"/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48"/>
      <c r="Z962" s="148"/>
      <c r="AA962" s="148"/>
      <c r="AB962" s="148"/>
      <c r="AC962" s="148"/>
      <c r="AD962" s="148"/>
      <c r="AE962" s="148"/>
      <c r="AF962" s="148"/>
      <c r="AG962" s="148" t="s">
        <v>287</v>
      </c>
      <c r="AH962" s="148">
        <v>0</v>
      </c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</row>
    <row r="963" spans="1:60" outlineLevel="1" x14ac:dyDescent="0.2">
      <c r="A963" s="155"/>
      <c r="B963" s="156"/>
      <c r="C963" s="185" t="s">
        <v>1046</v>
      </c>
      <c r="D963" s="158"/>
      <c r="E963" s="159">
        <v>6.8900000000000006</v>
      </c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48"/>
      <c r="Z963" s="148"/>
      <c r="AA963" s="148"/>
      <c r="AB963" s="148"/>
      <c r="AC963" s="148"/>
      <c r="AD963" s="148"/>
      <c r="AE963" s="148"/>
      <c r="AF963" s="148"/>
      <c r="AG963" s="148" t="s">
        <v>287</v>
      </c>
      <c r="AH963" s="148">
        <v>0</v>
      </c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</row>
    <row r="964" spans="1:60" outlineLevel="1" x14ac:dyDescent="0.2">
      <c r="A964" s="167">
        <v>150</v>
      </c>
      <c r="B964" s="168" t="s">
        <v>1049</v>
      </c>
      <c r="C964" s="184" t="s">
        <v>1050</v>
      </c>
      <c r="D964" s="169" t="s">
        <v>290</v>
      </c>
      <c r="E964" s="170">
        <v>6.8871000000000002</v>
      </c>
      <c r="F964" s="171"/>
      <c r="G964" s="172">
        <f>ROUND(E964*F964,2)</f>
        <v>0</v>
      </c>
      <c r="H964" s="171"/>
      <c r="I964" s="172">
        <f>ROUND(E964*H964,2)</f>
        <v>0</v>
      </c>
      <c r="J964" s="171"/>
      <c r="K964" s="172">
        <f>ROUND(E964*J964,2)</f>
        <v>0</v>
      </c>
      <c r="L964" s="172">
        <v>15</v>
      </c>
      <c r="M964" s="172">
        <f>G964*(1+L964/100)</f>
        <v>0</v>
      </c>
      <c r="N964" s="172">
        <v>0</v>
      </c>
      <c r="O964" s="172">
        <f>ROUND(E964*N964,2)</f>
        <v>0</v>
      </c>
      <c r="P964" s="172">
        <v>0</v>
      </c>
      <c r="Q964" s="172">
        <f>ROUND(E964*P964,2)</f>
        <v>0</v>
      </c>
      <c r="R964" s="172"/>
      <c r="S964" s="172" t="s">
        <v>291</v>
      </c>
      <c r="T964" s="173" t="s">
        <v>283</v>
      </c>
      <c r="U964" s="157">
        <v>0</v>
      </c>
      <c r="V964" s="157">
        <f>ROUND(E964*U964,2)</f>
        <v>0</v>
      </c>
      <c r="W964" s="157"/>
      <c r="X964" s="157" t="s">
        <v>292</v>
      </c>
      <c r="Y964" s="148"/>
      <c r="Z964" s="148"/>
      <c r="AA964" s="148"/>
      <c r="AB964" s="148"/>
      <c r="AC964" s="148"/>
      <c r="AD964" s="148"/>
      <c r="AE964" s="148"/>
      <c r="AF964" s="148"/>
      <c r="AG964" s="148" t="s">
        <v>293</v>
      </c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</row>
    <row r="965" spans="1:60" outlineLevel="1" x14ac:dyDescent="0.2">
      <c r="A965" s="155"/>
      <c r="B965" s="156"/>
      <c r="C965" s="185" t="s">
        <v>1044</v>
      </c>
      <c r="D965" s="158"/>
      <c r="E965" s="159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48"/>
      <c r="Z965" s="148"/>
      <c r="AA965" s="148"/>
      <c r="AB965" s="148"/>
      <c r="AC965" s="148"/>
      <c r="AD965" s="148"/>
      <c r="AE965" s="148"/>
      <c r="AF965" s="148"/>
      <c r="AG965" s="148" t="s">
        <v>287</v>
      </c>
      <c r="AH965" s="148">
        <v>0</v>
      </c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</row>
    <row r="966" spans="1:60" outlineLevel="1" x14ac:dyDescent="0.2">
      <c r="A966" s="155"/>
      <c r="B966" s="156"/>
      <c r="C966" s="185" t="s">
        <v>1045</v>
      </c>
      <c r="D966" s="158"/>
      <c r="E966" s="159"/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48"/>
      <c r="Z966" s="148"/>
      <c r="AA966" s="148"/>
      <c r="AB966" s="148"/>
      <c r="AC966" s="148"/>
      <c r="AD966" s="148"/>
      <c r="AE966" s="148"/>
      <c r="AF966" s="148"/>
      <c r="AG966" s="148" t="s">
        <v>287</v>
      </c>
      <c r="AH966" s="148">
        <v>0</v>
      </c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</row>
    <row r="967" spans="1:60" outlineLevel="1" x14ac:dyDescent="0.2">
      <c r="A967" s="155"/>
      <c r="B967" s="156"/>
      <c r="C967" s="185" t="s">
        <v>1046</v>
      </c>
      <c r="D967" s="158"/>
      <c r="E967" s="159">
        <v>6.8900000000000006</v>
      </c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48"/>
      <c r="Z967" s="148"/>
      <c r="AA967" s="148"/>
      <c r="AB967" s="148"/>
      <c r="AC967" s="148"/>
      <c r="AD967" s="148"/>
      <c r="AE967" s="148"/>
      <c r="AF967" s="148"/>
      <c r="AG967" s="148" t="s">
        <v>287</v>
      </c>
      <c r="AH967" s="148">
        <v>0</v>
      </c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</row>
    <row r="968" spans="1:60" outlineLevel="1" x14ac:dyDescent="0.2">
      <c r="A968" s="167">
        <v>151</v>
      </c>
      <c r="B968" s="168" t="s">
        <v>1051</v>
      </c>
      <c r="C968" s="184" t="s">
        <v>1052</v>
      </c>
      <c r="D968" s="169" t="s">
        <v>364</v>
      </c>
      <c r="E968" s="170">
        <v>0.30579000000000001</v>
      </c>
      <c r="F968" s="171"/>
      <c r="G968" s="172">
        <f>ROUND(E968*F968,2)</f>
        <v>0</v>
      </c>
      <c r="H968" s="171"/>
      <c r="I968" s="172">
        <f>ROUND(E968*H968,2)</f>
        <v>0</v>
      </c>
      <c r="J968" s="171"/>
      <c r="K968" s="172">
        <f>ROUND(E968*J968,2)</f>
        <v>0</v>
      </c>
      <c r="L968" s="172">
        <v>15</v>
      </c>
      <c r="M968" s="172">
        <f>G968*(1+L968/100)</f>
        <v>0</v>
      </c>
      <c r="N968" s="172">
        <v>0</v>
      </c>
      <c r="O968" s="172">
        <f>ROUND(E968*N968,2)</f>
        <v>0</v>
      </c>
      <c r="P968" s="172">
        <v>0</v>
      </c>
      <c r="Q968" s="172">
        <f>ROUND(E968*P968,2)</f>
        <v>0</v>
      </c>
      <c r="R968" s="172"/>
      <c r="S968" s="172" t="s">
        <v>291</v>
      </c>
      <c r="T968" s="173" t="s">
        <v>283</v>
      </c>
      <c r="U968" s="157">
        <v>0</v>
      </c>
      <c r="V968" s="157">
        <f>ROUND(E968*U968,2)</f>
        <v>0</v>
      </c>
      <c r="W968" s="157"/>
      <c r="X968" s="157" t="s">
        <v>292</v>
      </c>
      <c r="Y968" s="148"/>
      <c r="Z968" s="148"/>
      <c r="AA968" s="148"/>
      <c r="AB968" s="148"/>
      <c r="AC968" s="148"/>
      <c r="AD968" s="148"/>
      <c r="AE968" s="148"/>
      <c r="AF968" s="148"/>
      <c r="AG968" s="148" t="s">
        <v>293</v>
      </c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</row>
    <row r="969" spans="1:60" outlineLevel="1" x14ac:dyDescent="0.2">
      <c r="A969" s="155"/>
      <c r="B969" s="156"/>
      <c r="C969" s="185" t="s">
        <v>1044</v>
      </c>
      <c r="D969" s="158"/>
      <c r="E969" s="159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48"/>
      <c r="Z969" s="148"/>
      <c r="AA969" s="148"/>
      <c r="AB969" s="148"/>
      <c r="AC969" s="148"/>
      <c r="AD969" s="148"/>
      <c r="AE969" s="148"/>
      <c r="AF969" s="148"/>
      <c r="AG969" s="148" t="s">
        <v>287</v>
      </c>
      <c r="AH969" s="148">
        <v>0</v>
      </c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</row>
    <row r="970" spans="1:60" outlineLevel="1" x14ac:dyDescent="0.2">
      <c r="A970" s="155"/>
      <c r="B970" s="156"/>
      <c r="C970" s="185" t="s">
        <v>1053</v>
      </c>
      <c r="D970" s="158"/>
      <c r="E970" s="159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48"/>
      <c r="Z970" s="148"/>
      <c r="AA970" s="148"/>
      <c r="AB970" s="148"/>
      <c r="AC970" s="148"/>
      <c r="AD970" s="148"/>
      <c r="AE970" s="148"/>
      <c r="AF970" s="148"/>
      <c r="AG970" s="148" t="s">
        <v>287</v>
      </c>
      <c r="AH970" s="148">
        <v>0</v>
      </c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</row>
    <row r="971" spans="1:60" outlineLevel="1" x14ac:dyDescent="0.2">
      <c r="A971" s="155"/>
      <c r="B971" s="156"/>
      <c r="C971" s="185" t="s">
        <v>1054</v>
      </c>
      <c r="D971" s="158"/>
      <c r="E971" s="159">
        <v>0.31000000000000005</v>
      </c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48"/>
      <c r="Z971" s="148"/>
      <c r="AA971" s="148"/>
      <c r="AB971" s="148"/>
      <c r="AC971" s="148"/>
      <c r="AD971" s="148"/>
      <c r="AE971" s="148"/>
      <c r="AF971" s="148"/>
      <c r="AG971" s="148" t="s">
        <v>287</v>
      </c>
      <c r="AH971" s="148">
        <v>0</v>
      </c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</row>
    <row r="972" spans="1:60" ht="22.5" outlineLevel="1" x14ac:dyDescent="0.2">
      <c r="A972" s="167">
        <v>152</v>
      </c>
      <c r="B972" s="168" t="s">
        <v>1055</v>
      </c>
      <c r="C972" s="184" t="s">
        <v>1056</v>
      </c>
      <c r="D972" s="169" t="s">
        <v>353</v>
      </c>
      <c r="E972" s="170">
        <v>62.610000000000007</v>
      </c>
      <c r="F972" s="171"/>
      <c r="G972" s="172">
        <f>ROUND(E972*F972,2)</f>
        <v>0</v>
      </c>
      <c r="H972" s="171"/>
      <c r="I972" s="172">
        <f>ROUND(E972*H972,2)</f>
        <v>0</v>
      </c>
      <c r="J972" s="171"/>
      <c r="K972" s="172">
        <f>ROUND(E972*J972,2)</f>
        <v>0</v>
      </c>
      <c r="L972" s="172">
        <v>15</v>
      </c>
      <c r="M972" s="172">
        <f>G972*(1+L972/100)</f>
        <v>0</v>
      </c>
      <c r="N972" s="172">
        <v>0</v>
      </c>
      <c r="O972" s="172">
        <f>ROUND(E972*N972,2)</f>
        <v>0</v>
      </c>
      <c r="P972" s="172">
        <v>0</v>
      </c>
      <c r="Q972" s="172">
        <f>ROUND(E972*P972,2)</f>
        <v>0</v>
      </c>
      <c r="R972" s="172"/>
      <c r="S972" s="172" t="s">
        <v>291</v>
      </c>
      <c r="T972" s="173" t="s">
        <v>283</v>
      </c>
      <c r="U972" s="157">
        <v>0</v>
      </c>
      <c r="V972" s="157">
        <f>ROUND(E972*U972,2)</f>
        <v>0</v>
      </c>
      <c r="W972" s="157"/>
      <c r="X972" s="157" t="s">
        <v>292</v>
      </c>
      <c r="Y972" s="148"/>
      <c r="Z972" s="148"/>
      <c r="AA972" s="148"/>
      <c r="AB972" s="148"/>
      <c r="AC972" s="148"/>
      <c r="AD972" s="148"/>
      <c r="AE972" s="148"/>
      <c r="AF972" s="148"/>
      <c r="AG972" s="148" t="s">
        <v>293</v>
      </c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</row>
    <row r="973" spans="1:60" outlineLevel="1" x14ac:dyDescent="0.2">
      <c r="A973" s="155"/>
      <c r="B973" s="156"/>
      <c r="C973" s="185" t="s">
        <v>1044</v>
      </c>
      <c r="D973" s="158"/>
      <c r="E973" s="159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48"/>
      <c r="Z973" s="148"/>
      <c r="AA973" s="148"/>
      <c r="AB973" s="148"/>
      <c r="AC973" s="148"/>
      <c r="AD973" s="148"/>
      <c r="AE973" s="148"/>
      <c r="AF973" s="148"/>
      <c r="AG973" s="148" t="s">
        <v>287</v>
      </c>
      <c r="AH973" s="148">
        <v>0</v>
      </c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</row>
    <row r="974" spans="1:60" outlineLevel="1" x14ac:dyDescent="0.2">
      <c r="A974" s="155"/>
      <c r="B974" s="156"/>
      <c r="C974" s="185" t="s">
        <v>1057</v>
      </c>
      <c r="D974" s="158"/>
      <c r="E974" s="159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48"/>
      <c r="Z974" s="148"/>
      <c r="AA974" s="148"/>
      <c r="AB974" s="148"/>
      <c r="AC974" s="148"/>
      <c r="AD974" s="148"/>
      <c r="AE974" s="148"/>
      <c r="AF974" s="148"/>
      <c r="AG974" s="148" t="s">
        <v>287</v>
      </c>
      <c r="AH974" s="148">
        <v>0</v>
      </c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H974" s="148"/>
    </row>
    <row r="975" spans="1:60" outlineLevel="1" x14ac:dyDescent="0.2">
      <c r="A975" s="155"/>
      <c r="B975" s="156"/>
      <c r="C975" s="185" t="s">
        <v>1058</v>
      </c>
      <c r="D975" s="158"/>
      <c r="E975" s="159">
        <v>62.610000000000007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48"/>
      <c r="Z975" s="148"/>
      <c r="AA975" s="148"/>
      <c r="AB975" s="148"/>
      <c r="AC975" s="148"/>
      <c r="AD975" s="148"/>
      <c r="AE975" s="148"/>
      <c r="AF975" s="148"/>
      <c r="AG975" s="148" t="s">
        <v>287</v>
      </c>
      <c r="AH975" s="148">
        <v>0</v>
      </c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</row>
    <row r="976" spans="1:60" outlineLevel="1" x14ac:dyDescent="0.2">
      <c r="A976" s="167">
        <v>153</v>
      </c>
      <c r="B976" s="168" t="s">
        <v>1059</v>
      </c>
      <c r="C976" s="184" t="s">
        <v>1060</v>
      </c>
      <c r="D976" s="169" t="s">
        <v>353</v>
      </c>
      <c r="E976" s="170">
        <v>1008.30605</v>
      </c>
      <c r="F976" s="171"/>
      <c r="G976" s="172">
        <f>ROUND(E976*F976,2)</f>
        <v>0</v>
      </c>
      <c r="H976" s="171"/>
      <c r="I976" s="172">
        <f>ROUND(E976*H976,2)</f>
        <v>0</v>
      </c>
      <c r="J976" s="171"/>
      <c r="K976" s="172">
        <f>ROUND(E976*J976,2)</f>
        <v>0</v>
      </c>
      <c r="L976" s="172">
        <v>15</v>
      </c>
      <c r="M976" s="172">
        <f>G976*(1+L976/100)</f>
        <v>0</v>
      </c>
      <c r="N976" s="172">
        <v>0</v>
      </c>
      <c r="O976" s="172">
        <f>ROUND(E976*N976,2)</f>
        <v>0</v>
      </c>
      <c r="P976" s="172">
        <v>0</v>
      </c>
      <c r="Q976" s="172">
        <f>ROUND(E976*P976,2)</f>
        <v>0</v>
      </c>
      <c r="R976" s="172"/>
      <c r="S976" s="172" t="s">
        <v>291</v>
      </c>
      <c r="T976" s="173" t="s">
        <v>283</v>
      </c>
      <c r="U976" s="157">
        <v>0</v>
      </c>
      <c r="V976" s="157">
        <f>ROUND(E976*U976,2)</f>
        <v>0</v>
      </c>
      <c r="W976" s="157"/>
      <c r="X976" s="157" t="s">
        <v>292</v>
      </c>
      <c r="Y976" s="148"/>
      <c r="Z976" s="148"/>
      <c r="AA976" s="148"/>
      <c r="AB976" s="148"/>
      <c r="AC976" s="148"/>
      <c r="AD976" s="148"/>
      <c r="AE976" s="148"/>
      <c r="AF976" s="148"/>
      <c r="AG976" s="148" t="s">
        <v>293</v>
      </c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H976" s="148"/>
    </row>
    <row r="977" spans="1:60" outlineLevel="1" x14ac:dyDescent="0.2">
      <c r="A977" s="155"/>
      <c r="B977" s="156"/>
      <c r="C977" s="185" t="s">
        <v>1044</v>
      </c>
      <c r="D977" s="158"/>
      <c r="E977" s="159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48"/>
      <c r="Z977" s="148"/>
      <c r="AA977" s="148"/>
      <c r="AB977" s="148"/>
      <c r="AC977" s="148"/>
      <c r="AD977" s="148"/>
      <c r="AE977" s="148"/>
      <c r="AF977" s="148"/>
      <c r="AG977" s="148" t="s">
        <v>287</v>
      </c>
      <c r="AH977" s="148">
        <v>0</v>
      </c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</row>
    <row r="978" spans="1:60" outlineLevel="1" x14ac:dyDescent="0.2">
      <c r="A978" s="155"/>
      <c r="B978" s="156"/>
      <c r="C978" s="185" t="s">
        <v>1061</v>
      </c>
      <c r="D978" s="158"/>
      <c r="E978" s="159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48"/>
      <c r="Z978" s="148"/>
      <c r="AA978" s="148"/>
      <c r="AB978" s="148"/>
      <c r="AC978" s="148"/>
      <c r="AD978" s="148"/>
      <c r="AE978" s="148"/>
      <c r="AF978" s="148"/>
      <c r="AG978" s="148" t="s">
        <v>287</v>
      </c>
      <c r="AH978" s="148">
        <v>0</v>
      </c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</row>
    <row r="979" spans="1:60" outlineLevel="1" x14ac:dyDescent="0.2">
      <c r="A979" s="155"/>
      <c r="B979" s="156"/>
      <c r="C979" s="185" t="s">
        <v>1062</v>
      </c>
      <c r="D979" s="158"/>
      <c r="E979" s="159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48"/>
      <c r="Z979" s="148"/>
      <c r="AA979" s="148"/>
      <c r="AB979" s="148"/>
      <c r="AC979" s="148"/>
      <c r="AD979" s="148"/>
      <c r="AE979" s="148"/>
      <c r="AF979" s="148"/>
      <c r="AG979" s="148" t="s">
        <v>287</v>
      </c>
      <c r="AH979" s="148">
        <v>0</v>
      </c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</row>
    <row r="980" spans="1:60" outlineLevel="1" x14ac:dyDescent="0.2">
      <c r="A980" s="155"/>
      <c r="B980" s="156"/>
      <c r="C980" s="185" t="s">
        <v>1063</v>
      </c>
      <c r="D980" s="158"/>
      <c r="E980" s="159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48"/>
      <c r="Z980" s="148"/>
      <c r="AA980" s="148"/>
      <c r="AB980" s="148"/>
      <c r="AC980" s="148"/>
      <c r="AD980" s="148"/>
      <c r="AE980" s="148"/>
      <c r="AF980" s="148"/>
      <c r="AG980" s="148" t="s">
        <v>287</v>
      </c>
      <c r="AH980" s="148">
        <v>0</v>
      </c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</row>
    <row r="981" spans="1:60" outlineLevel="1" x14ac:dyDescent="0.2">
      <c r="A981" s="155"/>
      <c r="B981" s="156"/>
      <c r="C981" s="185" t="s">
        <v>1064</v>
      </c>
      <c r="D981" s="158"/>
      <c r="E981" s="159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48"/>
      <c r="Z981" s="148"/>
      <c r="AA981" s="148"/>
      <c r="AB981" s="148"/>
      <c r="AC981" s="148"/>
      <c r="AD981" s="148"/>
      <c r="AE981" s="148"/>
      <c r="AF981" s="148"/>
      <c r="AG981" s="148" t="s">
        <v>287</v>
      </c>
      <c r="AH981" s="148">
        <v>0</v>
      </c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</row>
    <row r="982" spans="1:60" outlineLevel="1" x14ac:dyDescent="0.2">
      <c r="A982" s="155"/>
      <c r="B982" s="156"/>
      <c r="C982" s="185" t="s">
        <v>1065</v>
      </c>
      <c r="D982" s="158"/>
      <c r="E982" s="159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48"/>
      <c r="Z982" s="148"/>
      <c r="AA982" s="148"/>
      <c r="AB982" s="148"/>
      <c r="AC982" s="148"/>
      <c r="AD982" s="148"/>
      <c r="AE982" s="148"/>
      <c r="AF982" s="148"/>
      <c r="AG982" s="148" t="s">
        <v>287</v>
      </c>
      <c r="AH982" s="148">
        <v>0</v>
      </c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</row>
    <row r="983" spans="1:60" outlineLevel="1" x14ac:dyDescent="0.2">
      <c r="A983" s="155"/>
      <c r="B983" s="156"/>
      <c r="C983" s="185" t="s">
        <v>1066</v>
      </c>
      <c r="D983" s="158"/>
      <c r="E983" s="159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48"/>
      <c r="Z983" s="148"/>
      <c r="AA983" s="148"/>
      <c r="AB983" s="148"/>
      <c r="AC983" s="148"/>
      <c r="AD983" s="148"/>
      <c r="AE983" s="148"/>
      <c r="AF983" s="148"/>
      <c r="AG983" s="148" t="s">
        <v>287</v>
      </c>
      <c r="AH983" s="148">
        <v>0</v>
      </c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</row>
    <row r="984" spans="1:60" outlineLevel="1" x14ac:dyDescent="0.2">
      <c r="A984" s="155"/>
      <c r="B984" s="156"/>
      <c r="C984" s="185" t="s">
        <v>1067</v>
      </c>
      <c r="D984" s="158"/>
      <c r="E984" s="159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48"/>
      <c r="Z984" s="148"/>
      <c r="AA984" s="148"/>
      <c r="AB984" s="148"/>
      <c r="AC984" s="148"/>
      <c r="AD984" s="148"/>
      <c r="AE984" s="148"/>
      <c r="AF984" s="148"/>
      <c r="AG984" s="148" t="s">
        <v>287</v>
      </c>
      <c r="AH984" s="148">
        <v>0</v>
      </c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</row>
    <row r="985" spans="1:60" outlineLevel="1" x14ac:dyDescent="0.2">
      <c r="A985" s="155"/>
      <c r="B985" s="156"/>
      <c r="C985" s="185" t="s">
        <v>1068</v>
      </c>
      <c r="D985" s="158"/>
      <c r="E985" s="159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48"/>
      <c r="Z985" s="148"/>
      <c r="AA985" s="148"/>
      <c r="AB985" s="148"/>
      <c r="AC985" s="148"/>
      <c r="AD985" s="148"/>
      <c r="AE985" s="148"/>
      <c r="AF985" s="148"/>
      <c r="AG985" s="148" t="s">
        <v>287</v>
      </c>
      <c r="AH985" s="148">
        <v>0</v>
      </c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</row>
    <row r="986" spans="1:60" outlineLevel="1" x14ac:dyDescent="0.2">
      <c r="A986" s="155"/>
      <c r="B986" s="156"/>
      <c r="C986" s="185" t="s">
        <v>1069</v>
      </c>
      <c r="D986" s="158"/>
      <c r="E986" s="159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48"/>
      <c r="Z986" s="148"/>
      <c r="AA986" s="148"/>
      <c r="AB986" s="148"/>
      <c r="AC986" s="148"/>
      <c r="AD986" s="148"/>
      <c r="AE986" s="148"/>
      <c r="AF986" s="148"/>
      <c r="AG986" s="148" t="s">
        <v>287</v>
      </c>
      <c r="AH986" s="148">
        <v>0</v>
      </c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</row>
    <row r="987" spans="1:60" outlineLevel="1" x14ac:dyDescent="0.2">
      <c r="A987" s="155"/>
      <c r="B987" s="156"/>
      <c r="C987" s="185" t="s">
        <v>1070</v>
      </c>
      <c r="D987" s="158"/>
      <c r="E987" s="159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48"/>
      <c r="Z987" s="148"/>
      <c r="AA987" s="148"/>
      <c r="AB987" s="148"/>
      <c r="AC987" s="148"/>
      <c r="AD987" s="148"/>
      <c r="AE987" s="148"/>
      <c r="AF987" s="148"/>
      <c r="AG987" s="148" t="s">
        <v>287</v>
      </c>
      <c r="AH987" s="148">
        <v>0</v>
      </c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</row>
    <row r="988" spans="1:60" outlineLevel="1" x14ac:dyDescent="0.2">
      <c r="A988" s="155"/>
      <c r="B988" s="156"/>
      <c r="C988" s="185" t="s">
        <v>1071</v>
      </c>
      <c r="D988" s="158"/>
      <c r="E988" s="159">
        <v>1008.3100000000001</v>
      </c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48"/>
      <c r="Z988" s="148"/>
      <c r="AA988" s="148"/>
      <c r="AB988" s="148"/>
      <c r="AC988" s="148"/>
      <c r="AD988" s="148"/>
      <c r="AE988" s="148"/>
      <c r="AF988" s="148"/>
      <c r="AG988" s="148" t="s">
        <v>287</v>
      </c>
      <c r="AH988" s="148">
        <v>0</v>
      </c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</row>
    <row r="989" spans="1:60" outlineLevel="1" x14ac:dyDescent="0.2">
      <c r="A989" s="167">
        <v>154</v>
      </c>
      <c r="B989" s="168" t="s">
        <v>1072</v>
      </c>
      <c r="C989" s="184" t="s">
        <v>1073</v>
      </c>
      <c r="D989" s="169" t="s">
        <v>353</v>
      </c>
      <c r="E989" s="170">
        <v>530.55000000000007</v>
      </c>
      <c r="F989" s="171"/>
      <c r="G989" s="172">
        <f>ROUND(E989*F989,2)</f>
        <v>0</v>
      </c>
      <c r="H989" s="171"/>
      <c r="I989" s="172">
        <f>ROUND(E989*H989,2)</f>
        <v>0</v>
      </c>
      <c r="J989" s="171"/>
      <c r="K989" s="172">
        <f>ROUND(E989*J989,2)</f>
        <v>0</v>
      </c>
      <c r="L989" s="172">
        <v>15</v>
      </c>
      <c r="M989" s="172">
        <f>G989*(1+L989/100)</f>
        <v>0</v>
      </c>
      <c r="N989" s="172">
        <v>0</v>
      </c>
      <c r="O989" s="172">
        <f>ROUND(E989*N989,2)</f>
        <v>0</v>
      </c>
      <c r="P989" s="172">
        <v>0</v>
      </c>
      <c r="Q989" s="172">
        <f>ROUND(E989*P989,2)</f>
        <v>0</v>
      </c>
      <c r="R989" s="172"/>
      <c r="S989" s="172" t="s">
        <v>291</v>
      </c>
      <c r="T989" s="173" t="s">
        <v>283</v>
      </c>
      <c r="U989" s="157">
        <v>0</v>
      </c>
      <c r="V989" s="157">
        <f>ROUND(E989*U989,2)</f>
        <v>0</v>
      </c>
      <c r="W989" s="157"/>
      <c r="X989" s="157" t="s">
        <v>292</v>
      </c>
      <c r="Y989" s="148"/>
      <c r="Z989" s="148"/>
      <c r="AA989" s="148"/>
      <c r="AB989" s="148"/>
      <c r="AC989" s="148"/>
      <c r="AD989" s="148"/>
      <c r="AE989" s="148"/>
      <c r="AF989" s="148"/>
      <c r="AG989" s="148" t="s">
        <v>293</v>
      </c>
      <c r="AH989" s="148"/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</row>
    <row r="990" spans="1:60" outlineLevel="1" x14ac:dyDescent="0.2">
      <c r="A990" s="155"/>
      <c r="B990" s="156"/>
      <c r="C990" s="185" t="s">
        <v>1044</v>
      </c>
      <c r="D990" s="158"/>
      <c r="E990" s="159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48"/>
      <c r="Z990" s="148"/>
      <c r="AA990" s="148"/>
      <c r="AB990" s="148"/>
      <c r="AC990" s="148"/>
      <c r="AD990" s="148"/>
      <c r="AE990" s="148"/>
      <c r="AF990" s="148"/>
      <c r="AG990" s="148" t="s">
        <v>287</v>
      </c>
      <c r="AH990" s="148">
        <v>0</v>
      </c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/>
    </row>
    <row r="991" spans="1:60" outlineLevel="1" x14ac:dyDescent="0.2">
      <c r="A991" s="155"/>
      <c r="B991" s="156"/>
      <c r="C991" s="185" t="s">
        <v>1068</v>
      </c>
      <c r="D991" s="158"/>
      <c r="E991" s="159"/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48"/>
      <c r="Z991" s="148"/>
      <c r="AA991" s="148"/>
      <c r="AB991" s="148"/>
      <c r="AC991" s="148"/>
      <c r="AD991" s="148"/>
      <c r="AE991" s="148"/>
      <c r="AF991" s="148"/>
      <c r="AG991" s="148" t="s">
        <v>287</v>
      </c>
      <c r="AH991" s="148">
        <v>0</v>
      </c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</row>
    <row r="992" spans="1:60" outlineLevel="1" x14ac:dyDescent="0.2">
      <c r="A992" s="155"/>
      <c r="B992" s="156"/>
      <c r="C992" s="185" t="s">
        <v>1070</v>
      </c>
      <c r="D992" s="158"/>
      <c r="E992" s="159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48"/>
      <c r="Z992" s="148"/>
      <c r="AA992" s="148"/>
      <c r="AB992" s="148"/>
      <c r="AC992" s="148"/>
      <c r="AD992" s="148"/>
      <c r="AE992" s="148"/>
      <c r="AF992" s="148"/>
      <c r="AG992" s="148" t="s">
        <v>287</v>
      </c>
      <c r="AH992" s="148">
        <v>0</v>
      </c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  <c r="BH992" s="148"/>
    </row>
    <row r="993" spans="1:60" outlineLevel="1" x14ac:dyDescent="0.2">
      <c r="A993" s="155"/>
      <c r="B993" s="156"/>
      <c r="C993" s="185" t="s">
        <v>1074</v>
      </c>
      <c r="D993" s="158"/>
      <c r="E993" s="159">
        <v>530.55000000000007</v>
      </c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48"/>
      <c r="Z993" s="148"/>
      <c r="AA993" s="148"/>
      <c r="AB993" s="148"/>
      <c r="AC993" s="148"/>
      <c r="AD993" s="148"/>
      <c r="AE993" s="148"/>
      <c r="AF993" s="148"/>
      <c r="AG993" s="148" t="s">
        <v>287</v>
      </c>
      <c r="AH993" s="148">
        <v>0</v>
      </c>
      <c r="AI993" s="148"/>
      <c r="AJ993" s="148"/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</row>
    <row r="994" spans="1:60" outlineLevel="1" x14ac:dyDescent="0.2">
      <c r="A994" s="167">
        <v>155</v>
      </c>
      <c r="B994" s="168" t="s">
        <v>1075</v>
      </c>
      <c r="C994" s="184" t="s">
        <v>1076</v>
      </c>
      <c r="D994" s="169" t="s">
        <v>353</v>
      </c>
      <c r="E994" s="170">
        <v>254.68</v>
      </c>
      <c r="F994" s="171"/>
      <c r="G994" s="172">
        <f>ROUND(E994*F994,2)</f>
        <v>0</v>
      </c>
      <c r="H994" s="171"/>
      <c r="I994" s="172">
        <f>ROUND(E994*H994,2)</f>
        <v>0</v>
      </c>
      <c r="J994" s="171"/>
      <c r="K994" s="172">
        <f>ROUND(E994*J994,2)</f>
        <v>0</v>
      </c>
      <c r="L994" s="172">
        <v>15</v>
      </c>
      <c r="M994" s="172">
        <f>G994*(1+L994/100)</f>
        <v>0</v>
      </c>
      <c r="N994" s="172">
        <v>0</v>
      </c>
      <c r="O994" s="172">
        <f>ROUND(E994*N994,2)</f>
        <v>0</v>
      </c>
      <c r="P994" s="172">
        <v>0</v>
      </c>
      <c r="Q994" s="172">
        <f>ROUND(E994*P994,2)</f>
        <v>0</v>
      </c>
      <c r="R994" s="172"/>
      <c r="S994" s="172" t="s">
        <v>291</v>
      </c>
      <c r="T994" s="173" t="s">
        <v>283</v>
      </c>
      <c r="U994" s="157">
        <v>0</v>
      </c>
      <c r="V994" s="157">
        <f>ROUND(E994*U994,2)</f>
        <v>0</v>
      </c>
      <c r="W994" s="157"/>
      <c r="X994" s="157" t="s">
        <v>292</v>
      </c>
      <c r="Y994" s="148"/>
      <c r="Z994" s="148"/>
      <c r="AA994" s="148"/>
      <c r="AB994" s="148"/>
      <c r="AC994" s="148"/>
      <c r="AD994" s="148"/>
      <c r="AE994" s="148"/>
      <c r="AF994" s="148"/>
      <c r="AG994" s="148" t="s">
        <v>293</v>
      </c>
      <c r="AH994" s="148"/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</row>
    <row r="995" spans="1:60" outlineLevel="1" x14ac:dyDescent="0.2">
      <c r="A995" s="155"/>
      <c r="B995" s="156"/>
      <c r="C995" s="185" t="s">
        <v>1044</v>
      </c>
      <c r="D995" s="158"/>
      <c r="E995" s="159"/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48"/>
      <c r="Z995" s="148"/>
      <c r="AA995" s="148"/>
      <c r="AB995" s="148"/>
      <c r="AC995" s="148"/>
      <c r="AD995" s="148"/>
      <c r="AE995" s="148"/>
      <c r="AF995" s="148"/>
      <c r="AG995" s="148" t="s">
        <v>287</v>
      </c>
      <c r="AH995" s="148">
        <v>0</v>
      </c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</row>
    <row r="996" spans="1:60" outlineLevel="1" x14ac:dyDescent="0.2">
      <c r="A996" s="155"/>
      <c r="B996" s="156"/>
      <c r="C996" s="185" t="s">
        <v>373</v>
      </c>
      <c r="D996" s="158"/>
      <c r="E996" s="159"/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48"/>
      <c r="Z996" s="148"/>
      <c r="AA996" s="148"/>
      <c r="AB996" s="148"/>
      <c r="AC996" s="148"/>
      <c r="AD996" s="148"/>
      <c r="AE996" s="148"/>
      <c r="AF996" s="148"/>
      <c r="AG996" s="148" t="s">
        <v>287</v>
      </c>
      <c r="AH996" s="148">
        <v>0</v>
      </c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</row>
    <row r="997" spans="1:60" outlineLevel="1" x14ac:dyDescent="0.2">
      <c r="A997" s="155"/>
      <c r="B997" s="156"/>
      <c r="C997" s="185" t="s">
        <v>1063</v>
      </c>
      <c r="D997" s="158"/>
      <c r="E997" s="159"/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48"/>
      <c r="Z997" s="148"/>
      <c r="AA997" s="148"/>
      <c r="AB997" s="148"/>
      <c r="AC997" s="148"/>
      <c r="AD997" s="148"/>
      <c r="AE997" s="148"/>
      <c r="AF997" s="148"/>
      <c r="AG997" s="148" t="s">
        <v>287</v>
      </c>
      <c r="AH997" s="148">
        <v>0</v>
      </c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</row>
    <row r="998" spans="1:60" outlineLevel="1" x14ac:dyDescent="0.2">
      <c r="A998" s="155"/>
      <c r="B998" s="156"/>
      <c r="C998" s="185" t="s">
        <v>1064</v>
      </c>
      <c r="D998" s="158"/>
      <c r="E998" s="159"/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48"/>
      <c r="Z998" s="148"/>
      <c r="AA998" s="148"/>
      <c r="AB998" s="148"/>
      <c r="AC998" s="148"/>
      <c r="AD998" s="148"/>
      <c r="AE998" s="148"/>
      <c r="AF998" s="148"/>
      <c r="AG998" s="148" t="s">
        <v>287</v>
      </c>
      <c r="AH998" s="148">
        <v>0</v>
      </c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</row>
    <row r="999" spans="1:60" outlineLevel="1" x14ac:dyDescent="0.2">
      <c r="A999" s="155"/>
      <c r="B999" s="156"/>
      <c r="C999" s="185" t="s">
        <v>1069</v>
      </c>
      <c r="D999" s="158"/>
      <c r="E999" s="159"/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48"/>
      <c r="Z999" s="148"/>
      <c r="AA999" s="148"/>
      <c r="AB999" s="148"/>
      <c r="AC999" s="148"/>
      <c r="AD999" s="148"/>
      <c r="AE999" s="148"/>
      <c r="AF999" s="148"/>
      <c r="AG999" s="148" t="s">
        <v>287</v>
      </c>
      <c r="AH999" s="148">
        <v>0</v>
      </c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</row>
    <row r="1000" spans="1:60" outlineLevel="1" x14ac:dyDescent="0.2">
      <c r="A1000" s="155"/>
      <c r="B1000" s="156"/>
      <c r="C1000" s="185" t="s">
        <v>379</v>
      </c>
      <c r="D1000" s="158"/>
      <c r="E1000" s="159"/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48"/>
      <c r="Z1000" s="148"/>
      <c r="AA1000" s="148"/>
      <c r="AB1000" s="148"/>
      <c r="AC1000" s="148"/>
      <c r="AD1000" s="148"/>
      <c r="AE1000" s="148"/>
      <c r="AF1000" s="148"/>
      <c r="AG1000" s="148" t="s">
        <v>287</v>
      </c>
      <c r="AH1000" s="148">
        <v>0</v>
      </c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</row>
    <row r="1001" spans="1:60" outlineLevel="1" x14ac:dyDescent="0.2">
      <c r="A1001" s="155"/>
      <c r="B1001" s="156"/>
      <c r="C1001" s="185" t="s">
        <v>1077</v>
      </c>
      <c r="D1001" s="158"/>
      <c r="E1001" s="159"/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48"/>
      <c r="Z1001" s="148"/>
      <c r="AA1001" s="148"/>
      <c r="AB1001" s="148"/>
      <c r="AC1001" s="148"/>
      <c r="AD1001" s="148"/>
      <c r="AE1001" s="148"/>
      <c r="AF1001" s="148"/>
      <c r="AG1001" s="148" t="s">
        <v>287</v>
      </c>
      <c r="AH1001" s="148">
        <v>0</v>
      </c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</row>
    <row r="1002" spans="1:60" outlineLevel="1" x14ac:dyDescent="0.2">
      <c r="A1002" s="155"/>
      <c r="B1002" s="156"/>
      <c r="C1002" s="185" t="s">
        <v>1078</v>
      </c>
      <c r="D1002" s="158"/>
      <c r="E1002" s="159">
        <v>254.68</v>
      </c>
      <c r="F1002" s="157"/>
      <c r="G1002" s="15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48"/>
      <c r="Z1002" s="148"/>
      <c r="AA1002" s="148"/>
      <c r="AB1002" s="148"/>
      <c r="AC1002" s="148"/>
      <c r="AD1002" s="148"/>
      <c r="AE1002" s="148"/>
      <c r="AF1002" s="148"/>
      <c r="AG1002" s="148" t="s">
        <v>287</v>
      </c>
      <c r="AH1002" s="148">
        <v>0</v>
      </c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</row>
    <row r="1003" spans="1:60" outlineLevel="1" x14ac:dyDescent="0.2">
      <c r="A1003" s="167">
        <v>156</v>
      </c>
      <c r="B1003" s="168" t="s">
        <v>1079</v>
      </c>
      <c r="C1003" s="184" t="s">
        <v>1080</v>
      </c>
      <c r="D1003" s="169" t="s">
        <v>353</v>
      </c>
      <c r="E1003" s="170">
        <v>198.5</v>
      </c>
      <c r="F1003" s="171"/>
      <c r="G1003" s="172">
        <f>ROUND(E1003*F1003,2)</f>
        <v>0</v>
      </c>
      <c r="H1003" s="171"/>
      <c r="I1003" s="172">
        <f>ROUND(E1003*H1003,2)</f>
        <v>0</v>
      </c>
      <c r="J1003" s="171"/>
      <c r="K1003" s="172">
        <f>ROUND(E1003*J1003,2)</f>
        <v>0</v>
      </c>
      <c r="L1003" s="172">
        <v>15</v>
      </c>
      <c r="M1003" s="172">
        <f>G1003*(1+L1003/100)</f>
        <v>0</v>
      </c>
      <c r="N1003" s="172">
        <v>0</v>
      </c>
      <c r="O1003" s="172">
        <f>ROUND(E1003*N1003,2)</f>
        <v>0</v>
      </c>
      <c r="P1003" s="172">
        <v>0</v>
      </c>
      <c r="Q1003" s="172">
        <f>ROUND(E1003*P1003,2)</f>
        <v>0</v>
      </c>
      <c r="R1003" s="172"/>
      <c r="S1003" s="172" t="s">
        <v>291</v>
      </c>
      <c r="T1003" s="173" t="s">
        <v>283</v>
      </c>
      <c r="U1003" s="157">
        <v>0</v>
      </c>
      <c r="V1003" s="157">
        <f>ROUND(E1003*U1003,2)</f>
        <v>0</v>
      </c>
      <c r="W1003" s="157"/>
      <c r="X1003" s="157" t="s">
        <v>292</v>
      </c>
      <c r="Y1003" s="148"/>
      <c r="Z1003" s="148"/>
      <c r="AA1003" s="148"/>
      <c r="AB1003" s="148"/>
      <c r="AC1003" s="148"/>
      <c r="AD1003" s="148"/>
      <c r="AE1003" s="148"/>
      <c r="AF1003" s="148"/>
      <c r="AG1003" s="148" t="s">
        <v>293</v>
      </c>
      <c r="AH1003" s="148"/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  <c r="BH1003" s="148"/>
    </row>
    <row r="1004" spans="1:60" outlineLevel="1" x14ac:dyDescent="0.2">
      <c r="A1004" s="155"/>
      <c r="B1004" s="156"/>
      <c r="C1004" s="185" t="s">
        <v>1044</v>
      </c>
      <c r="D1004" s="158"/>
      <c r="E1004" s="159"/>
      <c r="F1004" s="157"/>
      <c r="G1004" s="157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48"/>
      <c r="Z1004" s="148"/>
      <c r="AA1004" s="148"/>
      <c r="AB1004" s="148"/>
      <c r="AC1004" s="148"/>
      <c r="AD1004" s="148"/>
      <c r="AE1004" s="148"/>
      <c r="AF1004" s="148"/>
      <c r="AG1004" s="148" t="s">
        <v>287</v>
      </c>
      <c r="AH1004" s="148">
        <v>0</v>
      </c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/>
      <c r="BF1004" s="148"/>
      <c r="BG1004" s="148"/>
      <c r="BH1004" s="148"/>
    </row>
    <row r="1005" spans="1:60" outlineLevel="1" x14ac:dyDescent="0.2">
      <c r="A1005" s="155"/>
      <c r="B1005" s="156"/>
      <c r="C1005" s="185" t="s">
        <v>1061</v>
      </c>
      <c r="D1005" s="158"/>
      <c r="E1005" s="159"/>
      <c r="F1005" s="157"/>
      <c r="G1005" s="157"/>
      <c r="H1005" s="157"/>
      <c r="I1005" s="157"/>
      <c r="J1005" s="157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57"/>
      <c r="Y1005" s="148"/>
      <c r="Z1005" s="148"/>
      <c r="AA1005" s="148"/>
      <c r="AB1005" s="148"/>
      <c r="AC1005" s="148"/>
      <c r="AD1005" s="148"/>
      <c r="AE1005" s="148"/>
      <c r="AF1005" s="148"/>
      <c r="AG1005" s="148" t="s">
        <v>287</v>
      </c>
      <c r="AH1005" s="148">
        <v>0</v>
      </c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</row>
    <row r="1006" spans="1:60" outlineLevel="1" x14ac:dyDescent="0.2">
      <c r="A1006" s="155"/>
      <c r="B1006" s="156"/>
      <c r="C1006" s="185" t="s">
        <v>1062</v>
      </c>
      <c r="D1006" s="158"/>
      <c r="E1006" s="159"/>
      <c r="F1006" s="157"/>
      <c r="G1006" s="157"/>
      <c r="H1006" s="157"/>
      <c r="I1006" s="157"/>
      <c r="J1006" s="157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157"/>
      <c r="U1006" s="157"/>
      <c r="V1006" s="157"/>
      <c r="W1006" s="157"/>
      <c r="X1006" s="157"/>
      <c r="Y1006" s="148"/>
      <c r="Z1006" s="148"/>
      <c r="AA1006" s="148"/>
      <c r="AB1006" s="148"/>
      <c r="AC1006" s="148"/>
      <c r="AD1006" s="148"/>
      <c r="AE1006" s="148"/>
      <c r="AF1006" s="148"/>
      <c r="AG1006" s="148" t="s">
        <v>287</v>
      </c>
      <c r="AH1006" s="148">
        <v>0</v>
      </c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/>
    </row>
    <row r="1007" spans="1:60" outlineLevel="1" x14ac:dyDescent="0.2">
      <c r="A1007" s="155"/>
      <c r="B1007" s="156"/>
      <c r="C1007" s="185" t="s">
        <v>1081</v>
      </c>
      <c r="D1007" s="158"/>
      <c r="E1007" s="159">
        <v>198.5</v>
      </c>
      <c r="F1007" s="157"/>
      <c r="G1007" s="157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57"/>
      <c r="Y1007" s="148"/>
      <c r="Z1007" s="148"/>
      <c r="AA1007" s="148"/>
      <c r="AB1007" s="148"/>
      <c r="AC1007" s="148"/>
      <c r="AD1007" s="148"/>
      <c r="AE1007" s="148"/>
      <c r="AF1007" s="148"/>
      <c r="AG1007" s="148" t="s">
        <v>287</v>
      </c>
      <c r="AH1007" s="148">
        <v>0</v>
      </c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</row>
    <row r="1008" spans="1:60" outlineLevel="1" x14ac:dyDescent="0.2">
      <c r="A1008" s="167">
        <v>157</v>
      </c>
      <c r="B1008" s="168" t="s">
        <v>1082</v>
      </c>
      <c r="C1008" s="184" t="s">
        <v>1083</v>
      </c>
      <c r="D1008" s="169" t="s">
        <v>353</v>
      </c>
      <c r="E1008" s="170">
        <v>89.306050000000013</v>
      </c>
      <c r="F1008" s="171"/>
      <c r="G1008" s="172">
        <f>ROUND(E1008*F1008,2)</f>
        <v>0</v>
      </c>
      <c r="H1008" s="171"/>
      <c r="I1008" s="172">
        <f>ROUND(E1008*H1008,2)</f>
        <v>0</v>
      </c>
      <c r="J1008" s="171"/>
      <c r="K1008" s="172">
        <f>ROUND(E1008*J1008,2)</f>
        <v>0</v>
      </c>
      <c r="L1008" s="172">
        <v>15</v>
      </c>
      <c r="M1008" s="172">
        <f>G1008*(1+L1008/100)</f>
        <v>0</v>
      </c>
      <c r="N1008" s="172">
        <v>0</v>
      </c>
      <c r="O1008" s="172">
        <f>ROUND(E1008*N1008,2)</f>
        <v>0</v>
      </c>
      <c r="P1008" s="172">
        <v>0</v>
      </c>
      <c r="Q1008" s="172">
        <f>ROUND(E1008*P1008,2)</f>
        <v>0</v>
      </c>
      <c r="R1008" s="172"/>
      <c r="S1008" s="172" t="s">
        <v>291</v>
      </c>
      <c r="T1008" s="173" t="s">
        <v>283</v>
      </c>
      <c r="U1008" s="157">
        <v>0</v>
      </c>
      <c r="V1008" s="157">
        <f>ROUND(E1008*U1008,2)</f>
        <v>0</v>
      </c>
      <c r="W1008" s="157"/>
      <c r="X1008" s="157" t="s">
        <v>292</v>
      </c>
      <c r="Y1008" s="148"/>
      <c r="Z1008" s="148"/>
      <c r="AA1008" s="148"/>
      <c r="AB1008" s="148"/>
      <c r="AC1008" s="148"/>
      <c r="AD1008" s="148"/>
      <c r="AE1008" s="148"/>
      <c r="AF1008" s="148"/>
      <c r="AG1008" s="148" t="s">
        <v>293</v>
      </c>
      <c r="AH1008" s="148"/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</row>
    <row r="1009" spans="1:60" outlineLevel="1" x14ac:dyDescent="0.2">
      <c r="A1009" s="155"/>
      <c r="B1009" s="156"/>
      <c r="C1009" s="185" t="s">
        <v>1044</v>
      </c>
      <c r="D1009" s="158"/>
      <c r="E1009" s="159"/>
      <c r="F1009" s="157"/>
      <c r="G1009" s="15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57"/>
      <c r="Y1009" s="148"/>
      <c r="Z1009" s="148"/>
      <c r="AA1009" s="148"/>
      <c r="AB1009" s="148"/>
      <c r="AC1009" s="148"/>
      <c r="AD1009" s="148"/>
      <c r="AE1009" s="148"/>
      <c r="AF1009" s="148"/>
      <c r="AG1009" s="148" t="s">
        <v>287</v>
      </c>
      <c r="AH1009" s="148">
        <v>0</v>
      </c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</row>
    <row r="1010" spans="1:60" outlineLevel="1" x14ac:dyDescent="0.2">
      <c r="A1010" s="155"/>
      <c r="B1010" s="156"/>
      <c r="C1010" s="185" t="s">
        <v>1066</v>
      </c>
      <c r="D1010" s="158"/>
      <c r="E1010" s="159"/>
      <c r="F1010" s="157"/>
      <c r="G1010" s="157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  <c r="Y1010" s="148"/>
      <c r="Z1010" s="148"/>
      <c r="AA1010" s="148"/>
      <c r="AB1010" s="148"/>
      <c r="AC1010" s="148"/>
      <c r="AD1010" s="148"/>
      <c r="AE1010" s="148"/>
      <c r="AF1010" s="148"/>
      <c r="AG1010" s="148" t="s">
        <v>287</v>
      </c>
      <c r="AH1010" s="148">
        <v>0</v>
      </c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</row>
    <row r="1011" spans="1:60" outlineLevel="1" x14ac:dyDescent="0.2">
      <c r="A1011" s="155"/>
      <c r="B1011" s="156"/>
      <c r="C1011" s="185" t="s">
        <v>1067</v>
      </c>
      <c r="D1011" s="158"/>
      <c r="E1011" s="159"/>
      <c r="F1011" s="157"/>
      <c r="G1011" s="157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48"/>
      <c r="Z1011" s="148"/>
      <c r="AA1011" s="148"/>
      <c r="AB1011" s="148"/>
      <c r="AC1011" s="148"/>
      <c r="AD1011" s="148"/>
      <c r="AE1011" s="148"/>
      <c r="AF1011" s="148"/>
      <c r="AG1011" s="148" t="s">
        <v>287</v>
      </c>
      <c r="AH1011" s="148">
        <v>0</v>
      </c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</row>
    <row r="1012" spans="1:60" outlineLevel="1" x14ac:dyDescent="0.2">
      <c r="A1012" s="155"/>
      <c r="B1012" s="156"/>
      <c r="C1012" s="185" t="s">
        <v>1084</v>
      </c>
      <c r="D1012" s="158"/>
      <c r="E1012" s="159">
        <v>89.31</v>
      </c>
      <c r="F1012" s="157"/>
      <c r="G1012" s="157"/>
      <c r="H1012" s="157"/>
      <c r="I1012" s="157"/>
      <c r="J1012" s="157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57"/>
      <c r="Y1012" s="148"/>
      <c r="Z1012" s="148"/>
      <c r="AA1012" s="148"/>
      <c r="AB1012" s="148"/>
      <c r="AC1012" s="148"/>
      <c r="AD1012" s="148"/>
      <c r="AE1012" s="148"/>
      <c r="AF1012" s="148"/>
      <c r="AG1012" s="148" t="s">
        <v>287</v>
      </c>
      <c r="AH1012" s="148">
        <v>0</v>
      </c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</row>
    <row r="1013" spans="1:60" outlineLevel="1" x14ac:dyDescent="0.2">
      <c r="A1013" s="167">
        <v>158</v>
      </c>
      <c r="B1013" s="168" t="s">
        <v>1085</v>
      </c>
      <c r="C1013" s="184" t="s">
        <v>1086</v>
      </c>
      <c r="D1013" s="169" t="s">
        <v>353</v>
      </c>
      <c r="E1013" s="170">
        <v>725.95</v>
      </c>
      <c r="F1013" s="171"/>
      <c r="G1013" s="172">
        <f>ROUND(E1013*F1013,2)</f>
        <v>0</v>
      </c>
      <c r="H1013" s="171"/>
      <c r="I1013" s="172">
        <f>ROUND(E1013*H1013,2)</f>
        <v>0</v>
      </c>
      <c r="J1013" s="171"/>
      <c r="K1013" s="172">
        <f>ROUND(E1013*J1013,2)</f>
        <v>0</v>
      </c>
      <c r="L1013" s="172">
        <v>15</v>
      </c>
      <c r="M1013" s="172">
        <f>G1013*(1+L1013/100)</f>
        <v>0</v>
      </c>
      <c r="N1013" s="172">
        <v>0</v>
      </c>
      <c r="O1013" s="172">
        <f>ROUND(E1013*N1013,2)</f>
        <v>0</v>
      </c>
      <c r="P1013" s="172">
        <v>0</v>
      </c>
      <c r="Q1013" s="172">
        <f>ROUND(E1013*P1013,2)</f>
        <v>0</v>
      </c>
      <c r="R1013" s="172"/>
      <c r="S1013" s="172" t="s">
        <v>291</v>
      </c>
      <c r="T1013" s="173" t="s">
        <v>283</v>
      </c>
      <c r="U1013" s="157">
        <v>0</v>
      </c>
      <c r="V1013" s="157">
        <f>ROUND(E1013*U1013,2)</f>
        <v>0</v>
      </c>
      <c r="W1013" s="157"/>
      <c r="X1013" s="157" t="s">
        <v>292</v>
      </c>
      <c r="Y1013" s="148"/>
      <c r="Z1013" s="148"/>
      <c r="AA1013" s="148"/>
      <c r="AB1013" s="148"/>
      <c r="AC1013" s="148"/>
      <c r="AD1013" s="148"/>
      <c r="AE1013" s="148"/>
      <c r="AF1013" s="148"/>
      <c r="AG1013" s="148" t="s">
        <v>293</v>
      </c>
      <c r="AH1013" s="148"/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  <c r="BH1013" s="148"/>
    </row>
    <row r="1014" spans="1:60" outlineLevel="1" x14ac:dyDescent="0.2">
      <c r="A1014" s="155"/>
      <c r="B1014" s="156"/>
      <c r="C1014" s="185" t="s">
        <v>1044</v>
      </c>
      <c r="D1014" s="158"/>
      <c r="E1014" s="159"/>
      <c r="F1014" s="157"/>
      <c r="G1014" s="157"/>
      <c r="H1014" s="157"/>
      <c r="I1014" s="157"/>
      <c r="J1014" s="157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57"/>
      <c r="Y1014" s="148"/>
      <c r="Z1014" s="148"/>
      <c r="AA1014" s="148"/>
      <c r="AB1014" s="148"/>
      <c r="AC1014" s="148"/>
      <c r="AD1014" s="148"/>
      <c r="AE1014" s="148"/>
      <c r="AF1014" s="148"/>
      <c r="AG1014" s="148" t="s">
        <v>287</v>
      </c>
      <c r="AH1014" s="148">
        <v>0</v>
      </c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</row>
    <row r="1015" spans="1:60" outlineLevel="1" x14ac:dyDescent="0.2">
      <c r="A1015" s="155"/>
      <c r="B1015" s="156"/>
      <c r="C1015" s="185" t="s">
        <v>1061</v>
      </c>
      <c r="D1015" s="158"/>
      <c r="E1015" s="159"/>
      <c r="F1015" s="157"/>
      <c r="G1015" s="157"/>
      <c r="H1015" s="157"/>
      <c r="I1015" s="157"/>
      <c r="J1015" s="157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57"/>
      <c r="Y1015" s="148"/>
      <c r="Z1015" s="148"/>
      <c r="AA1015" s="148"/>
      <c r="AB1015" s="148"/>
      <c r="AC1015" s="148"/>
      <c r="AD1015" s="148"/>
      <c r="AE1015" s="148"/>
      <c r="AF1015" s="148"/>
      <c r="AG1015" s="148" t="s">
        <v>287</v>
      </c>
      <c r="AH1015" s="148">
        <v>0</v>
      </c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</row>
    <row r="1016" spans="1:60" outlineLevel="1" x14ac:dyDescent="0.2">
      <c r="A1016" s="155"/>
      <c r="B1016" s="156"/>
      <c r="C1016" s="185" t="s">
        <v>1062</v>
      </c>
      <c r="D1016" s="158"/>
      <c r="E1016" s="159"/>
      <c r="F1016" s="157"/>
      <c r="G1016" s="157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57"/>
      <c r="Y1016" s="148"/>
      <c r="Z1016" s="148"/>
      <c r="AA1016" s="148"/>
      <c r="AB1016" s="148"/>
      <c r="AC1016" s="148"/>
      <c r="AD1016" s="148"/>
      <c r="AE1016" s="148"/>
      <c r="AF1016" s="148"/>
      <c r="AG1016" s="148" t="s">
        <v>287</v>
      </c>
      <c r="AH1016" s="148">
        <v>0</v>
      </c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</row>
    <row r="1017" spans="1:60" outlineLevel="1" x14ac:dyDescent="0.2">
      <c r="A1017" s="155"/>
      <c r="B1017" s="156"/>
      <c r="C1017" s="185" t="s">
        <v>1068</v>
      </c>
      <c r="D1017" s="158"/>
      <c r="E1017" s="159"/>
      <c r="F1017" s="157"/>
      <c r="G1017" s="157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48"/>
      <c r="Z1017" s="148"/>
      <c r="AA1017" s="148"/>
      <c r="AB1017" s="148"/>
      <c r="AC1017" s="148"/>
      <c r="AD1017" s="148"/>
      <c r="AE1017" s="148"/>
      <c r="AF1017" s="148"/>
      <c r="AG1017" s="148" t="s">
        <v>287</v>
      </c>
      <c r="AH1017" s="148">
        <v>0</v>
      </c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</row>
    <row r="1018" spans="1:60" outlineLevel="1" x14ac:dyDescent="0.2">
      <c r="A1018" s="155"/>
      <c r="B1018" s="156"/>
      <c r="C1018" s="185" t="s">
        <v>1087</v>
      </c>
      <c r="D1018" s="158"/>
      <c r="E1018" s="159">
        <v>725.95</v>
      </c>
      <c r="F1018" s="157"/>
      <c r="G1018" s="157"/>
      <c r="H1018" s="157"/>
      <c r="I1018" s="157"/>
      <c r="J1018" s="157"/>
      <c r="K1018" s="157"/>
      <c r="L1018" s="157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57"/>
      <c r="Y1018" s="148"/>
      <c r="Z1018" s="148"/>
      <c r="AA1018" s="148"/>
      <c r="AB1018" s="148"/>
      <c r="AC1018" s="148"/>
      <c r="AD1018" s="148"/>
      <c r="AE1018" s="148"/>
      <c r="AF1018" s="148"/>
      <c r="AG1018" s="148" t="s">
        <v>287</v>
      </c>
      <c r="AH1018" s="148">
        <v>0</v>
      </c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</row>
    <row r="1019" spans="1:60" outlineLevel="1" x14ac:dyDescent="0.2">
      <c r="A1019" s="167">
        <v>159</v>
      </c>
      <c r="B1019" s="168" t="s">
        <v>1088</v>
      </c>
      <c r="C1019" s="184" t="s">
        <v>1089</v>
      </c>
      <c r="D1019" s="169" t="s">
        <v>353</v>
      </c>
      <c r="E1019" s="170">
        <v>945.69605000000001</v>
      </c>
      <c r="F1019" s="171"/>
      <c r="G1019" s="172">
        <f>ROUND(E1019*F1019,2)</f>
        <v>0</v>
      </c>
      <c r="H1019" s="171"/>
      <c r="I1019" s="172">
        <f>ROUND(E1019*H1019,2)</f>
        <v>0</v>
      </c>
      <c r="J1019" s="171"/>
      <c r="K1019" s="172">
        <f>ROUND(E1019*J1019,2)</f>
        <v>0</v>
      </c>
      <c r="L1019" s="172">
        <v>15</v>
      </c>
      <c r="M1019" s="172">
        <f>G1019*(1+L1019/100)</f>
        <v>0</v>
      </c>
      <c r="N1019" s="172">
        <v>0</v>
      </c>
      <c r="O1019" s="172">
        <f>ROUND(E1019*N1019,2)</f>
        <v>0</v>
      </c>
      <c r="P1019" s="172">
        <v>0</v>
      </c>
      <c r="Q1019" s="172">
        <f>ROUND(E1019*P1019,2)</f>
        <v>0</v>
      </c>
      <c r="R1019" s="172"/>
      <c r="S1019" s="172" t="s">
        <v>291</v>
      </c>
      <c r="T1019" s="173" t="s">
        <v>283</v>
      </c>
      <c r="U1019" s="157">
        <v>0</v>
      </c>
      <c r="V1019" s="157">
        <f>ROUND(E1019*U1019,2)</f>
        <v>0</v>
      </c>
      <c r="W1019" s="157"/>
      <c r="X1019" s="157" t="s">
        <v>292</v>
      </c>
      <c r="Y1019" s="148"/>
      <c r="Z1019" s="148"/>
      <c r="AA1019" s="148"/>
      <c r="AB1019" s="148"/>
      <c r="AC1019" s="148"/>
      <c r="AD1019" s="148"/>
      <c r="AE1019" s="148"/>
      <c r="AF1019" s="148"/>
      <c r="AG1019" s="148" t="s">
        <v>293</v>
      </c>
      <c r="AH1019" s="148"/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  <c r="BH1019" s="148"/>
    </row>
    <row r="1020" spans="1:60" outlineLevel="1" x14ac:dyDescent="0.2">
      <c r="A1020" s="155"/>
      <c r="B1020" s="156"/>
      <c r="C1020" s="185" t="s">
        <v>1044</v>
      </c>
      <c r="D1020" s="158"/>
      <c r="E1020" s="159"/>
      <c r="F1020" s="157"/>
      <c r="G1020" s="157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57"/>
      <c r="Y1020" s="148"/>
      <c r="Z1020" s="148"/>
      <c r="AA1020" s="148"/>
      <c r="AB1020" s="148"/>
      <c r="AC1020" s="148"/>
      <c r="AD1020" s="148"/>
      <c r="AE1020" s="148"/>
      <c r="AF1020" s="148"/>
      <c r="AG1020" s="148" t="s">
        <v>287</v>
      </c>
      <c r="AH1020" s="148">
        <v>0</v>
      </c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</row>
    <row r="1021" spans="1:60" outlineLevel="1" x14ac:dyDescent="0.2">
      <c r="A1021" s="155"/>
      <c r="B1021" s="156"/>
      <c r="C1021" s="185" t="s">
        <v>1061</v>
      </c>
      <c r="D1021" s="158"/>
      <c r="E1021" s="159"/>
      <c r="F1021" s="157"/>
      <c r="G1021" s="157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57"/>
      <c r="Y1021" s="148"/>
      <c r="Z1021" s="148"/>
      <c r="AA1021" s="148"/>
      <c r="AB1021" s="148"/>
      <c r="AC1021" s="148"/>
      <c r="AD1021" s="148"/>
      <c r="AE1021" s="148"/>
      <c r="AF1021" s="148"/>
      <c r="AG1021" s="148" t="s">
        <v>287</v>
      </c>
      <c r="AH1021" s="148">
        <v>0</v>
      </c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</row>
    <row r="1022" spans="1:60" outlineLevel="1" x14ac:dyDescent="0.2">
      <c r="A1022" s="155"/>
      <c r="B1022" s="156"/>
      <c r="C1022" s="185" t="s">
        <v>1062</v>
      </c>
      <c r="D1022" s="158"/>
      <c r="E1022" s="159"/>
      <c r="F1022" s="157"/>
      <c r="G1022" s="157"/>
      <c r="H1022" s="157"/>
      <c r="I1022" s="157"/>
      <c r="J1022" s="157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157"/>
      <c r="U1022" s="157"/>
      <c r="V1022" s="157"/>
      <c r="W1022" s="157"/>
      <c r="X1022" s="157"/>
      <c r="Y1022" s="148"/>
      <c r="Z1022" s="148"/>
      <c r="AA1022" s="148"/>
      <c r="AB1022" s="148"/>
      <c r="AC1022" s="148"/>
      <c r="AD1022" s="148"/>
      <c r="AE1022" s="148"/>
      <c r="AF1022" s="148"/>
      <c r="AG1022" s="148" t="s">
        <v>287</v>
      </c>
      <c r="AH1022" s="148">
        <v>0</v>
      </c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</row>
    <row r="1023" spans="1:60" outlineLevel="1" x14ac:dyDescent="0.2">
      <c r="A1023" s="155"/>
      <c r="B1023" s="156"/>
      <c r="C1023" s="185" t="s">
        <v>1063</v>
      </c>
      <c r="D1023" s="158"/>
      <c r="E1023" s="159"/>
      <c r="F1023" s="157"/>
      <c r="G1023" s="157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57"/>
      <c r="Y1023" s="148"/>
      <c r="Z1023" s="148"/>
      <c r="AA1023" s="148"/>
      <c r="AB1023" s="148"/>
      <c r="AC1023" s="148"/>
      <c r="AD1023" s="148"/>
      <c r="AE1023" s="148"/>
      <c r="AF1023" s="148"/>
      <c r="AG1023" s="148" t="s">
        <v>287</v>
      </c>
      <c r="AH1023" s="148">
        <v>0</v>
      </c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</row>
    <row r="1024" spans="1:60" outlineLevel="1" x14ac:dyDescent="0.2">
      <c r="A1024" s="155"/>
      <c r="B1024" s="156"/>
      <c r="C1024" s="185" t="s">
        <v>1064</v>
      </c>
      <c r="D1024" s="158"/>
      <c r="E1024" s="159"/>
      <c r="F1024" s="157"/>
      <c r="G1024" s="157"/>
      <c r="H1024" s="157"/>
      <c r="I1024" s="157"/>
      <c r="J1024" s="157"/>
      <c r="K1024" s="157"/>
      <c r="L1024" s="157"/>
      <c r="M1024" s="157"/>
      <c r="N1024" s="157"/>
      <c r="O1024" s="157"/>
      <c r="P1024" s="157"/>
      <c r="Q1024" s="157"/>
      <c r="R1024" s="157"/>
      <c r="S1024" s="157"/>
      <c r="T1024" s="157"/>
      <c r="U1024" s="157"/>
      <c r="V1024" s="157"/>
      <c r="W1024" s="157"/>
      <c r="X1024" s="157"/>
      <c r="Y1024" s="148"/>
      <c r="Z1024" s="148"/>
      <c r="AA1024" s="148"/>
      <c r="AB1024" s="148"/>
      <c r="AC1024" s="148"/>
      <c r="AD1024" s="148"/>
      <c r="AE1024" s="148"/>
      <c r="AF1024" s="148"/>
      <c r="AG1024" s="148" t="s">
        <v>287</v>
      </c>
      <c r="AH1024" s="148">
        <v>0</v>
      </c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48"/>
      <c r="AX1024" s="148"/>
      <c r="AY1024" s="148"/>
      <c r="AZ1024" s="148"/>
      <c r="BA1024" s="148"/>
      <c r="BB1024" s="148"/>
      <c r="BC1024" s="148"/>
      <c r="BD1024" s="148"/>
      <c r="BE1024" s="148"/>
      <c r="BF1024" s="148"/>
      <c r="BG1024" s="148"/>
      <c r="BH1024" s="148"/>
    </row>
    <row r="1025" spans="1:60" outlineLevel="1" x14ac:dyDescent="0.2">
      <c r="A1025" s="155"/>
      <c r="B1025" s="156"/>
      <c r="C1025" s="185" t="s">
        <v>1066</v>
      </c>
      <c r="D1025" s="158"/>
      <c r="E1025" s="159"/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57"/>
      <c r="Y1025" s="148"/>
      <c r="Z1025" s="148"/>
      <c r="AA1025" s="148"/>
      <c r="AB1025" s="148"/>
      <c r="AC1025" s="148"/>
      <c r="AD1025" s="148"/>
      <c r="AE1025" s="148"/>
      <c r="AF1025" s="148"/>
      <c r="AG1025" s="148" t="s">
        <v>287</v>
      </c>
      <c r="AH1025" s="148">
        <v>0</v>
      </c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</row>
    <row r="1026" spans="1:60" outlineLevel="1" x14ac:dyDescent="0.2">
      <c r="A1026" s="155"/>
      <c r="B1026" s="156"/>
      <c r="C1026" s="185" t="s">
        <v>1067</v>
      </c>
      <c r="D1026" s="158"/>
      <c r="E1026" s="159"/>
      <c r="F1026" s="157"/>
      <c r="G1026" s="157"/>
      <c r="H1026" s="157"/>
      <c r="I1026" s="157"/>
      <c r="J1026" s="157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57"/>
      <c r="Y1026" s="148"/>
      <c r="Z1026" s="148"/>
      <c r="AA1026" s="148"/>
      <c r="AB1026" s="148"/>
      <c r="AC1026" s="148"/>
      <c r="AD1026" s="148"/>
      <c r="AE1026" s="148"/>
      <c r="AF1026" s="148"/>
      <c r="AG1026" s="148" t="s">
        <v>287</v>
      </c>
      <c r="AH1026" s="148">
        <v>0</v>
      </c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/>
      <c r="BH1026" s="148"/>
    </row>
    <row r="1027" spans="1:60" outlineLevel="1" x14ac:dyDescent="0.2">
      <c r="A1027" s="155"/>
      <c r="B1027" s="156"/>
      <c r="C1027" s="185" t="s">
        <v>1068</v>
      </c>
      <c r="D1027" s="158"/>
      <c r="E1027" s="159"/>
      <c r="F1027" s="157"/>
      <c r="G1027" s="157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57"/>
      <c r="Y1027" s="148"/>
      <c r="Z1027" s="148"/>
      <c r="AA1027" s="148"/>
      <c r="AB1027" s="148"/>
      <c r="AC1027" s="148"/>
      <c r="AD1027" s="148"/>
      <c r="AE1027" s="148"/>
      <c r="AF1027" s="148"/>
      <c r="AG1027" s="148" t="s">
        <v>287</v>
      </c>
      <c r="AH1027" s="148">
        <v>0</v>
      </c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/>
      <c r="BH1027" s="148"/>
    </row>
    <row r="1028" spans="1:60" outlineLevel="1" x14ac:dyDescent="0.2">
      <c r="A1028" s="155"/>
      <c r="B1028" s="156"/>
      <c r="C1028" s="185" t="s">
        <v>1069</v>
      </c>
      <c r="D1028" s="158"/>
      <c r="E1028" s="159"/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57"/>
      <c r="Y1028" s="148"/>
      <c r="Z1028" s="148"/>
      <c r="AA1028" s="148"/>
      <c r="AB1028" s="148"/>
      <c r="AC1028" s="148"/>
      <c r="AD1028" s="148"/>
      <c r="AE1028" s="148"/>
      <c r="AF1028" s="148"/>
      <c r="AG1028" s="148" t="s">
        <v>287</v>
      </c>
      <c r="AH1028" s="148">
        <v>0</v>
      </c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</row>
    <row r="1029" spans="1:60" outlineLevel="1" x14ac:dyDescent="0.2">
      <c r="A1029" s="155"/>
      <c r="B1029" s="156"/>
      <c r="C1029" s="185" t="s">
        <v>1070</v>
      </c>
      <c r="D1029" s="158"/>
      <c r="E1029" s="159"/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57"/>
      <c r="Y1029" s="148"/>
      <c r="Z1029" s="148"/>
      <c r="AA1029" s="148"/>
      <c r="AB1029" s="148"/>
      <c r="AC1029" s="148"/>
      <c r="AD1029" s="148"/>
      <c r="AE1029" s="148"/>
      <c r="AF1029" s="148"/>
      <c r="AG1029" s="148" t="s">
        <v>287</v>
      </c>
      <c r="AH1029" s="148">
        <v>0</v>
      </c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</row>
    <row r="1030" spans="1:60" outlineLevel="1" x14ac:dyDescent="0.2">
      <c r="A1030" s="155"/>
      <c r="B1030" s="156"/>
      <c r="C1030" s="185" t="s">
        <v>1090</v>
      </c>
      <c r="D1030" s="158"/>
      <c r="E1030" s="159">
        <v>945.7</v>
      </c>
      <c r="F1030" s="157"/>
      <c r="G1030" s="157"/>
      <c r="H1030" s="157"/>
      <c r="I1030" s="157"/>
      <c r="J1030" s="157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57"/>
      <c r="Y1030" s="148"/>
      <c r="Z1030" s="148"/>
      <c r="AA1030" s="148"/>
      <c r="AB1030" s="148"/>
      <c r="AC1030" s="148"/>
      <c r="AD1030" s="148"/>
      <c r="AE1030" s="148"/>
      <c r="AF1030" s="148"/>
      <c r="AG1030" s="148" t="s">
        <v>287</v>
      </c>
      <c r="AH1030" s="148">
        <v>0</v>
      </c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</row>
    <row r="1031" spans="1:60" outlineLevel="1" x14ac:dyDescent="0.2">
      <c r="A1031" s="167">
        <v>160</v>
      </c>
      <c r="B1031" s="168" t="s">
        <v>1091</v>
      </c>
      <c r="C1031" s="184" t="s">
        <v>1092</v>
      </c>
      <c r="D1031" s="169" t="s">
        <v>353</v>
      </c>
      <c r="E1031" s="170">
        <v>10</v>
      </c>
      <c r="F1031" s="171"/>
      <c r="G1031" s="172">
        <f>ROUND(E1031*F1031,2)</f>
        <v>0</v>
      </c>
      <c r="H1031" s="171"/>
      <c r="I1031" s="172">
        <f>ROUND(E1031*H1031,2)</f>
        <v>0</v>
      </c>
      <c r="J1031" s="171"/>
      <c r="K1031" s="172">
        <f>ROUND(E1031*J1031,2)</f>
        <v>0</v>
      </c>
      <c r="L1031" s="172">
        <v>15</v>
      </c>
      <c r="M1031" s="172">
        <f>G1031*(1+L1031/100)</f>
        <v>0</v>
      </c>
      <c r="N1031" s="172">
        <v>0</v>
      </c>
      <c r="O1031" s="172">
        <f>ROUND(E1031*N1031,2)</f>
        <v>0</v>
      </c>
      <c r="P1031" s="172">
        <v>0</v>
      </c>
      <c r="Q1031" s="172">
        <f>ROUND(E1031*P1031,2)</f>
        <v>0</v>
      </c>
      <c r="R1031" s="172"/>
      <c r="S1031" s="172" t="s">
        <v>291</v>
      </c>
      <c r="T1031" s="173" t="s">
        <v>283</v>
      </c>
      <c r="U1031" s="157">
        <v>0</v>
      </c>
      <c r="V1031" s="157">
        <f>ROUND(E1031*U1031,2)</f>
        <v>0</v>
      </c>
      <c r="W1031" s="157"/>
      <c r="X1031" s="157" t="s">
        <v>292</v>
      </c>
      <c r="Y1031" s="148"/>
      <c r="Z1031" s="148"/>
      <c r="AA1031" s="148"/>
      <c r="AB1031" s="148"/>
      <c r="AC1031" s="148"/>
      <c r="AD1031" s="148"/>
      <c r="AE1031" s="148"/>
      <c r="AF1031" s="148"/>
      <c r="AG1031" s="148" t="s">
        <v>293</v>
      </c>
      <c r="AH1031" s="148"/>
      <c r="AI1031" s="148"/>
      <c r="AJ1031" s="148"/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</row>
    <row r="1032" spans="1:60" outlineLevel="1" x14ac:dyDescent="0.2">
      <c r="A1032" s="155"/>
      <c r="B1032" s="156"/>
      <c r="C1032" s="185" t="s">
        <v>955</v>
      </c>
      <c r="D1032" s="158"/>
      <c r="E1032" s="159"/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57"/>
      <c r="Y1032" s="148"/>
      <c r="Z1032" s="148"/>
      <c r="AA1032" s="148"/>
      <c r="AB1032" s="148"/>
      <c r="AC1032" s="148"/>
      <c r="AD1032" s="148"/>
      <c r="AE1032" s="148"/>
      <c r="AF1032" s="148"/>
      <c r="AG1032" s="148" t="s">
        <v>287</v>
      </c>
      <c r="AH1032" s="148">
        <v>0</v>
      </c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  <c r="BH1032" s="148"/>
    </row>
    <row r="1033" spans="1:60" outlineLevel="1" x14ac:dyDescent="0.2">
      <c r="A1033" s="155"/>
      <c r="B1033" s="156"/>
      <c r="C1033" s="185" t="s">
        <v>957</v>
      </c>
      <c r="D1033" s="158"/>
      <c r="E1033" s="159"/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57"/>
      <c r="Y1033" s="148"/>
      <c r="Z1033" s="148"/>
      <c r="AA1033" s="148"/>
      <c r="AB1033" s="148"/>
      <c r="AC1033" s="148"/>
      <c r="AD1033" s="148"/>
      <c r="AE1033" s="148"/>
      <c r="AF1033" s="148"/>
      <c r="AG1033" s="148" t="s">
        <v>287</v>
      </c>
      <c r="AH1033" s="148">
        <v>0</v>
      </c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</row>
    <row r="1034" spans="1:60" outlineLevel="1" x14ac:dyDescent="0.2">
      <c r="A1034" s="155"/>
      <c r="B1034" s="156"/>
      <c r="C1034" s="185" t="s">
        <v>1093</v>
      </c>
      <c r="D1034" s="158"/>
      <c r="E1034" s="159">
        <v>10</v>
      </c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57"/>
      <c r="Y1034" s="148"/>
      <c r="Z1034" s="148"/>
      <c r="AA1034" s="148"/>
      <c r="AB1034" s="148"/>
      <c r="AC1034" s="148"/>
      <c r="AD1034" s="148"/>
      <c r="AE1034" s="148"/>
      <c r="AF1034" s="148"/>
      <c r="AG1034" s="148" t="s">
        <v>287</v>
      </c>
      <c r="AH1034" s="148">
        <v>0</v>
      </c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</row>
    <row r="1035" spans="1:60" outlineLevel="1" x14ac:dyDescent="0.2">
      <c r="A1035" s="167">
        <v>161</v>
      </c>
      <c r="B1035" s="168" t="s">
        <v>1094</v>
      </c>
      <c r="C1035" s="184" t="s">
        <v>1095</v>
      </c>
      <c r="D1035" s="169" t="s">
        <v>353</v>
      </c>
      <c r="E1035" s="170">
        <v>11</v>
      </c>
      <c r="F1035" s="171"/>
      <c r="G1035" s="172">
        <f>ROUND(E1035*F1035,2)</f>
        <v>0</v>
      </c>
      <c r="H1035" s="171"/>
      <c r="I1035" s="172">
        <f>ROUND(E1035*H1035,2)</f>
        <v>0</v>
      </c>
      <c r="J1035" s="171"/>
      <c r="K1035" s="172">
        <f>ROUND(E1035*J1035,2)</f>
        <v>0</v>
      </c>
      <c r="L1035" s="172">
        <v>15</v>
      </c>
      <c r="M1035" s="172">
        <f>G1035*(1+L1035/100)</f>
        <v>0</v>
      </c>
      <c r="N1035" s="172">
        <v>0</v>
      </c>
      <c r="O1035" s="172">
        <f>ROUND(E1035*N1035,2)</f>
        <v>0</v>
      </c>
      <c r="P1035" s="172">
        <v>0</v>
      </c>
      <c r="Q1035" s="172">
        <f>ROUND(E1035*P1035,2)</f>
        <v>0</v>
      </c>
      <c r="R1035" s="172"/>
      <c r="S1035" s="172" t="s">
        <v>282</v>
      </c>
      <c r="T1035" s="173" t="s">
        <v>283</v>
      </c>
      <c r="U1035" s="157">
        <v>0</v>
      </c>
      <c r="V1035" s="157">
        <f>ROUND(E1035*U1035,2)</f>
        <v>0</v>
      </c>
      <c r="W1035" s="157"/>
      <c r="X1035" s="157" t="s">
        <v>284</v>
      </c>
      <c r="Y1035" s="148"/>
      <c r="Z1035" s="148"/>
      <c r="AA1035" s="148"/>
      <c r="AB1035" s="148"/>
      <c r="AC1035" s="148"/>
      <c r="AD1035" s="148"/>
      <c r="AE1035" s="148"/>
      <c r="AF1035" s="148"/>
      <c r="AG1035" s="148" t="s">
        <v>285</v>
      </c>
      <c r="AH1035" s="148"/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</row>
    <row r="1036" spans="1:60" outlineLevel="1" x14ac:dyDescent="0.2">
      <c r="A1036" s="155"/>
      <c r="B1036" s="156"/>
      <c r="C1036" s="185" t="s">
        <v>955</v>
      </c>
      <c r="D1036" s="158"/>
      <c r="E1036" s="159"/>
      <c r="F1036" s="157"/>
      <c r="G1036" s="157"/>
      <c r="H1036" s="157"/>
      <c r="I1036" s="157"/>
      <c r="J1036" s="157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57"/>
      <c r="Y1036" s="148"/>
      <c r="Z1036" s="148"/>
      <c r="AA1036" s="148"/>
      <c r="AB1036" s="148"/>
      <c r="AC1036" s="148"/>
      <c r="AD1036" s="148"/>
      <c r="AE1036" s="148"/>
      <c r="AF1036" s="148"/>
      <c r="AG1036" s="148" t="s">
        <v>287</v>
      </c>
      <c r="AH1036" s="148">
        <v>0</v>
      </c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  <c r="BH1036" s="148"/>
    </row>
    <row r="1037" spans="1:60" outlineLevel="1" x14ac:dyDescent="0.2">
      <c r="A1037" s="155"/>
      <c r="B1037" s="156"/>
      <c r="C1037" s="185" t="s">
        <v>1096</v>
      </c>
      <c r="D1037" s="158"/>
      <c r="E1037" s="159"/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57"/>
      <c r="Y1037" s="148"/>
      <c r="Z1037" s="148"/>
      <c r="AA1037" s="148"/>
      <c r="AB1037" s="148"/>
      <c r="AC1037" s="148"/>
      <c r="AD1037" s="148"/>
      <c r="AE1037" s="148"/>
      <c r="AF1037" s="148"/>
      <c r="AG1037" s="148" t="s">
        <v>287</v>
      </c>
      <c r="AH1037" s="148">
        <v>0</v>
      </c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</row>
    <row r="1038" spans="1:60" outlineLevel="1" x14ac:dyDescent="0.2">
      <c r="A1038" s="155"/>
      <c r="B1038" s="156"/>
      <c r="C1038" s="185" t="s">
        <v>1097</v>
      </c>
      <c r="D1038" s="158"/>
      <c r="E1038" s="159">
        <v>11</v>
      </c>
      <c r="F1038" s="157"/>
      <c r="G1038" s="157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57"/>
      <c r="Y1038" s="148"/>
      <c r="Z1038" s="148"/>
      <c r="AA1038" s="148"/>
      <c r="AB1038" s="148"/>
      <c r="AC1038" s="148"/>
      <c r="AD1038" s="148"/>
      <c r="AE1038" s="148"/>
      <c r="AF1038" s="148"/>
      <c r="AG1038" s="148" t="s">
        <v>287</v>
      </c>
      <c r="AH1038" s="148">
        <v>0</v>
      </c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  <c r="BH1038" s="148"/>
    </row>
    <row r="1039" spans="1:60" x14ac:dyDescent="0.2">
      <c r="A1039" s="161" t="s">
        <v>277</v>
      </c>
      <c r="B1039" s="162" t="s">
        <v>169</v>
      </c>
      <c r="C1039" s="183" t="s">
        <v>170</v>
      </c>
      <c r="D1039" s="163"/>
      <c r="E1039" s="164"/>
      <c r="F1039" s="165"/>
      <c r="G1039" s="165">
        <f>SUMIF(AG1040:AG1049,"&lt;&gt;NOR",G1040:G1049)</f>
        <v>0</v>
      </c>
      <c r="H1039" s="165"/>
      <c r="I1039" s="165">
        <f>SUM(I1040:I1049)</f>
        <v>0</v>
      </c>
      <c r="J1039" s="165"/>
      <c r="K1039" s="165">
        <f>SUM(K1040:K1049)</f>
        <v>0</v>
      </c>
      <c r="L1039" s="165"/>
      <c r="M1039" s="165">
        <f>SUM(M1040:M1049)</f>
        <v>0</v>
      </c>
      <c r="N1039" s="165"/>
      <c r="O1039" s="165">
        <f>SUM(O1040:O1049)</f>
        <v>0</v>
      </c>
      <c r="P1039" s="165"/>
      <c r="Q1039" s="165">
        <f>SUM(Q1040:Q1049)</f>
        <v>0</v>
      </c>
      <c r="R1039" s="165"/>
      <c r="S1039" s="165"/>
      <c r="T1039" s="166"/>
      <c r="U1039" s="160"/>
      <c r="V1039" s="160">
        <f>SUM(V1040:V1049)</f>
        <v>0</v>
      </c>
      <c r="W1039" s="160"/>
      <c r="X1039" s="160"/>
      <c r="AG1039" t="s">
        <v>278</v>
      </c>
    </row>
    <row r="1040" spans="1:60" ht="22.5" outlineLevel="1" x14ac:dyDescent="0.2">
      <c r="A1040" s="167">
        <v>162</v>
      </c>
      <c r="B1040" s="168" t="s">
        <v>1098</v>
      </c>
      <c r="C1040" s="184" t="s">
        <v>1099</v>
      </c>
      <c r="D1040" s="169" t="s">
        <v>281</v>
      </c>
      <c r="E1040" s="170">
        <v>2</v>
      </c>
      <c r="F1040" s="171"/>
      <c r="G1040" s="172">
        <f>ROUND(E1040*F1040,2)</f>
        <v>0</v>
      </c>
      <c r="H1040" s="171"/>
      <c r="I1040" s="172">
        <f>ROUND(E1040*H1040,2)</f>
        <v>0</v>
      </c>
      <c r="J1040" s="171"/>
      <c r="K1040" s="172">
        <f>ROUND(E1040*J1040,2)</f>
        <v>0</v>
      </c>
      <c r="L1040" s="172">
        <v>15</v>
      </c>
      <c r="M1040" s="172">
        <f>G1040*(1+L1040/100)</f>
        <v>0</v>
      </c>
      <c r="N1040" s="172">
        <v>0</v>
      </c>
      <c r="O1040" s="172">
        <f>ROUND(E1040*N1040,2)</f>
        <v>0</v>
      </c>
      <c r="P1040" s="172">
        <v>0</v>
      </c>
      <c r="Q1040" s="172">
        <f>ROUND(E1040*P1040,2)</f>
        <v>0</v>
      </c>
      <c r="R1040" s="172"/>
      <c r="S1040" s="172" t="s">
        <v>282</v>
      </c>
      <c r="T1040" s="173" t="s">
        <v>283</v>
      </c>
      <c r="U1040" s="157">
        <v>0</v>
      </c>
      <c r="V1040" s="157">
        <f>ROUND(E1040*U1040,2)</f>
        <v>0</v>
      </c>
      <c r="W1040" s="157"/>
      <c r="X1040" s="157" t="s">
        <v>292</v>
      </c>
      <c r="Y1040" s="148"/>
      <c r="Z1040" s="148"/>
      <c r="AA1040" s="148"/>
      <c r="AB1040" s="148"/>
      <c r="AC1040" s="148"/>
      <c r="AD1040" s="148"/>
      <c r="AE1040" s="148"/>
      <c r="AF1040" s="148"/>
      <c r="AG1040" s="148" t="s">
        <v>293</v>
      </c>
      <c r="AH1040" s="148"/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</row>
    <row r="1041" spans="1:60" outlineLevel="1" x14ac:dyDescent="0.2">
      <c r="A1041" s="155"/>
      <c r="B1041" s="156"/>
      <c r="C1041" s="185" t="s">
        <v>545</v>
      </c>
      <c r="D1041" s="158"/>
      <c r="E1041" s="159"/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57"/>
      <c r="Y1041" s="148"/>
      <c r="Z1041" s="148"/>
      <c r="AA1041" s="148"/>
      <c r="AB1041" s="148"/>
      <c r="AC1041" s="148"/>
      <c r="AD1041" s="148"/>
      <c r="AE1041" s="148"/>
      <c r="AF1041" s="148"/>
      <c r="AG1041" s="148" t="s">
        <v>287</v>
      </c>
      <c r="AH1041" s="148">
        <v>0</v>
      </c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</row>
    <row r="1042" spans="1:60" outlineLevel="1" x14ac:dyDescent="0.2">
      <c r="A1042" s="155"/>
      <c r="B1042" s="156"/>
      <c r="C1042" s="185" t="s">
        <v>1100</v>
      </c>
      <c r="D1042" s="158"/>
      <c r="E1042" s="159"/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57"/>
      <c r="Y1042" s="148"/>
      <c r="Z1042" s="148"/>
      <c r="AA1042" s="148"/>
      <c r="AB1042" s="148"/>
      <c r="AC1042" s="148"/>
      <c r="AD1042" s="148"/>
      <c r="AE1042" s="148"/>
      <c r="AF1042" s="148"/>
      <c r="AG1042" s="148" t="s">
        <v>287</v>
      </c>
      <c r="AH1042" s="148">
        <v>0</v>
      </c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/>
    </row>
    <row r="1043" spans="1:60" outlineLevel="1" x14ac:dyDescent="0.2">
      <c r="A1043" s="155"/>
      <c r="B1043" s="156"/>
      <c r="C1043" s="185" t="s">
        <v>1101</v>
      </c>
      <c r="D1043" s="158"/>
      <c r="E1043" s="159"/>
      <c r="F1043" s="157"/>
      <c r="G1043" s="157"/>
      <c r="H1043" s="157"/>
      <c r="I1043" s="157"/>
      <c r="J1043" s="157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157"/>
      <c r="U1043" s="157"/>
      <c r="V1043" s="157"/>
      <c r="W1043" s="157"/>
      <c r="X1043" s="157"/>
      <c r="Y1043" s="148"/>
      <c r="Z1043" s="148"/>
      <c r="AA1043" s="148"/>
      <c r="AB1043" s="148"/>
      <c r="AC1043" s="148"/>
      <c r="AD1043" s="148"/>
      <c r="AE1043" s="148"/>
      <c r="AF1043" s="148"/>
      <c r="AG1043" s="148" t="s">
        <v>287</v>
      </c>
      <c r="AH1043" s="148">
        <v>0</v>
      </c>
      <c r="AI1043" s="148"/>
      <c r="AJ1043" s="148"/>
      <c r="AK1043" s="148"/>
      <c r="AL1043" s="148"/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</row>
    <row r="1044" spans="1:60" outlineLevel="1" x14ac:dyDescent="0.2">
      <c r="A1044" s="155"/>
      <c r="B1044" s="156"/>
      <c r="C1044" s="185" t="s">
        <v>148</v>
      </c>
      <c r="D1044" s="158"/>
      <c r="E1044" s="159">
        <v>2</v>
      </c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57"/>
      <c r="Y1044" s="148"/>
      <c r="Z1044" s="148"/>
      <c r="AA1044" s="148"/>
      <c r="AB1044" s="148"/>
      <c r="AC1044" s="148"/>
      <c r="AD1044" s="148"/>
      <c r="AE1044" s="148"/>
      <c r="AF1044" s="148"/>
      <c r="AG1044" s="148" t="s">
        <v>287</v>
      </c>
      <c r="AH1044" s="148">
        <v>0</v>
      </c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</row>
    <row r="1045" spans="1:60" ht="22.5" outlineLevel="1" x14ac:dyDescent="0.2">
      <c r="A1045" s="167">
        <v>163</v>
      </c>
      <c r="B1045" s="168" t="s">
        <v>1098</v>
      </c>
      <c r="C1045" s="184" t="s">
        <v>1102</v>
      </c>
      <c r="D1045" s="169" t="s">
        <v>281</v>
      </c>
      <c r="E1045" s="170">
        <v>11</v>
      </c>
      <c r="F1045" s="171"/>
      <c r="G1045" s="172">
        <f>ROUND(E1045*F1045,2)</f>
        <v>0</v>
      </c>
      <c r="H1045" s="171"/>
      <c r="I1045" s="172">
        <f>ROUND(E1045*H1045,2)</f>
        <v>0</v>
      </c>
      <c r="J1045" s="171"/>
      <c r="K1045" s="172">
        <f>ROUND(E1045*J1045,2)</f>
        <v>0</v>
      </c>
      <c r="L1045" s="172">
        <v>15</v>
      </c>
      <c r="M1045" s="172">
        <f>G1045*(1+L1045/100)</f>
        <v>0</v>
      </c>
      <c r="N1045" s="172">
        <v>0</v>
      </c>
      <c r="O1045" s="172">
        <f>ROUND(E1045*N1045,2)</f>
        <v>0</v>
      </c>
      <c r="P1045" s="172">
        <v>0</v>
      </c>
      <c r="Q1045" s="172">
        <f>ROUND(E1045*P1045,2)</f>
        <v>0</v>
      </c>
      <c r="R1045" s="172"/>
      <c r="S1045" s="172" t="s">
        <v>282</v>
      </c>
      <c r="T1045" s="173" t="s">
        <v>283</v>
      </c>
      <c r="U1045" s="157">
        <v>0</v>
      </c>
      <c r="V1045" s="157">
        <f>ROUND(E1045*U1045,2)</f>
        <v>0</v>
      </c>
      <c r="W1045" s="157"/>
      <c r="X1045" s="157" t="s">
        <v>1103</v>
      </c>
      <c r="Y1045" s="148"/>
      <c r="Z1045" s="148"/>
      <c r="AA1045" s="148"/>
      <c r="AB1045" s="148"/>
      <c r="AC1045" s="148"/>
      <c r="AD1045" s="148"/>
      <c r="AE1045" s="148"/>
      <c r="AF1045" s="148"/>
      <c r="AG1045" s="148" t="s">
        <v>1104</v>
      </c>
      <c r="AH1045" s="148"/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</row>
    <row r="1046" spans="1:60" outlineLevel="1" x14ac:dyDescent="0.2">
      <c r="A1046" s="155"/>
      <c r="B1046" s="156"/>
      <c r="C1046" s="185" t="s">
        <v>671</v>
      </c>
      <c r="D1046" s="158"/>
      <c r="E1046" s="159"/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157"/>
      <c r="U1046" s="157"/>
      <c r="V1046" s="157"/>
      <c r="W1046" s="157"/>
      <c r="X1046" s="157"/>
      <c r="Y1046" s="148"/>
      <c r="Z1046" s="148"/>
      <c r="AA1046" s="148"/>
      <c r="AB1046" s="148"/>
      <c r="AC1046" s="148"/>
      <c r="AD1046" s="148"/>
      <c r="AE1046" s="148"/>
      <c r="AF1046" s="148"/>
      <c r="AG1046" s="148" t="s">
        <v>287</v>
      </c>
      <c r="AH1046" s="148">
        <v>0</v>
      </c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  <c r="BH1046" s="148"/>
    </row>
    <row r="1047" spans="1:60" outlineLevel="1" x14ac:dyDescent="0.2">
      <c r="A1047" s="155"/>
      <c r="B1047" s="156"/>
      <c r="C1047" s="185" t="s">
        <v>1105</v>
      </c>
      <c r="D1047" s="158"/>
      <c r="E1047" s="159"/>
      <c r="F1047" s="157"/>
      <c r="G1047" s="157"/>
      <c r="H1047" s="157"/>
      <c r="I1047" s="157"/>
      <c r="J1047" s="157"/>
      <c r="K1047" s="157"/>
      <c r="L1047" s="157"/>
      <c r="M1047" s="157"/>
      <c r="N1047" s="157"/>
      <c r="O1047" s="157"/>
      <c r="P1047" s="157"/>
      <c r="Q1047" s="157"/>
      <c r="R1047" s="157"/>
      <c r="S1047" s="157"/>
      <c r="T1047" s="157"/>
      <c r="U1047" s="157"/>
      <c r="V1047" s="157"/>
      <c r="W1047" s="157"/>
      <c r="X1047" s="157"/>
      <c r="Y1047" s="148"/>
      <c r="Z1047" s="148"/>
      <c r="AA1047" s="148"/>
      <c r="AB1047" s="148"/>
      <c r="AC1047" s="148"/>
      <c r="AD1047" s="148"/>
      <c r="AE1047" s="148"/>
      <c r="AF1047" s="148"/>
      <c r="AG1047" s="148" t="s">
        <v>287</v>
      </c>
      <c r="AH1047" s="148">
        <v>0</v>
      </c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/>
      <c r="BH1047" s="148"/>
    </row>
    <row r="1048" spans="1:60" outlineLevel="1" x14ac:dyDescent="0.2">
      <c r="A1048" s="155"/>
      <c r="B1048" s="156"/>
      <c r="C1048" s="185" t="s">
        <v>1106</v>
      </c>
      <c r="D1048" s="158"/>
      <c r="E1048" s="159"/>
      <c r="F1048" s="157"/>
      <c r="G1048" s="157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57"/>
      <c r="Y1048" s="148"/>
      <c r="Z1048" s="148"/>
      <c r="AA1048" s="148"/>
      <c r="AB1048" s="148"/>
      <c r="AC1048" s="148"/>
      <c r="AD1048" s="148"/>
      <c r="AE1048" s="148"/>
      <c r="AF1048" s="148"/>
      <c r="AG1048" s="148" t="s">
        <v>287</v>
      </c>
      <c r="AH1048" s="148">
        <v>0</v>
      </c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/>
      <c r="BH1048" s="148"/>
    </row>
    <row r="1049" spans="1:60" outlineLevel="1" x14ac:dyDescent="0.2">
      <c r="A1049" s="155"/>
      <c r="B1049" s="156"/>
      <c r="C1049" s="185" t="s">
        <v>1097</v>
      </c>
      <c r="D1049" s="158"/>
      <c r="E1049" s="159">
        <v>11</v>
      </c>
      <c r="F1049" s="157"/>
      <c r="G1049" s="157"/>
      <c r="H1049" s="157"/>
      <c r="I1049" s="157"/>
      <c r="J1049" s="157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157"/>
      <c r="U1049" s="157"/>
      <c r="V1049" s="157"/>
      <c r="W1049" s="157"/>
      <c r="X1049" s="157"/>
      <c r="Y1049" s="148"/>
      <c r="Z1049" s="148"/>
      <c r="AA1049" s="148"/>
      <c r="AB1049" s="148"/>
      <c r="AC1049" s="148"/>
      <c r="AD1049" s="148"/>
      <c r="AE1049" s="148"/>
      <c r="AF1049" s="148"/>
      <c r="AG1049" s="148" t="s">
        <v>287</v>
      </c>
      <c r="AH1049" s="148">
        <v>0</v>
      </c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</row>
    <row r="1050" spans="1:60" x14ac:dyDescent="0.2">
      <c r="A1050" s="161" t="s">
        <v>277</v>
      </c>
      <c r="B1050" s="162" t="s">
        <v>177</v>
      </c>
      <c r="C1050" s="183" t="s">
        <v>178</v>
      </c>
      <c r="D1050" s="163"/>
      <c r="E1050" s="164"/>
      <c r="F1050" s="165"/>
      <c r="G1050" s="165">
        <f>SUMIF(AG1051:AG1059,"&lt;&gt;NOR",G1051:G1059)</f>
        <v>0</v>
      </c>
      <c r="H1050" s="165"/>
      <c r="I1050" s="165">
        <f>SUM(I1051:I1059)</f>
        <v>0</v>
      </c>
      <c r="J1050" s="165"/>
      <c r="K1050" s="165">
        <f>SUM(K1051:K1059)</f>
        <v>0</v>
      </c>
      <c r="L1050" s="165"/>
      <c r="M1050" s="165">
        <f>SUM(M1051:M1059)</f>
        <v>0</v>
      </c>
      <c r="N1050" s="165"/>
      <c r="O1050" s="165">
        <f>SUM(O1051:O1059)</f>
        <v>0</v>
      </c>
      <c r="P1050" s="165"/>
      <c r="Q1050" s="165">
        <f>SUM(Q1051:Q1059)</f>
        <v>0</v>
      </c>
      <c r="R1050" s="165"/>
      <c r="S1050" s="165"/>
      <c r="T1050" s="166"/>
      <c r="U1050" s="160"/>
      <c r="V1050" s="160">
        <f>SUM(V1051:V1059)</f>
        <v>0</v>
      </c>
      <c r="W1050" s="160"/>
      <c r="X1050" s="160"/>
      <c r="AG1050" t="s">
        <v>278</v>
      </c>
    </row>
    <row r="1051" spans="1:60" outlineLevel="1" x14ac:dyDescent="0.2">
      <c r="A1051" s="167">
        <v>164</v>
      </c>
      <c r="B1051" s="168" t="s">
        <v>1107</v>
      </c>
      <c r="C1051" s="184" t="s">
        <v>1108</v>
      </c>
      <c r="D1051" s="169" t="s">
        <v>353</v>
      </c>
      <c r="E1051" s="170">
        <v>31.96</v>
      </c>
      <c r="F1051" s="171"/>
      <c r="G1051" s="172">
        <f>ROUND(E1051*F1051,2)</f>
        <v>0</v>
      </c>
      <c r="H1051" s="171"/>
      <c r="I1051" s="172">
        <f>ROUND(E1051*H1051,2)</f>
        <v>0</v>
      </c>
      <c r="J1051" s="171"/>
      <c r="K1051" s="172">
        <f>ROUND(E1051*J1051,2)</f>
        <v>0</v>
      </c>
      <c r="L1051" s="172">
        <v>15</v>
      </c>
      <c r="M1051" s="172">
        <f>G1051*(1+L1051/100)</f>
        <v>0</v>
      </c>
      <c r="N1051" s="172">
        <v>0</v>
      </c>
      <c r="O1051" s="172">
        <f>ROUND(E1051*N1051,2)</f>
        <v>0</v>
      </c>
      <c r="P1051" s="172">
        <v>0</v>
      </c>
      <c r="Q1051" s="172">
        <f>ROUND(E1051*P1051,2)</f>
        <v>0</v>
      </c>
      <c r="R1051" s="172"/>
      <c r="S1051" s="172" t="s">
        <v>291</v>
      </c>
      <c r="T1051" s="173" t="s">
        <v>283</v>
      </c>
      <c r="U1051" s="157">
        <v>0</v>
      </c>
      <c r="V1051" s="157">
        <f>ROUND(E1051*U1051,2)</f>
        <v>0</v>
      </c>
      <c r="W1051" s="157"/>
      <c r="X1051" s="157" t="s">
        <v>292</v>
      </c>
      <c r="Y1051" s="148"/>
      <c r="Z1051" s="148"/>
      <c r="AA1051" s="148"/>
      <c r="AB1051" s="148"/>
      <c r="AC1051" s="148"/>
      <c r="AD1051" s="148"/>
      <c r="AE1051" s="148"/>
      <c r="AF1051" s="148"/>
      <c r="AG1051" s="148" t="s">
        <v>293</v>
      </c>
      <c r="AH1051" s="148"/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</row>
    <row r="1052" spans="1:60" outlineLevel="1" x14ac:dyDescent="0.2">
      <c r="A1052" s="155"/>
      <c r="B1052" s="156"/>
      <c r="C1052" s="185" t="s">
        <v>1109</v>
      </c>
      <c r="D1052" s="158"/>
      <c r="E1052" s="159"/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57"/>
      <c r="Y1052" s="148"/>
      <c r="Z1052" s="148"/>
      <c r="AA1052" s="148"/>
      <c r="AB1052" s="148"/>
      <c r="AC1052" s="148"/>
      <c r="AD1052" s="148"/>
      <c r="AE1052" s="148"/>
      <c r="AF1052" s="148"/>
      <c r="AG1052" s="148" t="s">
        <v>287</v>
      </c>
      <c r="AH1052" s="148">
        <v>0</v>
      </c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  <c r="BH1052" s="148"/>
    </row>
    <row r="1053" spans="1:60" outlineLevel="1" x14ac:dyDescent="0.2">
      <c r="A1053" s="155"/>
      <c r="B1053" s="156"/>
      <c r="C1053" s="185" t="s">
        <v>1110</v>
      </c>
      <c r="D1053" s="158"/>
      <c r="E1053" s="159">
        <v>31.96</v>
      </c>
      <c r="F1053" s="157"/>
      <c r="G1053" s="157"/>
      <c r="H1053" s="157"/>
      <c r="I1053" s="157"/>
      <c r="J1053" s="157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57"/>
      <c r="Y1053" s="148"/>
      <c r="Z1053" s="148"/>
      <c r="AA1053" s="148"/>
      <c r="AB1053" s="148"/>
      <c r="AC1053" s="148"/>
      <c r="AD1053" s="148"/>
      <c r="AE1053" s="148"/>
      <c r="AF1053" s="148"/>
      <c r="AG1053" s="148" t="s">
        <v>287</v>
      </c>
      <c r="AH1053" s="148">
        <v>0</v>
      </c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</row>
    <row r="1054" spans="1:60" outlineLevel="1" x14ac:dyDescent="0.2">
      <c r="A1054" s="167">
        <v>165</v>
      </c>
      <c r="B1054" s="168" t="s">
        <v>1111</v>
      </c>
      <c r="C1054" s="184" t="s">
        <v>1112</v>
      </c>
      <c r="D1054" s="169" t="s">
        <v>445</v>
      </c>
      <c r="E1054" s="170">
        <v>9.2000000000000011</v>
      </c>
      <c r="F1054" s="171"/>
      <c r="G1054" s="172">
        <f>ROUND(E1054*F1054,2)</f>
        <v>0</v>
      </c>
      <c r="H1054" s="171"/>
      <c r="I1054" s="172">
        <f>ROUND(E1054*H1054,2)</f>
        <v>0</v>
      </c>
      <c r="J1054" s="171"/>
      <c r="K1054" s="172">
        <f>ROUND(E1054*J1054,2)</f>
        <v>0</v>
      </c>
      <c r="L1054" s="172">
        <v>15</v>
      </c>
      <c r="M1054" s="172">
        <f>G1054*(1+L1054/100)</f>
        <v>0</v>
      </c>
      <c r="N1054" s="172">
        <v>0</v>
      </c>
      <c r="O1054" s="172">
        <f>ROUND(E1054*N1054,2)</f>
        <v>0</v>
      </c>
      <c r="P1054" s="172">
        <v>0</v>
      </c>
      <c r="Q1054" s="172">
        <f>ROUND(E1054*P1054,2)</f>
        <v>0</v>
      </c>
      <c r="R1054" s="172"/>
      <c r="S1054" s="172" t="s">
        <v>291</v>
      </c>
      <c r="T1054" s="173" t="s">
        <v>283</v>
      </c>
      <c r="U1054" s="157">
        <v>0</v>
      </c>
      <c r="V1054" s="157">
        <f>ROUND(E1054*U1054,2)</f>
        <v>0</v>
      </c>
      <c r="W1054" s="157"/>
      <c r="X1054" s="157" t="s">
        <v>292</v>
      </c>
      <c r="Y1054" s="148"/>
      <c r="Z1054" s="148"/>
      <c r="AA1054" s="148"/>
      <c r="AB1054" s="148"/>
      <c r="AC1054" s="148"/>
      <c r="AD1054" s="148"/>
      <c r="AE1054" s="148"/>
      <c r="AF1054" s="148"/>
      <c r="AG1054" s="148" t="s">
        <v>293</v>
      </c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</row>
    <row r="1055" spans="1:60" outlineLevel="1" x14ac:dyDescent="0.2">
      <c r="A1055" s="155"/>
      <c r="B1055" s="156"/>
      <c r="C1055" s="185" t="s">
        <v>1113</v>
      </c>
      <c r="D1055" s="158"/>
      <c r="E1055" s="159"/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57"/>
      <c r="Y1055" s="148"/>
      <c r="Z1055" s="148"/>
      <c r="AA1055" s="148"/>
      <c r="AB1055" s="148"/>
      <c r="AC1055" s="148"/>
      <c r="AD1055" s="148"/>
      <c r="AE1055" s="148"/>
      <c r="AF1055" s="148"/>
      <c r="AG1055" s="148" t="s">
        <v>287</v>
      </c>
      <c r="AH1055" s="148">
        <v>0</v>
      </c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48"/>
      <c r="AX1055" s="148"/>
      <c r="AY1055" s="148"/>
      <c r="AZ1055" s="148"/>
      <c r="BA1055" s="148"/>
      <c r="BB1055" s="148"/>
      <c r="BC1055" s="148"/>
      <c r="BD1055" s="148"/>
      <c r="BE1055" s="148"/>
      <c r="BF1055" s="148"/>
      <c r="BG1055" s="148"/>
      <c r="BH1055" s="148"/>
    </row>
    <row r="1056" spans="1:60" outlineLevel="1" x14ac:dyDescent="0.2">
      <c r="A1056" s="155"/>
      <c r="B1056" s="156"/>
      <c r="C1056" s="185" t="s">
        <v>1114</v>
      </c>
      <c r="D1056" s="158"/>
      <c r="E1056" s="159">
        <v>9.2000000000000011</v>
      </c>
      <c r="F1056" s="157"/>
      <c r="G1056" s="157"/>
      <c r="H1056" s="157"/>
      <c r="I1056" s="157"/>
      <c r="J1056" s="157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57"/>
      <c r="Y1056" s="148"/>
      <c r="Z1056" s="148"/>
      <c r="AA1056" s="148"/>
      <c r="AB1056" s="148"/>
      <c r="AC1056" s="148"/>
      <c r="AD1056" s="148"/>
      <c r="AE1056" s="148"/>
      <c r="AF1056" s="148"/>
      <c r="AG1056" s="148" t="s">
        <v>287</v>
      </c>
      <c r="AH1056" s="148">
        <v>0</v>
      </c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</row>
    <row r="1057" spans="1:60" outlineLevel="1" x14ac:dyDescent="0.2">
      <c r="A1057" s="167">
        <v>166</v>
      </c>
      <c r="B1057" s="168" t="s">
        <v>1115</v>
      </c>
      <c r="C1057" s="184" t="s">
        <v>1116</v>
      </c>
      <c r="D1057" s="169" t="s">
        <v>281</v>
      </c>
      <c r="E1057" s="170">
        <v>10</v>
      </c>
      <c r="F1057" s="171"/>
      <c r="G1057" s="172">
        <f>ROUND(E1057*F1057,2)</f>
        <v>0</v>
      </c>
      <c r="H1057" s="171"/>
      <c r="I1057" s="172">
        <f>ROUND(E1057*H1057,2)</f>
        <v>0</v>
      </c>
      <c r="J1057" s="171"/>
      <c r="K1057" s="172">
        <f>ROUND(E1057*J1057,2)</f>
        <v>0</v>
      </c>
      <c r="L1057" s="172">
        <v>15</v>
      </c>
      <c r="M1057" s="172">
        <f>G1057*(1+L1057/100)</f>
        <v>0</v>
      </c>
      <c r="N1057" s="172">
        <v>0</v>
      </c>
      <c r="O1057" s="172">
        <f>ROUND(E1057*N1057,2)</f>
        <v>0</v>
      </c>
      <c r="P1057" s="172">
        <v>0</v>
      </c>
      <c r="Q1057" s="172">
        <f>ROUND(E1057*P1057,2)</f>
        <v>0</v>
      </c>
      <c r="R1057" s="172" t="s">
        <v>456</v>
      </c>
      <c r="S1057" s="172" t="s">
        <v>291</v>
      </c>
      <c r="T1057" s="173" t="s">
        <v>283</v>
      </c>
      <c r="U1057" s="157">
        <v>0</v>
      </c>
      <c r="V1057" s="157">
        <f>ROUND(E1057*U1057,2)</f>
        <v>0</v>
      </c>
      <c r="W1057" s="157"/>
      <c r="X1057" s="157" t="s">
        <v>284</v>
      </c>
      <c r="Y1057" s="148"/>
      <c r="Z1057" s="148"/>
      <c r="AA1057" s="148"/>
      <c r="AB1057" s="148"/>
      <c r="AC1057" s="148"/>
      <c r="AD1057" s="148"/>
      <c r="AE1057" s="148"/>
      <c r="AF1057" s="148"/>
      <c r="AG1057" s="148" t="s">
        <v>285</v>
      </c>
      <c r="AH1057" s="148"/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</row>
    <row r="1058" spans="1:60" outlineLevel="1" x14ac:dyDescent="0.2">
      <c r="A1058" s="155"/>
      <c r="B1058" s="156"/>
      <c r="C1058" s="185" t="s">
        <v>1117</v>
      </c>
      <c r="D1058" s="158"/>
      <c r="E1058" s="159"/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57"/>
      <c r="Y1058" s="148"/>
      <c r="Z1058" s="148"/>
      <c r="AA1058" s="148"/>
      <c r="AB1058" s="148"/>
      <c r="AC1058" s="148"/>
      <c r="AD1058" s="148"/>
      <c r="AE1058" s="148"/>
      <c r="AF1058" s="148"/>
      <c r="AG1058" s="148" t="s">
        <v>287</v>
      </c>
      <c r="AH1058" s="148">
        <v>0</v>
      </c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  <c r="BH1058" s="148"/>
    </row>
    <row r="1059" spans="1:60" outlineLevel="1" x14ac:dyDescent="0.2">
      <c r="A1059" s="155"/>
      <c r="B1059" s="156"/>
      <c r="C1059" s="185" t="s">
        <v>1093</v>
      </c>
      <c r="D1059" s="158"/>
      <c r="E1059" s="159">
        <v>10</v>
      </c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57"/>
      <c r="Y1059" s="148"/>
      <c r="Z1059" s="148"/>
      <c r="AA1059" s="148"/>
      <c r="AB1059" s="148"/>
      <c r="AC1059" s="148"/>
      <c r="AD1059" s="148"/>
      <c r="AE1059" s="148"/>
      <c r="AF1059" s="148"/>
      <c r="AG1059" s="148" t="s">
        <v>287</v>
      </c>
      <c r="AH1059" s="148">
        <v>0</v>
      </c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  <c r="BH1059" s="148"/>
    </row>
    <row r="1060" spans="1:60" x14ac:dyDescent="0.2">
      <c r="A1060" s="161" t="s">
        <v>277</v>
      </c>
      <c r="B1060" s="162" t="s">
        <v>179</v>
      </c>
      <c r="C1060" s="183" t="s">
        <v>180</v>
      </c>
      <c r="D1060" s="163"/>
      <c r="E1060" s="164"/>
      <c r="F1060" s="165"/>
      <c r="G1060" s="165">
        <f>SUMIF(AG1061:AG1113,"&lt;&gt;NOR",G1061:G1113)</f>
        <v>0</v>
      </c>
      <c r="H1060" s="165"/>
      <c r="I1060" s="165">
        <f>SUM(I1061:I1113)</f>
        <v>0</v>
      </c>
      <c r="J1060" s="165"/>
      <c r="K1060" s="165">
        <f>SUM(K1061:K1113)</f>
        <v>0</v>
      </c>
      <c r="L1060" s="165"/>
      <c r="M1060" s="165">
        <f>SUM(M1061:M1113)</f>
        <v>0</v>
      </c>
      <c r="N1060" s="165"/>
      <c r="O1060" s="165">
        <f>SUM(O1061:O1113)</f>
        <v>0</v>
      </c>
      <c r="P1060" s="165"/>
      <c r="Q1060" s="165">
        <f>SUM(Q1061:Q1113)</f>
        <v>0</v>
      </c>
      <c r="R1060" s="165"/>
      <c r="S1060" s="165"/>
      <c r="T1060" s="166"/>
      <c r="U1060" s="160"/>
      <c r="V1060" s="160">
        <f>SUM(V1061:V1113)</f>
        <v>0</v>
      </c>
      <c r="W1060" s="160"/>
      <c r="X1060" s="160"/>
      <c r="AG1060" t="s">
        <v>278</v>
      </c>
    </row>
    <row r="1061" spans="1:60" outlineLevel="1" x14ac:dyDescent="0.2">
      <c r="A1061" s="167">
        <v>167</v>
      </c>
      <c r="B1061" s="168" t="s">
        <v>1118</v>
      </c>
      <c r="C1061" s="184" t="s">
        <v>1119</v>
      </c>
      <c r="D1061" s="169" t="s">
        <v>353</v>
      </c>
      <c r="E1061" s="170">
        <v>1015.1160500000001</v>
      </c>
      <c r="F1061" s="171"/>
      <c r="G1061" s="172">
        <f>ROUND(E1061*F1061,2)</f>
        <v>0</v>
      </c>
      <c r="H1061" s="171"/>
      <c r="I1061" s="172">
        <f>ROUND(E1061*H1061,2)</f>
        <v>0</v>
      </c>
      <c r="J1061" s="171"/>
      <c r="K1061" s="172">
        <f>ROUND(E1061*J1061,2)</f>
        <v>0</v>
      </c>
      <c r="L1061" s="172">
        <v>15</v>
      </c>
      <c r="M1061" s="172">
        <f>G1061*(1+L1061/100)</f>
        <v>0</v>
      </c>
      <c r="N1061" s="172">
        <v>0</v>
      </c>
      <c r="O1061" s="172">
        <f>ROUND(E1061*N1061,2)</f>
        <v>0</v>
      </c>
      <c r="P1061" s="172">
        <v>0</v>
      </c>
      <c r="Q1061" s="172">
        <f>ROUND(E1061*P1061,2)</f>
        <v>0</v>
      </c>
      <c r="R1061" s="172"/>
      <c r="S1061" s="172" t="s">
        <v>291</v>
      </c>
      <c r="T1061" s="173" t="s">
        <v>283</v>
      </c>
      <c r="U1061" s="157">
        <v>0</v>
      </c>
      <c r="V1061" s="157">
        <f>ROUND(E1061*U1061,2)</f>
        <v>0</v>
      </c>
      <c r="W1061" s="157"/>
      <c r="X1061" s="157" t="s">
        <v>292</v>
      </c>
      <c r="Y1061" s="148"/>
      <c r="Z1061" s="148"/>
      <c r="AA1061" s="148"/>
      <c r="AB1061" s="148"/>
      <c r="AC1061" s="148"/>
      <c r="AD1061" s="148"/>
      <c r="AE1061" s="148"/>
      <c r="AF1061" s="148"/>
      <c r="AG1061" s="148" t="s">
        <v>293</v>
      </c>
      <c r="AH1061" s="148"/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/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  <c r="BH1061" s="148"/>
    </row>
    <row r="1062" spans="1:60" outlineLevel="1" x14ac:dyDescent="0.2">
      <c r="A1062" s="155"/>
      <c r="B1062" s="156"/>
      <c r="C1062" s="185" t="s">
        <v>1044</v>
      </c>
      <c r="D1062" s="158"/>
      <c r="E1062" s="159"/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57"/>
      <c r="Y1062" s="148"/>
      <c r="Z1062" s="148"/>
      <c r="AA1062" s="148"/>
      <c r="AB1062" s="148"/>
      <c r="AC1062" s="148"/>
      <c r="AD1062" s="148"/>
      <c r="AE1062" s="148"/>
      <c r="AF1062" s="148"/>
      <c r="AG1062" s="148" t="s">
        <v>287</v>
      </c>
      <c r="AH1062" s="148">
        <v>0</v>
      </c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</row>
    <row r="1063" spans="1:60" outlineLevel="1" x14ac:dyDescent="0.2">
      <c r="A1063" s="155"/>
      <c r="B1063" s="156"/>
      <c r="C1063" s="185" t="s">
        <v>1061</v>
      </c>
      <c r="D1063" s="158"/>
      <c r="E1063" s="159"/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57"/>
      <c r="Y1063" s="148"/>
      <c r="Z1063" s="148"/>
      <c r="AA1063" s="148"/>
      <c r="AB1063" s="148"/>
      <c r="AC1063" s="148"/>
      <c r="AD1063" s="148"/>
      <c r="AE1063" s="148"/>
      <c r="AF1063" s="148"/>
      <c r="AG1063" s="148" t="s">
        <v>287</v>
      </c>
      <c r="AH1063" s="148">
        <v>0</v>
      </c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</row>
    <row r="1064" spans="1:60" outlineLevel="1" x14ac:dyDescent="0.2">
      <c r="A1064" s="155"/>
      <c r="B1064" s="156"/>
      <c r="C1064" s="185" t="s">
        <v>1062</v>
      </c>
      <c r="D1064" s="158"/>
      <c r="E1064" s="159"/>
      <c r="F1064" s="157"/>
      <c r="G1064" s="157"/>
      <c r="H1064" s="157"/>
      <c r="I1064" s="157"/>
      <c r="J1064" s="157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57"/>
      <c r="Y1064" s="148"/>
      <c r="Z1064" s="148"/>
      <c r="AA1064" s="148"/>
      <c r="AB1064" s="148"/>
      <c r="AC1064" s="148"/>
      <c r="AD1064" s="148"/>
      <c r="AE1064" s="148"/>
      <c r="AF1064" s="148"/>
      <c r="AG1064" s="148" t="s">
        <v>287</v>
      </c>
      <c r="AH1064" s="148">
        <v>0</v>
      </c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/>
      <c r="BH1064" s="148"/>
    </row>
    <row r="1065" spans="1:60" outlineLevel="1" x14ac:dyDescent="0.2">
      <c r="A1065" s="155"/>
      <c r="B1065" s="156"/>
      <c r="C1065" s="185" t="s">
        <v>1063</v>
      </c>
      <c r="D1065" s="158"/>
      <c r="E1065" s="159"/>
      <c r="F1065" s="157"/>
      <c r="G1065" s="157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57"/>
      <c r="Y1065" s="148"/>
      <c r="Z1065" s="148"/>
      <c r="AA1065" s="148"/>
      <c r="AB1065" s="148"/>
      <c r="AC1065" s="148"/>
      <c r="AD1065" s="148"/>
      <c r="AE1065" s="148"/>
      <c r="AF1065" s="148"/>
      <c r="AG1065" s="148" t="s">
        <v>287</v>
      </c>
      <c r="AH1065" s="148">
        <v>0</v>
      </c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  <c r="BH1065" s="148"/>
    </row>
    <row r="1066" spans="1:60" outlineLevel="1" x14ac:dyDescent="0.2">
      <c r="A1066" s="155"/>
      <c r="B1066" s="156"/>
      <c r="C1066" s="185" t="s">
        <v>1064</v>
      </c>
      <c r="D1066" s="158"/>
      <c r="E1066" s="159"/>
      <c r="F1066" s="157"/>
      <c r="G1066" s="157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57"/>
      <c r="Y1066" s="148"/>
      <c r="Z1066" s="148"/>
      <c r="AA1066" s="148"/>
      <c r="AB1066" s="148"/>
      <c r="AC1066" s="148"/>
      <c r="AD1066" s="148"/>
      <c r="AE1066" s="148"/>
      <c r="AF1066" s="148"/>
      <c r="AG1066" s="148" t="s">
        <v>287</v>
      </c>
      <c r="AH1066" s="148">
        <v>0</v>
      </c>
      <c r="AI1066" s="148"/>
      <c r="AJ1066" s="148"/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</row>
    <row r="1067" spans="1:60" outlineLevel="1" x14ac:dyDescent="0.2">
      <c r="A1067" s="155"/>
      <c r="B1067" s="156"/>
      <c r="C1067" s="185" t="s">
        <v>1065</v>
      </c>
      <c r="D1067" s="158"/>
      <c r="E1067" s="159"/>
      <c r="F1067" s="157"/>
      <c r="G1067" s="157"/>
      <c r="H1067" s="157"/>
      <c r="I1067" s="157"/>
      <c r="J1067" s="157"/>
      <c r="K1067" s="157"/>
      <c r="L1067" s="157"/>
      <c r="M1067" s="157"/>
      <c r="N1067" s="157"/>
      <c r="O1067" s="157"/>
      <c r="P1067" s="157"/>
      <c r="Q1067" s="157"/>
      <c r="R1067" s="157"/>
      <c r="S1067" s="157"/>
      <c r="T1067" s="157"/>
      <c r="U1067" s="157"/>
      <c r="V1067" s="157"/>
      <c r="W1067" s="157"/>
      <c r="X1067" s="157"/>
      <c r="Y1067" s="148"/>
      <c r="Z1067" s="148"/>
      <c r="AA1067" s="148"/>
      <c r="AB1067" s="148"/>
      <c r="AC1067" s="148"/>
      <c r="AD1067" s="148"/>
      <c r="AE1067" s="148"/>
      <c r="AF1067" s="148"/>
      <c r="AG1067" s="148" t="s">
        <v>287</v>
      </c>
      <c r="AH1067" s="148">
        <v>0</v>
      </c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</row>
    <row r="1068" spans="1:60" outlineLevel="1" x14ac:dyDescent="0.2">
      <c r="A1068" s="155"/>
      <c r="B1068" s="156"/>
      <c r="C1068" s="185" t="s">
        <v>1066</v>
      </c>
      <c r="D1068" s="158"/>
      <c r="E1068" s="159"/>
      <c r="F1068" s="157"/>
      <c r="G1068" s="157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57"/>
      <c r="Y1068" s="148"/>
      <c r="Z1068" s="148"/>
      <c r="AA1068" s="148"/>
      <c r="AB1068" s="148"/>
      <c r="AC1068" s="148"/>
      <c r="AD1068" s="148"/>
      <c r="AE1068" s="148"/>
      <c r="AF1068" s="148"/>
      <c r="AG1068" s="148" t="s">
        <v>287</v>
      </c>
      <c r="AH1068" s="148">
        <v>0</v>
      </c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</row>
    <row r="1069" spans="1:60" outlineLevel="1" x14ac:dyDescent="0.2">
      <c r="A1069" s="155"/>
      <c r="B1069" s="156"/>
      <c r="C1069" s="185" t="s">
        <v>1067</v>
      </c>
      <c r="D1069" s="158"/>
      <c r="E1069" s="159"/>
      <c r="F1069" s="157"/>
      <c r="G1069" s="157"/>
      <c r="H1069" s="157"/>
      <c r="I1069" s="157"/>
      <c r="J1069" s="157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57"/>
      <c r="Y1069" s="148"/>
      <c r="Z1069" s="148"/>
      <c r="AA1069" s="148"/>
      <c r="AB1069" s="148"/>
      <c r="AC1069" s="148"/>
      <c r="AD1069" s="148"/>
      <c r="AE1069" s="148"/>
      <c r="AF1069" s="148"/>
      <c r="AG1069" s="148" t="s">
        <v>287</v>
      </c>
      <c r="AH1069" s="148">
        <v>0</v>
      </c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  <c r="BH1069" s="148"/>
    </row>
    <row r="1070" spans="1:60" outlineLevel="1" x14ac:dyDescent="0.2">
      <c r="A1070" s="155"/>
      <c r="B1070" s="156"/>
      <c r="C1070" s="185" t="s">
        <v>1068</v>
      </c>
      <c r="D1070" s="158"/>
      <c r="E1070" s="159"/>
      <c r="F1070" s="157"/>
      <c r="G1070" s="157"/>
      <c r="H1070" s="157"/>
      <c r="I1070" s="157"/>
      <c r="J1070" s="157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57"/>
      <c r="Y1070" s="148"/>
      <c r="Z1070" s="148"/>
      <c r="AA1070" s="148"/>
      <c r="AB1070" s="148"/>
      <c r="AC1070" s="148"/>
      <c r="AD1070" s="148"/>
      <c r="AE1070" s="148"/>
      <c r="AF1070" s="148"/>
      <c r="AG1070" s="148" t="s">
        <v>287</v>
      </c>
      <c r="AH1070" s="148">
        <v>0</v>
      </c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  <c r="BH1070" s="148"/>
    </row>
    <row r="1071" spans="1:60" outlineLevel="1" x14ac:dyDescent="0.2">
      <c r="A1071" s="155"/>
      <c r="B1071" s="156"/>
      <c r="C1071" s="185" t="s">
        <v>1069</v>
      </c>
      <c r="D1071" s="158"/>
      <c r="E1071" s="159"/>
      <c r="F1071" s="157"/>
      <c r="G1071" s="157"/>
      <c r="H1071" s="157"/>
      <c r="I1071" s="157"/>
      <c r="J1071" s="157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57"/>
      <c r="Y1071" s="148"/>
      <c r="Z1071" s="148"/>
      <c r="AA1071" s="148"/>
      <c r="AB1071" s="148"/>
      <c r="AC1071" s="148"/>
      <c r="AD1071" s="148"/>
      <c r="AE1071" s="148"/>
      <c r="AF1071" s="148"/>
      <c r="AG1071" s="148" t="s">
        <v>287</v>
      </c>
      <c r="AH1071" s="148">
        <v>0</v>
      </c>
      <c r="AI1071" s="148"/>
      <c r="AJ1071" s="148"/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</row>
    <row r="1072" spans="1:60" outlineLevel="1" x14ac:dyDescent="0.2">
      <c r="A1072" s="155"/>
      <c r="B1072" s="156"/>
      <c r="C1072" s="185" t="s">
        <v>1070</v>
      </c>
      <c r="D1072" s="158"/>
      <c r="E1072" s="159"/>
      <c r="F1072" s="157"/>
      <c r="G1072" s="157"/>
      <c r="H1072" s="157"/>
      <c r="I1072" s="157"/>
      <c r="J1072" s="157"/>
      <c r="K1072" s="157"/>
      <c r="L1072" s="157"/>
      <c r="M1072" s="157"/>
      <c r="N1072" s="157"/>
      <c r="O1072" s="157"/>
      <c r="P1072" s="157"/>
      <c r="Q1072" s="157"/>
      <c r="R1072" s="157"/>
      <c r="S1072" s="157"/>
      <c r="T1072" s="157"/>
      <c r="U1072" s="157"/>
      <c r="V1072" s="157"/>
      <c r="W1072" s="157"/>
      <c r="X1072" s="157"/>
      <c r="Y1072" s="148"/>
      <c r="Z1072" s="148"/>
      <c r="AA1072" s="148"/>
      <c r="AB1072" s="148"/>
      <c r="AC1072" s="148"/>
      <c r="AD1072" s="148"/>
      <c r="AE1072" s="148"/>
      <c r="AF1072" s="148"/>
      <c r="AG1072" s="148" t="s">
        <v>287</v>
      </c>
      <c r="AH1072" s="148">
        <v>0</v>
      </c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/>
      <c r="BH1072" s="148"/>
    </row>
    <row r="1073" spans="1:60" outlineLevel="1" x14ac:dyDescent="0.2">
      <c r="A1073" s="155"/>
      <c r="B1073" s="156"/>
      <c r="C1073" s="185" t="s">
        <v>1120</v>
      </c>
      <c r="D1073" s="158"/>
      <c r="E1073" s="159"/>
      <c r="F1073" s="157"/>
      <c r="G1073" s="157"/>
      <c r="H1073" s="157"/>
      <c r="I1073" s="157"/>
      <c r="J1073" s="157"/>
      <c r="K1073" s="157"/>
      <c r="L1073" s="157"/>
      <c r="M1073" s="157"/>
      <c r="N1073" s="157"/>
      <c r="O1073" s="157"/>
      <c r="P1073" s="157"/>
      <c r="Q1073" s="157"/>
      <c r="R1073" s="157"/>
      <c r="S1073" s="157"/>
      <c r="T1073" s="157"/>
      <c r="U1073" s="157"/>
      <c r="V1073" s="157"/>
      <c r="W1073" s="157"/>
      <c r="X1073" s="157"/>
      <c r="Y1073" s="148"/>
      <c r="Z1073" s="148"/>
      <c r="AA1073" s="148"/>
      <c r="AB1073" s="148"/>
      <c r="AC1073" s="148"/>
      <c r="AD1073" s="148"/>
      <c r="AE1073" s="148"/>
      <c r="AF1073" s="148"/>
      <c r="AG1073" s="148" t="s">
        <v>287</v>
      </c>
      <c r="AH1073" s="148">
        <v>0</v>
      </c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</row>
    <row r="1074" spans="1:60" outlineLevel="1" x14ac:dyDescent="0.2">
      <c r="A1074" s="155"/>
      <c r="B1074" s="156"/>
      <c r="C1074" s="185" t="s">
        <v>1121</v>
      </c>
      <c r="D1074" s="158"/>
      <c r="E1074" s="159">
        <v>1015.12</v>
      </c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57"/>
      <c r="Y1074" s="148"/>
      <c r="Z1074" s="148"/>
      <c r="AA1074" s="148"/>
      <c r="AB1074" s="148"/>
      <c r="AC1074" s="148"/>
      <c r="AD1074" s="148"/>
      <c r="AE1074" s="148"/>
      <c r="AF1074" s="148"/>
      <c r="AG1074" s="148" t="s">
        <v>287</v>
      </c>
      <c r="AH1074" s="148">
        <v>0</v>
      </c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</row>
    <row r="1075" spans="1:60" outlineLevel="1" x14ac:dyDescent="0.2">
      <c r="A1075" s="167">
        <v>168</v>
      </c>
      <c r="B1075" s="168" t="s">
        <v>1122</v>
      </c>
      <c r="C1075" s="184" t="s">
        <v>1123</v>
      </c>
      <c r="D1075" s="169" t="s">
        <v>353</v>
      </c>
      <c r="E1075" s="170">
        <v>798</v>
      </c>
      <c r="F1075" s="171"/>
      <c r="G1075" s="172">
        <f>ROUND(E1075*F1075,2)</f>
        <v>0</v>
      </c>
      <c r="H1075" s="171"/>
      <c r="I1075" s="172">
        <f>ROUND(E1075*H1075,2)</f>
        <v>0</v>
      </c>
      <c r="J1075" s="171"/>
      <c r="K1075" s="172">
        <f>ROUND(E1075*J1075,2)</f>
        <v>0</v>
      </c>
      <c r="L1075" s="172">
        <v>15</v>
      </c>
      <c r="M1075" s="172">
        <f>G1075*(1+L1075/100)</f>
        <v>0</v>
      </c>
      <c r="N1075" s="172">
        <v>0</v>
      </c>
      <c r="O1075" s="172">
        <f>ROUND(E1075*N1075,2)</f>
        <v>0</v>
      </c>
      <c r="P1075" s="172">
        <v>0</v>
      </c>
      <c r="Q1075" s="172">
        <f>ROUND(E1075*P1075,2)</f>
        <v>0</v>
      </c>
      <c r="R1075" s="172"/>
      <c r="S1075" s="172" t="s">
        <v>291</v>
      </c>
      <c r="T1075" s="173" t="s">
        <v>283</v>
      </c>
      <c r="U1075" s="157">
        <v>0</v>
      </c>
      <c r="V1075" s="157">
        <f>ROUND(E1075*U1075,2)</f>
        <v>0</v>
      </c>
      <c r="W1075" s="157"/>
      <c r="X1075" s="157" t="s">
        <v>292</v>
      </c>
      <c r="Y1075" s="148"/>
      <c r="Z1075" s="148"/>
      <c r="AA1075" s="148"/>
      <c r="AB1075" s="148"/>
      <c r="AC1075" s="148"/>
      <c r="AD1075" s="148"/>
      <c r="AE1075" s="148"/>
      <c r="AF1075" s="148"/>
      <c r="AG1075" s="148" t="s">
        <v>293</v>
      </c>
      <c r="AH1075" s="148"/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</row>
    <row r="1076" spans="1:60" outlineLevel="1" x14ac:dyDescent="0.2">
      <c r="A1076" s="155"/>
      <c r="B1076" s="156"/>
      <c r="C1076" s="185" t="s">
        <v>1124</v>
      </c>
      <c r="D1076" s="158"/>
      <c r="E1076" s="159"/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57"/>
      <c r="Y1076" s="148"/>
      <c r="Z1076" s="148"/>
      <c r="AA1076" s="148"/>
      <c r="AB1076" s="148"/>
      <c r="AC1076" s="148"/>
      <c r="AD1076" s="148"/>
      <c r="AE1076" s="148"/>
      <c r="AF1076" s="148"/>
      <c r="AG1076" s="148" t="s">
        <v>287</v>
      </c>
      <c r="AH1076" s="148">
        <v>0</v>
      </c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  <c r="BH1076" s="148"/>
    </row>
    <row r="1077" spans="1:60" outlineLevel="1" x14ac:dyDescent="0.2">
      <c r="A1077" s="155"/>
      <c r="B1077" s="156"/>
      <c r="C1077" s="185" t="s">
        <v>1125</v>
      </c>
      <c r="D1077" s="158"/>
      <c r="E1077" s="159">
        <v>798</v>
      </c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57"/>
      <c r="Y1077" s="148"/>
      <c r="Z1077" s="148"/>
      <c r="AA1077" s="148"/>
      <c r="AB1077" s="148"/>
      <c r="AC1077" s="148"/>
      <c r="AD1077" s="148"/>
      <c r="AE1077" s="148"/>
      <c r="AF1077" s="148"/>
      <c r="AG1077" s="148" t="s">
        <v>287</v>
      </c>
      <c r="AH1077" s="148">
        <v>0</v>
      </c>
      <c r="AI1077" s="148"/>
      <c r="AJ1077" s="148"/>
      <c r="AK1077" s="148"/>
      <c r="AL1077" s="148"/>
      <c r="AM1077" s="148"/>
      <c r="AN1077" s="148"/>
      <c r="AO1077" s="148"/>
      <c r="AP1077" s="148"/>
      <c r="AQ1077" s="148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  <c r="BH1077" s="148"/>
    </row>
    <row r="1078" spans="1:60" outlineLevel="1" x14ac:dyDescent="0.2">
      <c r="A1078" s="167">
        <v>169</v>
      </c>
      <c r="B1078" s="168" t="s">
        <v>1126</v>
      </c>
      <c r="C1078" s="184" t="s">
        <v>1127</v>
      </c>
      <c r="D1078" s="169" t="s">
        <v>353</v>
      </c>
      <c r="E1078" s="170">
        <v>6384</v>
      </c>
      <c r="F1078" s="171"/>
      <c r="G1078" s="172">
        <f>ROUND(E1078*F1078,2)</f>
        <v>0</v>
      </c>
      <c r="H1078" s="171"/>
      <c r="I1078" s="172">
        <f>ROUND(E1078*H1078,2)</f>
        <v>0</v>
      </c>
      <c r="J1078" s="171"/>
      <c r="K1078" s="172">
        <f>ROUND(E1078*J1078,2)</f>
        <v>0</v>
      </c>
      <c r="L1078" s="172">
        <v>15</v>
      </c>
      <c r="M1078" s="172">
        <f>G1078*(1+L1078/100)</f>
        <v>0</v>
      </c>
      <c r="N1078" s="172">
        <v>0</v>
      </c>
      <c r="O1078" s="172">
        <f>ROUND(E1078*N1078,2)</f>
        <v>0</v>
      </c>
      <c r="P1078" s="172">
        <v>0</v>
      </c>
      <c r="Q1078" s="172">
        <f>ROUND(E1078*P1078,2)</f>
        <v>0</v>
      </c>
      <c r="R1078" s="172"/>
      <c r="S1078" s="172" t="s">
        <v>291</v>
      </c>
      <c r="T1078" s="173" t="s">
        <v>283</v>
      </c>
      <c r="U1078" s="157">
        <v>0</v>
      </c>
      <c r="V1078" s="157">
        <f>ROUND(E1078*U1078,2)</f>
        <v>0</v>
      </c>
      <c r="W1078" s="157"/>
      <c r="X1078" s="157" t="s">
        <v>292</v>
      </c>
      <c r="Y1078" s="148"/>
      <c r="Z1078" s="148"/>
      <c r="AA1078" s="148"/>
      <c r="AB1078" s="148"/>
      <c r="AC1078" s="148"/>
      <c r="AD1078" s="148"/>
      <c r="AE1078" s="148"/>
      <c r="AF1078" s="148"/>
      <c r="AG1078" s="148" t="s">
        <v>293</v>
      </c>
      <c r="AH1078" s="148"/>
      <c r="AI1078" s="148"/>
      <c r="AJ1078" s="148"/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/>
      <c r="BH1078" s="148"/>
    </row>
    <row r="1079" spans="1:60" outlineLevel="1" x14ac:dyDescent="0.2">
      <c r="A1079" s="155"/>
      <c r="B1079" s="156"/>
      <c r="C1079" s="185" t="s">
        <v>1128</v>
      </c>
      <c r="D1079" s="158"/>
      <c r="E1079" s="159"/>
      <c r="F1079" s="157"/>
      <c r="G1079" s="157"/>
      <c r="H1079" s="157"/>
      <c r="I1079" s="157"/>
      <c r="J1079" s="157"/>
      <c r="K1079" s="157"/>
      <c r="L1079" s="157"/>
      <c r="M1079" s="157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57"/>
      <c r="Y1079" s="148"/>
      <c r="Z1079" s="148"/>
      <c r="AA1079" s="148"/>
      <c r="AB1079" s="148"/>
      <c r="AC1079" s="148"/>
      <c r="AD1079" s="148"/>
      <c r="AE1079" s="148"/>
      <c r="AF1079" s="148"/>
      <c r="AG1079" s="148" t="s">
        <v>287</v>
      </c>
      <c r="AH1079" s="148">
        <v>0</v>
      </c>
      <c r="AI1079" s="148"/>
      <c r="AJ1079" s="148"/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48"/>
      <c r="AX1079" s="148"/>
      <c r="AY1079" s="148"/>
      <c r="AZ1079" s="148"/>
      <c r="BA1079" s="148"/>
      <c r="BB1079" s="148"/>
      <c r="BC1079" s="148"/>
      <c r="BD1079" s="148"/>
      <c r="BE1079" s="148"/>
      <c r="BF1079" s="148"/>
      <c r="BG1079" s="148"/>
      <c r="BH1079" s="148"/>
    </row>
    <row r="1080" spans="1:60" outlineLevel="1" x14ac:dyDescent="0.2">
      <c r="A1080" s="155"/>
      <c r="B1080" s="156"/>
      <c r="C1080" s="185" t="s">
        <v>1129</v>
      </c>
      <c r="D1080" s="158"/>
      <c r="E1080" s="159">
        <v>6384</v>
      </c>
      <c r="F1080" s="157"/>
      <c r="G1080" s="157"/>
      <c r="H1080" s="157"/>
      <c r="I1080" s="157"/>
      <c r="J1080" s="157"/>
      <c r="K1080" s="157"/>
      <c r="L1080" s="157"/>
      <c r="M1080" s="157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57"/>
      <c r="Y1080" s="148"/>
      <c r="Z1080" s="148"/>
      <c r="AA1080" s="148"/>
      <c r="AB1080" s="148"/>
      <c r="AC1080" s="148"/>
      <c r="AD1080" s="148"/>
      <c r="AE1080" s="148"/>
      <c r="AF1080" s="148"/>
      <c r="AG1080" s="148" t="s">
        <v>287</v>
      </c>
      <c r="AH1080" s="148">
        <v>0</v>
      </c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48"/>
      <c r="BB1080" s="148"/>
      <c r="BC1080" s="148"/>
      <c r="BD1080" s="148"/>
      <c r="BE1080" s="148"/>
      <c r="BF1080" s="148"/>
      <c r="BG1080" s="148"/>
      <c r="BH1080" s="148"/>
    </row>
    <row r="1081" spans="1:60" outlineLevel="1" x14ac:dyDescent="0.2">
      <c r="A1081" s="167">
        <v>170</v>
      </c>
      <c r="B1081" s="168" t="s">
        <v>1130</v>
      </c>
      <c r="C1081" s="184" t="s">
        <v>1131</v>
      </c>
      <c r="D1081" s="169" t="s">
        <v>353</v>
      </c>
      <c r="E1081" s="170">
        <v>798</v>
      </c>
      <c r="F1081" s="171"/>
      <c r="G1081" s="172">
        <f>ROUND(E1081*F1081,2)</f>
        <v>0</v>
      </c>
      <c r="H1081" s="171"/>
      <c r="I1081" s="172">
        <f>ROUND(E1081*H1081,2)</f>
        <v>0</v>
      </c>
      <c r="J1081" s="171"/>
      <c r="K1081" s="172">
        <f>ROUND(E1081*J1081,2)</f>
        <v>0</v>
      </c>
      <c r="L1081" s="172">
        <v>15</v>
      </c>
      <c r="M1081" s="172">
        <f>G1081*(1+L1081/100)</f>
        <v>0</v>
      </c>
      <c r="N1081" s="172">
        <v>0</v>
      </c>
      <c r="O1081" s="172">
        <f>ROUND(E1081*N1081,2)</f>
        <v>0</v>
      </c>
      <c r="P1081" s="172">
        <v>0</v>
      </c>
      <c r="Q1081" s="172">
        <f>ROUND(E1081*P1081,2)</f>
        <v>0</v>
      </c>
      <c r="R1081" s="172"/>
      <c r="S1081" s="172" t="s">
        <v>291</v>
      </c>
      <c r="T1081" s="173" t="s">
        <v>283</v>
      </c>
      <c r="U1081" s="157">
        <v>0</v>
      </c>
      <c r="V1081" s="157">
        <f>ROUND(E1081*U1081,2)</f>
        <v>0</v>
      </c>
      <c r="W1081" s="157"/>
      <c r="X1081" s="157" t="s">
        <v>292</v>
      </c>
      <c r="Y1081" s="148"/>
      <c r="Z1081" s="148"/>
      <c r="AA1081" s="148"/>
      <c r="AB1081" s="148"/>
      <c r="AC1081" s="148"/>
      <c r="AD1081" s="148"/>
      <c r="AE1081" s="148"/>
      <c r="AF1081" s="148"/>
      <c r="AG1081" s="148" t="s">
        <v>293</v>
      </c>
      <c r="AH1081" s="148"/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  <c r="BH1081" s="148"/>
    </row>
    <row r="1082" spans="1:60" outlineLevel="1" x14ac:dyDescent="0.2">
      <c r="A1082" s="155"/>
      <c r="B1082" s="156"/>
      <c r="C1082" s="185" t="s">
        <v>1124</v>
      </c>
      <c r="D1082" s="158"/>
      <c r="E1082" s="159"/>
      <c r="F1082" s="157"/>
      <c r="G1082" s="157"/>
      <c r="H1082" s="157"/>
      <c r="I1082" s="157"/>
      <c r="J1082" s="157"/>
      <c r="K1082" s="157"/>
      <c r="L1082" s="157"/>
      <c r="M1082" s="157"/>
      <c r="N1082" s="157"/>
      <c r="O1082" s="157"/>
      <c r="P1082" s="157"/>
      <c r="Q1082" s="157"/>
      <c r="R1082" s="157"/>
      <c r="S1082" s="157"/>
      <c r="T1082" s="157"/>
      <c r="U1082" s="157"/>
      <c r="V1082" s="157"/>
      <c r="W1082" s="157"/>
      <c r="X1082" s="157"/>
      <c r="Y1082" s="148"/>
      <c r="Z1082" s="148"/>
      <c r="AA1082" s="148"/>
      <c r="AB1082" s="148"/>
      <c r="AC1082" s="148"/>
      <c r="AD1082" s="148"/>
      <c r="AE1082" s="148"/>
      <c r="AF1082" s="148"/>
      <c r="AG1082" s="148" t="s">
        <v>287</v>
      </c>
      <c r="AH1082" s="148">
        <v>0</v>
      </c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  <c r="BH1082" s="148"/>
    </row>
    <row r="1083" spans="1:60" outlineLevel="1" x14ac:dyDescent="0.2">
      <c r="A1083" s="155"/>
      <c r="B1083" s="156"/>
      <c r="C1083" s="185" t="s">
        <v>1125</v>
      </c>
      <c r="D1083" s="158"/>
      <c r="E1083" s="159">
        <v>798</v>
      </c>
      <c r="F1083" s="157"/>
      <c r="G1083" s="157"/>
      <c r="H1083" s="157"/>
      <c r="I1083" s="157"/>
      <c r="J1083" s="157"/>
      <c r="K1083" s="157"/>
      <c r="L1083" s="157"/>
      <c r="M1083" s="157"/>
      <c r="N1083" s="157"/>
      <c r="O1083" s="157"/>
      <c r="P1083" s="157"/>
      <c r="Q1083" s="157"/>
      <c r="R1083" s="157"/>
      <c r="S1083" s="157"/>
      <c r="T1083" s="157"/>
      <c r="U1083" s="157"/>
      <c r="V1083" s="157"/>
      <c r="W1083" s="157"/>
      <c r="X1083" s="157"/>
      <c r="Y1083" s="148"/>
      <c r="Z1083" s="148"/>
      <c r="AA1083" s="148"/>
      <c r="AB1083" s="148"/>
      <c r="AC1083" s="148"/>
      <c r="AD1083" s="148"/>
      <c r="AE1083" s="148"/>
      <c r="AF1083" s="148"/>
      <c r="AG1083" s="148" t="s">
        <v>287</v>
      </c>
      <c r="AH1083" s="148">
        <v>0</v>
      </c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/>
      <c r="BH1083" s="148"/>
    </row>
    <row r="1084" spans="1:60" outlineLevel="1" x14ac:dyDescent="0.2">
      <c r="A1084" s="167">
        <v>171</v>
      </c>
      <c r="B1084" s="168" t="s">
        <v>1132</v>
      </c>
      <c r="C1084" s="184" t="s">
        <v>1133</v>
      </c>
      <c r="D1084" s="169" t="s">
        <v>290</v>
      </c>
      <c r="E1084" s="170">
        <v>212.48000000000002</v>
      </c>
      <c r="F1084" s="171"/>
      <c r="G1084" s="172">
        <f>ROUND(E1084*F1084,2)</f>
        <v>0</v>
      </c>
      <c r="H1084" s="171"/>
      <c r="I1084" s="172">
        <f>ROUND(E1084*H1084,2)</f>
        <v>0</v>
      </c>
      <c r="J1084" s="171"/>
      <c r="K1084" s="172">
        <f>ROUND(E1084*J1084,2)</f>
        <v>0</v>
      </c>
      <c r="L1084" s="172">
        <v>15</v>
      </c>
      <c r="M1084" s="172">
        <f>G1084*(1+L1084/100)</f>
        <v>0</v>
      </c>
      <c r="N1084" s="172">
        <v>0</v>
      </c>
      <c r="O1084" s="172">
        <f>ROUND(E1084*N1084,2)</f>
        <v>0</v>
      </c>
      <c r="P1084" s="172">
        <v>0</v>
      </c>
      <c r="Q1084" s="172">
        <f>ROUND(E1084*P1084,2)</f>
        <v>0</v>
      </c>
      <c r="R1084" s="172"/>
      <c r="S1084" s="172" t="s">
        <v>291</v>
      </c>
      <c r="T1084" s="173" t="s">
        <v>283</v>
      </c>
      <c r="U1084" s="157">
        <v>0</v>
      </c>
      <c r="V1084" s="157">
        <f>ROUND(E1084*U1084,2)</f>
        <v>0</v>
      </c>
      <c r="W1084" s="157"/>
      <c r="X1084" s="157" t="s">
        <v>292</v>
      </c>
      <c r="Y1084" s="148"/>
      <c r="Z1084" s="148"/>
      <c r="AA1084" s="148"/>
      <c r="AB1084" s="148"/>
      <c r="AC1084" s="148"/>
      <c r="AD1084" s="148"/>
      <c r="AE1084" s="148"/>
      <c r="AF1084" s="148"/>
      <c r="AG1084" s="148" t="s">
        <v>293</v>
      </c>
      <c r="AH1084" s="148"/>
      <c r="AI1084" s="148"/>
      <c r="AJ1084" s="148"/>
      <c r="AK1084" s="148"/>
      <c r="AL1084" s="148"/>
      <c r="AM1084" s="148"/>
      <c r="AN1084" s="148"/>
      <c r="AO1084" s="148"/>
      <c r="AP1084" s="148"/>
      <c r="AQ1084" s="148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/>
      <c r="BF1084" s="148"/>
      <c r="BG1084" s="148"/>
      <c r="BH1084" s="148"/>
    </row>
    <row r="1085" spans="1:60" outlineLevel="1" x14ac:dyDescent="0.2">
      <c r="A1085" s="155"/>
      <c r="B1085" s="156"/>
      <c r="C1085" s="185" t="s">
        <v>1134</v>
      </c>
      <c r="D1085" s="158"/>
      <c r="E1085" s="159"/>
      <c r="F1085" s="157"/>
      <c r="G1085" s="157"/>
      <c r="H1085" s="157"/>
      <c r="I1085" s="157"/>
      <c r="J1085" s="157"/>
      <c r="K1085" s="157"/>
      <c r="L1085" s="157"/>
      <c r="M1085" s="157"/>
      <c r="N1085" s="157"/>
      <c r="O1085" s="157"/>
      <c r="P1085" s="157"/>
      <c r="Q1085" s="157"/>
      <c r="R1085" s="157"/>
      <c r="S1085" s="157"/>
      <c r="T1085" s="157"/>
      <c r="U1085" s="157"/>
      <c r="V1085" s="157"/>
      <c r="W1085" s="157"/>
      <c r="X1085" s="157"/>
      <c r="Y1085" s="148"/>
      <c r="Z1085" s="148"/>
      <c r="AA1085" s="148"/>
      <c r="AB1085" s="148"/>
      <c r="AC1085" s="148"/>
      <c r="AD1085" s="148"/>
      <c r="AE1085" s="148"/>
      <c r="AF1085" s="148"/>
      <c r="AG1085" s="148" t="s">
        <v>287</v>
      </c>
      <c r="AH1085" s="148">
        <v>0</v>
      </c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  <c r="BH1085" s="148"/>
    </row>
    <row r="1086" spans="1:60" outlineLevel="1" x14ac:dyDescent="0.2">
      <c r="A1086" s="155"/>
      <c r="B1086" s="156"/>
      <c r="C1086" s="185" t="s">
        <v>1135</v>
      </c>
      <c r="D1086" s="158"/>
      <c r="E1086" s="159"/>
      <c r="F1086" s="157"/>
      <c r="G1086" s="157"/>
      <c r="H1086" s="157"/>
      <c r="I1086" s="157"/>
      <c r="J1086" s="157"/>
      <c r="K1086" s="157"/>
      <c r="L1086" s="157"/>
      <c r="M1086" s="157"/>
      <c r="N1086" s="157"/>
      <c r="O1086" s="157"/>
      <c r="P1086" s="157"/>
      <c r="Q1086" s="157"/>
      <c r="R1086" s="157"/>
      <c r="S1086" s="157"/>
      <c r="T1086" s="157"/>
      <c r="U1086" s="157"/>
      <c r="V1086" s="157"/>
      <c r="W1086" s="157"/>
      <c r="X1086" s="157"/>
      <c r="Y1086" s="148"/>
      <c r="Z1086" s="148"/>
      <c r="AA1086" s="148"/>
      <c r="AB1086" s="148"/>
      <c r="AC1086" s="148"/>
      <c r="AD1086" s="148"/>
      <c r="AE1086" s="148"/>
      <c r="AF1086" s="148"/>
      <c r="AG1086" s="148" t="s">
        <v>287</v>
      </c>
      <c r="AH1086" s="148">
        <v>0</v>
      </c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</row>
    <row r="1087" spans="1:60" outlineLevel="1" x14ac:dyDescent="0.2">
      <c r="A1087" s="155"/>
      <c r="B1087" s="156"/>
      <c r="C1087" s="185" t="s">
        <v>1136</v>
      </c>
      <c r="D1087" s="158"/>
      <c r="E1087" s="159">
        <v>212.48000000000002</v>
      </c>
      <c r="F1087" s="157"/>
      <c r="G1087" s="157"/>
      <c r="H1087" s="157"/>
      <c r="I1087" s="157"/>
      <c r="J1087" s="157"/>
      <c r="K1087" s="157"/>
      <c r="L1087" s="157"/>
      <c r="M1087" s="157"/>
      <c r="N1087" s="157"/>
      <c r="O1087" s="157"/>
      <c r="P1087" s="157"/>
      <c r="Q1087" s="157"/>
      <c r="R1087" s="157"/>
      <c r="S1087" s="157"/>
      <c r="T1087" s="157"/>
      <c r="U1087" s="157"/>
      <c r="V1087" s="157"/>
      <c r="W1087" s="157"/>
      <c r="X1087" s="157"/>
      <c r="Y1087" s="148"/>
      <c r="Z1087" s="148"/>
      <c r="AA1087" s="148"/>
      <c r="AB1087" s="148"/>
      <c r="AC1087" s="148"/>
      <c r="AD1087" s="148"/>
      <c r="AE1087" s="148"/>
      <c r="AF1087" s="148"/>
      <c r="AG1087" s="148" t="s">
        <v>287</v>
      </c>
      <c r="AH1087" s="148">
        <v>0</v>
      </c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/>
      <c r="BD1087" s="148"/>
      <c r="BE1087" s="148"/>
      <c r="BF1087" s="148"/>
      <c r="BG1087" s="148"/>
      <c r="BH1087" s="148"/>
    </row>
    <row r="1088" spans="1:60" outlineLevel="1" x14ac:dyDescent="0.2">
      <c r="A1088" s="167">
        <v>172</v>
      </c>
      <c r="B1088" s="168" t="s">
        <v>1137</v>
      </c>
      <c r="C1088" s="184" t="s">
        <v>1138</v>
      </c>
      <c r="D1088" s="169" t="s">
        <v>290</v>
      </c>
      <c r="E1088" s="170">
        <v>1699.8400000000001</v>
      </c>
      <c r="F1088" s="171"/>
      <c r="G1088" s="172">
        <f>ROUND(E1088*F1088,2)</f>
        <v>0</v>
      </c>
      <c r="H1088" s="171"/>
      <c r="I1088" s="172">
        <f>ROUND(E1088*H1088,2)</f>
        <v>0</v>
      </c>
      <c r="J1088" s="171"/>
      <c r="K1088" s="172">
        <f>ROUND(E1088*J1088,2)</f>
        <v>0</v>
      </c>
      <c r="L1088" s="172">
        <v>15</v>
      </c>
      <c r="M1088" s="172">
        <f>G1088*(1+L1088/100)</f>
        <v>0</v>
      </c>
      <c r="N1088" s="172">
        <v>0</v>
      </c>
      <c r="O1088" s="172">
        <f>ROUND(E1088*N1088,2)</f>
        <v>0</v>
      </c>
      <c r="P1088" s="172">
        <v>0</v>
      </c>
      <c r="Q1088" s="172">
        <f>ROUND(E1088*P1088,2)</f>
        <v>0</v>
      </c>
      <c r="R1088" s="172"/>
      <c r="S1088" s="172" t="s">
        <v>291</v>
      </c>
      <c r="T1088" s="173" t="s">
        <v>283</v>
      </c>
      <c r="U1088" s="157">
        <v>0</v>
      </c>
      <c r="V1088" s="157">
        <f>ROUND(E1088*U1088,2)</f>
        <v>0</v>
      </c>
      <c r="W1088" s="157"/>
      <c r="X1088" s="157" t="s">
        <v>292</v>
      </c>
      <c r="Y1088" s="148"/>
      <c r="Z1088" s="148"/>
      <c r="AA1088" s="148"/>
      <c r="AB1088" s="148"/>
      <c r="AC1088" s="148"/>
      <c r="AD1088" s="148"/>
      <c r="AE1088" s="148"/>
      <c r="AF1088" s="148"/>
      <c r="AG1088" s="148" t="s">
        <v>293</v>
      </c>
      <c r="AH1088" s="148"/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/>
      <c r="BD1088" s="148"/>
      <c r="BE1088" s="148"/>
      <c r="BF1088" s="148"/>
      <c r="BG1088" s="148"/>
      <c r="BH1088" s="148"/>
    </row>
    <row r="1089" spans="1:60" outlineLevel="1" x14ac:dyDescent="0.2">
      <c r="A1089" s="155"/>
      <c r="B1089" s="156"/>
      <c r="C1089" s="185" t="s">
        <v>1139</v>
      </c>
      <c r="D1089" s="158"/>
      <c r="E1089" s="159"/>
      <c r="F1089" s="157"/>
      <c r="G1089" s="157"/>
      <c r="H1089" s="157"/>
      <c r="I1089" s="157"/>
      <c r="J1089" s="157"/>
      <c r="K1089" s="157"/>
      <c r="L1089" s="157"/>
      <c r="M1089" s="157"/>
      <c r="N1089" s="157"/>
      <c r="O1089" s="157"/>
      <c r="P1089" s="157"/>
      <c r="Q1089" s="157"/>
      <c r="R1089" s="157"/>
      <c r="S1089" s="157"/>
      <c r="T1089" s="157"/>
      <c r="U1089" s="157"/>
      <c r="V1089" s="157"/>
      <c r="W1089" s="157"/>
      <c r="X1089" s="157"/>
      <c r="Y1089" s="148"/>
      <c r="Z1089" s="148"/>
      <c r="AA1089" s="148"/>
      <c r="AB1089" s="148"/>
      <c r="AC1089" s="148"/>
      <c r="AD1089" s="148"/>
      <c r="AE1089" s="148"/>
      <c r="AF1089" s="148"/>
      <c r="AG1089" s="148" t="s">
        <v>287</v>
      </c>
      <c r="AH1089" s="148">
        <v>0</v>
      </c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/>
      <c r="BH1089" s="148"/>
    </row>
    <row r="1090" spans="1:60" outlineLevel="1" x14ac:dyDescent="0.2">
      <c r="A1090" s="155"/>
      <c r="B1090" s="156"/>
      <c r="C1090" s="185" t="s">
        <v>1140</v>
      </c>
      <c r="D1090" s="158"/>
      <c r="E1090" s="159"/>
      <c r="F1090" s="157"/>
      <c r="G1090" s="157"/>
      <c r="H1090" s="157"/>
      <c r="I1090" s="157"/>
      <c r="J1090" s="157"/>
      <c r="K1090" s="157"/>
      <c r="L1090" s="157"/>
      <c r="M1090" s="157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57"/>
      <c r="Y1090" s="148"/>
      <c r="Z1090" s="148"/>
      <c r="AA1090" s="148"/>
      <c r="AB1090" s="148"/>
      <c r="AC1090" s="148"/>
      <c r="AD1090" s="148"/>
      <c r="AE1090" s="148"/>
      <c r="AF1090" s="148"/>
      <c r="AG1090" s="148" t="s">
        <v>287</v>
      </c>
      <c r="AH1090" s="148">
        <v>0</v>
      </c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</row>
    <row r="1091" spans="1:60" outlineLevel="1" x14ac:dyDescent="0.2">
      <c r="A1091" s="155"/>
      <c r="B1091" s="156"/>
      <c r="C1091" s="185" t="s">
        <v>1141</v>
      </c>
      <c r="D1091" s="158"/>
      <c r="E1091" s="159">
        <v>1699.8400000000001</v>
      </c>
      <c r="F1091" s="157"/>
      <c r="G1091" s="157"/>
      <c r="H1091" s="157"/>
      <c r="I1091" s="157"/>
      <c r="J1091" s="157"/>
      <c r="K1091" s="157"/>
      <c r="L1091" s="157"/>
      <c r="M1091" s="157"/>
      <c r="N1091" s="157"/>
      <c r="O1091" s="157"/>
      <c r="P1091" s="157"/>
      <c r="Q1091" s="157"/>
      <c r="R1091" s="157"/>
      <c r="S1091" s="157"/>
      <c r="T1091" s="157"/>
      <c r="U1091" s="157"/>
      <c r="V1091" s="157"/>
      <c r="W1091" s="157"/>
      <c r="X1091" s="157"/>
      <c r="Y1091" s="148"/>
      <c r="Z1091" s="148"/>
      <c r="AA1091" s="148"/>
      <c r="AB1091" s="148"/>
      <c r="AC1091" s="148"/>
      <c r="AD1091" s="148"/>
      <c r="AE1091" s="148"/>
      <c r="AF1091" s="148"/>
      <c r="AG1091" s="148" t="s">
        <v>287</v>
      </c>
      <c r="AH1091" s="148">
        <v>0</v>
      </c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</row>
    <row r="1092" spans="1:60" outlineLevel="1" x14ac:dyDescent="0.2">
      <c r="A1092" s="167">
        <v>173</v>
      </c>
      <c r="B1092" s="168" t="s">
        <v>1142</v>
      </c>
      <c r="C1092" s="184" t="s">
        <v>1143</v>
      </c>
      <c r="D1092" s="169" t="s">
        <v>290</v>
      </c>
      <c r="E1092" s="170">
        <v>212.48000000000002</v>
      </c>
      <c r="F1092" s="171"/>
      <c r="G1092" s="172">
        <f>ROUND(E1092*F1092,2)</f>
        <v>0</v>
      </c>
      <c r="H1092" s="171"/>
      <c r="I1092" s="172">
        <f>ROUND(E1092*H1092,2)</f>
        <v>0</v>
      </c>
      <c r="J1092" s="171"/>
      <c r="K1092" s="172">
        <f>ROUND(E1092*J1092,2)</f>
        <v>0</v>
      </c>
      <c r="L1092" s="172">
        <v>15</v>
      </c>
      <c r="M1092" s="172">
        <f>G1092*(1+L1092/100)</f>
        <v>0</v>
      </c>
      <c r="N1092" s="172">
        <v>0</v>
      </c>
      <c r="O1092" s="172">
        <f>ROUND(E1092*N1092,2)</f>
        <v>0</v>
      </c>
      <c r="P1092" s="172">
        <v>0</v>
      </c>
      <c r="Q1092" s="172">
        <f>ROUND(E1092*P1092,2)</f>
        <v>0</v>
      </c>
      <c r="R1092" s="172"/>
      <c r="S1092" s="172" t="s">
        <v>291</v>
      </c>
      <c r="T1092" s="173" t="s">
        <v>283</v>
      </c>
      <c r="U1092" s="157">
        <v>0</v>
      </c>
      <c r="V1092" s="157">
        <f>ROUND(E1092*U1092,2)</f>
        <v>0</v>
      </c>
      <c r="W1092" s="157"/>
      <c r="X1092" s="157" t="s">
        <v>292</v>
      </c>
      <c r="Y1092" s="148"/>
      <c r="Z1092" s="148"/>
      <c r="AA1092" s="148"/>
      <c r="AB1092" s="148"/>
      <c r="AC1092" s="148"/>
      <c r="AD1092" s="148"/>
      <c r="AE1092" s="148"/>
      <c r="AF1092" s="148"/>
      <c r="AG1092" s="148" t="s">
        <v>293</v>
      </c>
      <c r="AH1092" s="148"/>
      <c r="AI1092" s="148"/>
      <c r="AJ1092" s="148"/>
      <c r="AK1092" s="148"/>
      <c r="AL1092" s="148"/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</row>
    <row r="1093" spans="1:60" outlineLevel="1" x14ac:dyDescent="0.2">
      <c r="A1093" s="155"/>
      <c r="B1093" s="156"/>
      <c r="C1093" s="185" t="s">
        <v>1134</v>
      </c>
      <c r="D1093" s="158"/>
      <c r="E1093" s="159"/>
      <c r="F1093" s="157"/>
      <c r="G1093" s="157"/>
      <c r="H1093" s="157"/>
      <c r="I1093" s="157"/>
      <c r="J1093" s="157"/>
      <c r="K1093" s="157"/>
      <c r="L1093" s="157"/>
      <c r="M1093" s="157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57"/>
      <c r="Y1093" s="148"/>
      <c r="Z1093" s="148"/>
      <c r="AA1093" s="148"/>
      <c r="AB1093" s="148"/>
      <c r="AC1093" s="148"/>
      <c r="AD1093" s="148"/>
      <c r="AE1093" s="148"/>
      <c r="AF1093" s="148"/>
      <c r="AG1093" s="148" t="s">
        <v>287</v>
      </c>
      <c r="AH1093" s="148">
        <v>0</v>
      </c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</row>
    <row r="1094" spans="1:60" outlineLevel="1" x14ac:dyDescent="0.2">
      <c r="A1094" s="155"/>
      <c r="B1094" s="156"/>
      <c r="C1094" s="185" t="s">
        <v>1135</v>
      </c>
      <c r="D1094" s="158"/>
      <c r="E1094" s="159"/>
      <c r="F1094" s="157"/>
      <c r="G1094" s="157"/>
      <c r="H1094" s="157"/>
      <c r="I1094" s="157"/>
      <c r="J1094" s="157"/>
      <c r="K1094" s="157"/>
      <c r="L1094" s="157"/>
      <c r="M1094" s="157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57"/>
      <c r="Y1094" s="148"/>
      <c r="Z1094" s="148"/>
      <c r="AA1094" s="148"/>
      <c r="AB1094" s="148"/>
      <c r="AC1094" s="148"/>
      <c r="AD1094" s="148"/>
      <c r="AE1094" s="148"/>
      <c r="AF1094" s="148"/>
      <c r="AG1094" s="148" t="s">
        <v>287</v>
      </c>
      <c r="AH1094" s="148">
        <v>0</v>
      </c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</row>
    <row r="1095" spans="1:60" outlineLevel="1" x14ac:dyDescent="0.2">
      <c r="A1095" s="155"/>
      <c r="B1095" s="156"/>
      <c r="C1095" s="185" t="s">
        <v>1136</v>
      </c>
      <c r="D1095" s="158"/>
      <c r="E1095" s="159">
        <v>212.48000000000002</v>
      </c>
      <c r="F1095" s="157"/>
      <c r="G1095" s="157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57"/>
      <c r="Y1095" s="148"/>
      <c r="Z1095" s="148"/>
      <c r="AA1095" s="148"/>
      <c r="AB1095" s="148"/>
      <c r="AC1095" s="148"/>
      <c r="AD1095" s="148"/>
      <c r="AE1095" s="148"/>
      <c r="AF1095" s="148"/>
      <c r="AG1095" s="148" t="s">
        <v>287</v>
      </c>
      <c r="AH1095" s="148">
        <v>0</v>
      </c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</row>
    <row r="1096" spans="1:60" outlineLevel="1" x14ac:dyDescent="0.2">
      <c r="A1096" s="167">
        <v>174</v>
      </c>
      <c r="B1096" s="168" t="s">
        <v>1144</v>
      </c>
      <c r="C1096" s="184" t="s">
        <v>1145</v>
      </c>
      <c r="D1096" s="169" t="s">
        <v>353</v>
      </c>
      <c r="E1096" s="170">
        <v>798</v>
      </c>
      <c r="F1096" s="171"/>
      <c r="G1096" s="172">
        <f>ROUND(E1096*F1096,2)</f>
        <v>0</v>
      </c>
      <c r="H1096" s="171"/>
      <c r="I1096" s="172">
        <f>ROUND(E1096*H1096,2)</f>
        <v>0</v>
      </c>
      <c r="J1096" s="171"/>
      <c r="K1096" s="172">
        <f>ROUND(E1096*J1096,2)</f>
        <v>0</v>
      </c>
      <c r="L1096" s="172">
        <v>15</v>
      </c>
      <c r="M1096" s="172">
        <f>G1096*(1+L1096/100)</f>
        <v>0</v>
      </c>
      <c r="N1096" s="172">
        <v>0</v>
      </c>
      <c r="O1096" s="172">
        <f>ROUND(E1096*N1096,2)</f>
        <v>0</v>
      </c>
      <c r="P1096" s="172">
        <v>0</v>
      </c>
      <c r="Q1096" s="172">
        <f>ROUND(E1096*P1096,2)</f>
        <v>0</v>
      </c>
      <c r="R1096" s="172"/>
      <c r="S1096" s="172" t="s">
        <v>291</v>
      </c>
      <c r="T1096" s="173" t="s">
        <v>283</v>
      </c>
      <c r="U1096" s="157">
        <v>0</v>
      </c>
      <c r="V1096" s="157">
        <f>ROUND(E1096*U1096,2)</f>
        <v>0</v>
      </c>
      <c r="W1096" s="157"/>
      <c r="X1096" s="157" t="s">
        <v>292</v>
      </c>
      <c r="Y1096" s="148"/>
      <c r="Z1096" s="148"/>
      <c r="AA1096" s="148"/>
      <c r="AB1096" s="148"/>
      <c r="AC1096" s="148"/>
      <c r="AD1096" s="148"/>
      <c r="AE1096" s="148"/>
      <c r="AF1096" s="148"/>
      <c r="AG1096" s="148" t="s">
        <v>293</v>
      </c>
      <c r="AH1096" s="148"/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  <c r="BH1096" s="148"/>
    </row>
    <row r="1097" spans="1:60" outlineLevel="1" x14ac:dyDescent="0.2">
      <c r="A1097" s="155"/>
      <c r="B1097" s="156"/>
      <c r="C1097" s="185" t="s">
        <v>1124</v>
      </c>
      <c r="D1097" s="158"/>
      <c r="E1097" s="159"/>
      <c r="F1097" s="157"/>
      <c r="G1097" s="157"/>
      <c r="H1097" s="157"/>
      <c r="I1097" s="157"/>
      <c r="J1097" s="157"/>
      <c r="K1097" s="157"/>
      <c r="L1097" s="157"/>
      <c r="M1097" s="157"/>
      <c r="N1097" s="157"/>
      <c r="O1097" s="157"/>
      <c r="P1097" s="157"/>
      <c r="Q1097" s="157"/>
      <c r="R1097" s="157"/>
      <c r="S1097" s="157"/>
      <c r="T1097" s="157"/>
      <c r="U1097" s="157"/>
      <c r="V1097" s="157"/>
      <c r="W1097" s="157"/>
      <c r="X1097" s="157"/>
      <c r="Y1097" s="148"/>
      <c r="Z1097" s="148"/>
      <c r="AA1097" s="148"/>
      <c r="AB1097" s="148"/>
      <c r="AC1097" s="148"/>
      <c r="AD1097" s="148"/>
      <c r="AE1097" s="148"/>
      <c r="AF1097" s="148"/>
      <c r="AG1097" s="148" t="s">
        <v>287</v>
      </c>
      <c r="AH1097" s="148">
        <v>0</v>
      </c>
      <c r="AI1097" s="148"/>
      <c r="AJ1097" s="148"/>
      <c r="AK1097" s="148"/>
      <c r="AL1097" s="148"/>
      <c r="AM1097" s="148"/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  <c r="BH1097" s="148"/>
    </row>
    <row r="1098" spans="1:60" outlineLevel="1" x14ac:dyDescent="0.2">
      <c r="A1098" s="155"/>
      <c r="B1098" s="156"/>
      <c r="C1098" s="185" t="s">
        <v>1125</v>
      </c>
      <c r="D1098" s="158"/>
      <c r="E1098" s="159">
        <v>798</v>
      </c>
      <c r="F1098" s="157"/>
      <c r="G1098" s="157"/>
      <c r="H1098" s="157"/>
      <c r="I1098" s="157"/>
      <c r="J1098" s="157"/>
      <c r="K1098" s="157"/>
      <c r="L1098" s="157"/>
      <c r="M1098" s="157"/>
      <c r="N1098" s="157"/>
      <c r="O1098" s="157"/>
      <c r="P1098" s="157"/>
      <c r="Q1098" s="157"/>
      <c r="R1098" s="157"/>
      <c r="S1098" s="157"/>
      <c r="T1098" s="157"/>
      <c r="U1098" s="157"/>
      <c r="V1098" s="157"/>
      <c r="W1098" s="157"/>
      <c r="X1098" s="157"/>
      <c r="Y1098" s="148"/>
      <c r="Z1098" s="148"/>
      <c r="AA1098" s="148"/>
      <c r="AB1098" s="148"/>
      <c r="AC1098" s="148"/>
      <c r="AD1098" s="148"/>
      <c r="AE1098" s="148"/>
      <c r="AF1098" s="148"/>
      <c r="AG1098" s="148" t="s">
        <v>287</v>
      </c>
      <c r="AH1098" s="148">
        <v>0</v>
      </c>
      <c r="AI1098" s="148"/>
      <c r="AJ1098" s="148"/>
      <c r="AK1098" s="148"/>
      <c r="AL1098" s="148"/>
      <c r="AM1098" s="148"/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  <c r="BH1098" s="148"/>
    </row>
    <row r="1099" spans="1:60" outlineLevel="1" x14ac:dyDescent="0.2">
      <c r="A1099" s="167">
        <v>175</v>
      </c>
      <c r="B1099" s="168" t="s">
        <v>1146</v>
      </c>
      <c r="C1099" s="184" t="s">
        <v>1147</v>
      </c>
      <c r="D1099" s="169" t="s">
        <v>353</v>
      </c>
      <c r="E1099" s="170">
        <v>6384</v>
      </c>
      <c r="F1099" s="171"/>
      <c r="G1099" s="172">
        <f>ROUND(E1099*F1099,2)</f>
        <v>0</v>
      </c>
      <c r="H1099" s="171"/>
      <c r="I1099" s="172">
        <f>ROUND(E1099*H1099,2)</f>
        <v>0</v>
      </c>
      <c r="J1099" s="171"/>
      <c r="K1099" s="172">
        <f>ROUND(E1099*J1099,2)</f>
        <v>0</v>
      </c>
      <c r="L1099" s="172">
        <v>15</v>
      </c>
      <c r="M1099" s="172">
        <f>G1099*(1+L1099/100)</f>
        <v>0</v>
      </c>
      <c r="N1099" s="172">
        <v>0</v>
      </c>
      <c r="O1099" s="172">
        <f>ROUND(E1099*N1099,2)</f>
        <v>0</v>
      </c>
      <c r="P1099" s="172">
        <v>0</v>
      </c>
      <c r="Q1099" s="172">
        <f>ROUND(E1099*P1099,2)</f>
        <v>0</v>
      </c>
      <c r="R1099" s="172"/>
      <c r="S1099" s="172" t="s">
        <v>291</v>
      </c>
      <c r="T1099" s="173" t="s">
        <v>283</v>
      </c>
      <c r="U1099" s="157">
        <v>0</v>
      </c>
      <c r="V1099" s="157">
        <f>ROUND(E1099*U1099,2)</f>
        <v>0</v>
      </c>
      <c r="W1099" s="157"/>
      <c r="X1099" s="157" t="s">
        <v>292</v>
      </c>
      <c r="Y1099" s="148"/>
      <c r="Z1099" s="148"/>
      <c r="AA1099" s="148"/>
      <c r="AB1099" s="148"/>
      <c r="AC1099" s="148"/>
      <c r="AD1099" s="148"/>
      <c r="AE1099" s="148"/>
      <c r="AF1099" s="148"/>
      <c r="AG1099" s="148" t="s">
        <v>293</v>
      </c>
      <c r="AH1099" s="148"/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48"/>
      <c r="AX1099" s="148"/>
      <c r="AY1099" s="148"/>
      <c r="AZ1099" s="148"/>
      <c r="BA1099" s="148"/>
      <c r="BB1099" s="148"/>
      <c r="BC1099" s="148"/>
      <c r="BD1099" s="148"/>
      <c r="BE1099" s="148"/>
      <c r="BF1099" s="148"/>
      <c r="BG1099" s="148"/>
      <c r="BH1099" s="148"/>
    </row>
    <row r="1100" spans="1:60" outlineLevel="1" x14ac:dyDescent="0.2">
      <c r="A1100" s="155"/>
      <c r="B1100" s="156"/>
      <c r="C1100" s="185" t="s">
        <v>1128</v>
      </c>
      <c r="D1100" s="158"/>
      <c r="E1100" s="159"/>
      <c r="F1100" s="157"/>
      <c r="G1100" s="157"/>
      <c r="H1100" s="157"/>
      <c r="I1100" s="157"/>
      <c r="J1100" s="157"/>
      <c r="K1100" s="157"/>
      <c r="L1100" s="157"/>
      <c r="M1100" s="157"/>
      <c r="N1100" s="157"/>
      <c r="O1100" s="157"/>
      <c r="P1100" s="157"/>
      <c r="Q1100" s="157"/>
      <c r="R1100" s="157"/>
      <c r="S1100" s="157"/>
      <c r="T1100" s="157"/>
      <c r="U1100" s="157"/>
      <c r="V1100" s="157"/>
      <c r="W1100" s="157"/>
      <c r="X1100" s="157"/>
      <c r="Y1100" s="148"/>
      <c r="Z1100" s="148"/>
      <c r="AA1100" s="148"/>
      <c r="AB1100" s="148"/>
      <c r="AC1100" s="148"/>
      <c r="AD1100" s="148"/>
      <c r="AE1100" s="148"/>
      <c r="AF1100" s="148"/>
      <c r="AG1100" s="148" t="s">
        <v>287</v>
      </c>
      <c r="AH1100" s="148">
        <v>0</v>
      </c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  <c r="BH1100" s="148"/>
    </row>
    <row r="1101" spans="1:60" outlineLevel="1" x14ac:dyDescent="0.2">
      <c r="A1101" s="155"/>
      <c r="B1101" s="156"/>
      <c r="C1101" s="185" t="s">
        <v>1129</v>
      </c>
      <c r="D1101" s="158"/>
      <c r="E1101" s="159">
        <v>6384</v>
      </c>
      <c r="F1101" s="157"/>
      <c r="G1101" s="157"/>
      <c r="H1101" s="157"/>
      <c r="I1101" s="157"/>
      <c r="J1101" s="157"/>
      <c r="K1101" s="157"/>
      <c r="L1101" s="157"/>
      <c r="M1101" s="157"/>
      <c r="N1101" s="157"/>
      <c r="O1101" s="157"/>
      <c r="P1101" s="157"/>
      <c r="Q1101" s="157"/>
      <c r="R1101" s="157"/>
      <c r="S1101" s="157"/>
      <c r="T1101" s="157"/>
      <c r="U1101" s="157"/>
      <c r="V1101" s="157"/>
      <c r="W1101" s="157"/>
      <c r="X1101" s="157"/>
      <c r="Y1101" s="148"/>
      <c r="Z1101" s="148"/>
      <c r="AA1101" s="148"/>
      <c r="AB1101" s="148"/>
      <c r="AC1101" s="148"/>
      <c r="AD1101" s="148"/>
      <c r="AE1101" s="148"/>
      <c r="AF1101" s="148"/>
      <c r="AG1101" s="148" t="s">
        <v>287</v>
      </c>
      <c r="AH1101" s="148">
        <v>0</v>
      </c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48"/>
      <c r="AX1101" s="148"/>
      <c r="AY1101" s="148"/>
      <c r="AZ1101" s="148"/>
      <c r="BA1101" s="148"/>
      <c r="BB1101" s="148"/>
      <c r="BC1101" s="148"/>
      <c r="BD1101" s="148"/>
      <c r="BE1101" s="148"/>
      <c r="BF1101" s="148"/>
      <c r="BG1101" s="148"/>
      <c r="BH1101" s="148"/>
    </row>
    <row r="1102" spans="1:60" outlineLevel="1" x14ac:dyDescent="0.2">
      <c r="A1102" s="167">
        <v>176</v>
      </c>
      <c r="B1102" s="168" t="s">
        <v>1148</v>
      </c>
      <c r="C1102" s="184" t="s">
        <v>1149</v>
      </c>
      <c r="D1102" s="169" t="s">
        <v>353</v>
      </c>
      <c r="E1102" s="170">
        <v>798</v>
      </c>
      <c r="F1102" s="171"/>
      <c r="G1102" s="172">
        <f>ROUND(E1102*F1102,2)</f>
        <v>0</v>
      </c>
      <c r="H1102" s="171"/>
      <c r="I1102" s="172">
        <f>ROUND(E1102*H1102,2)</f>
        <v>0</v>
      </c>
      <c r="J1102" s="171"/>
      <c r="K1102" s="172">
        <f>ROUND(E1102*J1102,2)</f>
        <v>0</v>
      </c>
      <c r="L1102" s="172">
        <v>15</v>
      </c>
      <c r="M1102" s="172">
        <f>G1102*(1+L1102/100)</f>
        <v>0</v>
      </c>
      <c r="N1102" s="172">
        <v>0</v>
      </c>
      <c r="O1102" s="172">
        <f>ROUND(E1102*N1102,2)</f>
        <v>0</v>
      </c>
      <c r="P1102" s="172">
        <v>0</v>
      </c>
      <c r="Q1102" s="172">
        <f>ROUND(E1102*P1102,2)</f>
        <v>0</v>
      </c>
      <c r="R1102" s="172"/>
      <c r="S1102" s="172" t="s">
        <v>291</v>
      </c>
      <c r="T1102" s="173" t="s">
        <v>283</v>
      </c>
      <c r="U1102" s="157">
        <v>0</v>
      </c>
      <c r="V1102" s="157">
        <f>ROUND(E1102*U1102,2)</f>
        <v>0</v>
      </c>
      <c r="W1102" s="157"/>
      <c r="X1102" s="157" t="s">
        <v>292</v>
      </c>
      <c r="Y1102" s="148"/>
      <c r="Z1102" s="148"/>
      <c r="AA1102" s="148"/>
      <c r="AB1102" s="148"/>
      <c r="AC1102" s="148"/>
      <c r="AD1102" s="148"/>
      <c r="AE1102" s="148"/>
      <c r="AF1102" s="148"/>
      <c r="AG1102" s="148" t="s">
        <v>293</v>
      </c>
      <c r="AH1102" s="148"/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  <c r="BH1102" s="148"/>
    </row>
    <row r="1103" spans="1:60" outlineLevel="1" x14ac:dyDescent="0.2">
      <c r="A1103" s="155"/>
      <c r="B1103" s="156"/>
      <c r="C1103" s="185" t="s">
        <v>1124</v>
      </c>
      <c r="D1103" s="158"/>
      <c r="E1103" s="159"/>
      <c r="F1103" s="157"/>
      <c r="G1103" s="157"/>
      <c r="H1103" s="157"/>
      <c r="I1103" s="157"/>
      <c r="J1103" s="157"/>
      <c r="K1103" s="157"/>
      <c r="L1103" s="157"/>
      <c r="M1103" s="157"/>
      <c r="N1103" s="157"/>
      <c r="O1103" s="157"/>
      <c r="P1103" s="157"/>
      <c r="Q1103" s="157"/>
      <c r="R1103" s="157"/>
      <c r="S1103" s="157"/>
      <c r="T1103" s="157"/>
      <c r="U1103" s="157"/>
      <c r="V1103" s="157"/>
      <c r="W1103" s="157"/>
      <c r="X1103" s="157"/>
      <c r="Y1103" s="148"/>
      <c r="Z1103" s="148"/>
      <c r="AA1103" s="148"/>
      <c r="AB1103" s="148"/>
      <c r="AC1103" s="148"/>
      <c r="AD1103" s="148"/>
      <c r="AE1103" s="148"/>
      <c r="AF1103" s="148"/>
      <c r="AG1103" s="148" t="s">
        <v>287</v>
      </c>
      <c r="AH1103" s="148">
        <v>0</v>
      </c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  <c r="BH1103" s="148"/>
    </row>
    <row r="1104" spans="1:60" outlineLevel="1" x14ac:dyDescent="0.2">
      <c r="A1104" s="155"/>
      <c r="B1104" s="156"/>
      <c r="C1104" s="185" t="s">
        <v>1125</v>
      </c>
      <c r="D1104" s="158"/>
      <c r="E1104" s="159">
        <v>798</v>
      </c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57"/>
      <c r="Y1104" s="148"/>
      <c r="Z1104" s="148"/>
      <c r="AA1104" s="148"/>
      <c r="AB1104" s="148"/>
      <c r="AC1104" s="148"/>
      <c r="AD1104" s="148"/>
      <c r="AE1104" s="148"/>
      <c r="AF1104" s="148"/>
      <c r="AG1104" s="148" t="s">
        <v>287</v>
      </c>
      <c r="AH1104" s="148">
        <v>0</v>
      </c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/>
      <c r="BH1104" s="148"/>
    </row>
    <row r="1105" spans="1:60" outlineLevel="1" x14ac:dyDescent="0.2">
      <c r="A1105" s="167">
        <v>177</v>
      </c>
      <c r="B1105" s="168" t="s">
        <v>1150</v>
      </c>
      <c r="C1105" s="184" t="s">
        <v>1151</v>
      </c>
      <c r="D1105" s="169" t="s">
        <v>445</v>
      </c>
      <c r="E1105" s="170">
        <v>8.6000000000000014</v>
      </c>
      <c r="F1105" s="171"/>
      <c r="G1105" s="172">
        <f>ROUND(E1105*F1105,2)</f>
        <v>0</v>
      </c>
      <c r="H1105" s="171"/>
      <c r="I1105" s="172">
        <f>ROUND(E1105*H1105,2)</f>
        <v>0</v>
      </c>
      <c r="J1105" s="171"/>
      <c r="K1105" s="172">
        <f>ROUND(E1105*J1105,2)</f>
        <v>0</v>
      </c>
      <c r="L1105" s="172">
        <v>15</v>
      </c>
      <c r="M1105" s="172">
        <f>G1105*(1+L1105/100)</f>
        <v>0</v>
      </c>
      <c r="N1105" s="172">
        <v>0</v>
      </c>
      <c r="O1105" s="172">
        <f>ROUND(E1105*N1105,2)</f>
        <v>0</v>
      </c>
      <c r="P1105" s="172">
        <v>0</v>
      </c>
      <c r="Q1105" s="172">
        <f>ROUND(E1105*P1105,2)</f>
        <v>0</v>
      </c>
      <c r="R1105" s="172"/>
      <c r="S1105" s="172" t="s">
        <v>291</v>
      </c>
      <c r="T1105" s="173" t="s">
        <v>283</v>
      </c>
      <c r="U1105" s="157">
        <v>0</v>
      </c>
      <c r="V1105" s="157">
        <f>ROUND(E1105*U1105,2)</f>
        <v>0</v>
      </c>
      <c r="W1105" s="157"/>
      <c r="X1105" s="157" t="s">
        <v>292</v>
      </c>
      <c r="Y1105" s="148"/>
      <c r="Z1105" s="148"/>
      <c r="AA1105" s="148"/>
      <c r="AB1105" s="148"/>
      <c r="AC1105" s="148"/>
      <c r="AD1105" s="148"/>
      <c r="AE1105" s="148"/>
      <c r="AF1105" s="148"/>
      <c r="AG1105" s="148" t="s">
        <v>293</v>
      </c>
      <c r="AH1105" s="148"/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</row>
    <row r="1106" spans="1:60" outlineLevel="1" x14ac:dyDescent="0.2">
      <c r="A1106" s="155"/>
      <c r="B1106" s="156"/>
      <c r="C1106" s="185" t="s">
        <v>1152</v>
      </c>
      <c r="D1106" s="158"/>
      <c r="E1106" s="159"/>
      <c r="F1106" s="157"/>
      <c r="G1106" s="157"/>
      <c r="H1106" s="157"/>
      <c r="I1106" s="157"/>
      <c r="J1106" s="157"/>
      <c r="K1106" s="157"/>
      <c r="L1106" s="157"/>
      <c r="M1106" s="157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57"/>
      <c r="Y1106" s="148"/>
      <c r="Z1106" s="148"/>
      <c r="AA1106" s="148"/>
      <c r="AB1106" s="148"/>
      <c r="AC1106" s="148"/>
      <c r="AD1106" s="148"/>
      <c r="AE1106" s="148"/>
      <c r="AF1106" s="148"/>
      <c r="AG1106" s="148" t="s">
        <v>287</v>
      </c>
      <c r="AH1106" s="148">
        <v>0</v>
      </c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  <c r="BH1106" s="148"/>
    </row>
    <row r="1107" spans="1:60" outlineLevel="1" x14ac:dyDescent="0.2">
      <c r="A1107" s="155"/>
      <c r="B1107" s="156"/>
      <c r="C1107" s="185" t="s">
        <v>1153</v>
      </c>
      <c r="D1107" s="158"/>
      <c r="E1107" s="159">
        <v>8.6000000000000014</v>
      </c>
      <c r="F1107" s="157"/>
      <c r="G1107" s="157"/>
      <c r="H1107" s="157"/>
      <c r="I1107" s="157"/>
      <c r="J1107" s="157"/>
      <c r="K1107" s="157"/>
      <c r="L1107" s="157"/>
      <c r="M1107" s="157"/>
      <c r="N1107" s="157"/>
      <c r="O1107" s="157"/>
      <c r="P1107" s="157"/>
      <c r="Q1107" s="157"/>
      <c r="R1107" s="157"/>
      <c r="S1107" s="157"/>
      <c r="T1107" s="157"/>
      <c r="U1107" s="157"/>
      <c r="V1107" s="157"/>
      <c r="W1107" s="157"/>
      <c r="X1107" s="157"/>
      <c r="Y1107" s="148"/>
      <c r="Z1107" s="148"/>
      <c r="AA1107" s="148"/>
      <c r="AB1107" s="148"/>
      <c r="AC1107" s="148"/>
      <c r="AD1107" s="148"/>
      <c r="AE1107" s="148"/>
      <c r="AF1107" s="148"/>
      <c r="AG1107" s="148" t="s">
        <v>287</v>
      </c>
      <c r="AH1107" s="148">
        <v>0</v>
      </c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</row>
    <row r="1108" spans="1:60" outlineLevel="1" x14ac:dyDescent="0.2">
      <c r="A1108" s="167">
        <v>178</v>
      </c>
      <c r="B1108" s="168" t="s">
        <v>1154</v>
      </c>
      <c r="C1108" s="184" t="s">
        <v>1155</v>
      </c>
      <c r="D1108" s="169" t="s">
        <v>445</v>
      </c>
      <c r="E1108" s="170">
        <v>68.800000000000011</v>
      </c>
      <c r="F1108" s="171"/>
      <c r="G1108" s="172">
        <f>ROUND(E1108*F1108,2)</f>
        <v>0</v>
      </c>
      <c r="H1108" s="171"/>
      <c r="I1108" s="172">
        <f>ROUND(E1108*H1108,2)</f>
        <v>0</v>
      </c>
      <c r="J1108" s="171"/>
      <c r="K1108" s="172">
        <f>ROUND(E1108*J1108,2)</f>
        <v>0</v>
      </c>
      <c r="L1108" s="172">
        <v>15</v>
      </c>
      <c r="M1108" s="172">
        <f>G1108*(1+L1108/100)</f>
        <v>0</v>
      </c>
      <c r="N1108" s="172">
        <v>0</v>
      </c>
      <c r="O1108" s="172">
        <f>ROUND(E1108*N1108,2)</f>
        <v>0</v>
      </c>
      <c r="P1108" s="172">
        <v>0</v>
      </c>
      <c r="Q1108" s="172">
        <f>ROUND(E1108*P1108,2)</f>
        <v>0</v>
      </c>
      <c r="R1108" s="172"/>
      <c r="S1108" s="172" t="s">
        <v>291</v>
      </c>
      <c r="T1108" s="173" t="s">
        <v>283</v>
      </c>
      <c r="U1108" s="157">
        <v>0</v>
      </c>
      <c r="V1108" s="157">
        <f>ROUND(E1108*U1108,2)</f>
        <v>0</v>
      </c>
      <c r="W1108" s="157"/>
      <c r="X1108" s="157" t="s">
        <v>292</v>
      </c>
      <c r="Y1108" s="148"/>
      <c r="Z1108" s="148"/>
      <c r="AA1108" s="148"/>
      <c r="AB1108" s="148"/>
      <c r="AC1108" s="148"/>
      <c r="AD1108" s="148"/>
      <c r="AE1108" s="148"/>
      <c r="AF1108" s="148"/>
      <c r="AG1108" s="148" t="s">
        <v>293</v>
      </c>
      <c r="AH1108" s="148"/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</row>
    <row r="1109" spans="1:60" outlineLevel="1" x14ac:dyDescent="0.2">
      <c r="A1109" s="155"/>
      <c r="B1109" s="156"/>
      <c r="C1109" s="185" t="s">
        <v>1156</v>
      </c>
      <c r="D1109" s="158"/>
      <c r="E1109" s="159"/>
      <c r="F1109" s="157"/>
      <c r="G1109" s="157"/>
      <c r="H1109" s="157"/>
      <c r="I1109" s="157"/>
      <c r="J1109" s="157"/>
      <c r="K1109" s="157"/>
      <c r="L1109" s="157"/>
      <c r="M1109" s="157"/>
      <c r="N1109" s="157"/>
      <c r="O1109" s="157"/>
      <c r="P1109" s="157"/>
      <c r="Q1109" s="157"/>
      <c r="R1109" s="157"/>
      <c r="S1109" s="157"/>
      <c r="T1109" s="157"/>
      <c r="U1109" s="157"/>
      <c r="V1109" s="157"/>
      <c r="W1109" s="157"/>
      <c r="X1109" s="157"/>
      <c r="Y1109" s="148"/>
      <c r="Z1109" s="148"/>
      <c r="AA1109" s="148"/>
      <c r="AB1109" s="148"/>
      <c r="AC1109" s="148"/>
      <c r="AD1109" s="148"/>
      <c r="AE1109" s="148"/>
      <c r="AF1109" s="148"/>
      <c r="AG1109" s="148" t="s">
        <v>287</v>
      </c>
      <c r="AH1109" s="148">
        <v>0</v>
      </c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/>
      <c r="BH1109" s="148"/>
    </row>
    <row r="1110" spans="1:60" outlineLevel="1" x14ac:dyDescent="0.2">
      <c r="A1110" s="155"/>
      <c r="B1110" s="156"/>
      <c r="C1110" s="185" t="s">
        <v>1157</v>
      </c>
      <c r="D1110" s="158"/>
      <c r="E1110" s="159">
        <v>68.800000000000011</v>
      </c>
      <c r="F1110" s="157"/>
      <c r="G1110" s="157"/>
      <c r="H1110" s="157"/>
      <c r="I1110" s="157"/>
      <c r="J1110" s="157"/>
      <c r="K1110" s="157"/>
      <c r="L1110" s="157"/>
      <c r="M1110" s="157"/>
      <c r="N1110" s="157"/>
      <c r="O1110" s="157"/>
      <c r="P1110" s="157"/>
      <c r="Q1110" s="157"/>
      <c r="R1110" s="157"/>
      <c r="S1110" s="157"/>
      <c r="T1110" s="157"/>
      <c r="U1110" s="157"/>
      <c r="V1110" s="157"/>
      <c r="W1110" s="157"/>
      <c r="X1110" s="157"/>
      <c r="Y1110" s="148"/>
      <c r="Z1110" s="148"/>
      <c r="AA1110" s="148"/>
      <c r="AB1110" s="148"/>
      <c r="AC1110" s="148"/>
      <c r="AD1110" s="148"/>
      <c r="AE1110" s="148"/>
      <c r="AF1110" s="148"/>
      <c r="AG1110" s="148" t="s">
        <v>287</v>
      </c>
      <c r="AH1110" s="148">
        <v>0</v>
      </c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</row>
    <row r="1111" spans="1:60" outlineLevel="1" x14ac:dyDescent="0.2">
      <c r="A1111" s="167">
        <v>179</v>
      </c>
      <c r="B1111" s="168" t="s">
        <v>1158</v>
      </c>
      <c r="C1111" s="184" t="s">
        <v>1159</v>
      </c>
      <c r="D1111" s="169" t="s">
        <v>445</v>
      </c>
      <c r="E1111" s="170">
        <v>8.6000000000000014</v>
      </c>
      <c r="F1111" s="171"/>
      <c r="G1111" s="172">
        <f>ROUND(E1111*F1111,2)</f>
        <v>0</v>
      </c>
      <c r="H1111" s="171"/>
      <c r="I1111" s="172">
        <f>ROUND(E1111*H1111,2)</f>
        <v>0</v>
      </c>
      <c r="J1111" s="171"/>
      <c r="K1111" s="172">
        <f>ROUND(E1111*J1111,2)</f>
        <v>0</v>
      </c>
      <c r="L1111" s="172">
        <v>15</v>
      </c>
      <c r="M1111" s="172">
        <f>G1111*(1+L1111/100)</f>
        <v>0</v>
      </c>
      <c r="N1111" s="172">
        <v>0</v>
      </c>
      <c r="O1111" s="172">
        <f>ROUND(E1111*N1111,2)</f>
        <v>0</v>
      </c>
      <c r="P1111" s="172">
        <v>0</v>
      </c>
      <c r="Q1111" s="172">
        <f>ROUND(E1111*P1111,2)</f>
        <v>0</v>
      </c>
      <c r="R1111" s="172"/>
      <c r="S1111" s="172" t="s">
        <v>291</v>
      </c>
      <c r="T1111" s="173" t="s">
        <v>283</v>
      </c>
      <c r="U1111" s="157">
        <v>0</v>
      </c>
      <c r="V1111" s="157">
        <f>ROUND(E1111*U1111,2)</f>
        <v>0</v>
      </c>
      <c r="W1111" s="157"/>
      <c r="X1111" s="157" t="s">
        <v>292</v>
      </c>
      <c r="Y1111" s="148"/>
      <c r="Z1111" s="148"/>
      <c r="AA1111" s="148"/>
      <c r="AB1111" s="148"/>
      <c r="AC1111" s="148"/>
      <c r="AD1111" s="148"/>
      <c r="AE1111" s="148"/>
      <c r="AF1111" s="148"/>
      <c r="AG1111" s="148" t="s">
        <v>293</v>
      </c>
      <c r="AH1111" s="148"/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/>
      <c r="BH1111" s="148"/>
    </row>
    <row r="1112" spans="1:60" outlineLevel="1" x14ac:dyDescent="0.2">
      <c r="A1112" s="155"/>
      <c r="B1112" s="156"/>
      <c r="C1112" s="185" t="s">
        <v>1152</v>
      </c>
      <c r="D1112" s="158"/>
      <c r="E1112" s="159"/>
      <c r="F1112" s="157"/>
      <c r="G1112" s="157"/>
      <c r="H1112" s="157"/>
      <c r="I1112" s="157"/>
      <c r="J1112" s="157"/>
      <c r="K1112" s="157"/>
      <c r="L1112" s="157"/>
      <c r="M1112" s="157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57"/>
      <c r="Y1112" s="148"/>
      <c r="Z1112" s="148"/>
      <c r="AA1112" s="148"/>
      <c r="AB1112" s="148"/>
      <c r="AC1112" s="148"/>
      <c r="AD1112" s="148"/>
      <c r="AE1112" s="148"/>
      <c r="AF1112" s="148"/>
      <c r="AG1112" s="148" t="s">
        <v>287</v>
      </c>
      <c r="AH1112" s="148">
        <v>0</v>
      </c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</row>
    <row r="1113" spans="1:60" outlineLevel="1" x14ac:dyDescent="0.2">
      <c r="A1113" s="155"/>
      <c r="B1113" s="156"/>
      <c r="C1113" s="185" t="s">
        <v>1153</v>
      </c>
      <c r="D1113" s="158"/>
      <c r="E1113" s="159">
        <v>8.6000000000000014</v>
      </c>
      <c r="F1113" s="157"/>
      <c r="G1113" s="1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57"/>
      <c r="Y1113" s="148"/>
      <c r="Z1113" s="148"/>
      <c r="AA1113" s="148"/>
      <c r="AB1113" s="148"/>
      <c r="AC1113" s="148"/>
      <c r="AD1113" s="148"/>
      <c r="AE1113" s="148"/>
      <c r="AF1113" s="148"/>
      <c r="AG1113" s="148" t="s">
        <v>287</v>
      </c>
      <c r="AH1113" s="148">
        <v>0</v>
      </c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  <c r="BH1113" s="148"/>
    </row>
    <row r="1114" spans="1:60" x14ac:dyDescent="0.2">
      <c r="A1114" s="161" t="s">
        <v>277</v>
      </c>
      <c r="B1114" s="162" t="s">
        <v>181</v>
      </c>
      <c r="C1114" s="183" t="s">
        <v>182</v>
      </c>
      <c r="D1114" s="163"/>
      <c r="E1114" s="164"/>
      <c r="F1114" s="165"/>
      <c r="G1114" s="165">
        <f>SUMIF(AG1115:AG1134,"&lt;&gt;NOR",G1115:G1134)</f>
        <v>0</v>
      </c>
      <c r="H1114" s="165"/>
      <c r="I1114" s="165">
        <f>SUM(I1115:I1134)</f>
        <v>0</v>
      </c>
      <c r="J1114" s="165"/>
      <c r="K1114" s="165">
        <f>SUM(K1115:K1134)</f>
        <v>0</v>
      </c>
      <c r="L1114" s="165"/>
      <c r="M1114" s="165">
        <f>SUM(M1115:M1134)</f>
        <v>0</v>
      </c>
      <c r="N1114" s="165"/>
      <c r="O1114" s="165">
        <f>SUM(O1115:O1134)</f>
        <v>0</v>
      </c>
      <c r="P1114" s="165"/>
      <c r="Q1114" s="165">
        <f>SUM(Q1115:Q1134)</f>
        <v>0</v>
      </c>
      <c r="R1114" s="165"/>
      <c r="S1114" s="165"/>
      <c r="T1114" s="166"/>
      <c r="U1114" s="160"/>
      <c r="V1114" s="160">
        <f>SUM(V1115:V1134)</f>
        <v>0</v>
      </c>
      <c r="W1114" s="160"/>
      <c r="X1114" s="160"/>
      <c r="AG1114" t="s">
        <v>278</v>
      </c>
    </row>
    <row r="1115" spans="1:60" outlineLevel="1" x14ac:dyDescent="0.2">
      <c r="A1115" s="167">
        <v>180</v>
      </c>
      <c r="B1115" s="168" t="s">
        <v>1160</v>
      </c>
      <c r="C1115" s="184" t="s">
        <v>1161</v>
      </c>
      <c r="D1115" s="169" t="s">
        <v>353</v>
      </c>
      <c r="E1115" s="170">
        <v>1015.1160500000001</v>
      </c>
      <c r="F1115" s="171"/>
      <c r="G1115" s="172">
        <f>ROUND(E1115*F1115,2)</f>
        <v>0</v>
      </c>
      <c r="H1115" s="171"/>
      <c r="I1115" s="172">
        <f>ROUND(E1115*H1115,2)</f>
        <v>0</v>
      </c>
      <c r="J1115" s="171"/>
      <c r="K1115" s="172">
        <f>ROUND(E1115*J1115,2)</f>
        <v>0</v>
      </c>
      <c r="L1115" s="172">
        <v>15</v>
      </c>
      <c r="M1115" s="172">
        <f>G1115*(1+L1115/100)</f>
        <v>0</v>
      </c>
      <c r="N1115" s="172">
        <v>0</v>
      </c>
      <c r="O1115" s="172">
        <f>ROUND(E1115*N1115,2)</f>
        <v>0</v>
      </c>
      <c r="P1115" s="172">
        <v>0</v>
      </c>
      <c r="Q1115" s="172">
        <f>ROUND(E1115*P1115,2)</f>
        <v>0</v>
      </c>
      <c r="R1115" s="172"/>
      <c r="S1115" s="172" t="s">
        <v>291</v>
      </c>
      <c r="T1115" s="173" t="s">
        <v>283</v>
      </c>
      <c r="U1115" s="157">
        <v>0</v>
      </c>
      <c r="V1115" s="157">
        <f>ROUND(E1115*U1115,2)</f>
        <v>0</v>
      </c>
      <c r="W1115" s="157"/>
      <c r="X1115" s="157" t="s">
        <v>292</v>
      </c>
      <c r="Y1115" s="148"/>
      <c r="Z1115" s="148"/>
      <c r="AA1115" s="148"/>
      <c r="AB1115" s="148"/>
      <c r="AC1115" s="148"/>
      <c r="AD1115" s="148"/>
      <c r="AE1115" s="148"/>
      <c r="AF1115" s="148"/>
      <c r="AG1115" s="148" t="s">
        <v>293</v>
      </c>
      <c r="AH1115" s="148"/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  <c r="BH1115" s="148"/>
    </row>
    <row r="1116" spans="1:60" outlineLevel="1" x14ac:dyDescent="0.2">
      <c r="A1116" s="155"/>
      <c r="B1116" s="156"/>
      <c r="C1116" s="185" t="s">
        <v>1044</v>
      </c>
      <c r="D1116" s="158"/>
      <c r="E1116" s="159"/>
      <c r="F1116" s="157"/>
      <c r="G1116" s="157"/>
      <c r="H1116" s="157"/>
      <c r="I1116" s="157"/>
      <c r="J1116" s="157"/>
      <c r="K1116" s="157"/>
      <c r="L1116" s="157"/>
      <c r="M1116" s="157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57"/>
      <c r="Y1116" s="148"/>
      <c r="Z1116" s="148"/>
      <c r="AA1116" s="148"/>
      <c r="AB1116" s="148"/>
      <c r="AC1116" s="148"/>
      <c r="AD1116" s="148"/>
      <c r="AE1116" s="148"/>
      <c r="AF1116" s="148"/>
      <c r="AG1116" s="148" t="s">
        <v>287</v>
      </c>
      <c r="AH1116" s="148">
        <v>0</v>
      </c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  <c r="BH1116" s="148"/>
    </row>
    <row r="1117" spans="1:60" outlineLevel="1" x14ac:dyDescent="0.2">
      <c r="A1117" s="155"/>
      <c r="B1117" s="156"/>
      <c r="C1117" s="185" t="s">
        <v>1061</v>
      </c>
      <c r="D1117" s="158"/>
      <c r="E1117" s="159"/>
      <c r="F1117" s="157"/>
      <c r="G1117" s="157"/>
      <c r="H1117" s="157"/>
      <c r="I1117" s="157"/>
      <c r="J1117" s="157"/>
      <c r="K1117" s="157"/>
      <c r="L1117" s="157"/>
      <c r="M1117" s="157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57"/>
      <c r="Y1117" s="148"/>
      <c r="Z1117" s="148"/>
      <c r="AA1117" s="148"/>
      <c r="AB1117" s="148"/>
      <c r="AC1117" s="148"/>
      <c r="AD1117" s="148"/>
      <c r="AE1117" s="148"/>
      <c r="AF1117" s="148"/>
      <c r="AG1117" s="148" t="s">
        <v>287</v>
      </c>
      <c r="AH1117" s="148">
        <v>0</v>
      </c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  <c r="BH1117" s="148"/>
    </row>
    <row r="1118" spans="1:60" outlineLevel="1" x14ac:dyDescent="0.2">
      <c r="A1118" s="155"/>
      <c r="B1118" s="156"/>
      <c r="C1118" s="185" t="s">
        <v>1062</v>
      </c>
      <c r="D1118" s="158"/>
      <c r="E1118" s="159"/>
      <c r="F1118" s="157"/>
      <c r="G1118" s="157"/>
      <c r="H1118" s="157"/>
      <c r="I1118" s="157"/>
      <c r="J1118" s="157"/>
      <c r="K1118" s="157"/>
      <c r="L1118" s="157"/>
      <c r="M1118" s="157"/>
      <c r="N1118" s="157"/>
      <c r="O1118" s="157"/>
      <c r="P1118" s="157"/>
      <c r="Q1118" s="157"/>
      <c r="R1118" s="157"/>
      <c r="S1118" s="157"/>
      <c r="T1118" s="157"/>
      <c r="U1118" s="157"/>
      <c r="V1118" s="157"/>
      <c r="W1118" s="157"/>
      <c r="X1118" s="157"/>
      <c r="Y1118" s="148"/>
      <c r="Z1118" s="148"/>
      <c r="AA1118" s="148"/>
      <c r="AB1118" s="148"/>
      <c r="AC1118" s="148"/>
      <c r="AD1118" s="148"/>
      <c r="AE1118" s="148"/>
      <c r="AF1118" s="148"/>
      <c r="AG1118" s="148" t="s">
        <v>287</v>
      </c>
      <c r="AH1118" s="148">
        <v>0</v>
      </c>
      <c r="AI1118" s="148"/>
      <c r="AJ1118" s="148"/>
      <c r="AK1118" s="148"/>
      <c r="AL1118" s="148"/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48"/>
      <c r="AX1118" s="148"/>
      <c r="AY1118" s="148"/>
      <c r="AZ1118" s="148"/>
      <c r="BA1118" s="148"/>
      <c r="BB1118" s="148"/>
      <c r="BC1118" s="148"/>
      <c r="BD1118" s="148"/>
      <c r="BE1118" s="148"/>
      <c r="BF1118" s="148"/>
      <c r="BG1118" s="148"/>
      <c r="BH1118" s="148"/>
    </row>
    <row r="1119" spans="1:60" outlineLevel="1" x14ac:dyDescent="0.2">
      <c r="A1119" s="155"/>
      <c r="B1119" s="156"/>
      <c r="C1119" s="185" t="s">
        <v>1063</v>
      </c>
      <c r="D1119" s="158"/>
      <c r="E1119" s="159"/>
      <c r="F1119" s="157"/>
      <c r="G1119" s="157"/>
      <c r="H1119" s="157"/>
      <c r="I1119" s="157"/>
      <c r="J1119" s="157"/>
      <c r="K1119" s="157"/>
      <c r="L1119" s="157"/>
      <c r="M1119" s="157"/>
      <c r="N1119" s="157"/>
      <c r="O1119" s="157"/>
      <c r="P1119" s="157"/>
      <c r="Q1119" s="157"/>
      <c r="R1119" s="157"/>
      <c r="S1119" s="157"/>
      <c r="T1119" s="157"/>
      <c r="U1119" s="157"/>
      <c r="V1119" s="157"/>
      <c r="W1119" s="157"/>
      <c r="X1119" s="157"/>
      <c r="Y1119" s="148"/>
      <c r="Z1119" s="148"/>
      <c r="AA1119" s="148"/>
      <c r="AB1119" s="148"/>
      <c r="AC1119" s="148"/>
      <c r="AD1119" s="148"/>
      <c r="AE1119" s="148"/>
      <c r="AF1119" s="148"/>
      <c r="AG1119" s="148" t="s">
        <v>287</v>
      </c>
      <c r="AH1119" s="148">
        <v>0</v>
      </c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  <c r="BH1119" s="148"/>
    </row>
    <row r="1120" spans="1:60" outlineLevel="1" x14ac:dyDescent="0.2">
      <c r="A1120" s="155"/>
      <c r="B1120" s="156"/>
      <c r="C1120" s="185" t="s">
        <v>1064</v>
      </c>
      <c r="D1120" s="158"/>
      <c r="E1120" s="159"/>
      <c r="F1120" s="157"/>
      <c r="G1120" s="157"/>
      <c r="H1120" s="157"/>
      <c r="I1120" s="157"/>
      <c r="J1120" s="157"/>
      <c r="K1120" s="157"/>
      <c r="L1120" s="157"/>
      <c r="M1120" s="157"/>
      <c r="N1120" s="157"/>
      <c r="O1120" s="157"/>
      <c r="P1120" s="157"/>
      <c r="Q1120" s="157"/>
      <c r="R1120" s="157"/>
      <c r="S1120" s="157"/>
      <c r="T1120" s="157"/>
      <c r="U1120" s="157"/>
      <c r="V1120" s="157"/>
      <c r="W1120" s="157"/>
      <c r="X1120" s="157"/>
      <c r="Y1120" s="148"/>
      <c r="Z1120" s="148"/>
      <c r="AA1120" s="148"/>
      <c r="AB1120" s="148"/>
      <c r="AC1120" s="148"/>
      <c r="AD1120" s="148"/>
      <c r="AE1120" s="148"/>
      <c r="AF1120" s="148"/>
      <c r="AG1120" s="148" t="s">
        <v>287</v>
      </c>
      <c r="AH1120" s="148">
        <v>0</v>
      </c>
      <c r="AI1120" s="148"/>
      <c r="AJ1120" s="148"/>
      <c r="AK1120" s="148"/>
      <c r="AL1120" s="148"/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48"/>
      <c r="BB1120" s="148"/>
      <c r="BC1120" s="148"/>
      <c r="BD1120" s="148"/>
      <c r="BE1120" s="148"/>
      <c r="BF1120" s="148"/>
      <c r="BG1120" s="148"/>
      <c r="BH1120" s="148"/>
    </row>
    <row r="1121" spans="1:60" outlineLevel="1" x14ac:dyDescent="0.2">
      <c r="A1121" s="155"/>
      <c r="B1121" s="156"/>
      <c r="C1121" s="185" t="s">
        <v>1065</v>
      </c>
      <c r="D1121" s="158"/>
      <c r="E1121" s="159"/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57"/>
      <c r="P1121" s="157"/>
      <c r="Q1121" s="157"/>
      <c r="R1121" s="157"/>
      <c r="S1121" s="157"/>
      <c r="T1121" s="157"/>
      <c r="U1121" s="157"/>
      <c r="V1121" s="157"/>
      <c r="W1121" s="157"/>
      <c r="X1121" s="157"/>
      <c r="Y1121" s="148"/>
      <c r="Z1121" s="148"/>
      <c r="AA1121" s="148"/>
      <c r="AB1121" s="148"/>
      <c r="AC1121" s="148"/>
      <c r="AD1121" s="148"/>
      <c r="AE1121" s="148"/>
      <c r="AF1121" s="148"/>
      <c r="AG1121" s="148" t="s">
        <v>287</v>
      </c>
      <c r="AH1121" s="148">
        <v>0</v>
      </c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  <c r="BH1121" s="148"/>
    </row>
    <row r="1122" spans="1:60" outlineLevel="1" x14ac:dyDescent="0.2">
      <c r="A1122" s="155"/>
      <c r="B1122" s="156"/>
      <c r="C1122" s="185" t="s">
        <v>1066</v>
      </c>
      <c r="D1122" s="158"/>
      <c r="E1122" s="159"/>
      <c r="F1122" s="157"/>
      <c r="G1122" s="157"/>
      <c r="H1122" s="157"/>
      <c r="I1122" s="157"/>
      <c r="J1122" s="157"/>
      <c r="K1122" s="157"/>
      <c r="L1122" s="157"/>
      <c r="M1122" s="157"/>
      <c r="N1122" s="157"/>
      <c r="O1122" s="157"/>
      <c r="P1122" s="157"/>
      <c r="Q1122" s="157"/>
      <c r="R1122" s="157"/>
      <c r="S1122" s="157"/>
      <c r="T1122" s="157"/>
      <c r="U1122" s="157"/>
      <c r="V1122" s="157"/>
      <c r="W1122" s="157"/>
      <c r="X1122" s="157"/>
      <c r="Y1122" s="148"/>
      <c r="Z1122" s="148"/>
      <c r="AA1122" s="148"/>
      <c r="AB1122" s="148"/>
      <c r="AC1122" s="148"/>
      <c r="AD1122" s="148"/>
      <c r="AE1122" s="148"/>
      <c r="AF1122" s="148"/>
      <c r="AG1122" s="148" t="s">
        <v>287</v>
      </c>
      <c r="AH1122" s="148">
        <v>0</v>
      </c>
      <c r="AI1122" s="148"/>
      <c r="AJ1122" s="148"/>
      <c r="AK1122" s="148"/>
      <c r="AL1122" s="148"/>
      <c r="AM1122" s="148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</row>
    <row r="1123" spans="1:60" outlineLevel="1" x14ac:dyDescent="0.2">
      <c r="A1123" s="155"/>
      <c r="B1123" s="156"/>
      <c r="C1123" s="185" t="s">
        <v>1067</v>
      </c>
      <c r="D1123" s="158"/>
      <c r="E1123" s="159"/>
      <c r="F1123" s="157"/>
      <c r="G1123" s="157"/>
      <c r="H1123" s="157"/>
      <c r="I1123" s="157"/>
      <c r="J1123" s="157"/>
      <c r="K1123" s="157"/>
      <c r="L1123" s="157"/>
      <c r="M1123" s="157"/>
      <c r="N1123" s="157"/>
      <c r="O1123" s="157"/>
      <c r="P1123" s="157"/>
      <c r="Q1123" s="157"/>
      <c r="R1123" s="157"/>
      <c r="S1123" s="157"/>
      <c r="T1123" s="157"/>
      <c r="U1123" s="157"/>
      <c r="V1123" s="157"/>
      <c r="W1123" s="157"/>
      <c r="X1123" s="157"/>
      <c r="Y1123" s="148"/>
      <c r="Z1123" s="148"/>
      <c r="AA1123" s="148"/>
      <c r="AB1123" s="148"/>
      <c r="AC1123" s="148"/>
      <c r="AD1123" s="148"/>
      <c r="AE1123" s="148"/>
      <c r="AF1123" s="148"/>
      <c r="AG1123" s="148" t="s">
        <v>287</v>
      </c>
      <c r="AH1123" s="148">
        <v>0</v>
      </c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</row>
    <row r="1124" spans="1:60" outlineLevel="1" x14ac:dyDescent="0.2">
      <c r="A1124" s="155"/>
      <c r="B1124" s="156"/>
      <c r="C1124" s="185" t="s">
        <v>1068</v>
      </c>
      <c r="D1124" s="158"/>
      <c r="E1124" s="159"/>
      <c r="F1124" s="157"/>
      <c r="G1124" s="157"/>
      <c r="H1124" s="157"/>
      <c r="I1124" s="157"/>
      <c r="J1124" s="157"/>
      <c r="K1124" s="157"/>
      <c r="L1124" s="157"/>
      <c r="M1124" s="157"/>
      <c r="N1124" s="157"/>
      <c r="O1124" s="157"/>
      <c r="P1124" s="157"/>
      <c r="Q1124" s="157"/>
      <c r="R1124" s="157"/>
      <c r="S1124" s="157"/>
      <c r="T1124" s="157"/>
      <c r="U1124" s="157"/>
      <c r="V1124" s="157"/>
      <c r="W1124" s="157"/>
      <c r="X1124" s="157"/>
      <c r="Y1124" s="148"/>
      <c r="Z1124" s="148"/>
      <c r="AA1124" s="148"/>
      <c r="AB1124" s="148"/>
      <c r="AC1124" s="148"/>
      <c r="AD1124" s="148"/>
      <c r="AE1124" s="148"/>
      <c r="AF1124" s="148"/>
      <c r="AG1124" s="148" t="s">
        <v>287</v>
      </c>
      <c r="AH1124" s="148">
        <v>0</v>
      </c>
      <c r="AI1124" s="148"/>
      <c r="AJ1124" s="148"/>
      <c r="AK1124" s="148"/>
      <c r="AL1124" s="148"/>
      <c r="AM1124" s="148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</row>
    <row r="1125" spans="1:60" outlineLevel="1" x14ac:dyDescent="0.2">
      <c r="A1125" s="155"/>
      <c r="B1125" s="156"/>
      <c r="C1125" s="185" t="s">
        <v>1069</v>
      </c>
      <c r="D1125" s="158"/>
      <c r="E1125" s="159"/>
      <c r="F1125" s="157"/>
      <c r="G1125" s="157"/>
      <c r="H1125" s="157"/>
      <c r="I1125" s="157"/>
      <c r="J1125" s="157"/>
      <c r="K1125" s="157"/>
      <c r="L1125" s="157"/>
      <c r="M1125" s="157"/>
      <c r="N1125" s="157"/>
      <c r="O1125" s="157"/>
      <c r="P1125" s="157"/>
      <c r="Q1125" s="157"/>
      <c r="R1125" s="157"/>
      <c r="S1125" s="157"/>
      <c r="T1125" s="157"/>
      <c r="U1125" s="157"/>
      <c r="V1125" s="157"/>
      <c r="W1125" s="157"/>
      <c r="X1125" s="157"/>
      <c r="Y1125" s="148"/>
      <c r="Z1125" s="148"/>
      <c r="AA1125" s="148"/>
      <c r="AB1125" s="148"/>
      <c r="AC1125" s="148"/>
      <c r="AD1125" s="148"/>
      <c r="AE1125" s="148"/>
      <c r="AF1125" s="148"/>
      <c r="AG1125" s="148" t="s">
        <v>287</v>
      </c>
      <c r="AH1125" s="148">
        <v>0</v>
      </c>
      <c r="AI1125" s="148"/>
      <c r="AJ1125" s="148"/>
      <c r="AK1125" s="148"/>
      <c r="AL1125" s="148"/>
      <c r="AM1125" s="148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</row>
    <row r="1126" spans="1:60" outlineLevel="1" x14ac:dyDescent="0.2">
      <c r="A1126" s="155"/>
      <c r="B1126" s="156"/>
      <c r="C1126" s="185" t="s">
        <v>1070</v>
      </c>
      <c r="D1126" s="158"/>
      <c r="E1126" s="159"/>
      <c r="F1126" s="157"/>
      <c r="G1126" s="157"/>
      <c r="H1126" s="157"/>
      <c r="I1126" s="157"/>
      <c r="J1126" s="157"/>
      <c r="K1126" s="157"/>
      <c r="L1126" s="157"/>
      <c r="M1126" s="157"/>
      <c r="N1126" s="157"/>
      <c r="O1126" s="157"/>
      <c r="P1126" s="157"/>
      <c r="Q1126" s="157"/>
      <c r="R1126" s="157"/>
      <c r="S1126" s="157"/>
      <c r="T1126" s="157"/>
      <c r="U1126" s="157"/>
      <c r="V1126" s="157"/>
      <c r="W1126" s="157"/>
      <c r="X1126" s="157"/>
      <c r="Y1126" s="148"/>
      <c r="Z1126" s="148"/>
      <c r="AA1126" s="148"/>
      <c r="AB1126" s="148"/>
      <c r="AC1126" s="148"/>
      <c r="AD1126" s="148"/>
      <c r="AE1126" s="148"/>
      <c r="AF1126" s="148"/>
      <c r="AG1126" s="148" t="s">
        <v>287</v>
      </c>
      <c r="AH1126" s="148">
        <v>0</v>
      </c>
      <c r="AI1126" s="148"/>
      <c r="AJ1126" s="148"/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</row>
    <row r="1127" spans="1:60" outlineLevel="1" x14ac:dyDescent="0.2">
      <c r="A1127" s="155"/>
      <c r="B1127" s="156"/>
      <c r="C1127" s="185" t="s">
        <v>1120</v>
      </c>
      <c r="D1127" s="158"/>
      <c r="E1127" s="159"/>
      <c r="F1127" s="157"/>
      <c r="G1127" s="157"/>
      <c r="H1127" s="157"/>
      <c r="I1127" s="157"/>
      <c r="J1127" s="157"/>
      <c r="K1127" s="157"/>
      <c r="L1127" s="157"/>
      <c r="M1127" s="157"/>
      <c r="N1127" s="157"/>
      <c r="O1127" s="157"/>
      <c r="P1127" s="157"/>
      <c r="Q1127" s="157"/>
      <c r="R1127" s="157"/>
      <c r="S1127" s="157"/>
      <c r="T1127" s="157"/>
      <c r="U1127" s="157"/>
      <c r="V1127" s="157"/>
      <c r="W1127" s="157"/>
      <c r="X1127" s="157"/>
      <c r="Y1127" s="148"/>
      <c r="Z1127" s="148"/>
      <c r="AA1127" s="148"/>
      <c r="AB1127" s="148"/>
      <c r="AC1127" s="148"/>
      <c r="AD1127" s="148"/>
      <c r="AE1127" s="148"/>
      <c r="AF1127" s="148"/>
      <c r="AG1127" s="148" t="s">
        <v>287</v>
      </c>
      <c r="AH1127" s="148">
        <v>0</v>
      </c>
      <c r="AI1127" s="148"/>
      <c r="AJ1127" s="148"/>
      <c r="AK1127" s="148"/>
      <c r="AL1127" s="148"/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</row>
    <row r="1128" spans="1:60" outlineLevel="1" x14ac:dyDescent="0.2">
      <c r="A1128" s="155"/>
      <c r="B1128" s="156"/>
      <c r="C1128" s="185" t="s">
        <v>1121</v>
      </c>
      <c r="D1128" s="158"/>
      <c r="E1128" s="159">
        <v>1015.12</v>
      </c>
      <c r="F1128" s="157"/>
      <c r="G1128" s="157"/>
      <c r="H1128" s="157"/>
      <c r="I1128" s="157"/>
      <c r="J1128" s="157"/>
      <c r="K1128" s="157"/>
      <c r="L1128" s="157"/>
      <c r="M1128" s="157"/>
      <c r="N1128" s="157"/>
      <c r="O1128" s="157"/>
      <c r="P1128" s="157"/>
      <c r="Q1128" s="157"/>
      <c r="R1128" s="157"/>
      <c r="S1128" s="157"/>
      <c r="T1128" s="157"/>
      <c r="U1128" s="157"/>
      <c r="V1128" s="157"/>
      <c r="W1128" s="157"/>
      <c r="X1128" s="157"/>
      <c r="Y1128" s="148"/>
      <c r="Z1128" s="148"/>
      <c r="AA1128" s="148"/>
      <c r="AB1128" s="148"/>
      <c r="AC1128" s="148"/>
      <c r="AD1128" s="148"/>
      <c r="AE1128" s="148"/>
      <c r="AF1128" s="148"/>
      <c r="AG1128" s="148" t="s">
        <v>287</v>
      </c>
      <c r="AH1128" s="148">
        <v>0</v>
      </c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</row>
    <row r="1129" spans="1:60" outlineLevel="1" x14ac:dyDescent="0.2">
      <c r="A1129" s="167">
        <v>181</v>
      </c>
      <c r="B1129" s="168" t="s">
        <v>1162</v>
      </c>
      <c r="C1129" s="184" t="s">
        <v>1163</v>
      </c>
      <c r="D1129" s="169" t="s">
        <v>1164</v>
      </c>
      <c r="E1129" s="170">
        <v>102</v>
      </c>
      <c r="F1129" s="171"/>
      <c r="G1129" s="172">
        <f>ROUND(E1129*F1129,2)</f>
        <v>0</v>
      </c>
      <c r="H1129" s="171"/>
      <c r="I1129" s="172">
        <f>ROUND(E1129*H1129,2)</f>
        <v>0</v>
      </c>
      <c r="J1129" s="171"/>
      <c r="K1129" s="172">
        <f>ROUND(E1129*J1129,2)</f>
        <v>0</v>
      </c>
      <c r="L1129" s="172">
        <v>15</v>
      </c>
      <c r="M1129" s="172">
        <f>G1129*(1+L1129/100)</f>
        <v>0</v>
      </c>
      <c r="N1129" s="172">
        <v>0</v>
      </c>
      <c r="O1129" s="172">
        <f>ROUND(E1129*N1129,2)</f>
        <v>0</v>
      </c>
      <c r="P1129" s="172">
        <v>0</v>
      </c>
      <c r="Q1129" s="172">
        <f>ROUND(E1129*P1129,2)</f>
        <v>0</v>
      </c>
      <c r="R1129" s="172"/>
      <c r="S1129" s="172" t="s">
        <v>282</v>
      </c>
      <c r="T1129" s="173" t="s">
        <v>283</v>
      </c>
      <c r="U1129" s="157">
        <v>0</v>
      </c>
      <c r="V1129" s="157">
        <f>ROUND(E1129*U1129,2)</f>
        <v>0</v>
      </c>
      <c r="W1129" s="157"/>
      <c r="X1129" s="157" t="s">
        <v>292</v>
      </c>
      <c r="Y1129" s="148"/>
      <c r="Z1129" s="148"/>
      <c r="AA1129" s="148"/>
      <c r="AB1129" s="148"/>
      <c r="AC1129" s="148"/>
      <c r="AD1129" s="148"/>
      <c r="AE1129" s="148"/>
      <c r="AF1129" s="148"/>
      <c r="AG1129" s="148" t="s">
        <v>293</v>
      </c>
      <c r="AH1129" s="148"/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  <c r="BH1129" s="148"/>
    </row>
    <row r="1130" spans="1:60" outlineLevel="1" x14ac:dyDescent="0.2">
      <c r="A1130" s="155"/>
      <c r="B1130" s="156"/>
      <c r="C1130" s="185" t="s">
        <v>1165</v>
      </c>
      <c r="D1130" s="158"/>
      <c r="E1130" s="159"/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157"/>
      <c r="Q1130" s="157"/>
      <c r="R1130" s="157"/>
      <c r="S1130" s="157"/>
      <c r="T1130" s="157"/>
      <c r="U1130" s="157"/>
      <c r="V1130" s="157"/>
      <c r="W1130" s="157"/>
      <c r="X1130" s="157"/>
      <c r="Y1130" s="148"/>
      <c r="Z1130" s="148"/>
      <c r="AA1130" s="148"/>
      <c r="AB1130" s="148"/>
      <c r="AC1130" s="148"/>
      <c r="AD1130" s="148"/>
      <c r="AE1130" s="148"/>
      <c r="AF1130" s="148"/>
      <c r="AG1130" s="148" t="s">
        <v>287</v>
      </c>
      <c r="AH1130" s="148">
        <v>0</v>
      </c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  <c r="BH1130" s="148"/>
    </row>
    <row r="1131" spans="1:60" outlineLevel="1" x14ac:dyDescent="0.2">
      <c r="A1131" s="155"/>
      <c r="B1131" s="156"/>
      <c r="C1131" s="185" t="s">
        <v>1166</v>
      </c>
      <c r="D1131" s="158"/>
      <c r="E1131" s="159">
        <v>102</v>
      </c>
      <c r="F1131" s="157"/>
      <c r="G1131" s="157"/>
      <c r="H1131" s="157"/>
      <c r="I1131" s="157"/>
      <c r="J1131" s="157"/>
      <c r="K1131" s="157"/>
      <c r="L1131" s="157"/>
      <c r="M1131" s="157"/>
      <c r="N1131" s="157"/>
      <c r="O1131" s="157"/>
      <c r="P1131" s="157"/>
      <c r="Q1131" s="157"/>
      <c r="R1131" s="157"/>
      <c r="S1131" s="157"/>
      <c r="T1131" s="157"/>
      <c r="U1131" s="157"/>
      <c r="V1131" s="157"/>
      <c r="W1131" s="157"/>
      <c r="X1131" s="157"/>
      <c r="Y1131" s="148"/>
      <c r="Z1131" s="148"/>
      <c r="AA1131" s="148"/>
      <c r="AB1131" s="148"/>
      <c r="AC1131" s="148"/>
      <c r="AD1131" s="148"/>
      <c r="AE1131" s="148"/>
      <c r="AF1131" s="148"/>
      <c r="AG1131" s="148" t="s">
        <v>287</v>
      </c>
      <c r="AH1131" s="148">
        <v>0</v>
      </c>
      <c r="AI1131" s="148"/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  <c r="AX1131" s="148"/>
      <c r="AY1131" s="148"/>
      <c r="AZ1131" s="148"/>
      <c r="BA1131" s="148"/>
      <c r="BB1131" s="148"/>
      <c r="BC1131" s="148"/>
      <c r="BD1131" s="148"/>
      <c r="BE1131" s="148"/>
      <c r="BF1131" s="148"/>
      <c r="BG1131" s="148"/>
      <c r="BH1131" s="148"/>
    </row>
    <row r="1132" spans="1:60" outlineLevel="1" x14ac:dyDescent="0.2">
      <c r="A1132" s="167">
        <v>182</v>
      </c>
      <c r="B1132" s="168" t="s">
        <v>1167</v>
      </c>
      <c r="C1132" s="184" t="s">
        <v>1168</v>
      </c>
      <c r="D1132" s="169" t="s">
        <v>1169</v>
      </c>
      <c r="E1132" s="170">
        <v>72</v>
      </c>
      <c r="F1132" s="171"/>
      <c r="G1132" s="172">
        <f>ROUND(E1132*F1132,2)</f>
        <v>0</v>
      </c>
      <c r="H1132" s="171"/>
      <c r="I1132" s="172">
        <f>ROUND(E1132*H1132,2)</f>
        <v>0</v>
      </c>
      <c r="J1132" s="171"/>
      <c r="K1132" s="172">
        <f>ROUND(E1132*J1132,2)</f>
        <v>0</v>
      </c>
      <c r="L1132" s="172">
        <v>15</v>
      </c>
      <c r="M1132" s="172">
        <f>G1132*(1+L1132/100)</f>
        <v>0</v>
      </c>
      <c r="N1132" s="172">
        <v>0</v>
      </c>
      <c r="O1132" s="172">
        <f>ROUND(E1132*N1132,2)</f>
        <v>0</v>
      </c>
      <c r="P1132" s="172">
        <v>0</v>
      </c>
      <c r="Q1132" s="172">
        <f>ROUND(E1132*P1132,2)</f>
        <v>0</v>
      </c>
      <c r="R1132" s="172"/>
      <c r="S1132" s="172" t="s">
        <v>291</v>
      </c>
      <c r="T1132" s="173" t="s">
        <v>283</v>
      </c>
      <c r="U1132" s="157">
        <v>0</v>
      </c>
      <c r="V1132" s="157">
        <f>ROUND(E1132*U1132,2)</f>
        <v>0</v>
      </c>
      <c r="W1132" s="157"/>
      <c r="X1132" s="157" t="s">
        <v>292</v>
      </c>
      <c r="Y1132" s="148"/>
      <c r="Z1132" s="148"/>
      <c r="AA1132" s="148"/>
      <c r="AB1132" s="148"/>
      <c r="AC1132" s="148"/>
      <c r="AD1132" s="148"/>
      <c r="AE1132" s="148"/>
      <c r="AF1132" s="148"/>
      <c r="AG1132" s="148" t="s">
        <v>293</v>
      </c>
      <c r="AH1132" s="148"/>
      <c r="AI1132" s="148"/>
      <c r="AJ1132" s="148"/>
      <c r="AK1132" s="148"/>
      <c r="AL1132" s="148"/>
      <c r="AM1132" s="148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  <c r="AX1132" s="148"/>
      <c r="AY1132" s="148"/>
      <c r="AZ1132" s="148"/>
      <c r="BA1132" s="148"/>
      <c r="BB1132" s="148"/>
      <c r="BC1132" s="148"/>
      <c r="BD1132" s="148"/>
      <c r="BE1132" s="148"/>
      <c r="BF1132" s="148"/>
      <c r="BG1132" s="148"/>
      <c r="BH1132" s="148"/>
    </row>
    <row r="1133" spans="1:60" outlineLevel="1" x14ac:dyDescent="0.2">
      <c r="A1133" s="155"/>
      <c r="B1133" s="156"/>
      <c r="C1133" s="185" t="s">
        <v>1170</v>
      </c>
      <c r="D1133" s="158"/>
      <c r="E1133" s="159"/>
      <c r="F1133" s="157"/>
      <c r="G1133" s="157"/>
      <c r="H1133" s="157"/>
      <c r="I1133" s="157"/>
      <c r="J1133" s="157"/>
      <c r="K1133" s="157"/>
      <c r="L1133" s="157"/>
      <c r="M1133" s="157"/>
      <c r="N1133" s="157"/>
      <c r="O1133" s="157"/>
      <c r="P1133" s="157"/>
      <c r="Q1133" s="157"/>
      <c r="R1133" s="157"/>
      <c r="S1133" s="157"/>
      <c r="T1133" s="157"/>
      <c r="U1133" s="157"/>
      <c r="V1133" s="157"/>
      <c r="W1133" s="157"/>
      <c r="X1133" s="157"/>
      <c r="Y1133" s="148"/>
      <c r="Z1133" s="148"/>
      <c r="AA1133" s="148"/>
      <c r="AB1133" s="148"/>
      <c r="AC1133" s="148"/>
      <c r="AD1133" s="148"/>
      <c r="AE1133" s="148"/>
      <c r="AF1133" s="148"/>
      <c r="AG1133" s="148" t="s">
        <v>287</v>
      </c>
      <c r="AH1133" s="148">
        <v>0</v>
      </c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  <c r="AX1133" s="148"/>
      <c r="AY1133" s="148"/>
      <c r="AZ1133" s="148"/>
      <c r="BA1133" s="148"/>
      <c r="BB1133" s="148"/>
      <c r="BC1133" s="148"/>
      <c r="BD1133" s="148"/>
      <c r="BE1133" s="148"/>
      <c r="BF1133" s="148"/>
      <c r="BG1133" s="148"/>
      <c r="BH1133" s="148"/>
    </row>
    <row r="1134" spans="1:60" outlineLevel="1" x14ac:dyDescent="0.2">
      <c r="A1134" s="155"/>
      <c r="B1134" s="156"/>
      <c r="C1134" s="185" t="s">
        <v>1171</v>
      </c>
      <c r="D1134" s="158"/>
      <c r="E1134" s="159">
        <v>72</v>
      </c>
      <c r="F1134" s="157"/>
      <c r="G1134" s="157"/>
      <c r="H1134" s="157"/>
      <c r="I1134" s="157"/>
      <c r="J1134" s="157"/>
      <c r="K1134" s="157"/>
      <c r="L1134" s="157"/>
      <c r="M1134" s="157"/>
      <c r="N1134" s="157"/>
      <c r="O1134" s="157"/>
      <c r="P1134" s="157"/>
      <c r="Q1134" s="157"/>
      <c r="R1134" s="157"/>
      <c r="S1134" s="157"/>
      <c r="T1134" s="157"/>
      <c r="U1134" s="157"/>
      <c r="V1134" s="157"/>
      <c r="W1134" s="157"/>
      <c r="X1134" s="157"/>
      <c r="Y1134" s="148"/>
      <c r="Z1134" s="148"/>
      <c r="AA1134" s="148"/>
      <c r="AB1134" s="148"/>
      <c r="AC1134" s="148"/>
      <c r="AD1134" s="148"/>
      <c r="AE1134" s="148"/>
      <c r="AF1134" s="148"/>
      <c r="AG1134" s="148" t="s">
        <v>287</v>
      </c>
      <c r="AH1134" s="148">
        <v>0</v>
      </c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  <c r="AX1134" s="148"/>
      <c r="AY1134" s="148"/>
      <c r="AZ1134" s="148"/>
      <c r="BA1134" s="148"/>
      <c r="BB1134" s="148"/>
      <c r="BC1134" s="148"/>
      <c r="BD1134" s="148"/>
      <c r="BE1134" s="148"/>
      <c r="BF1134" s="148"/>
      <c r="BG1134" s="148"/>
      <c r="BH1134" s="148"/>
    </row>
    <row r="1135" spans="1:60" x14ac:dyDescent="0.2">
      <c r="A1135" s="161" t="s">
        <v>277</v>
      </c>
      <c r="B1135" s="162" t="s">
        <v>183</v>
      </c>
      <c r="C1135" s="183" t="s">
        <v>184</v>
      </c>
      <c r="D1135" s="163"/>
      <c r="E1135" s="164"/>
      <c r="F1135" s="165"/>
      <c r="G1135" s="165">
        <f>SUMIF(AG1136:AG1204,"&lt;&gt;NOR",G1136:G1204)</f>
        <v>0</v>
      </c>
      <c r="H1135" s="165"/>
      <c r="I1135" s="165">
        <f>SUM(I1136:I1204)</f>
        <v>0</v>
      </c>
      <c r="J1135" s="165"/>
      <c r="K1135" s="165">
        <f>SUM(K1136:K1204)</f>
        <v>0</v>
      </c>
      <c r="L1135" s="165"/>
      <c r="M1135" s="165">
        <f>SUM(M1136:M1204)</f>
        <v>0</v>
      </c>
      <c r="N1135" s="165"/>
      <c r="O1135" s="165">
        <f>SUM(O1136:O1204)</f>
        <v>0</v>
      </c>
      <c r="P1135" s="165"/>
      <c r="Q1135" s="165">
        <f>SUM(Q1136:Q1204)</f>
        <v>0</v>
      </c>
      <c r="R1135" s="165"/>
      <c r="S1135" s="165"/>
      <c r="T1135" s="166"/>
      <c r="U1135" s="160"/>
      <c r="V1135" s="160">
        <f>SUM(V1136:V1204)</f>
        <v>0</v>
      </c>
      <c r="W1135" s="160"/>
      <c r="X1135" s="160"/>
      <c r="AG1135" t="s">
        <v>278</v>
      </c>
    </row>
    <row r="1136" spans="1:60" outlineLevel="1" x14ac:dyDescent="0.2">
      <c r="A1136" s="167">
        <v>183</v>
      </c>
      <c r="B1136" s="168" t="s">
        <v>1172</v>
      </c>
      <c r="C1136" s="184" t="s">
        <v>1173</v>
      </c>
      <c r="D1136" s="169" t="s">
        <v>445</v>
      </c>
      <c r="E1136" s="170">
        <v>325</v>
      </c>
      <c r="F1136" s="171"/>
      <c r="G1136" s="172">
        <f>ROUND(E1136*F1136,2)</f>
        <v>0</v>
      </c>
      <c r="H1136" s="171"/>
      <c r="I1136" s="172">
        <f>ROUND(E1136*H1136,2)</f>
        <v>0</v>
      </c>
      <c r="J1136" s="171"/>
      <c r="K1136" s="172">
        <f>ROUND(E1136*J1136,2)</f>
        <v>0</v>
      </c>
      <c r="L1136" s="172">
        <v>15</v>
      </c>
      <c r="M1136" s="172">
        <f>G1136*(1+L1136/100)</f>
        <v>0</v>
      </c>
      <c r="N1136" s="172">
        <v>0</v>
      </c>
      <c r="O1136" s="172">
        <f>ROUND(E1136*N1136,2)</f>
        <v>0</v>
      </c>
      <c r="P1136" s="172">
        <v>0</v>
      </c>
      <c r="Q1136" s="172">
        <f>ROUND(E1136*P1136,2)</f>
        <v>0</v>
      </c>
      <c r="R1136" s="172"/>
      <c r="S1136" s="172" t="s">
        <v>291</v>
      </c>
      <c r="T1136" s="173" t="s">
        <v>283</v>
      </c>
      <c r="U1136" s="157">
        <v>0</v>
      </c>
      <c r="V1136" s="157">
        <f>ROUND(E1136*U1136,2)</f>
        <v>0</v>
      </c>
      <c r="W1136" s="157"/>
      <c r="X1136" s="157" t="s">
        <v>292</v>
      </c>
      <c r="Y1136" s="148"/>
      <c r="Z1136" s="148"/>
      <c r="AA1136" s="148"/>
      <c r="AB1136" s="148"/>
      <c r="AC1136" s="148"/>
      <c r="AD1136" s="148"/>
      <c r="AE1136" s="148"/>
      <c r="AF1136" s="148"/>
      <c r="AG1136" s="148" t="s">
        <v>293</v>
      </c>
      <c r="AH1136" s="148"/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  <c r="AX1136" s="148"/>
      <c r="AY1136" s="148"/>
      <c r="AZ1136" s="148"/>
      <c r="BA1136" s="148"/>
      <c r="BB1136" s="148"/>
      <c r="BC1136" s="148"/>
      <c r="BD1136" s="148"/>
      <c r="BE1136" s="148"/>
      <c r="BF1136" s="148"/>
      <c r="BG1136" s="148"/>
      <c r="BH1136" s="148"/>
    </row>
    <row r="1137" spans="1:60" outlineLevel="1" x14ac:dyDescent="0.2">
      <c r="A1137" s="155"/>
      <c r="B1137" s="156"/>
      <c r="C1137" s="185" t="s">
        <v>906</v>
      </c>
      <c r="D1137" s="158"/>
      <c r="E1137" s="159"/>
      <c r="F1137" s="157"/>
      <c r="G1137" s="157"/>
      <c r="H1137" s="157"/>
      <c r="I1137" s="157"/>
      <c r="J1137" s="157"/>
      <c r="K1137" s="157"/>
      <c r="L1137" s="157"/>
      <c r="M1137" s="157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57"/>
      <c r="Y1137" s="148"/>
      <c r="Z1137" s="148"/>
      <c r="AA1137" s="148"/>
      <c r="AB1137" s="148"/>
      <c r="AC1137" s="148"/>
      <c r="AD1137" s="148"/>
      <c r="AE1137" s="148"/>
      <c r="AF1137" s="148"/>
      <c r="AG1137" s="148" t="s">
        <v>287</v>
      </c>
      <c r="AH1137" s="148">
        <v>0</v>
      </c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  <c r="AX1137" s="148"/>
      <c r="AY1137" s="148"/>
      <c r="AZ1137" s="148"/>
      <c r="BA1137" s="148"/>
      <c r="BB1137" s="148"/>
      <c r="BC1137" s="148"/>
      <c r="BD1137" s="148"/>
      <c r="BE1137" s="148"/>
      <c r="BF1137" s="148"/>
      <c r="BG1137" s="148"/>
      <c r="BH1137" s="148"/>
    </row>
    <row r="1138" spans="1:60" outlineLevel="1" x14ac:dyDescent="0.2">
      <c r="A1138" s="155"/>
      <c r="B1138" s="156"/>
      <c r="C1138" s="185" t="s">
        <v>907</v>
      </c>
      <c r="D1138" s="158"/>
      <c r="E1138" s="159"/>
      <c r="F1138" s="157"/>
      <c r="G1138" s="157"/>
      <c r="H1138" s="157"/>
      <c r="I1138" s="157"/>
      <c r="J1138" s="157"/>
      <c r="K1138" s="157"/>
      <c r="L1138" s="157"/>
      <c r="M1138" s="157"/>
      <c r="N1138" s="157"/>
      <c r="O1138" s="157"/>
      <c r="P1138" s="157"/>
      <c r="Q1138" s="157"/>
      <c r="R1138" s="157"/>
      <c r="S1138" s="157"/>
      <c r="T1138" s="157"/>
      <c r="U1138" s="157"/>
      <c r="V1138" s="157"/>
      <c r="W1138" s="157"/>
      <c r="X1138" s="157"/>
      <c r="Y1138" s="148"/>
      <c r="Z1138" s="148"/>
      <c r="AA1138" s="148"/>
      <c r="AB1138" s="148"/>
      <c r="AC1138" s="148"/>
      <c r="AD1138" s="148"/>
      <c r="AE1138" s="148"/>
      <c r="AF1138" s="148"/>
      <c r="AG1138" s="148" t="s">
        <v>287</v>
      </c>
      <c r="AH1138" s="148">
        <v>0</v>
      </c>
      <c r="AI1138" s="148"/>
      <c r="AJ1138" s="148"/>
      <c r="AK1138" s="148"/>
      <c r="AL1138" s="148"/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  <c r="AX1138" s="148"/>
      <c r="AY1138" s="148"/>
      <c r="AZ1138" s="148"/>
      <c r="BA1138" s="148"/>
      <c r="BB1138" s="148"/>
      <c r="BC1138" s="148"/>
      <c r="BD1138" s="148"/>
      <c r="BE1138" s="148"/>
      <c r="BF1138" s="148"/>
      <c r="BG1138" s="148"/>
      <c r="BH1138" s="148"/>
    </row>
    <row r="1139" spans="1:60" outlineLevel="1" x14ac:dyDescent="0.2">
      <c r="A1139" s="155"/>
      <c r="B1139" s="156"/>
      <c r="C1139" s="185" t="s">
        <v>908</v>
      </c>
      <c r="D1139" s="158"/>
      <c r="E1139" s="159"/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57"/>
      <c r="Y1139" s="148"/>
      <c r="Z1139" s="148"/>
      <c r="AA1139" s="148"/>
      <c r="AB1139" s="148"/>
      <c r="AC1139" s="148"/>
      <c r="AD1139" s="148"/>
      <c r="AE1139" s="148"/>
      <c r="AF1139" s="148"/>
      <c r="AG1139" s="148" t="s">
        <v>287</v>
      </c>
      <c r="AH1139" s="148">
        <v>0</v>
      </c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  <c r="AX1139" s="148"/>
      <c r="AY1139" s="148"/>
      <c r="AZ1139" s="148"/>
      <c r="BA1139" s="148"/>
      <c r="BB1139" s="148"/>
      <c r="BC1139" s="148"/>
      <c r="BD1139" s="148"/>
      <c r="BE1139" s="148"/>
      <c r="BF1139" s="148"/>
      <c r="BG1139" s="148"/>
      <c r="BH1139" s="148"/>
    </row>
    <row r="1140" spans="1:60" outlineLevel="1" x14ac:dyDescent="0.2">
      <c r="A1140" s="155"/>
      <c r="B1140" s="156"/>
      <c r="C1140" s="185" t="s">
        <v>909</v>
      </c>
      <c r="D1140" s="158"/>
      <c r="E1140" s="159">
        <v>325</v>
      </c>
      <c r="F1140" s="157"/>
      <c r="G1140" s="157"/>
      <c r="H1140" s="157"/>
      <c r="I1140" s="157"/>
      <c r="J1140" s="157"/>
      <c r="K1140" s="157"/>
      <c r="L1140" s="157"/>
      <c r="M1140" s="157"/>
      <c r="N1140" s="157"/>
      <c r="O1140" s="157"/>
      <c r="P1140" s="157"/>
      <c r="Q1140" s="157"/>
      <c r="R1140" s="157"/>
      <c r="S1140" s="157"/>
      <c r="T1140" s="157"/>
      <c r="U1140" s="157"/>
      <c r="V1140" s="157"/>
      <c r="W1140" s="157"/>
      <c r="X1140" s="157"/>
      <c r="Y1140" s="148"/>
      <c r="Z1140" s="148"/>
      <c r="AA1140" s="148"/>
      <c r="AB1140" s="148"/>
      <c r="AC1140" s="148"/>
      <c r="AD1140" s="148"/>
      <c r="AE1140" s="148"/>
      <c r="AF1140" s="148"/>
      <c r="AG1140" s="148" t="s">
        <v>287</v>
      </c>
      <c r="AH1140" s="148">
        <v>0</v>
      </c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  <c r="AX1140" s="148"/>
      <c r="AY1140" s="148"/>
      <c r="AZ1140" s="148"/>
      <c r="BA1140" s="148"/>
      <c r="BB1140" s="148"/>
      <c r="BC1140" s="148"/>
      <c r="BD1140" s="148"/>
      <c r="BE1140" s="148"/>
      <c r="BF1140" s="148"/>
      <c r="BG1140" s="148"/>
      <c r="BH1140" s="148"/>
    </row>
    <row r="1141" spans="1:60" outlineLevel="1" x14ac:dyDescent="0.2">
      <c r="A1141" s="167">
        <v>184</v>
      </c>
      <c r="B1141" s="168" t="s">
        <v>1174</v>
      </c>
      <c r="C1141" s="184" t="s">
        <v>1175</v>
      </c>
      <c r="D1141" s="169" t="s">
        <v>445</v>
      </c>
      <c r="E1141" s="170">
        <v>145</v>
      </c>
      <c r="F1141" s="171"/>
      <c r="G1141" s="172">
        <f>ROUND(E1141*F1141,2)</f>
        <v>0</v>
      </c>
      <c r="H1141" s="171"/>
      <c r="I1141" s="172">
        <f>ROUND(E1141*H1141,2)</f>
        <v>0</v>
      </c>
      <c r="J1141" s="171"/>
      <c r="K1141" s="172">
        <f>ROUND(E1141*J1141,2)</f>
        <v>0</v>
      </c>
      <c r="L1141" s="172">
        <v>15</v>
      </c>
      <c r="M1141" s="172">
        <f>G1141*(1+L1141/100)</f>
        <v>0</v>
      </c>
      <c r="N1141" s="172">
        <v>0</v>
      </c>
      <c r="O1141" s="172">
        <f>ROUND(E1141*N1141,2)</f>
        <v>0</v>
      </c>
      <c r="P1141" s="172">
        <v>0</v>
      </c>
      <c r="Q1141" s="172">
        <f>ROUND(E1141*P1141,2)</f>
        <v>0</v>
      </c>
      <c r="R1141" s="172"/>
      <c r="S1141" s="172" t="s">
        <v>291</v>
      </c>
      <c r="T1141" s="173" t="s">
        <v>283</v>
      </c>
      <c r="U1141" s="157">
        <v>0</v>
      </c>
      <c r="V1141" s="157">
        <f>ROUND(E1141*U1141,2)</f>
        <v>0</v>
      </c>
      <c r="W1141" s="157"/>
      <c r="X1141" s="157" t="s">
        <v>292</v>
      </c>
      <c r="Y1141" s="148"/>
      <c r="Z1141" s="148"/>
      <c r="AA1141" s="148"/>
      <c r="AB1141" s="148"/>
      <c r="AC1141" s="148"/>
      <c r="AD1141" s="148"/>
      <c r="AE1141" s="148"/>
      <c r="AF1141" s="148"/>
      <c r="AG1141" s="148" t="s">
        <v>293</v>
      </c>
      <c r="AH1141" s="148"/>
      <c r="AI1141" s="148"/>
      <c r="AJ1141" s="148"/>
      <c r="AK1141" s="148"/>
      <c r="AL1141" s="148"/>
      <c r="AM1141" s="148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  <c r="AX1141" s="148"/>
      <c r="AY1141" s="148"/>
      <c r="AZ1141" s="148"/>
      <c r="BA1141" s="148"/>
      <c r="BB1141" s="148"/>
      <c r="BC1141" s="148"/>
      <c r="BD1141" s="148"/>
      <c r="BE1141" s="148"/>
      <c r="BF1141" s="148"/>
      <c r="BG1141" s="148"/>
      <c r="BH1141" s="148"/>
    </row>
    <row r="1142" spans="1:60" outlineLevel="1" x14ac:dyDescent="0.2">
      <c r="A1142" s="155"/>
      <c r="B1142" s="156"/>
      <c r="C1142" s="185" t="s">
        <v>912</v>
      </c>
      <c r="D1142" s="158"/>
      <c r="E1142" s="159"/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57"/>
      <c r="Y1142" s="148"/>
      <c r="Z1142" s="148"/>
      <c r="AA1142" s="148"/>
      <c r="AB1142" s="148"/>
      <c r="AC1142" s="148"/>
      <c r="AD1142" s="148"/>
      <c r="AE1142" s="148"/>
      <c r="AF1142" s="148"/>
      <c r="AG1142" s="148" t="s">
        <v>287</v>
      </c>
      <c r="AH1142" s="148">
        <v>0</v>
      </c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  <c r="AX1142" s="148"/>
      <c r="AY1142" s="148"/>
      <c r="AZ1142" s="148"/>
      <c r="BA1142" s="148"/>
      <c r="BB1142" s="148"/>
      <c r="BC1142" s="148"/>
      <c r="BD1142" s="148"/>
      <c r="BE1142" s="148"/>
      <c r="BF1142" s="148"/>
      <c r="BG1142" s="148"/>
      <c r="BH1142" s="148"/>
    </row>
    <row r="1143" spans="1:60" outlineLevel="1" x14ac:dyDescent="0.2">
      <c r="A1143" s="155"/>
      <c r="B1143" s="156"/>
      <c r="C1143" s="185" t="s">
        <v>913</v>
      </c>
      <c r="D1143" s="158"/>
      <c r="E1143" s="159"/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57"/>
      <c r="Y1143" s="148"/>
      <c r="Z1143" s="148"/>
      <c r="AA1143" s="148"/>
      <c r="AB1143" s="148"/>
      <c r="AC1143" s="148"/>
      <c r="AD1143" s="148"/>
      <c r="AE1143" s="148"/>
      <c r="AF1143" s="148"/>
      <c r="AG1143" s="148" t="s">
        <v>287</v>
      </c>
      <c r="AH1143" s="148">
        <v>0</v>
      </c>
      <c r="AI1143" s="148"/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  <c r="AX1143" s="148"/>
      <c r="AY1143" s="148"/>
      <c r="AZ1143" s="148"/>
      <c r="BA1143" s="148"/>
      <c r="BB1143" s="148"/>
      <c r="BC1143" s="148"/>
      <c r="BD1143" s="148"/>
      <c r="BE1143" s="148"/>
      <c r="BF1143" s="148"/>
      <c r="BG1143" s="148"/>
      <c r="BH1143" s="148"/>
    </row>
    <row r="1144" spans="1:60" outlineLevel="1" x14ac:dyDescent="0.2">
      <c r="A1144" s="155"/>
      <c r="B1144" s="156"/>
      <c r="C1144" s="185" t="s">
        <v>914</v>
      </c>
      <c r="D1144" s="158"/>
      <c r="E1144" s="159"/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57"/>
      <c r="Y1144" s="148"/>
      <c r="Z1144" s="148"/>
      <c r="AA1144" s="148"/>
      <c r="AB1144" s="148"/>
      <c r="AC1144" s="148"/>
      <c r="AD1144" s="148"/>
      <c r="AE1144" s="148"/>
      <c r="AF1144" s="148"/>
      <c r="AG1144" s="148" t="s">
        <v>287</v>
      </c>
      <c r="AH1144" s="148">
        <v>0</v>
      </c>
      <c r="AI1144" s="148"/>
      <c r="AJ1144" s="148"/>
      <c r="AK1144" s="148"/>
      <c r="AL1144" s="148"/>
      <c r="AM1144" s="148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  <c r="AX1144" s="148"/>
      <c r="AY1144" s="148"/>
      <c r="AZ1144" s="148"/>
      <c r="BA1144" s="148"/>
      <c r="BB1144" s="148"/>
      <c r="BC1144" s="148"/>
      <c r="BD1144" s="148"/>
      <c r="BE1144" s="148"/>
      <c r="BF1144" s="148"/>
      <c r="BG1144" s="148"/>
      <c r="BH1144" s="148"/>
    </row>
    <row r="1145" spans="1:60" outlineLevel="1" x14ac:dyDescent="0.2">
      <c r="A1145" s="155"/>
      <c r="B1145" s="156"/>
      <c r="C1145" s="185" t="s">
        <v>915</v>
      </c>
      <c r="D1145" s="158"/>
      <c r="E1145" s="159">
        <v>145</v>
      </c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57"/>
      <c r="Y1145" s="148"/>
      <c r="Z1145" s="148"/>
      <c r="AA1145" s="148"/>
      <c r="AB1145" s="148"/>
      <c r="AC1145" s="148"/>
      <c r="AD1145" s="148"/>
      <c r="AE1145" s="148"/>
      <c r="AF1145" s="148"/>
      <c r="AG1145" s="148" t="s">
        <v>287</v>
      </c>
      <c r="AH1145" s="148">
        <v>0</v>
      </c>
      <c r="AI1145" s="148"/>
      <c r="AJ1145" s="148"/>
      <c r="AK1145" s="148"/>
      <c r="AL1145" s="148"/>
      <c r="AM1145" s="148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  <c r="AX1145" s="148"/>
      <c r="AY1145" s="148"/>
      <c r="AZ1145" s="148"/>
      <c r="BA1145" s="148"/>
      <c r="BB1145" s="148"/>
      <c r="BC1145" s="148"/>
      <c r="BD1145" s="148"/>
      <c r="BE1145" s="148"/>
      <c r="BF1145" s="148"/>
      <c r="BG1145" s="148"/>
      <c r="BH1145" s="148"/>
    </row>
    <row r="1146" spans="1:60" outlineLevel="1" x14ac:dyDescent="0.2">
      <c r="A1146" s="167">
        <v>185</v>
      </c>
      <c r="B1146" s="168" t="s">
        <v>1176</v>
      </c>
      <c r="C1146" s="184" t="s">
        <v>1177</v>
      </c>
      <c r="D1146" s="169" t="s">
        <v>445</v>
      </c>
      <c r="E1146" s="170">
        <v>55</v>
      </c>
      <c r="F1146" s="171"/>
      <c r="G1146" s="172">
        <f>ROUND(E1146*F1146,2)</f>
        <v>0</v>
      </c>
      <c r="H1146" s="171"/>
      <c r="I1146" s="172">
        <f>ROUND(E1146*H1146,2)</f>
        <v>0</v>
      </c>
      <c r="J1146" s="171"/>
      <c r="K1146" s="172">
        <f>ROUND(E1146*J1146,2)</f>
        <v>0</v>
      </c>
      <c r="L1146" s="172">
        <v>15</v>
      </c>
      <c r="M1146" s="172">
        <f>G1146*(1+L1146/100)</f>
        <v>0</v>
      </c>
      <c r="N1146" s="172">
        <v>0</v>
      </c>
      <c r="O1146" s="172">
        <f>ROUND(E1146*N1146,2)</f>
        <v>0</v>
      </c>
      <c r="P1146" s="172">
        <v>0</v>
      </c>
      <c r="Q1146" s="172">
        <f>ROUND(E1146*P1146,2)</f>
        <v>0</v>
      </c>
      <c r="R1146" s="172"/>
      <c r="S1146" s="172" t="s">
        <v>291</v>
      </c>
      <c r="T1146" s="173" t="s">
        <v>283</v>
      </c>
      <c r="U1146" s="157">
        <v>0</v>
      </c>
      <c r="V1146" s="157">
        <f>ROUND(E1146*U1146,2)</f>
        <v>0</v>
      </c>
      <c r="W1146" s="157"/>
      <c r="X1146" s="157" t="s">
        <v>292</v>
      </c>
      <c r="Y1146" s="148"/>
      <c r="Z1146" s="148"/>
      <c r="AA1146" s="148"/>
      <c r="AB1146" s="148"/>
      <c r="AC1146" s="148"/>
      <c r="AD1146" s="148"/>
      <c r="AE1146" s="148"/>
      <c r="AF1146" s="148"/>
      <c r="AG1146" s="148" t="s">
        <v>293</v>
      </c>
      <c r="AH1146" s="148"/>
      <c r="AI1146" s="148"/>
      <c r="AJ1146" s="148"/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  <c r="AX1146" s="148"/>
      <c r="AY1146" s="148"/>
      <c r="AZ1146" s="148"/>
      <c r="BA1146" s="148"/>
      <c r="BB1146" s="148"/>
      <c r="BC1146" s="148"/>
      <c r="BD1146" s="148"/>
      <c r="BE1146" s="148"/>
      <c r="BF1146" s="148"/>
      <c r="BG1146" s="148"/>
      <c r="BH1146" s="148"/>
    </row>
    <row r="1147" spans="1:60" outlineLevel="1" x14ac:dyDescent="0.2">
      <c r="A1147" s="155"/>
      <c r="B1147" s="156"/>
      <c r="C1147" s="185" t="s">
        <v>918</v>
      </c>
      <c r="D1147" s="158"/>
      <c r="E1147" s="159"/>
      <c r="F1147" s="157"/>
      <c r="G1147" s="157"/>
      <c r="H1147" s="157"/>
      <c r="I1147" s="157"/>
      <c r="J1147" s="157"/>
      <c r="K1147" s="157"/>
      <c r="L1147" s="157"/>
      <c r="M1147" s="157"/>
      <c r="N1147" s="157"/>
      <c r="O1147" s="157"/>
      <c r="P1147" s="157"/>
      <c r="Q1147" s="157"/>
      <c r="R1147" s="157"/>
      <c r="S1147" s="157"/>
      <c r="T1147" s="157"/>
      <c r="U1147" s="157"/>
      <c r="V1147" s="157"/>
      <c r="W1147" s="157"/>
      <c r="X1147" s="157"/>
      <c r="Y1147" s="148"/>
      <c r="Z1147" s="148"/>
      <c r="AA1147" s="148"/>
      <c r="AB1147" s="148"/>
      <c r="AC1147" s="148"/>
      <c r="AD1147" s="148"/>
      <c r="AE1147" s="148"/>
      <c r="AF1147" s="148"/>
      <c r="AG1147" s="148" t="s">
        <v>287</v>
      </c>
      <c r="AH1147" s="148">
        <v>0</v>
      </c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  <c r="AX1147" s="148"/>
      <c r="AY1147" s="148"/>
      <c r="AZ1147" s="148"/>
      <c r="BA1147" s="148"/>
      <c r="BB1147" s="148"/>
      <c r="BC1147" s="148"/>
      <c r="BD1147" s="148"/>
      <c r="BE1147" s="148"/>
      <c r="BF1147" s="148"/>
      <c r="BG1147" s="148"/>
      <c r="BH1147" s="148"/>
    </row>
    <row r="1148" spans="1:60" outlineLevel="1" x14ac:dyDescent="0.2">
      <c r="A1148" s="155"/>
      <c r="B1148" s="156"/>
      <c r="C1148" s="185" t="s">
        <v>919</v>
      </c>
      <c r="D1148" s="158"/>
      <c r="E1148" s="159"/>
      <c r="F1148" s="157"/>
      <c r="G1148" s="157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57"/>
      <c r="Y1148" s="148"/>
      <c r="Z1148" s="148"/>
      <c r="AA1148" s="148"/>
      <c r="AB1148" s="148"/>
      <c r="AC1148" s="148"/>
      <c r="AD1148" s="148"/>
      <c r="AE1148" s="148"/>
      <c r="AF1148" s="148"/>
      <c r="AG1148" s="148" t="s">
        <v>287</v>
      </c>
      <c r="AH1148" s="148">
        <v>0</v>
      </c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  <c r="AX1148" s="148"/>
      <c r="AY1148" s="148"/>
      <c r="AZ1148" s="148"/>
      <c r="BA1148" s="148"/>
      <c r="BB1148" s="148"/>
      <c r="BC1148" s="148"/>
      <c r="BD1148" s="148"/>
      <c r="BE1148" s="148"/>
      <c r="BF1148" s="148"/>
      <c r="BG1148" s="148"/>
      <c r="BH1148" s="148"/>
    </row>
    <row r="1149" spans="1:60" outlineLevel="1" x14ac:dyDescent="0.2">
      <c r="A1149" s="155"/>
      <c r="B1149" s="156"/>
      <c r="C1149" s="185" t="s">
        <v>920</v>
      </c>
      <c r="D1149" s="158"/>
      <c r="E1149" s="159"/>
      <c r="F1149" s="157"/>
      <c r="G1149" s="157"/>
      <c r="H1149" s="157"/>
      <c r="I1149" s="157"/>
      <c r="J1149" s="157"/>
      <c r="K1149" s="157"/>
      <c r="L1149" s="157"/>
      <c r="M1149" s="157"/>
      <c r="N1149" s="157"/>
      <c r="O1149" s="157"/>
      <c r="P1149" s="157"/>
      <c r="Q1149" s="157"/>
      <c r="R1149" s="157"/>
      <c r="S1149" s="157"/>
      <c r="T1149" s="157"/>
      <c r="U1149" s="157"/>
      <c r="V1149" s="157"/>
      <c r="W1149" s="157"/>
      <c r="X1149" s="157"/>
      <c r="Y1149" s="148"/>
      <c r="Z1149" s="148"/>
      <c r="AA1149" s="148"/>
      <c r="AB1149" s="148"/>
      <c r="AC1149" s="148"/>
      <c r="AD1149" s="148"/>
      <c r="AE1149" s="148"/>
      <c r="AF1149" s="148"/>
      <c r="AG1149" s="148" t="s">
        <v>287</v>
      </c>
      <c r="AH1149" s="148">
        <v>0</v>
      </c>
      <c r="AI1149" s="148"/>
      <c r="AJ1149" s="148"/>
      <c r="AK1149" s="148"/>
      <c r="AL1149" s="148"/>
      <c r="AM1149" s="148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  <c r="AX1149" s="148"/>
      <c r="AY1149" s="148"/>
      <c r="AZ1149" s="148"/>
      <c r="BA1149" s="148"/>
      <c r="BB1149" s="148"/>
      <c r="BC1149" s="148"/>
      <c r="BD1149" s="148"/>
      <c r="BE1149" s="148"/>
      <c r="BF1149" s="148"/>
      <c r="BG1149" s="148"/>
      <c r="BH1149" s="148"/>
    </row>
    <row r="1150" spans="1:60" outlineLevel="1" x14ac:dyDescent="0.2">
      <c r="A1150" s="155"/>
      <c r="B1150" s="156"/>
      <c r="C1150" s="185" t="s">
        <v>921</v>
      </c>
      <c r="D1150" s="158"/>
      <c r="E1150" s="159">
        <v>55</v>
      </c>
      <c r="F1150" s="157"/>
      <c r="G1150" s="157"/>
      <c r="H1150" s="157"/>
      <c r="I1150" s="157"/>
      <c r="J1150" s="157"/>
      <c r="K1150" s="157"/>
      <c r="L1150" s="157"/>
      <c r="M1150" s="157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57"/>
      <c r="Y1150" s="148"/>
      <c r="Z1150" s="148"/>
      <c r="AA1150" s="148"/>
      <c r="AB1150" s="148"/>
      <c r="AC1150" s="148"/>
      <c r="AD1150" s="148"/>
      <c r="AE1150" s="148"/>
      <c r="AF1150" s="148"/>
      <c r="AG1150" s="148" t="s">
        <v>287</v>
      </c>
      <c r="AH1150" s="148">
        <v>0</v>
      </c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  <c r="AX1150" s="148"/>
      <c r="AY1150" s="148"/>
      <c r="AZ1150" s="148"/>
      <c r="BA1150" s="148"/>
      <c r="BB1150" s="148"/>
      <c r="BC1150" s="148"/>
      <c r="BD1150" s="148"/>
      <c r="BE1150" s="148"/>
      <c r="BF1150" s="148"/>
      <c r="BG1150" s="148"/>
      <c r="BH1150" s="148"/>
    </row>
    <row r="1151" spans="1:60" outlineLevel="1" x14ac:dyDescent="0.2">
      <c r="A1151" s="167">
        <v>186</v>
      </c>
      <c r="B1151" s="168" t="s">
        <v>1178</v>
      </c>
      <c r="C1151" s="184" t="s">
        <v>1179</v>
      </c>
      <c r="D1151" s="169" t="s">
        <v>281</v>
      </c>
      <c r="E1151" s="170">
        <v>23</v>
      </c>
      <c r="F1151" s="171"/>
      <c r="G1151" s="172">
        <f>ROUND(E1151*F1151,2)</f>
        <v>0</v>
      </c>
      <c r="H1151" s="171"/>
      <c r="I1151" s="172">
        <f>ROUND(E1151*H1151,2)</f>
        <v>0</v>
      </c>
      <c r="J1151" s="171"/>
      <c r="K1151" s="172">
        <f>ROUND(E1151*J1151,2)</f>
        <v>0</v>
      </c>
      <c r="L1151" s="172">
        <v>15</v>
      </c>
      <c r="M1151" s="172">
        <f>G1151*(1+L1151/100)</f>
        <v>0</v>
      </c>
      <c r="N1151" s="172">
        <v>0</v>
      </c>
      <c r="O1151" s="172">
        <f>ROUND(E1151*N1151,2)</f>
        <v>0</v>
      </c>
      <c r="P1151" s="172">
        <v>0</v>
      </c>
      <c r="Q1151" s="172">
        <f>ROUND(E1151*P1151,2)</f>
        <v>0</v>
      </c>
      <c r="R1151" s="172"/>
      <c r="S1151" s="172" t="s">
        <v>291</v>
      </c>
      <c r="T1151" s="173" t="s">
        <v>283</v>
      </c>
      <c r="U1151" s="157">
        <v>0</v>
      </c>
      <c r="V1151" s="157">
        <f>ROUND(E1151*U1151,2)</f>
        <v>0</v>
      </c>
      <c r="W1151" s="157"/>
      <c r="X1151" s="157" t="s">
        <v>292</v>
      </c>
      <c r="Y1151" s="148"/>
      <c r="Z1151" s="148"/>
      <c r="AA1151" s="148"/>
      <c r="AB1151" s="148"/>
      <c r="AC1151" s="148"/>
      <c r="AD1151" s="148"/>
      <c r="AE1151" s="148"/>
      <c r="AF1151" s="148"/>
      <c r="AG1151" s="148" t="s">
        <v>293</v>
      </c>
      <c r="AH1151" s="148"/>
      <c r="AI1151" s="148"/>
      <c r="AJ1151" s="148"/>
      <c r="AK1151" s="148"/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  <c r="AX1151" s="148"/>
      <c r="AY1151" s="148"/>
      <c r="AZ1151" s="148"/>
      <c r="BA1151" s="148"/>
      <c r="BB1151" s="148"/>
      <c r="BC1151" s="148"/>
      <c r="BD1151" s="148"/>
      <c r="BE1151" s="148"/>
      <c r="BF1151" s="148"/>
      <c r="BG1151" s="148"/>
      <c r="BH1151" s="148"/>
    </row>
    <row r="1152" spans="1:60" outlineLevel="1" x14ac:dyDescent="0.2">
      <c r="A1152" s="155"/>
      <c r="B1152" s="156"/>
      <c r="C1152" s="185" t="s">
        <v>1180</v>
      </c>
      <c r="D1152" s="158"/>
      <c r="E1152" s="159"/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57"/>
      <c r="Y1152" s="148"/>
      <c r="Z1152" s="148"/>
      <c r="AA1152" s="148"/>
      <c r="AB1152" s="148"/>
      <c r="AC1152" s="148"/>
      <c r="AD1152" s="148"/>
      <c r="AE1152" s="148"/>
      <c r="AF1152" s="148"/>
      <c r="AG1152" s="148" t="s">
        <v>287</v>
      </c>
      <c r="AH1152" s="148">
        <v>0</v>
      </c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  <c r="AX1152" s="148"/>
      <c r="AY1152" s="148"/>
      <c r="AZ1152" s="148"/>
      <c r="BA1152" s="148"/>
      <c r="BB1152" s="148"/>
      <c r="BC1152" s="148"/>
      <c r="BD1152" s="148"/>
      <c r="BE1152" s="148"/>
      <c r="BF1152" s="148"/>
      <c r="BG1152" s="148"/>
      <c r="BH1152" s="148"/>
    </row>
    <row r="1153" spans="1:60" outlineLevel="1" x14ac:dyDescent="0.2">
      <c r="A1153" s="155"/>
      <c r="B1153" s="156"/>
      <c r="C1153" s="185" t="s">
        <v>1181</v>
      </c>
      <c r="D1153" s="158"/>
      <c r="E1153" s="159">
        <v>23</v>
      </c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57"/>
      <c r="Y1153" s="148"/>
      <c r="Z1153" s="148"/>
      <c r="AA1153" s="148"/>
      <c r="AB1153" s="148"/>
      <c r="AC1153" s="148"/>
      <c r="AD1153" s="148"/>
      <c r="AE1153" s="148"/>
      <c r="AF1153" s="148"/>
      <c r="AG1153" s="148" t="s">
        <v>287</v>
      </c>
      <c r="AH1153" s="148">
        <v>0</v>
      </c>
      <c r="AI1153" s="148"/>
      <c r="AJ1153" s="148"/>
      <c r="AK1153" s="148"/>
      <c r="AL1153" s="148"/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  <c r="AX1153" s="148"/>
      <c r="AY1153" s="148"/>
      <c r="AZ1153" s="148"/>
      <c r="BA1153" s="148"/>
      <c r="BB1153" s="148"/>
      <c r="BC1153" s="148"/>
      <c r="BD1153" s="148"/>
      <c r="BE1153" s="148"/>
      <c r="BF1153" s="148"/>
      <c r="BG1153" s="148"/>
      <c r="BH1153" s="148"/>
    </row>
    <row r="1154" spans="1:60" outlineLevel="1" x14ac:dyDescent="0.2">
      <c r="A1154" s="167">
        <v>187</v>
      </c>
      <c r="B1154" s="168" t="s">
        <v>1182</v>
      </c>
      <c r="C1154" s="184" t="s">
        <v>1183</v>
      </c>
      <c r="D1154" s="169" t="s">
        <v>281</v>
      </c>
      <c r="E1154" s="170">
        <v>19</v>
      </c>
      <c r="F1154" s="171"/>
      <c r="G1154" s="172">
        <f>ROUND(E1154*F1154,2)</f>
        <v>0</v>
      </c>
      <c r="H1154" s="171"/>
      <c r="I1154" s="172">
        <f>ROUND(E1154*H1154,2)</f>
        <v>0</v>
      </c>
      <c r="J1154" s="171"/>
      <c r="K1154" s="172">
        <f>ROUND(E1154*J1154,2)</f>
        <v>0</v>
      </c>
      <c r="L1154" s="172">
        <v>15</v>
      </c>
      <c r="M1154" s="172">
        <f>G1154*(1+L1154/100)</f>
        <v>0</v>
      </c>
      <c r="N1154" s="172">
        <v>0</v>
      </c>
      <c r="O1154" s="172">
        <f>ROUND(E1154*N1154,2)</f>
        <v>0</v>
      </c>
      <c r="P1154" s="172">
        <v>0</v>
      </c>
      <c r="Q1154" s="172">
        <f>ROUND(E1154*P1154,2)</f>
        <v>0</v>
      </c>
      <c r="R1154" s="172"/>
      <c r="S1154" s="172" t="s">
        <v>291</v>
      </c>
      <c r="T1154" s="173" t="s">
        <v>283</v>
      </c>
      <c r="U1154" s="157">
        <v>0</v>
      </c>
      <c r="V1154" s="157">
        <f>ROUND(E1154*U1154,2)</f>
        <v>0</v>
      </c>
      <c r="W1154" s="157"/>
      <c r="X1154" s="157" t="s">
        <v>292</v>
      </c>
      <c r="Y1154" s="148"/>
      <c r="Z1154" s="148"/>
      <c r="AA1154" s="148"/>
      <c r="AB1154" s="148"/>
      <c r="AC1154" s="148"/>
      <c r="AD1154" s="148"/>
      <c r="AE1154" s="148"/>
      <c r="AF1154" s="148"/>
      <c r="AG1154" s="148" t="s">
        <v>293</v>
      </c>
      <c r="AH1154" s="148"/>
      <c r="AI1154" s="148"/>
      <c r="AJ1154" s="148"/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  <c r="AX1154" s="148"/>
      <c r="AY1154" s="148"/>
      <c r="AZ1154" s="148"/>
      <c r="BA1154" s="148"/>
      <c r="BB1154" s="148"/>
      <c r="BC1154" s="148"/>
      <c r="BD1154" s="148"/>
      <c r="BE1154" s="148"/>
      <c r="BF1154" s="148"/>
      <c r="BG1154" s="148"/>
      <c r="BH1154" s="148"/>
    </row>
    <row r="1155" spans="1:60" outlineLevel="1" x14ac:dyDescent="0.2">
      <c r="A1155" s="155"/>
      <c r="B1155" s="156"/>
      <c r="C1155" s="185" t="s">
        <v>1184</v>
      </c>
      <c r="D1155" s="158"/>
      <c r="E1155" s="159"/>
      <c r="F1155" s="157"/>
      <c r="G1155" s="157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57"/>
      <c r="Y1155" s="148"/>
      <c r="Z1155" s="148"/>
      <c r="AA1155" s="148"/>
      <c r="AB1155" s="148"/>
      <c r="AC1155" s="148"/>
      <c r="AD1155" s="148"/>
      <c r="AE1155" s="148"/>
      <c r="AF1155" s="148"/>
      <c r="AG1155" s="148" t="s">
        <v>287</v>
      </c>
      <c r="AH1155" s="148">
        <v>0</v>
      </c>
      <c r="AI1155" s="148"/>
      <c r="AJ1155" s="148"/>
      <c r="AK1155" s="148"/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  <c r="AX1155" s="148"/>
      <c r="AY1155" s="148"/>
      <c r="AZ1155" s="148"/>
      <c r="BA1155" s="148"/>
      <c r="BB1155" s="148"/>
      <c r="BC1155" s="148"/>
      <c r="BD1155" s="148"/>
      <c r="BE1155" s="148"/>
      <c r="BF1155" s="148"/>
      <c r="BG1155" s="148"/>
      <c r="BH1155" s="148"/>
    </row>
    <row r="1156" spans="1:60" outlineLevel="1" x14ac:dyDescent="0.2">
      <c r="A1156" s="155"/>
      <c r="B1156" s="156"/>
      <c r="C1156" s="185" t="s">
        <v>1185</v>
      </c>
      <c r="D1156" s="158"/>
      <c r="E1156" s="159">
        <v>19</v>
      </c>
      <c r="F1156" s="157"/>
      <c r="G1156" s="157"/>
      <c r="H1156" s="157"/>
      <c r="I1156" s="157"/>
      <c r="J1156" s="157"/>
      <c r="K1156" s="157"/>
      <c r="L1156" s="157"/>
      <c r="M1156" s="157"/>
      <c r="N1156" s="157"/>
      <c r="O1156" s="157"/>
      <c r="P1156" s="157"/>
      <c r="Q1156" s="157"/>
      <c r="R1156" s="157"/>
      <c r="S1156" s="157"/>
      <c r="T1156" s="157"/>
      <c r="U1156" s="157"/>
      <c r="V1156" s="157"/>
      <c r="W1156" s="157"/>
      <c r="X1156" s="157"/>
      <c r="Y1156" s="148"/>
      <c r="Z1156" s="148"/>
      <c r="AA1156" s="148"/>
      <c r="AB1156" s="148"/>
      <c r="AC1156" s="148"/>
      <c r="AD1156" s="148"/>
      <c r="AE1156" s="148"/>
      <c r="AF1156" s="148"/>
      <c r="AG1156" s="148" t="s">
        <v>287</v>
      </c>
      <c r="AH1156" s="148">
        <v>0</v>
      </c>
      <c r="AI1156" s="148"/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  <c r="AX1156" s="148"/>
      <c r="AY1156" s="148"/>
      <c r="AZ1156" s="148"/>
      <c r="BA1156" s="148"/>
      <c r="BB1156" s="148"/>
      <c r="BC1156" s="148"/>
      <c r="BD1156" s="148"/>
      <c r="BE1156" s="148"/>
      <c r="BF1156" s="148"/>
      <c r="BG1156" s="148"/>
      <c r="BH1156" s="148"/>
    </row>
    <row r="1157" spans="1:60" outlineLevel="1" x14ac:dyDescent="0.2">
      <c r="A1157" s="167">
        <v>188</v>
      </c>
      <c r="B1157" s="168" t="s">
        <v>1186</v>
      </c>
      <c r="C1157" s="184" t="s">
        <v>1187</v>
      </c>
      <c r="D1157" s="169" t="s">
        <v>281</v>
      </c>
      <c r="E1157" s="170">
        <v>14</v>
      </c>
      <c r="F1157" s="171"/>
      <c r="G1157" s="172">
        <f>ROUND(E1157*F1157,2)</f>
        <v>0</v>
      </c>
      <c r="H1157" s="171"/>
      <c r="I1157" s="172">
        <f>ROUND(E1157*H1157,2)</f>
        <v>0</v>
      </c>
      <c r="J1157" s="171"/>
      <c r="K1157" s="172">
        <f>ROUND(E1157*J1157,2)</f>
        <v>0</v>
      </c>
      <c r="L1157" s="172">
        <v>15</v>
      </c>
      <c r="M1157" s="172">
        <f>G1157*(1+L1157/100)</f>
        <v>0</v>
      </c>
      <c r="N1157" s="172">
        <v>0</v>
      </c>
      <c r="O1157" s="172">
        <f>ROUND(E1157*N1157,2)</f>
        <v>0</v>
      </c>
      <c r="P1157" s="172">
        <v>0</v>
      </c>
      <c r="Q1157" s="172">
        <f>ROUND(E1157*P1157,2)</f>
        <v>0</v>
      </c>
      <c r="R1157" s="172"/>
      <c r="S1157" s="172" t="s">
        <v>291</v>
      </c>
      <c r="T1157" s="173" t="s">
        <v>283</v>
      </c>
      <c r="U1157" s="157">
        <v>0</v>
      </c>
      <c r="V1157" s="157">
        <f>ROUND(E1157*U1157,2)</f>
        <v>0</v>
      </c>
      <c r="W1157" s="157"/>
      <c r="X1157" s="157" t="s">
        <v>292</v>
      </c>
      <c r="Y1157" s="148"/>
      <c r="Z1157" s="148"/>
      <c r="AA1157" s="148"/>
      <c r="AB1157" s="148"/>
      <c r="AC1157" s="148"/>
      <c r="AD1157" s="148"/>
      <c r="AE1157" s="148"/>
      <c r="AF1157" s="148"/>
      <c r="AG1157" s="148" t="s">
        <v>293</v>
      </c>
      <c r="AH1157" s="148"/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48"/>
      <c r="AX1157" s="148"/>
      <c r="AY1157" s="148"/>
      <c r="AZ1157" s="148"/>
      <c r="BA1157" s="148"/>
      <c r="BB1157" s="148"/>
      <c r="BC1157" s="148"/>
      <c r="BD1157" s="148"/>
      <c r="BE1157" s="148"/>
      <c r="BF1157" s="148"/>
      <c r="BG1157" s="148"/>
      <c r="BH1157" s="148"/>
    </row>
    <row r="1158" spans="1:60" outlineLevel="1" x14ac:dyDescent="0.2">
      <c r="A1158" s="155"/>
      <c r="B1158" s="156"/>
      <c r="C1158" s="185" t="s">
        <v>1188</v>
      </c>
      <c r="D1158" s="158"/>
      <c r="E1158" s="159"/>
      <c r="F1158" s="157"/>
      <c r="G1158" s="157"/>
      <c r="H1158" s="157"/>
      <c r="I1158" s="157"/>
      <c r="J1158" s="157"/>
      <c r="K1158" s="157"/>
      <c r="L1158" s="157"/>
      <c r="M1158" s="157"/>
      <c r="N1158" s="157"/>
      <c r="O1158" s="157"/>
      <c r="P1158" s="157"/>
      <c r="Q1158" s="157"/>
      <c r="R1158" s="157"/>
      <c r="S1158" s="157"/>
      <c r="T1158" s="157"/>
      <c r="U1158" s="157"/>
      <c r="V1158" s="157"/>
      <c r="W1158" s="157"/>
      <c r="X1158" s="157"/>
      <c r="Y1158" s="148"/>
      <c r="Z1158" s="148"/>
      <c r="AA1158" s="148"/>
      <c r="AB1158" s="148"/>
      <c r="AC1158" s="148"/>
      <c r="AD1158" s="148"/>
      <c r="AE1158" s="148"/>
      <c r="AF1158" s="148"/>
      <c r="AG1158" s="148" t="s">
        <v>287</v>
      </c>
      <c r="AH1158" s="148">
        <v>0</v>
      </c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48"/>
      <c r="AX1158" s="148"/>
      <c r="AY1158" s="148"/>
      <c r="AZ1158" s="148"/>
      <c r="BA1158" s="148"/>
      <c r="BB1158" s="148"/>
      <c r="BC1158" s="148"/>
      <c r="BD1158" s="148"/>
      <c r="BE1158" s="148"/>
      <c r="BF1158" s="148"/>
      <c r="BG1158" s="148"/>
      <c r="BH1158" s="148"/>
    </row>
    <row r="1159" spans="1:60" outlineLevel="1" x14ac:dyDescent="0.2">
      <c r="A1159" s="155"/>
      <c r="B1159" s="156"/>
      <c r="C1159" s="185" t="s">
        <v>1189</v>
      </c>
      <c r="D1159" s="158"/>
      <c r="E1159" s="159">
        <v>14</v>
      </c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57"/>
      <c r="Y1159" s="148"/>
      <c r="Z1159" s="148"/>
      <c r="AA1159" s="148"/>
      <c r="AB1159" s="148"/>
      <c r="AC1159" s="148"/>
      <c r="AD1159" s="148"/>
      <c r="AE1159" s="148"/>
      <c r="AF1159" s="148"/>
      <c r="AG1159" s="148" t="s">
        <v>287</v>
      </c>
      <c r="AH1159" s="148">
        <v>0</v>
      </c>
      <c r="AI1159" s="148"/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48"/>
      <c r="AX1159" s="148"/>
      <c r="AY1159" s="148"/>
      <c r="AZ1159" s="148"/>
      <c r="BA1159" s="148"/>
      <c r="BB1159" s="148"/>
      <c r="BC1159" s="148"/>
      <c r="BD1159" s="148"/>
      <c r="BE1159" s="148"/>
      <c r="BF1159" s="148"/>
      <c r="BG1159" s="148"/>
      <c r="BH1159" s="148"/>
    </row>
    <row r="1160" spans="1:60" outlineLevel="1" x14ac:dyDescent="0.2">
      <c r="A1160" s="167">
        <v>189</v>
      </c>
      <c r="B1160" s="168" t="s">
        <v>1190</v>
      </c>
      <c r="C1160" s="184" t="s">
        <v>1191</v>
      </c>
      <c r="D1160" s="169" t="s">
        <v>281</v>
      </c>
      <c r="E1160" s="170">
        <v>11</v>
      </c>
      <c r="F1160" s="171"/>
      <c r="G1160" s="172">
        <f>ROUND(E1160*F1160,2)</f>
        <v>0</v>
      </c>
      <c r="H1160" s="171"/>
      <c r="I1160" s="172">
        <f>ROUND(E1160*H1160,2)</f>
        <v>0</v>
      </c>
      <c r="J1160" s="171"/>
      <c r="K1160" s="172">
        <f>ROUND(E1160*J1160,2)</f>
        <v>0</v>
      </c>
      <c r="L1160" s="172">
        <v>15</v>
      </c>
      <c r="M1160" s="172">
        <f>G1160*(1+L1160/100)</f>
        <v>0</v>
      </c>
      <c r="N1160" s="172">
        <v>0</v>
      </c>
      <c r="O1160" s="172">
        <f>ROUND(E1160*N1160,2)</f>
        <v>0</v>
      </c>
      <c r="P1160" s="172">
        <v>0</v>
      </c>
      <c r="Q1160" s="172">
        <f>ROUND(E1160*P1160,2)</f>
        <v>0</v>
      </c>
      <c r="R1160" s="172"/>
      <c r="S1160" s="172" t="s">
        <v>291</v>
      </c>
      <c r="T1160" s="173" t="s">
        <v>283</v>
      </c>
      <c r="U1160" s="157">
        <v>0</v>
      </c>
      <c r="V1160" s="157">
        <f>ROUND(E1160*U1160,2)</f>
        <v>0</v>
      </c>
      <c r="W1160" s="157"/>
      <c r="X1160" s="157" t="s">
        <v>292</v>
      </c>
      <c r="Y1160" s="148"/>
      <c r="Z1160" s="148"/>
      <c r="AA1160" s="148"/>
      <c r="AB1160" s="148"/>
      <c r="AC1160" s="148"/>
      <c r="AD1160" s="148"/>
      <c r="AE1160" s="148"/>
      <c r="AF1160" s="148"/>
      <c r="AG1160" s="148" t="s">
        <v>293</v>
      </c>
      <c r="AH1160" s="148"/>
      <c r="AI1160" s="148"/>
      <c r="AJ1160" s="148"/>
      <c r="AK1160" s="148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148"/>
      <c r="AW1160" s="148"/>
      <c r="AX1160" s="148"/>
      <c r="AY1160" s="148"/>
      <c r="AZ1160" s="148"/>
      <c r="BA1160" s="148"/>
      <c r="BB1160" s="148"/>
      <c r="BC1160" s="148"/>
      <c r="BD1160" s="148"/>
      <c r="BE1160" s="148"/>
      <c r="BF1160" s="148"/>
      <c r="BG1160" s="148"/>
      <c r="BH1160" s="148"/>
    </row>
    <row r="1161" spans="1:60" outlineLevel="1" x14ac:dyDescent="0.2">
      <c r="A1161" s="155"/>
      <c r="B1161" s="156"/>
      <c r="C1161" s="185" t="s">
        <v>1192</v>
      </c>
      <c r="D1161" s="158"/>
      <c r="E1161" s="159"/>
      <c r="F1161" s="157"/>
      <c r="G1161" s="157"/>
      <c r="H1161" s="157"/>
      <c r="I1161" s="157"/>
      <c r="J1161" s="157"/>
      <c r="K1161" s="157"/>
      <c r="L1161" s="157"/>
      <c r="M1161" s="157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57"/>
      <c r="Y1161" s="148"/>
      <c r="Z1161" s="148"/>
      <c r="AA1161" s="148"/>
      <c r="AB1161" s="148"/>
      <c r="AC1161" s="148"/>
      <c r="AD1161" s="148"/>
      <c r="AE1161" s="148"/>
      <c r="AF1161" s="148"/>
      <c r="AG1161" s="148" t="s">
        <v>287</v>
      </c>
      <c r="AH1161" s="148">
        <v>0</v>
      </c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48"/>
      <c r="AX1161" s="148"/>
      <c r="AY1161" s="148"/>
      <c r="AZ1161" s="148"/>
      <c r="BA1161" s="148"/>
      <c r="BB1161" s="148"/>
      <c r="BC1161" s="148"/>
      <c r="BD1161" s="148"/>
      <c r="BE1161" s="148"/>
      <c r="BF1161" s="148"/>
      <c r="BG1161" s="148"/>
      <c r="BH1161" s="148"/>
    </row>
    <row r="1162" spans="1:60" outlineLevel="1" x14ac:dyDescent="0.2">
      <c r="A1162" s="155"/>
      <c r="B1162" s="156"/>
      <c r="C1162" s="185" t="s">
        <v>1097</v>
      </c>
      <c r="D1162" s="158"/>
      <c r="E1162" s="159">
        <v>11</v>
      </c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57"/>
      <c r="Y1162" s="148"/>
      <c r="Z1162" s="148"/>
      <c r="AA1162" s="148"/>
      <c r="AB1162" s="148"/>
      <c r="AC1162" s="148"/>
      <c r="AD1162" s="148"/>
      <c r="AE1162" s="148"/>
      <c r="AF1162" s="148"/>
      <c r="AG1162" s="148" t="s">
        <v>287</v>
      </c>
      <c r="AH1162" s="148">
        <v>0</v>
      </c>
      <c r="AI1162" s="148"/>
      <c r="AJ1162" s="148"/>
      <c r="AK1162" s="148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148"/>
      <c r="AW1162" s="148"/>
      <c r="AX1162" s="148"/>
      <c r="AY1162" s="148"/>
      <c r="AZ1162" s="148"/>
      <c r="BA1162" s="148"/>
      <c r="BB1162" s="148"/>
      <c r="BC1162" s="148"/>
      <c r="BD1162" s="148"/>
      <c r="BE1162" s="148"/>
      <c r="BF1162" s="148"/>
      <c r="BG1162" s="148"/>
      <c r="BH1162" s="148"/>
    </row>
    <row r="1163" spans="1:60" outlineLevel="1" x14ac:dyDescent="0.2">
      <c r="A1163" s="167">
        <v>190</v>
      </c>
      <c r="B1163" s="168" t="s">
        <v>1193</v>
      </c>
      <c r="C1163" s="184" t="s">
        <v>1194</v>
      </c>
      <c r="D1163" s="169" t="s">
        <v>445</v>
      </c>
      <c r="E1163" s="170">
        <v>3.5</v>
      </c>
      <c r="F1163" s="171"/>
      <c r="G1163" s="172">
        <f>ROUND(E1163*F1163,2)</f>
        <v>0</v>
      </c>
      <c r="H1163" s="171"/>
      <c r="I1163" s="172">
        <f>ROUND(E1163*H1163,2)</f>
        <v>0</v>
      </c>
      <c r="J1163" s="171"/>
      <c r="K1163" s="172">
        <f>ROUND(E1163*J1163,2)</f>
        <v>0</v>
      </c>
      <c r="L1163" s="172">
        <v>15</v>
      </c>
      <c r="M1163" s="172">
        <f>G1163*(1+L1163/100)</f>
        <v>0</v>
      </c>
      <c r="N1163" s="172">
        <v>0</v>
      </c>
      <c r="O1163" s="172">
        <f>ROUND(E1163*N1163,2)</f>
        <v>0</v>
      </c>
      <c r="P1163" s="172">
        <v>0</v>
      </c>
      <c r="Q1163" s="172">
        <f>ROUND(E1163*P1163,2)</f>
        <v>0</v>
      </c>
      <c r="R1163" s="172"/>
      <c r="S1163" s="172" t="s">
        <v>291</v>
      </c>
      <c r="T1163" s="173" t="s">
        <v>283</v>
      </c>
      <c r="U1163" s="157">
        <v>0</v>
      </c>
      <c r="V1163" s="157">
        <f>ROUND(E1163*U1163,2)</f>
        <v>0</v>
      </c>
      <c r="W1163" s="157"/>
      <c r="X1163" s="157" t="s">
        <v>292</v>
      </c>
      <c r="Y1163" s="148"/>
      <c r="Z1163" s="148"/>
      <c r="AA1163" s="148"/>
      <c r="AB1163" s="148"/>
      <c r="AC1163" s="148"/>
      <c r="AD1163" s="148"/>
      <c r="AE1163" s="148"/>
      <c r="AF1163" s="148"/>
      <c r="AG1163" s="148" t="s">
        <v>293</v>
      </c>
      <c r="AH1163" s="148"/>
      <c r="AI1163" s="148"/>
      <c r="AJ1163" s="148"/>
      <c r="AK1163" s="148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48"/>
      <c r="AX1163" s="148"/>
      <c r="AY1163" s="148"/>
      <c r="AZ1163" s="148"/>
      <c r="BA1163" s="148"/>
      <c r="BB1163" s="148"/>
      <c r="BC1163" s="148"/>
      <c r="BD1163" s="148"/>
      <c r="BE1163" s="148"/>
      <c r="BF1163" s="148"/>
      <c r="BG1163" s="148"/>
      <c r="BH1163" s="148"/>
    </row>
    <row r="1164" spans="1:60" outlineLevel="1" x14ac:dyDescent="0.2">
      <c r="A1164" s="155"/>
      <c r="B1164" s="156"/>
      <c r="C1164" s="185" t="s">
        <v>1195</v>
      </c>
      <c r="D1164" s="158"/>
      <c r="E1164" s="159"/>
      <c r="F1164" s="157"/>
      <c r="G1164" s="157"/>
      <c r="H1164" s="157"/>
      <c r="I1164" s="157"/>
      <c r="J1164" s="157"/>
      <c r="K1164" s="157"/>
      <c r="L1164" s="157"/>
      <c r="M1164" s="157"/>
      <c r="N1164" s="157"/>
      <c r="O1164" s="157"/>
      <c r="P1164" s="157"/>
      <c r="Q1164" s="157"/>
      <c r="R1164" s="157"/>
      <c r="S1164" s="157"/>
      <c r="T1164" s="157"/>
      <c r="U1164" s="157"/>
      <c r="V1164" s="157"/>
      <c r="W1164" s="157"/>
      <c r="X1164" s="157"/>
      <c r="Y1164" s="148"/>
      <c r="Z1164" s="148"/>
      <c r="AA1164" s="148"/>
      <c r="AB1164" s="148"/>
      <c r="AC1164" s="148"/>
      <c r="AD1164" s="148"/>
      <c r="AE1164" s="148"/>
      <c r="AF1164" s="148"/>
      <c r="AG1164" s="148" t="s">
        <v>287</v>
      </c>
      <c r="AH1164" s="148">
        <v>0</v>
      </c>
      <c r="AI1164" s="148"/>
      <c r="AJ1164" s="148"/>
      <c r="AK1164" s="148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48"/>
      <c r="AX1164" s="148"/>
      <c r="AY1164" s="148"/>
      <c r="AZ1164" s="148"/>
      <c r="BA1164" s="148"/>
      <c r="BB1164" s="148"/>
      <c r="BC1164" s="148"/>
      <c r="BD1164" s="148"/>
      <c r="BE1164" s="148"/>
      <c r="BF1164" s="148"/>
      <c r="BG1164" s="148"/>
      <c r="BH1164" s="148"/>
    </row>
    <row r="1165" spans="1:60" outlineLevel="1" x14ac:dyDescent="0.2">
      <c r="A1165" s="155"/>
      <c r="B1165" s="156"/>
      <c r="C1165" s="185" t="s">
        <v>1196</v>
      </c>
      <c r="D1165" s="158"/>
      <c r="E1165" s="159">
        <v>3.5</v>
      </c>
      <c r="F1165" s="157"/>
      <c r="G1165" s="157"/>
      <c r="H1165" s="157"/>
      <c r="I1165" s="157"/>
      <c r="J1165" s="157"/>
      <c r="K1165" s="157"/>
      <c r="L1165" s="157"/>
      <c r="M1165" s="157"/>
      <c r="N1165" s="157"/>
      <c r="O1165" s="157"/>
      <c r="P1165" s="157"/>
      <c r="Q1165" s="157"/>
      <c r="R1165" s="157"/>
      <c r="S1165" s="157"/>
      <c r="T1165" s="157"/>
      <c r="U1165" s="157"/>
      <c r="V1165" s="157"/>
      <c r="W1165" s="157"/>
      <c r="X1165" s="157"/>
      <c r="Y1165" s="148"/>
      <c r="Z1165" s="148"/>
      <c r="AA1165" s="148"/>
      <c r="AB1165" s="148"/>
      <c r="AC1165" s="148"/>
      <c r="AD1165" s="148"/>
      <c r="AE1165" s="148"/>
      <c r="AF1165" s="148"/>
      <c r="AG1165" s="148" t="s">
        <v>287</v>
      </c>
      <c r="AH1165" s="148">
        <v>0</v>
      </c>
      <c r="AI1165" s="148"/>
      <c r="AJ1165" s="148"/>
      <c r="AK1165" s="148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148"/>
      <c r="AW1165" s="148"/>
      <c r="AX1165" s="148"/>
      <c r="AY1165" s="148"/>
      <c r="AZ1165" s="148"/>
      <c r="BA1165" s="148"/>
      <c r="BB1165" s="148"/>
      <c r="BC1165" s="148"/>
      <c r="BD1165" s="148"/>
      <c r="BE1165" s="148"/>
      <c r="BF1165" s="148"/>
      <c r="BG1165" s="148"/>
      <c r="BH1165" s="148"/>
    </row>
    <row r="1166" spans="1:60" outlineLevel="1" x14ac:dyDescent="0.2">
      <c r="A1166" s="167">
        <v>191</v>
      </c>
      <c r="B1166" s="168" t="s">
        <v>1197</v>
      </c>
      <c r="C1166" s="184" t="s">
        <v>1198</v>
      </c>
      <c r="D1166" s="169" t="s">
        <v>445</v>
      </c>
      <c r="E1166" s="170">
        <v>3</v>
      </c>
      <c r="F1166" s="171"/>
      <c r="G1166" s="172">
        <f>ROUND(E1166*F1166,2)</f>
        <v>0</v>
      </c>
      <c r="H1166" s="171"/>
      <c r="I1166" s="172">
        <f>ROUND(E1166*H1166,2)</f>
        <v>0</v>
      </c>
      <c r="J1166" s="171"/>
      <c r="K1166" s="172">
        <f>ROUND(E1166*J1166,2)</f>
        <v>0</v>
      </c>
      <c r="L1166" s="172">
        <v>15</v>
      </c>
      <c r="M1166" s="172">
        <f>G1166*(1+L1166/100)</f>
        <v>0</v>
      </c>
      <c r="N1166" s="172">
        <v>0</v>
      </c>
      <c r="O1166" s="172">
        <f>ROUND(E1166*N1166,2)</f>
        <v>0</v>
      </c>
      <c r="P1166" s="172">
        <v>0</v>
      </c>
      <c r="Q1166" s="172">
        <f>ROUND(E1166*P1166,2)</f>
        <v>0</v>
      </c>
      <c r="R1166" s="172"/>
      <c r="S1166" s="172" t="s">
        <v>291</v>
      </c>
      <c r="T1166" s="173" t="s">
        <v>283</v>
      </c>
      <c r="U1166" s="157">
        <v>0</v>
      </c>
      <c r="V1166" s="157">
        <f>ROUND(E1166*U1166,2)</f>
        <v>0</v>
      </c>
      <c r="W1166" s="157"/>
      <c r="X1166" s="157" t="s">
        <v>292</v>
      </c>
      <c r="Y1166" s="148"/>
      <c r="Z1166" s="148"/>
      <c r="AA1166" s="148"/>
      <c r="AB1166" s="148"/>
      <c r="AC1166" s="148"/>
      <c r="AD1166" s="148"/>
      <c r="AE1166" s="148"/>
      <c r="AF1166" s="148"/>
      <c r="AG1166" s="148" t="s">
        <v>293</v>
      </c>
      <c r="AH1166" s="148"/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148"/>
      <c r="AW1166" s="148"/>
      <c r="AX1166" s="148"/>
      <c r="AY1166" s="148"/>
      <c r="AZ1166" s="148"/>
      <c r="BA1166" s="148"/>
      <c r="BB1166" s="148"/>
      <c r="BC1166" s="148"/>
      <c r="BD1166" s="148"/>
      <c r="BE1166" s="148"/>
      <c r="BF1166" s="148"/>
      <c r="BG1166" s="148"/>
      <c r="BH1166" s="148"/>
    </row>
    <row r="1167" spans="1:60" outlineLevel="1" x14ac:dyDescent="0.2">
      <c r="A1167" s="155"/>
      <c r="B1167" s="156"/>
      <c r="C1167" s="185" t="s">
        <v>1199</v>
      </c>
      <c r="D1167" s="158"/>
      <c r="E1167" s="159"/>
      <c r="F1167" s="157"/>
      <c r="G1167" s="157"/>
      <c r="H1167" s="157"/>
      <c r="I1167" s="157"/>
      <c r="J1167" s="157"/>
      <c r="K1167" s="157"/>
      <c r="L1167" s="157"/>
      <c r="M1167" s="157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57"/>
      <c r="Y1167" s="148"/>
      <c r="Z1167" s="148"/>
      <c r="AA1167" s="148"/>
      <c r="AB1167" s="148"/>
      <c r="AC1167" s="148"/>
      <c r="AD1167" s="148"/>
      <c r="AE1167" s="148"/>
      <c r="AF1167" s="148"/>
      <c r="AG1167" s="148" t="s">
        <v>287</v>
      </c>
      <c r="AH1167" s="148">
        <v>0</v>
      </c>
      <c r="AI1167" s="148"/>
      <c r="AJ1167" s="148"/>
      <c r="AK1167" s="148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148"/>
      <c r="AW1167" s="148"/>
      <c r="AX1167" s="148"/>
      <c r="AY1167" s="148"/>
      <c r="AZ1167" s="148"/>
      <c r="BA1167" s="148"/>
      <c r="BB1167" s="148"/>
      <c r="BC1167" s="148"/>
      <c r="BD1167" s="148"/>
      <c r="BE1167" s="148"/>
      <c r="BF1167" s="148"/>
      <c r="BG1167" s="148"/>
      <c r="BH1167" s="148"/>
    </row>
    <row r="1168" spans="1:60" outlineLevel="1" x14ac:dyDescent="0.2">
      <c r="A1168" s="155"/>
      <c r="B1168" s="156"/>
      <c r="C1168" s="185" t="s">
        <v>152</v>
      </c>
      <c r="D1168" s="158"/>
      <c r="E1168" s="159">
        <v>3</v>
      </c>
      <c r="F1168" s="157"/>
      <c r="G1168" s="157"/>
      <c r="H1168" s="157"/>
      <c r="I1168" s="157"/>
      <c r="J1168" s="157"/>
      <c r="K1168" s="157"/>
      <c r="L1168" s="157"/>
      <c r="M1168" s="157"/>
      <c r="N1168" s="157"/>
      <c r="O1168" s="157"/>
      <c r="P1168" s="157"/>
      <c r="Q1168" s="157"/>
      <c r="R1168" s="157"/>
      <c r="S1168" s="157"/>
      <c r="T1168" s="157"/>
      <c r="U1168" s="157"/>
      <c r="V1168" s="157"/>
      <c r="W1168" s="157"/>
      <c r="X1168" s="157"/>
      <c r="Y1168" s="148"/>
      <c r="Z1168" s="148"/>
      <c r="AA1168" s="148"/>
      <c r="AB1168" s="148"/>
      <c r="AC1168" s="148"/>
      <c r="AD1168" s="148"/>
      <c r="AE1168" s="148"/>
      <c r="AF1168" s="148"/>
      <c r="AG1168" s="148" t="s">
        <v>287</v>
      </c>
      <c r="AH1168" s="148">
        <v>0</v>
      </c>
      <c r="AI1168" s="148"/>
      <c r="AJ1168" s="148"/>
      <c r="AK1168" s="148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148"/>
      <c r="AW1168" s="148"/>
      <c r="AX1168" s="148"/>
      <c r="AY1168" s="148"/>
      <c r="AZ1168" s="148"/>
      <c r="BA1168" s="148"/>
      <c r="BB1168" s="148"/>
      <c r="BC1168" s="148"/>
      <c r="BD1168" s="148"/>
      <c r="BE1168" s="148"/>
      <c r="BF1168" s="148"/>
      <c r="BG1168" s="148"/>
      <c r="BH1168" s="148"/>
    </row>
    <row r="1169" spans="1:60" outlineLevel="1" x14ac:dyDescent="0.2">
      <c r="A1169" s="167">
        <v>192</v>
      </c>
      <c r="B1169" s="168" t="s">
        <v>1200</v>
      </c>
      <c r="C1169" s="184" t="s">
        <v>1201</v>
      </c>
      <c r="D1169" s="169" t="s">
        <v>445</v>
      </c>
      <c r="E1169" s="170">
        <v>2.5</v>
      </c>
      <c r="F1169" s="171"/>
      <c r="G1169" s="172">
        <f>ROUND(E1169*F1169,2)</f>
        <v>0</v>
      </c>
      <c r="H1169" s="171"/>
      <c r="I1169" s="172">
        <f>ROUND(E1169*H1169,2)</f>
        <v>0</v>
      </c>
      <c r="J1169" s="171"/>
      <c r="K1169" s="172">
        <f>ROUND(E1169*J1169,2)</f>
        <v>0</v>
      </c>
      <c r="L1169" s="172">
        <v>15</v>
      </c>
      <c r="M1169" s="172">
        <f>G1169*(1+L1169/100)</f>
        <v>0</v>
      </c>
      <c r="N1169" s="172">
        <v>0</v>
      </c>
      <c r="O1169" s="172">
        <f>ROUND(E1169*N1169,2)</f>
        <v>0</v>
      </c>
      <c r="P1169" s="172">
        <v>0</v>
      </c>
      <c r="Q1169" s="172">
        <f>ROUND(E1169*P1169,2)</f>
        <v>0</v>
      </c>
      <c r="R1169" s="172"/>
      <c r="S1169" s="172" t="s">
        <v>291</v>
      </c>
      <c r="T1169" s="173" t="s">
        <v>283</v>
      </c>
      <c r="U1169" s="157">
        <v>0</v>
      </c>
      <c r="V1169" s="157">
        <f>ROUND(E1169*U1169,2)</f>
        <v>0</v>
      </c>
      <c r="W1169" s="157"/>
      <c r="X1169" s="157" t="s">
        <v>292</v>
      </c>
      <c r="Y1169" s="148"/>
      <c r="Z1169" s="148"/>
      <c r="AA1169" s="148"/>
      <c r="AB1169" s="148"/>
      <c r="AC1169" s="148"/>
      <c r="AD1169" s="148"/>
      <c r="AE1169" s="148"/>
      <c r="AF1169" s="148"/>
      <c r="AG1169" s="148" t="s">
        <v>293</v>
      </c>
      <c r="AH1169" s="148"/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48"/>
      <c r="AX1169" s="148"/>
      <c r="AY1169" s="148"/>
      <c r="AZ1169" s="148"/>
      <c r="BA1169" s="148"/>
      <c r="BB1169" s="148"/>
      <c r="BC1169" s="148"/>
      <c r="BD1169" s="148"/>
      <c r="BE1169" s="148"/>
      <c r="BF1169" s="148"/>
      <c r="BG1169" s="148"/>
      <c r="BH1169" s="148"/>
    </row>
    <row r="1170" spans="1:60" outlineLevel="1" x14ac:dyDescent="0.2">
      <c r="A1170" s="155"/>
      <c r="B1170" s="156"/>
      <c r="C1170" s="185" t="s">
        <v>1202</v>
      </c>
      <c r="D1170" s="158"/>
      <c r="E1170" s="159"/>
      <c r="F1170" s="157"/>
      <c r="G1170" s="157"/>
      <c r="H1170" s="157"/>
      <c r="I1170" s="157"/>
      <c r="J1170" s="157"/>
      <c r="K1170" s="157"/>
      <c r="L1170" s="157"/>
      <c r="M1170" s="157"/>
      <c r="N1170" s="157"/>
      <c r="O1170" s="157"/>
      <c r="P1170" s="157"/>
      <c r="Q1170" s="157"/>
      <c r="R1170" s="157"/>
      <c r="S1170" s="157"/>
      <c r="T1170" s="157"/>
      <c r="U1170" s="157"/>
      <c r="V1170" s="157"/>
      <c r="W1170" s="157"/>
      <c r="X1170" s="157"/>
      <c r="Y1170" s="148"/>
      <c r="Z1170" s="148"/>
      <c r="AA1170" s="148"/>
      <c r="AB1170" s="148"/>
      <c r="AC1170" s="148"/>
      <c r="AD1170" s="148"/>
      <c r="AE1170" s="148"/>
      <c r="AF1170" s="148"/>
      <c r="AG1170" s="148" t="s">
        <v>287</v>
      </c>
      <c r="AH1170" s="148">
        <v>0</v>
      </c>
      <c r="AI1170" s="148"/>
      <c r="AJ1170" s="148"/>
      <c r="AK1170" s="148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148"/>
      <c r="AW1170" s="148"/>
      <c r="AX1170" s="148"/>
      <c r="AY1170" s="148"/>
      <c r="AZ1170" s="148"/>
      <c r="BA1170" s="148"/>
      <c r="BB1170" s="148"/>
      <c r="BC1170" s="148"/>
      <c r="BD1170" s="148"/>
      <c r="BE1170" s="148"/>
      <c r="BF1170" s="148"/>
      <c r="BG1170" s="148"/>
      <c r="BH1170" s="148"/>
    </row>
    <row r="1171" spans="1:60" outlineLevel="1" x14ac:dyDescent="0.2">
      <c r="A1171" s="155"/>
      <c r="B1171" s="156"/>
      <c r="C1171" s="185" t="s">
        <v>1203</v>
      </c>
      <c r="D1171" s="158"/>
      <c r="E1171" s="159">
        <v>2.5</v>
      </c>
      <c r="F1171" s="157"/>
      <c r="G1171" s="157"/>
      <c r="H1171" s="157"/>
      <c r="I1171" s="157"/>
      <c r="J1171" s="157"/>
      <c r="K1171" s="157"/>
      <c r="L1171" s="157"/>
      <c r="M1171" s="157"/>
      <c r="N1171" s="157"/>
      <c r="O1171" s="157"/>
      <c r="P1171" s="157"/>
      <c r="Q1171" s="157"/>
      <c r="R1171" s="157"/>
      <c r="S1171" s="157"/>
      <c r="T1171" s="157"/>
      <c r="U1171" s="157"/>
      <c r="V1171" s="157"/>
      <c r="W1171" s="157"/>
      <c r="X1171" s="157"/>
      <c r="Y1171" s="148"/>
      <c r="Z1171" s="148"/>
      <c r="AA1171" s="148"/>
      <c r="AB1171" s="148"/>
      <c r="AC1171" s="148"/>
      <c r="AD1171" s="148"/>
      <c r="AE1171" s="148"/>
      <c r="AF1171" s="148"/>
      <c r="AG1171" s="148" t="s">
        <v>287</v>
      </c>
      <c r="AH1171" s="148">
        <v>0</v>
      </c>
      <c r="AI1171" s="148"/>
      <c r="AJ1171" s="148"/>
      <c r="AK1171" s="148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148"/>
      <c r="AW1171" s="148"/>
      <c r="AX1171" s="148"/>
      <c r="AY1171" s="148"/>
      <c r="AZ1171" s="148"/>
      <c r="BA1171" s="148"/>
      <c r="BB1171" s="148"/>
      <c r="BC1171" s="148"/>
      <c r="BD1171" s="148"/>
      <c r="BE1171" s="148"/>
      <c r="BF1171" s="148"/>
      <c r="BG1171" s="148"/>
      <c r="BH1171" s="148"/>
    </row>
    <row r="1172" spans="1:60" outlineLevel="1" x14ac:dyDescent="0.2">
      <c r="A1172" s="167">
        <v>193</v>
      </c>
      <c r="B1172" s="168" t="s">
        <v>1204</v>
      </c>
      <c r="C1172" s="184" t="s">
        <v>1205</v>
      </c>
      <c r="D1172" s="169" t="s">
        <v>445</v>
      </c>
      <c r="E1172" s="170">
        <v>2.5</v>
      </c>
      <c r="F1172" s="171"/>
      <c r="G1172" s="172">
        <f>ROUND(E1172*F1172,2)</f>
        <v>0</v>
      </c>
      <c r="H1172" s="171"/>
      <c r="I1172" s="172">
        <f>ROUND(E1172*H1172,2)</f>
        <v>0</v>
      </c>
      <c r="J1172" s="171"/>
      <c r="K1172" s="172">
        <f>ROUND(E1172*J1172,2)</f>
        <v>0</v>
      </c>
      <c r="L1172" s="172">
        <v>15</v>
      </c>
      <c r="M1172" s="172">
        <f>G1172*(1+L1172/100)</f>
        <v>0</v>
      </c>
      <c r="N1172" s="172">
        <v>0</v>
      </c>
      <c r="O1172" s="172">
        <f>ROUND(E1172*N1172,2)</f>
        <v>0</v>
      </c>
      <c r="P1172" s="172">
        <v>0</v>
      </c>
      <c r="Q1172" s="172">
        <f>ROUND(E1172*P1172,2)</f>
        <v>0</v>
      </c>
      <c r="R1172" s="172"/>
      <c r="S1172" s="172" t="s">
        <v>291</v>
      </c>
      <c r="T1172" s="173" t="s">
        <v>283</v>
      </c>
      <c r="U1172" s="157">
        <v>0</v>
      </c>
      <c r="V1172" s="157">
        <f>ROUND(E1172*U1172,2)</f>
        <v>0</v>
      </c>
      <c r="W1172" s="157"/>
      <c r="X1172" s="157" t="s">
        <v>292</v>
      </c>
      <c r="Y1172" s="148"/>
      <c r="Z1172" s="148"/>
      <c r="AA1172" s="148"/>
      <c r="AB1172" s="148"/>
      <c r="AC1172" s="148"/>
      <c r="AD1172" s="148"/>
      <c r="AE1172" s="148"/>
      <c r="AF1172" s="148"/>
      <c r="AG1172" s="148" t="s">
        <v>293</v>
      </c>
      <c r="AH1172" s="148"/>
      <c r="AI1172" s="148"/>
      <c r="AJ1172" s="148"/>
      <c r="AK1172" s="148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148"/>
      <c r="AW1172" s="148"/>
      <c r="AX1172" s="148"/>
      <c r="AY1172" s="148"/>
      <c r="AZ1172" s="148"/>
      <c r="BA1172" s="148"/>
      <c r="BB1172" s="148"/>
      <c r="BC1172" s="148"/>
      <c r="BD1172" s="148"/>
      <c r="BE1172" s="148"/>
      <c r="BF1172" s="148"/>
      <c r="BG1172" s="148"/>
      <c r="BH1172" s="148"/>
    </row>
    <row r="1173" spans="1:60" outlineLevel="1" x14ac:dyDescent="0.2">
      <c r="A1173" s="155"/>
      <c r="B1173" s="156"/>
      <c r="C1173" s="185" t="s">
        <v>1202</v>
      </c>
      <c r="D1173" s="158"/>
      <c r="E1173" s="159"/>
      <c r="F1173" s="157"/>
      <c r="G1173" s="157"/>
      <c r="H1173" s="157"/>
      <c r="I1173" s="157"/>
      <c r="J1173" s="157"/>
      <c r="K1173" s="157"/>
      <c r="L1173" s="157"/>
      <c r="M1173" s="157"/>
      <c r="N1173" s="157"/>
      <c r="O1173" s="157"/>
      <c r="P1173" s="157"/>
      <c r="Q1173" s="157"/>
      <c r="R1173" s="157"/>
      <c r="S1173" s="157"/>
      <c r="T1173" s="157"/>
      <c r="U1173" s="157"/>
      <c r="V1173" s="157"/>
      <c r="W1173" s="157"/>
      <c r="X1173" s="157"/>
      <c r="Y1173" s="148"/>
      <c r="Z1173" s="148"/>
      <c r="AA1173" s="148"/>
      <c r="AB1173" s="148"/>
      <c r="AC1173" s="148"/>
      <c r="AD1173" s="148"/>
      <c r="AE1173" s="148"/>
      <c r="AF1173" s="148"/>
      <c r="AG1173" s="148" t="s">
        <v>287</v>
      </c>
      <c r="AH1173" s="148">
        <v>0</v>
      </c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48"/>
      <c r="AX1173" s="148"/>
      <c r="AY1173" s="148"/>
      <c r="AZ1173" s="148"/>
      <c r="BA1173" s="148"/>
      <c r="BB1173" s="148"/>
      <c r="BC1173" s="148"/>
      <c r="BD1173" s="148"/>
      <c r="BE1173" s="148"/>
      <c r="BF1173" s="148"/>
      <c r="BG1173" s="148"/>
      <c r="BH1173" s="148"/>
    </row>
    <row r="1174" spans="1:60" outlineLevel="1" x14ac:dyDescent="0.2">
      <c r="A1174" s="155"/>
      <c r="B1174" s="156"/>
      <c r="C1174" s="185" t="s">
        <v>1203</v>
      </c>
      <c r="D1174" s="158"/>
      <c r="E1174" s="159">
        <v>2.5</v>
      </c>
      <c r="F1174" s="157"/>
      <c r="G1174" s="157"/>
      <c r="H1174" s="157"/>
      <c r="I1174" s="157"/>
      <c r="J1174" s="157"/>
      <c r="K1174" s="157"/>
      <c r="L1174" s="157"/>
      <c r="M1174" s="157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57"/>
      <c r="Y1174" s="148"/>
      <c r="Z1174" s="148"/>
      <c r="AA1174" s="148"/>
      <c r="AB1174" s="148"/>
      <c r="AC1174" s="148"/>
      <c r="AD1174" s="148"/>
      <c r="AE1174" s="148"/>
      <c r="AF1174" s="148"/>
      <c r="AG1174" s="148" t="s">
        <v>287</v>
      </c>
      <c r="AH1174" s="148">
        <v>0</v>
      </c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48"/>
      <c r="AX1174" s="148"/>
      <c r="AY1174" s="148"/>
      <c r="AZ1174" s="148"/>
      <c r="BA1174" s="148"/>
      <c r="BB1174" s="148"/>
      <c r="BC1174" s="148"/>
      <c r="BD1174" s="148"/>
      <c r="BE1174" s="148"/>
      <c r="BF1174" s="148"/>
      <c r="BG1174" s="148"/>
      <c r="BH1174" s="148"/>
    </row>
    <row r="1175" spans="1:60" outlineLevel="1" x14ac:dyDescent="0.2">
      <c r="A1175" s="167">
        <v>194</v>
      </c>
      <c r="B1175" s="168" t="s">
        <v>1206</v>
      </c>
      <c r="C1175" s="184" t="s">
        <v>1207</v>
      </c>
      <c r="D1175" s="169" t="s">
        <v>445</v>
      </c>
      <c r="E1175" s="170">
        <v>2</v>
      </c>
      <c r="F1175" s="171"/>
      <c r="G1175" s="172">
        <f>ROUND(E1175*F1175,2)</f>
        <v>0</v>
      </c>
      <c r="H1175" s="171"/>
      <c r="I1175" s="172">
        <f>ROUND(E1175*H1175,2)</f>
        <v>0</v>
      </c>
      <c r="J1175" s="171"/>
      <c r="K1175" s="172">
        <f>ROUND(E1175*J1175,2)</f>
        <v>0</v>
      </c>
      <c r="L1175" s="172">
        <v>15</v>
      </c>
      <c r="M1175" s="172">
        <f>G1175*(1+L1175/100)</f>
        <v>0</v>
      </c>
      <c r="N1175" s="172">
        <v>0</v>
      </c>
      <c r="O1175" s="172">
        <f>ROUND(E1175*N1175,2)</f>
        <v>0</v>
      </c>
      <c r="P1175" s="172">
        <v>0</v>
      </c>
      <c r="Q1175" s="172">
        <f>ROUND(E1175*P1175,2)</f>
        <v>0</v>
      </c>
      <c r="R1175" s="172"/>
      <c r="S1175" s="172" t="s">
        <v>291</v>
      </c>
      <c r="T1175" s="173" t="s">
        <v>283</v>
      </c>
      <c r="U1175" s="157">
        <v>0</v>
      </c>
      <c r="V1175" s="157">
        <f>ROUND(E1175*U1175,2)</f>
        <v>0</v>
      </c>
      <c r="W1175" s="157"/>
      <c r="X1175" s="157" t="s">
        <v>292</v>
      </c>
      <c r="Y1175" s="148"/>
      <c r="Z1175" s="148"/>
      <c r="AA1175" s="148"/>
      <c r="AB1175" s="148"/>
      <c r="AC1175" s="148"/>
      <c r="AD1175" s="148"/>
      <c r="AE1175" s="148"/>
      <c r="AF1175" s="148"/>
      <c r="AG1175" s="148" t="s">
        <v>293</v>
      </c>
      <c r="AH1175" s="148"/>
      <c r="AI1175" s="148"/>
      <c r="AJ1175" s="148"/>
      <c r="AK1175" s="148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148"/>
      <c r="AW1175" s="148"/>
      <c r="AX1175" s="148"/>
      <c r="AY1175" s="148"/>
      <c r="AZ1175" s="148"/>
      <c r="BA1175" s="148"/>
      <c r="BB1175" s="148"/>
      <c r="BC1175" s="148"/>
      <c r="BD1175" s="148"/>
      <c r="BE1175" s="148"/>
      <c r="BF1175" s="148"/>
      <c r="BG1175" s="148"/>
      <c r="BH1175" s="148"/>
    </row>
    <row r="1176" spans="1:60" outlineLevel="1" x14ac:dyDescent="0.2">
      <c r="A1176" s="155"/>
      <c r="B1176" s="156"/>
      <c r="C1176" s="185" t="s">
        <v>1208</v>
      </c>
      <c r="D1176" s="158"/>
      <c r="E1176" s="159"/>
      <c r="F1176" s="157"/>
      <c r="G1176" s="157"/>
      <c r="H1176" s="157"/>
      <c r="I1176" s="157"/>
      <c r="J1176" s="157"/>
      <c r="K1176" s="157"/>
      <c r="L1176" s="157"/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57"/>
      <c r="Y1176" s="148"/>
      <c r="Z1176" s="148"/>
      <c r="AA1176" s="148"/>
      <c r="AB1176" s="148"/>
      <c r="AC1176" s="148"/>
      <c r="AD1176" s="148"/>
      <c r="AE1176" s="148"/>
      <c r="AF1176" s="148"/>
      <c r="AG1176" s="148" t="s">
        <v>287</v>
      </c>
      <c r="AH1176" s="148">
        <v>0</v>
      </c>
      <c r="AI1176" s="148"/>
      <c r="AJ1176" s="148"/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48"/>
      <c r="AX1176" s="148"/>
      <c r="AY1176" s="148"/>
      <c r="AZ1176" s="148"/>
      <c r="BA1176" s="148"/>
      <c r="BB1176" s="148"/>
      <c r="BC1176" s="148"/>
      <c r="BD1176" s="148"/>
      <c r="BE1176" s="148"/>
      <c r="BF1176" s="148"/>
      <c r="BG1176" s="148"/>
      <c r="BH1176" s="148"/>
    </row>
    <row r="1177" spans="1:60" outlineLevel="1" x14ac:dyDescent="0.2">
      <c r="A1177" s="155"/>
      <c r="B1177" s="156"/>
      <c r="C1177" s="185" t="s">
        <v>148</v>
      </c>
      <c r="D1177" s="158"/>
      <c r="E1177" s="159">
        <v>2</v>
      </c>
      <c r="F1177" s="157"/>
      <c r="G1177" s="157"/>
      <c r="H1177" s="157"/>
      <c r="I1177" s="157"/>
      <c r="J1177" s="157"/>
      <c r="K1177" s="157"/>
      <c r="L1177" s="157"/>
      <c r="M1177" s="157"/>
      <c r="N1177" s="157"/>
      <c r="O1177" s="157"/>
      <c r="P1177" s="157"/>
      <c r="Q1177" s="157"/>
      <c r="R1177" s="157"/>
      <c r="S1177" s="157"/>
      <c r="T1177" s="157"/>
      <c r="U1177" s="157"/>
      <c r="V1177" s="157"/>
      <c r="W1177" s="157"/>
      <c r="X1177" s="157"/>
      <c r="Y1177" s="148"/>
      <c r="Z1177" s="148"/>
      <c r="AA1177" s="148"/>
      <c r="AB1177" s="148"/>
      <c r="AC1177" s="148"/>
      <c r="AD1177" s="148"/>
      <c r="AE1177" s="148"/>
      <c r="AF1177" s="148"/>
      <c r="AG1177" s="148" t="s">
        <v>287</v>
      </c>
      <c r="AH1177" s="148">
        <v>0</v>
      </c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48"/>
      <c r="AX1177" s="148"/>
      <c r="AY1177" s="148"/>
      <c r="AZ1177" s="148"/>
      <c r="BA1177" s="148"/>
      <c r="BB1177" s="148"/>
      <c r="BC1177" s="148"/>
      <c r="BD1177" s="148"/>
      <c r="BE1177" s="148"/>
      <c r="BF1177" s="148"/>
      <c r="BG1177" s="148"/>
      <c r="BH1177" s="148"/>
    </row>
    <row r="1178" spans="1:60" outlineLevel="1" x14ac:dyDescent="0.2">
      <c r="A1178" s="167">
        <v>195</v>
      </c>
      <c r="B1178" s="168" t="s">
        <v>1209</v>
      </c>
      <c r="C1178" s="184" t="s">
        <v>1210</v>
      </c>
      <c r="D1178" s="169" t="s">
        <v>445</v>
      </c>
      <c r="E1178" s="170">
        <v>2</v>
      </c>
      <c r="F1178" s="171"/>
      <c r="G1178" s="172">
        <f>ROUND(E1178*F1178,2)</f>
        <v>0</v>
      </c>
      <c r="H1178" s="171"/>
      <c r="I1178" s="172">
        <f>ROUND(E1178*H1178,2)</f>
        <v>0</v>
      </c>
      <c r="J1178" s="171"/>
      <c r="K1178" s="172">
        <f>ROUND(E1178*J1178,2)</f>
        <v>0</v>
      </c>
      <c r="L1178" s="172">
        <v>15</v>
      </c>
      <c r="M1178" s="172">
        <f>G1178*(1+L1178/100)</f>
        <v>0</v>
      </c>
      <c r="N1178" s="172">
        <v>0</v>
      </c>
      <c r="O1178" s="172">
        <f>ROUND(E1178*N1178,2)</f>
        <v>0</v>
      </c>
      <c r="P1178" s="172">
        <v>0</v>
      </c>
      <c r="Q1178" s="172">
        <f>ROUND(E1178*P1178,2)</f>
        <v>0</v>
      </c>
      <c r="R1178" s="172"/>
      <c r="S1178" s="172" t="s">
        <v>291</v>
      </c>
      <c r="T1178" s="173" t="s">
        <v>283</v>
      </c>
      <c r="U1178" s="157">
        <v>0</v>
      </c>
      <c r="V1178" s="157">
        <f>ROUND(E1178*U1178,2)</f>
        <v>0</v>
      </c>
      <c r="W1178" s="157"/>
      <c r="X1178" s="157" t="s">
        <v>292</v>
      </c>
      <c r="Y1178" s="148"/>
      <c r="Z1178" s="148"/>
      <c r="AA1178" s="148"/>
      <c r="AB1178" s="148"/>
      <c r="AC1178" s="148"/>
      <c r="AD1178" s="148"/>
      <c r="AE1178" s="148"/>
      <c r="AF1178" s="148"/>
      <c r="AG1178" s="148" t="s">
        <v>293</v>
      </c>
      <c r="AH1178" s="148"/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48"/>
      <c r="AX1178" s="148"/>
      <c r="AY1178" s="148"/>
      <c r="AZ1178" s="148"/>
      <c r="BA1178" s="148"/>
      <c r="BB1178" s="148"/>
      <c r="BC1178" s="148"/>
      <c r="BD1178" s="148"/>
      <c r="BE1178" s="148"/>
      <c r="BF1178" s="148"/>
      <c r="BG1178" s="148"/>
      <c r="BH1178" s="148"/>
    </row>
    <row r="1179" spans="1:60" outlineLevel="1" x14ac:dyDescent="0.2">
      <c r="A1179" s="155"/>
      <c r="B1179" s="156"/>
      <c r="C1179" s="185" t="s">
        <v>1208</v>
      </c>
      <c r="D1179" s="158"/>
      <c r="E1179" s="159"/>
      <c r="F1179" s="157"/>
      <c r="G1179" s="157"/>
      <c r="H1179" s="157"/>
      <c r="I1179" s="157"/>
      <c r="J1179" s="157"/>
      <c r="K1179" s="157"/>
      <c r="L1179" s="157"/>
      <c r="M1179" s="157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57"/>
      <c r="Y1179" s="148"/>
      <c r="Z1179" s="148"/>
      <c r="AA1179" s="148"/>
      <c r="AB1179" s="148"/>
      <c r="AC1179" s="148"/>
      <c r="AD1179" s="148"/>
      <c r="AE1179" s="148"/>
      <c r="AF1179" s="148"/>
      <c r="AG1179" s="148" t="s">
        <v>287</v>
      </c>
      <c r="AH1179" s="148">
        <v>0</v>
      </c>
      <c r="AI1179" s="148"/>
      <c r="AJ1179" s="148"/>
      <c r="AK1179" s="148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148"/>
      <c r="AW1179" s="148"/>
      <c r="AX1179" s="148"/>
      <c r="AY1179" s="148"/>
      <c r="AZ1179" s="148"/>
      <c r="BA1179" s="148"/>
      <c r="BB1179" s="148"/>
      <c r="BC1179" s="148"/>
      <c r="BD1179" s="148"/>
      <c r="BE1179" s="148"/>
      <c r="BF1179" s="148"/>
      <c r="BG1179" s="148"/>
      <c r="BH1179" s="148"/>
    </row>
    <row r="1180" spans="1:60" outlineLevel="1" x14ac:dyDescent="0.2">
      <c r="A1180" s="155"/>
      <c r="B1180" s="156"/>
      <c r="C1180" s="185" t="s">
        <v>148</v>
      </c>
      <c r="D1180" s="158"/>
      <c r="E1180" s="159">
        <v>2</v>
      </c>
      <c r="F1180" s="157"/>
      <c r="G1180" s="157"/>
      <c r="H1180" s="157"/>
      <c r="I1180" s="157"/>
      <c r="J1180" s="157"/>
      <c r="K1180" s="157"/>
      <c r="L1180" s="157"/>
      <c r="M1180" s="157"/>
      <c r="N1180" s="157"/>
      <c r="O1180" s="157"/>
      <c r="P1180" s="157"/>
      <c r="Q1180" s="157"/>
      <c r="R1180" s="157"/>
      <c r="S1180" s="157"/>
      <c r="T1180" s="157"/>
      <c r="U1180" s="157"/>
      <c r="V1180" s="157"/>
      <c r="W1180" s="157"/>
      <c r="X1180" s="157"/>
      <c r="Y1180" s="148"/>
      <c r="Z1180" s="148"/>
      <c r="AA1180" s="148"/>
      <c r="AB1180" s="148"/>
      <c r="AC1180" s="148"/>
      <c r="AD1180" s="148"/>
      <c r="AE1180" s="148"/>
      <c r="AF1180" s="148"/>
      <c r="AG1180" s="148" t="s">
        <v>287</v>
      </c>
      <c r="AH1180" s="148">
        <v>0</v>
      </c>
      <c r="AI1180" s="148"/>
      <c r="AJ1180" s="148"/>
      <c r="AK1180" s="148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48"/>
      <c r="AX1180" s="148"/>
      <c r="AY1180" s="148"/>
      <c r="AZ1180" s="148"/>
      <c r="BA1180" s="148"/>
      <c r="BB1180" s="148"/>
      <c r="BC1180" s="148"/>
      <c r="BD1180" s="148"/>
      <c r="BE1180" s="148"/>
      <c r="BF1180" s="148"/>
      <c r="BG1180" s="148"/>
      <c r="BH1180" s="148"/>
    </row>
    <row r="1181" spans="1:60" outlineLevel="1" x14ac:dyDescent="0.2">
      <c r="A1181" s="167">
        <v>196</v>
      </c>
      <c r="B1181" s="168" t="s">
        <v>1211</v>
      </c>
      <c r="C1181" s="184" t="s">
        <v>1212</v>
      </c>
      <c r="D1181" s="169" t="s">
        <v>445</v>
      </c>
      <c r="E1181" s="170">
        <v>1.5</v>
      </c>
      <c r="F1181" s="171"/>
      <c r="G1181" s="172">
        <f>ROUND(E1181*F1181,2)</f>
        <v>0</v>
      </c>
      <c r="H1181" s="171"/>
      <c r="I1181" s="172">
        <f>ROUND(E1181*H1181,2)</f>
        <v>0</v>
      </c>
      <c r="J1181" s="171"/>
      <c r="K1181" s="172">
        <f>ROUND(E1181*J1181,2)</f>
        <v>0</v>
      </c>
      <c r="L1181" s="172">
        <v>15</v>
      </c>
      <c r="M1181" s="172">
        <f>G1181*(1+L1181/100)</f>
        <v>0</v>
      </c>
      <c r="N1181" s="172">
        <v>0</v>
      </c>
      <c r="O1181" s="172">
        <f>ROUND(E1181*N1181,2)</f>
        <v>0</v>
      </c>
      <c r="P1181" s="172">
        <v>0</v>
      </c>
      <c r="Q1181" s="172">
        <f>ROUND(E1181*P1181,2)</f>
        <v>0</v>
      </c>
      <c r="R1181" s="172"/>
      <c r="S1181" s="172" t="s">
        <v>291</v>
      </c>
      <c r="T1181" s="173" t="s">
        <v>283</v>
      </c>
      <c r="U1181" s="157">
        <v>0</v>
      </c>
      <c r="V1181" s="157">
        <f>ROUND(E1181*U1181,2)</f>
        <v>0</v>
      </c>
      <c r="W1181" s="157"/>
      <c r="X1181" s="157" t="s">
        <v>292</v>
      </c>
      <c r="Y1181" s="148"/>
      <c r="Z1181" s="148"/>
      <c r="AA1181" s="148"/>
      <c r="AB1181" s="148"/>
      <c r="AC1181" s="148"/>
      <c r="AD1181" s="148"/>
      <c r="AE1181" s="148"/>
      <c r="AF1181" s="148"/>
      <c r="AG1181" s="148" t="s">
        <v>293</v>
      </c>
      <c r="AH1181" s="148"/>
      <c r="AI1181" s="148"/>
      <c r="AJ1181" s="148"/>
      <c r="AK1181" s="148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148"/>
      <c r="AW1181" s="148"/>
      <c r="AX1181" s="148"/>
      <c r="AY1181" s="148"/>
      <c r="AZ1181" s="148"/>
      <c r="BA1181" s="148"/>
      <c r="BB1181" s="148"/>
      <c r="BC1181" s="148"/>
      <c r="BD1181" s="148"/>
      <c r="BE1181" s="148"/>
      <c r="BF1181" s="148"/>
      <c r="BG1181" s="148"/>
      <c r="BH1181" s="148"/>
    </row>
    <row r="1182" spans="1:60" outlineLevel="1" x14ac:dyDescent="0.2">
      <c r="A1182" s="155"/>
      <c r="B1182" s="156"/>
      <c r="C1182" s="185" t="s">
        <v>1213</v>
      </c>
      <c r="D1182" s="158"/>
      <c r="E1182" s="159"/>
      <c r="F1182" s="157"/>
      <c r="G1182" s="157"/>
      <c r="H1182" s="157"/>
      <c r="I1182" s="157"/>
      <c r="J1182" s="157"/>
      <c r="K1182" s="157"/>
      <c r="L1182" s="157"/>
      <c r="M1182" s="157"/>
      <c r="N1182" s="157"/>
      <c r="O1182" s="157"/>
      <c r="P1182" s="157"/>
      <c r="Q1182" s="157"/>
      <c r="R1182" s="157"/>
      <c r="S1182" s="157"/>
      <c r="T1182" s="157"/>
      <c r="U1182" s="157"/>
      <c r="V1182" s="157"/>
      <c r="W1182" s="157"/>
      <c r="X1182" s="157"/>
      <c r="Y1182" s="148"/>
      <c r="Z1182" s="148"/>
      <c r="AA1182" s="148"/>
      <c r="AB1182" s="148"/>
      <c r="AC1182" s="148"/>
      <c r="AD1182" s="148"/>
      <c r="AE1182" s="148"/>
      <c r="AF1182" s="148"/>
      <c r="AG1182" s="148" t="s">
        <v>287</v>
      </c>
      <c r="AH1182" s="148">
        <v>0</v>
      </c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48"/>
      <c r="AX1182" s="148"/>
      <c r="AY1182" s="148"/>
      <c r="AZ1182" s="148"/>
      <c r="BA1182" s="148"/>
      <c r="BB1182" s="148"/>
      <c r="BC1182" s="148"/>
      <c r="BD1182" s="148"/>
      <c r="BE1182" s="148"/>
      <c r="BF1182" s="148"/>
      <c r="BG1182" s="148"/>
      <c r="BH1182" s="148"/>
    </row>
    <row r="1183" spans="1:60" outlineLevel="1" x14ac:dyDescent="0.2">
      <c r="A1183" s="155"/>
      <c r="B1183" s="156"/>
      <c r="C1183" s="185" t="s">
        <v>1214</v>
      </c>
      <c r="D1183" s="158"/>
      <c r="E1183" s="159">
        <v>1.5</v>
      </c>
      <c r="F1183" s="157"/>
      <c r="G1183" s="157"/>
      <c r="H1183" s="157"/>
      <c r="I1183" s="157"/>
      <c r="J1183" s="157"/>
      <c r="K1183" s="157"/>
      <c r="L1183" s="157"/>
      <c r="M1183" s="157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57"/>
      <c r="Y1183" s="148"/>
      <c r="Z1183" s="148"/>
      <c r="AA1183" s="148"/>
      <c r="AB1183" s="148"/>
      <c r="AC1183" s="148"/>
      <c r="AD1183" s="148"/>
      <c r="AE1183" s="148"/>
      <c r="AF1183" s="148"/>
      <c r="AG1183" s="148" t="s">
        <v>287</v>
      </c>
      <c r="AH1183" s="148">
        <v>0</v>
      </c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48"/>
      <c r="AX1183" s="148"/>
      <c r="AY1183" s="148"/>
      <c r="AZ1183" s="148"/>
      <c r="BA1183" s="148"/>
      <c r="BB1183" s="148"/>
      <c r="BC1183" s="148"/>
      <c r="BD1183" s="148"/>
      <c r="BE1183" s="148"/>
      <c r="BF1183" s="148"/>
      <c r="BG1183" s="148"/>
      <c r="BH1183" s="148"/>
    </row>
    <row r="1184" spans="1:60" outlineLevel="1" x14ac:dyDescent="0.2">
      <c r="A1184" s="167">
        <v>197</v>
      </c>
      <c r="B1184" s="168" t="s">
        <v>1215</v>
      </c>
      <c r="C1184" s="184" t="s">
        <v>1216</v>
      </c>
      <c r="D1184" s="169" t="s">
        <v>364</v>
      </c>
      <c r="E1184" s="170">
        <v>8.9</v>
      </c>
      <c r="F1184" s="171"/>
      <c r="G1184" s="172">
        <f>ROUND(E1184*F1184,2)</f>
        <v>0</v>
      </c>
      <c r="H1184" s="171"/>
      <c r="I1184" s="172">
        <f>ROUND(E1184*H1184,2)</f>
        <v>0</v>
      </c>
      <c r="J1184" s="171"/>
      <c r="K1184" s="172">
        <f>ROUND(E1184*J1184,2)</f>
        <v>0</v>
      </c>
      <c r="L1184" s="172">
        <v>15</v>
      </c>
      <c r="M1184" s="172">
        <f>G1184*(1+L1184/100)</f>
        <v>0</v>
      </c>
      <c r="N1184" s="172">
        <v>0</v>
      </c>
      <c r="O1184" s="172">
        <f>ROUND(E1184*N1184,2)</f>
        <v>0</v>
      </c>
      <c r="P1184" s="172">
        <v>0</v>
      </c>
      <c r="Q1184" s="172">
        <f>ROUND(E1184*P1184,2)</f>
        <v>0</v>
      </c>
      <c r="R1184" s="172"/>
      <c r="S1184" s="172" t="s">
        <v>291</v>
      </c>
      <c r="T1184" s="173" t="s">
        <v>283</v>
      </c>
      <c r="U1184" s="157">
        <v>0</v>
      </c>
      <c r="V1184" s="157">
        <f>ROUND(E1184*U1184,2)</f>
        <v>0</v>
      </c>
      <c r="W1184" s="157"/>
      <c r="X1184" s="157" t="s">
        <v>292</v>
      </c>
      <c r="Y1184" s="148"/>
      <c r="Z1184" s="148"/>
      <c r="AA1184" s="148"/>
      <c r="AB1184" s="148"/>
      <c r="AC1184" s="148"/>
      <c r="AD1184" s="148"/>
      <c r="AE1184" s="148"/>
      <c r="AF1184" s="148"/>
      <c r="AG1184" s="148" t="s">
        <v>293</v>
      </c>
      <c r="AH1184" s="148"/>
      <c r="AI1184" s="148"/>
      <c r="AJ1184" s="148"/>
      <c r="AK1184" s="148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148"/>
      <c r="AW1184" s="148"/>
      <c r="AX1184" s="148"/>
      <c r="AY1184" s="148"/>
      <c r="AZ1184" s="148"/>
      <c r="BA1184" s="148"/>
      <c r="BB1184" s="148"/>
      <c r="BC1184" s="148"/>
      <c r="BD1184" s="148"/>
      <c r="BE1184" s="148"/>
      <c r="BF1184" s="148"/>
      <c r="BG1184" s="148"/>
      <c r="BH1184" s="148"/>
    </row>
    <row r="1185" spans="1:60" outlineLevel="1" x14ac:dyDescent="0.2">
      <c r="A1185" s="155"/>
      <c r="B1185" s="156"/>
      <c r="C1185" s="185" t="s">
        <v>1217</v>
      </c>
      <c r="D1185" s="158"/>
      <c r="E1185" s="159"/>
      <c r="F1185" s="157"/>
      <c r="G1185" s="157"/>
      <c r="H1185" s="157"/>
      <c r="I1185" s="157"/>
      <c r="J1185" s="157"/>
      <c r="K1185" s="157"/>
      <c r="L1185" s="157"/>
      <c r="M1185" s="157"/>
      <c r="N1185" s="157"/>
      <c r="O1185" s="157"/>
      <c r="P1185" s="157"/>
      <c r="Q1185" s="157"/>
      <c r="R1185" s="157"/>
      <c r="S1185" s="157"/>
      <c r="T1185" s="157"/>
      <c r="U1185" s="157"/>
      <c r="V1185" s="157"/>
      <c r="W1185" s="157"/>
      <c r="X1185" s="157"/>
      <c r="Y1185" s="148"/>
      <c r="Z1185" s="148"/>
      <c r="AA1185" s="148"/>
      <c r="AB1185" s="148"/>
      <c r="AC1185" s="148"/>
      <c r="AD1185" s="148"/>
      <c r="AE1185" s="148"/>
      <c r="AF1185" s="148"/>
      <c r="AG1185" s="148" t="s">
        <v>287</v>
      </c>
      <c r="AH1185" s="148">
        <v>0</v>
      </c>
      <c r="AI1185" s="148"/>
      <c r="AJ1185" s="148"/>
      <c r="AK1185" s="148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148"/>
      <c r="AW1185" s="148"/>
      <c r="AX1185" s="148"/>
      <c r="AY1185" s="148"/>
      <c r="AZ1185" s="148"/>
      <c r="BA1185" s="148"/>
      <c r="BB1185" s="148"/>
      <c r="BC1185" s="148"/>
      <c r="BD1185" s="148"/>
      <c r="BE1185" s="148"/>
      <c r="BF1185" s="148"/>
      <c r="BG1185" s="148"/>
      <c r="BH1185" s="148"/>
    </row>
    <row r="1186" spans="1:60" outlineLevel="1" x14ac:dyDescent="0.2">
      <c r="A1186" s="155"/>
      <c r="B1186" s="156"/>
      <c r="C1186" s="185" t="s">
        <v>1218</v>
      </c>
      <c r="D1186" s="158"/>
      <c r="E1186" s="159">
        <v>8.9</v>
      </c>
      <c r="F1186" s="157"/>
      <c r="G1186" s="157"/>
      <c r="H1186" s="157"/>
      <c r="I1186" s="157"/>
      <c r="J1186" s="157"/>
      <c r="K1186" s="157"/>
      <c r="L1186" s="157"/>
      <c r="M1186" s="157"/>
      <c r="N1186" s="157"/>
      <c r="O1186" s="157"/>
      <c r="P1186" s="157"/>
      <c r="Q1186" s="157"/>
      <c r="R1186" s="157"/>
      <c r="S1186" s="157"/>
      <c r="T1186" s="157"/>
      <c r="U1186" s="157"/>
      <c r="V1186" s="157"/>
      <c r="W1186" s="157"/>
      <c r="X1186" s="157"/>
      <c r="Y1186" s="148"/>
      <c r="Z1186" s="148"/>
      <c r="AA1186" s="148"/>
      <c r="AB1186" s="148"/>
      <c r="AC1186" s="148"/>
      <c r="AD1186" s="148"/>
      <c r="AE1186" s="148"/>
      <c r="AF1186" s="148"/>
      <c r="AG1186" s="148" t="s">
        <v>287</v>
      </c>
      <c r="AH1186" s="148">
        <v>0</v>
      </c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48"/>
      <c r="AX1186" s="148"/>
      <c r="AY1186" s="148"/>
      <c r="AZ1186" s="148"/>
      <c r="BA1186" s="148"/>
      <c r="BB1186" s="148"/>
      <c r="BC1186" s="148"/>
      <c r="BD1186" s="148"/>
      <c r="BE1186" s="148"/>
      <c r="BF1186" s="148"/>
      <c r="BG1186" s="148"/>
      <c r="BH1186" s="148"/>
    </row>
    <row r="1187" spans="1:60" outlineLevel="1" x14ac:dyDescent="0.2">
      <c r="A1187" s="167">
        <v>198</v>
      </c>
      <c r="B1187" s="168" t="s">
        <v>1219</v>
      </c>
      <c r="C1187" s="184" t="s">
        <v>1220</v>
      </c>
      <c r="D1187" s="169" t="s">
        <v>364</v>
      </c>
      <c r="E1187" s="170">
        <v>26.700000000000003</v>
      </c>
      <c r="F1187" s="171"/>
      <c r="G1187" s="172">
        <f>ROUND(E1187*F1187,2)</f>
        <v>0</v>
      </c>
      <c r="H1187" s="171"/>
      <c r="I1187" s="172">
        <f>ROUND(E1187*H1187,2)</f>
        <v>0</v>
      </c>
      <c r="J1187" s="171"/>
      <c r="K1187" s="172">
        <f>ROUND(E1187*J1187,2)</f>
        <v>0</v>
      </c>
      <c r="L1187" s="172">
        <v>15</v>
      </c>
      <c r="M1187" s="172">
        <f>G1187*(1+L1187/100)</f>
        <v>0</v>
      </c>
      <c r="N1187" s="172">
        <v>0</v>
      </c>
      <c r="O1187" s="172">
        <f>ROUND(E1187*N1187,2)</f>
        <v>0</v>
      </c>
      <c r="P1187" s="172">
        <v>0</v>
      </c>
      <c r="Q1187" s="172">
        <f>ROUND(E1187*P1187,2)</f>
        <v>0</v>
      </c>
      <c r="R1187" s="172"/>
      <c r="S1187" s="172" t="s">
        <v>291</v>
      </c>
      <c r="T1187" s="173" t="s">
        <v>283</v>
      </c>
      <c r="U1187" s="157">
        <v>0</v>
      </c>
      <c r="V1187" s="157">
        <f>ROUND(E1187*U1187,2)</f>
        <v>0</v>
      </c>
      <c r="W1187" s="157"/>
      <c r="X1187" s="157" t="s">
        <v>292</v>
      </c>
      <c r="Y1187" s="148"/>
      <c r="Z1187" s="148"/>
      <c r="AA1187" s="148"/>
      <c r="AB1187" s="148"/>
      <c r="AC1187" s="148"/>
      <c r="AD1187" s="148"/>
      <c r="AE1187" s="148"/>
      <c r="AF1187" s="148"/>
      <c r="AG1187" s="148" t="s">
        <v>293</v>
      </c>
      <c r="AH1187" s="148"/>
      <c r="AI1187" s="148"/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148"/>
      <c r="AW1187" s="148"/>
      <c r="AX1187" s="148"/>
      <c r="AY1187" s="148"/>
      <c r="AZ1187" s="148"/>
      <c r="BA1187" s="148"/>
      <c r="BB1187" s="148"/>
      <c r="BC1187" s="148"/>
      <c r="BD1187" s="148"/>
      <c r="BE1187" s="148"/>
      <c r="BF1187" s="148"/>
      <c r="BG1187" s="148"/>
      <c r="BH1187" s="148"/>
    </row>
    <row r="1188" spans="1:60" outlineLevel="1" x14ac:dyDescent="0.2">
      <c r="A1188" s="155"/>
      <c r="B1188" s="156"/>
      <c r="C1188" s="185" t="s">
        <v>1221</v>
      </c>
      <c r="D1188" s="158"/>
      <c r="E1188" s="159"/>
      <c r="F1188" s="157"/>
      <c r="G1188" s="157"/>
      <c r="H1188" s="157"/>
      <c r="I1188" s="157"/>
      <c r="J1188" s="157"/>
      <c r="K1188" s="157"/>
      <c r="L1188" s="157"/>
      <c r="M1188" s="157"/>
      <c r="N1188" s="157"/>
      <c r="O1188" s="157"/>
      <c r="P1188" s="157"/>
      <c r="Q1188" s="157"/>
      <c r="R1188" s="157"/>
      <c r="S1188" s="157"/>
      <c r="T1188" s="157"/>
      <c r="U1188" s="157"/>
      <c r="V1188" s="157"/>
      <c r="W1188" s="157"/>
      <c r="X1188" s="157"/>
      <c r="Y1188" s="148"/>
      <c r="Z1188" s="148"/>
      <c r="AA1188" s="148"/>
      <c r="AB1188" s="148"/>
      <c r="AC1188" s="148"/>
      <c r="AD1188" s="148"/>
      <c r="AE1188" s="148"/>
      <c r="AF1188" s="148"/>
      <c r="AG1188" s="148" t="s">
        <v>287</v>
      </c>
      <c r="AH1188" s="148">
        <v>0</v>
      </c>
      <c r="AI1188" s="148"/>
      <c r="AJ1188" s="148"/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48"/>
      <c r="AX1188" s="148"/>
      <c r="AY1188" s="148"/>
      <c r="AZ1188" s="148"/>
      <c r="BA1188" s="148"/>
      <c r="BB1188" s="148"/>
      <c r="BC1188" s="148"/>
      <c r="BD1188" s="148"/>
      <c r="BE1188" s="148"/>
      <c r="BF1188" s="148"/>
      <c r="BG1188" s="148"/>
      <c r="BH1188" s="148"/>
    </row>
    <row r="1189" spans="1:60" outlineLevel="1" x14ac:dyDescent="0.2">
      <c r="A1189" s="155"/>
      <c r="B1189" s="156"/>
      <c r="C1189" s="185" t="s">
        <v>1222</v>
      </c>
      <c r="D1189" s="158"/>
      <c r="E1189" s="159">
        <v>26.700000000000003</v>
      </c>
      <c r="F1189" s="157"/>
      <c r="G1189" s="157"/>
      <c r="H1189" s="157"/>
      <c r="I1189" s="157"/>
      <c r="J1189" s="157"/>
      <c r="K1189" s="157"/>
      <c r="L1189" s="157"/>
      <c r="M1189" s="157"/>
      <c r="N1189" s="157"/>
      <c r="O1189" s="157"/>
      <c r="P1189" s="157"/>
      <c r="Q1189" s="157"/>
      <c r="R1189" s="157"/>
      <c r="S1189" s="157"/>
      <c r="T1189" s="157"/>
      <c r="U1189" s="157"/>
      <c r="V1189" s="157"/>
      <c r="W1189" s="157"/>
      <c r="X1189" s="157"/>
      <c r="Y1189" s="148"/>
      <c r="Z1189" s="148"/>
      <c r="AA1189" s="148"/>
      <c r="AB1189" s="148"/>
      <c r="AC1189" s="148"/>
      <c r="AD1189" s="148"/>
      <c r="AE1189" s="148"/>
      <c r="AF1189" s="148"/>
      <c r="AG1189" s="148" t="s">
        <v>287</v>
      </c>
      <c r="AH1189" s="148">
        <v>0</v>
      </c>
      <c r="AI1189" s="148"/>
      <c r="AJ1189" s="148"/>
      <c r="AK1189" s="148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148"/>
      <c r="AW1189" s="148"/>
      <c r="AX1189" s="148"/>
      <c r="AY1189" s="148"/>
      <c r="AZ1189" s="148"/>
      <c r="BA1189" s="148"/>
      <c r="BB1189" s="148"/>
      <c r="BC1189" s="148"/>
      <c r="BD1189" s="148"/>
      <c r="BE1189" s="148"/>
      <c r="BF1189" s="148"/>
      <c r="BG1189" s="148"/>
      <c r="BH1189" s="148"/>
    </row>
    <row r="1190" spans="1:60" outlineLevel="1" x14ac:dyDescent="0.2">
      <c r="A1190" s="167">
        <v>199</v>
      </c>
      <c r="B1190" s="168" t="s">
        <v>1223</v>
      </c>
      <c r="C1190" s="184" t="s">
        <v>1224</v>
      </c>
      <c r="D1190" s="169" t="s">
        <v>364</v>
      </c>
      <c r="E1190" s="170">
        <v>8.9</v>
      </c>
      <c r="F1190" s="171"/>
      <c r="G1190" s="172">
        <f>ROUND(E1190*F1190,2)</f>
        <v>0</v>
      </c>
      <c r="H1190" s="171"/>
      <c r="I1190" s="172">
        <f>ROUND(E1190*H1190,2)</f>
        <v>0</v>
      </c>
      <c r="J1190" s="171"/>
      <c r="K1190" s="172">
        <f>ROUND(E1190*J1190,2)</f>
        <v>0</v>
      </c>
      <c r="L1190" s="172">
        <v>15</v>
      </c>
      <c r="M1190" s="172">
        <f>G1190*(1+L1190/100)</f>
        <v>0</v>
      </c>
      <c r="N1190" s="172">
        <v>0</v>
      </c>
      <c r="O1190" s="172">
        <f>ROUND(E1190*N1190,2)</f>
        <v>0</v>
      </c>
      <c r="P1190" s="172">
        <v>0</v>
      </c>
      <c r="Q1190" s="172">
        <f>ROUND(E1190*P1190,2)</f>
        <v>0</v>
      </c>
      <c r="R1190" s="172"/>
      <c r="S1190" s="172" t="s">
        <v>291</v>
      </c>
      <c r="T1190" s="173" t="s">
        <v>283</v>
      </c>
      <c r="U1190" s="157">
        <v>0</v>
      </c>
      <c r="V1190" s="157">
        <f>ROUND(E1190*U1190,2)</f>
        <v>0</v>
      </c>
      <c r="W1190" s="157"/>
      <c r="X1190" s="157" t="s">
        <v>292</v>
      </c>
      <c r="Y1190" s="148"/>
      <c r="Z1190" s="148"/>
      <c r="AA1190" s="148"/>
      <c r="AB1190" s="148"/>
      <c r="AC1190" s="148"/>
      <c r="AD1190" s="148"/>
      <c r="AE1190" s="148"/>
      <c r="AF1190" s="148"/>
      <c r="AG1190" s="148" t="s">
        <v>293</v>
      </c>
      <c r="AH1190" s="148"/>
      <c r="AI1190" s="148"/>
      <c r="AJ1190" s="148"/>
      <c r="AK1190" s="148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48"/>
      <c r="AX1190" s="148"/>
      <c r="AY1190" s="148"/>
      <c r="AZ1190" s="148"/>
      <c r="BA1190" s="148"/>
      <c r="BB1190" s="148"/>
      <c r="BC1190" s="148"/>
      <c r="BD1190" s="148"/>
      <c r="BE1190" s="148"/>
      <c r="BF1190" s="148"/>
      <c r="BG1190" s="148"/>
      <c r="BH1190" s="148"/>
    </row>
    <row r="1191" spans="1:60" outlineLevel="1" x14ac:dyDescent="0.2">
      <c r="A1191" s="155"/>
      <c r="B1191" s="156"/>
      <c r="C1191" s="185" t="s">
        <v>1217</v>
      </c>
      <c r="D1191" s="158"/>
      <c r="E1191" s="159"/>
      <c r="F1191" s="157"/>
      <c r="G1191" s="157"/>
      <c r="H1191" s="157"/>
      <c r="I1191" s="157"/>
      <c r="J1191" s="157"/>
      <c r="K1191" s="157"/>
      <c r="L1191" s="157"/>
      <c r="M1191" s="157"/>
      <c r="N1191" s="157"/>
      <c r="O1191" s="157"/>
      <c r="P1191" s="157"/>
      <c r="Q1191" s="157"/>
      <c r="R1191" s="157"/>
      <c r="S1191" s="157"/>
      <c r="T1191" s="157"/>
      <c r="U1191" s="157"/>
      <c r="V1191" s="157"/>
      <c r="W1191" s="157"/>
      <c r="X1191" s="157"/>
      <c r="Y1191" s="148"/>
      <c r="Z1191" s="148"/>
      <c r="AA1191" s="148"/>
      <c r="AB1191" s="148"/>
      <c r="AC1191" s="148"/>
      <c r="AD1191" s="148"/>
      <c r="AE1191" s="148"/>
      <c r="AF1191" s="148"/>
      <c r="AG1191" s="148" t="s">
        <v>287</v>
      </c>
      <c r="AH1191" s="148">
        <v>0</v>
      </c>
      <c r="AI1191" s="148"/>
      <c r="AJ1191" s="148"/>
      <c r="AK1191" s="148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148"/>
      <c r="AW1191" s="148"/>
      <c r="AX1191" s="148"/>
      <c r="AY1191" s="148"/>
      <c r="AZ1191" s="148"/>
      <c r="BA1191" s="148"/>
      <c r="BB1191" s="148"/>
      <c r="BC1191" s="148"/>
      <c r="BD1191" s="148"/>
      <c r="BE1191" s="148"/>
      <c r="BF1191" s="148"/>
      <c r="BG1191" s="148"/>
      <c r="BH1191" s="148"/>
    </row>
    <row r="1192" spans="1:60" outlineLevel="1" x14ac:dyDescent="0.2">
      <c r="A1192" s="155"/>
      <c r="B1192" s="156"/>
      <c r="C1192" s="185" t="s">
        <v>1218</v>
      </c>
      <c r="D1192" s="158"/>
      <c r="E1192" s="159">
        <v>8.9</v>
      </c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57"/>
      <c r="Y1192" s="148"/>
      <c r="Z1192" s="148"/>
      <c r="AA1192" s="148"/>
      <c r="AB1192" s="148"/>
      <c r="AC1192" s="148"/>
      <c r="AD1192" s="148"/>
      <c r="AE1192" s="148"/>
      <c r="AF1192" s="148"/>
      <c r="AG1192" s="148" t="s">
        <v>287</v>
      </c>
      <c r="AH1192" s="148">
        <v>0</v>
      </c>
      <c r="AI1192" s="148"/>
      <c r="AJ1192" s="148"/>
      <c r="AK1192" s="148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48"/>
      <c r="AX1192" s="148"/>
      <c r="AY1192" s="148"/>
      <c r="AZ1192" s="148"/>
      <c r="BA1192" s="148"/>
      <c r="BB1192" s="148"/>
      <c r="BC1192" s="148"/>
      <c r="BD1192" s="148"/>
      <c r="BE1192" s="148"/>
      <c r="BF1192" s="148"/>
      <c r="BG1192" s="148"/>
      <c r="BH1192" s="148"/>
    </row>
    <row r="1193" spans="1:60" outlineLevel="1" x14ac:dyDescent="0.2">
      <c r="A1193" s="167">
        <v>200</v>
      </c>
      <c r="B1193" s="168" t="s">
        <v>1225</v>
      </c>
      <c r="C1193" s="184" t="s">
        <v>1226</v>
      </c>
      <c r="D1193" s="169" t="s">
        <v>364</v>
      </c>
      <c r="E1193" s="170">
        <v>17.8</v>
      </c>
      <c r="F1193" s="171"/>
      <c r="G1193" s="172">
        <f>ROUND(E1193*F1193,2)</f>
        <v>0</v>
      </c>
      <c r="H1193" s="171"/>
      <c r="I1193" s="172">
        <f>ROUND(E1193*H1193,2)</f>
        <v>0</v>
      </c>
      <c r="J1193" s="171"/>
      <c r="K1193" s="172">
        <f>ROUND(E1193*J1193,2)</f>
        <v>0</v>
      </c>
      <c r="L1193" s="172">
        <v>15</v>
      </c>
      <c r="M1193" s="172">
        <f>G1193*(1+L1193/100)</f>
        <v>0</v>
      </c>
      <c r="N1193" s="172">
        <v>0</v>
      </c>
      <c r="O1193" s="172">
        <f>ROUND(E1193*N1193,2)</f>
        <v>0</v>
      </c>
      <c r="P1193" s="172">
        <v>0</v>
      </c>
      <c r="Q1193" s="172">
        <f>ROUND(E1193*P1193,2)</f>
        <v>0</v>
      </c>
      <c r="R1193" s="172"/>
      <c r="S1193" s="172" t="s">
        <v>291</v>
      </c>
      <c r="T1193" s="173" t="s">
        <v>283</v>
      </c>
      <c r="U1193" s="157">
        <v>0</v>
      </c>
      <c r="V1193" s="157">
        <f>ROUND(E1193*U1193,2)</f>
        <v>0</v>
      </c>
      <c r="W1193" s="157"/>
      <c r="X1193" s="157" t="s">
        <v>292</v>
      </c>
      <c r="Y1193" s="148"/>
      <c r="Z1193" s="148"/>
      <c r="AA1193" s="148"/>
      <c r="AB1193" s="148"/>
      <c r="AC1193" s="148"/>
      <c r="AD1193" s="148"/>
      <c r="AE1193" s="148"/>
      <c r="AF1193" s="148"/>
      <c r="AG1193" s="148" t="s">
        <v>293</v>
      </c>
      <c r="AH1193" s="148"/>
      <c r="AI1193" s="148"/>
      <c r="AJ1193" s="148"/>
      <c r="AK1193" s="148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148"/>
      <c r="AW1193" s="148"/>
      <c r="AX1193" s="148"/>
      <c r="AY1193" s="148"/>
      <c r="AZ1193" s="148"/>
      <c r="BA1193" s="148"/>
      <c r="BB1193" s="148"/>
      <c r="BC1193" s="148"/>
      <c r="BD1193" s="148"/>
      <c r="BE1193" s="148"/>
      <c r="BF1193" s="148"/>
      <c r="BG1193" s="148"/>
      <c r="BH1193" s="148"/>
    </row>
    <row r="1194" spans="1:60" outlineLevel="1" x14ac:dyDescent="0.2">
      <c r="A1194" s="155"/>
      <c r="B1194" s="156"/>
      <c r="C1194" s="185" t="s">
        <v>1227</v>
      </c>
      <c r="D1194" s="158"/>
      <c r="E1194" s="159"/>
      <c r="F1194" s="157"/>
      <c r="G1194" s="157"/>
      <c r="H1194" s="157"/>
      <c r="I1194" s="157"/>
      <c r="J1194" s="157"/>
      <c r="K1194" s="157"/>
      <c r="L1194" s="157"/>
      <c r="M1194" s="157"/>
      <c r="N1194" s="157"/>
      <c r="O1194" s="157"/>
      <c r="P1194" s="157"/>
      <c r="Q1194" s="157"/>
      <c r="R1194" s="157"/>
      <c r="S1194" s="157"/>
      <c r="T1194" s="157"/>
      <c r="U1194" s="157"/>
      <c r="V1194" s="157"/>
      <c r="W1194" s="157"/>
      <c r="X1194" s="157"/>
      <c r="Y1194" s="148"/>
      <c r="Z1194" s="148"/>
      <c r="AA1194" s="148"/>
      <c r="AB1194" s="148"/>
      <c r="AC1194" s="148"/>
      <c r="AD1194" s="148"/>
      <c r="AE1194" s="148"/>
      <c r="AF1194" s="148"/>
      <c r="AG1194" s="148" t="s">
        <v>287</v>
      </c>
      <c r="AH1194" s="148">
        <v>0</v>
      </c>
      <c r="AI1194" s="148"/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48"/>
      <c r="AX1194" s="148"/>
      <c r="AY1194" s="148"/>
      <c r="AZ1194" s="148"/>
      <c r="BA1194" s="148"/>
      <c r="BB1194" s="148"/>
      <c r="BC1194" s="148"/>
      <c r="BD1194" s="148"/>
      <c r="BE1194" s="148"/>
      <c r="BF1194" s="148"/>
      <c r="BG1194" s="148"/>
      <c r="BH1194" s="148"/>
    </row>
    <row r="1195" spans="1:60" outlineLevel="1" x14ac:dyDescent="0.2">
      <c r="A1195" s="155"/>
      <c r="B1195" s="156"/>
      <c r="C1195" s="185" t="s">
        <v>1228</v>
      </c>
      <c r="D1195" s="158"/>
      <c r="E1195" s="159">
        <v>17.8</v>
      </c>
      <c r="F1195" s="157"/>
      <c r="G1195" s="157"/>
      <c r="H1195" s="157"/>
      <c r="I1195" s="157"/>
      <c r="J1195" s="157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57"/>
      <c r="Y1195" s="148"/>
      <c r="Z1195" s="148"/>
      <c r="AA1195" s="148"/>
      <c r="AB1195" s="148"/>
      <c r="AC1195" s="148"/>
      <c r="AD1195" s="148"/>
      <c r="AE1195" s="148"/>
      <c r="AF1195" s="148"/>
      <c r="AG1195" s="148" t="s">
        <v>287</v>
      </c>
      <c r="AH1195" s="148">
        <v>0</v>
      </c>
      <c r="AI1195" s="148"/>
      <c r="AJ1195" s="148"/>
      <c r="AK1195" s="148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148"/>
      <c r="AW1195" s="148"/>
      <c r="AX1195" s="148"/>
      <c r="AY1195" s="148"/>
      <c r="AZ1195" s="148"/>
      <c r="BA1195" s="148"/>
      <c r="BB1195" s="148"/>
      <c r="BC1195" s="148"/>
      <c r="BD1195" s="148"/>
      <c r="BE1195" s="148"/>
      <c r="BF1195" s="148"/>
      <c r="BG1195" s="148"/>
      <c r="BH1195" s="148"/>
    </row>
    <row r="1196" spans="1:60" outlineLevel="1" x14ac:dyDescent="0.2">
      <c r="A1196" s="167">
        <v>201</v>
      </c>
      <c r="B1196" s="168" t="s">
        <v>1229</v>
      </c>
      <c r="C1196" s="184" t="s">
        <v>1230</v>
      </c>
      <c r="D1196" s="169" t="s">
        <v>364</v>
      </c>
      <c r="E1196" s="170">
        <v>8.9</v>
      </c>
      <c r="F1196" s="171"/>
      <c r="G1196" s="172">
        <f>ROUND(E1196*F1196,2)</f>
        <v>0</v>
      </c>
      <c r="H1196" s="171"/>
      <c r="I1196" s="172">
        <f>ROUND(E1196*H1196,2)</f>
        <v>0</v>
      </c>
      <c r="J1196" s="171"/>
      <c r="K1196" s="172">
        <f>ROUND(E1196*J1196,2)</f>
        <v>0</v>
      </c>
      <c r="L1196" s="172">
        <v>15</v>
      </c>
      <c r="M1196" s="172">
        <f>G1196*(1+L1196/100)</f>
        <v>0</v>
      </c>
      <c r="N1196" s="172">
        <v>0</v>
      </c>
      <c r="O1196" s="172">
        <f>ROUND(E1196*N1196,2)</f>
        <v>0</v>
      </c>
      <c r="P1196" s="172">
        <v>0</v>
      </c>
      <c r="Q1196" s="172">
        <f>ROUND(E1196*P1196,2)</f>
        <v>0</v>
      </c>
      <c r="R1196" s="172"/>
      <c r="S1196" s="172" t="s">
        <v>291</v>
      </c>
      <c r="T1196" s="173" t="s">
        <v>283</v>
      </c>
      <c r="U1196" s="157">
        <v>0</v>
      </c>
      <c r="V1196" s="157">
        <f>ROUND(E1196*U1196,2)</f>
        <v>0</v>
      </c>
      <c r="W1196" s="157"/>
      <c r="X1196" s="157" t="s">
        <v>292</v>
      </c>
      <c r="Y1196" s="148"/>
      <c r="Z1196" s="148"/>
      <c r="AA1196" s="148"/>
      <c r="AB1196" s="148"/>
      <c r="AC1196" s="148"/>
      <c r="AD1196" s="148"/>
      <c r="AE1196" s="148"/>
      <c r="AF1196" s="148"/>
      <c r="AG1196" s="148" t="s">
        <v>293</v>
      </c>
      <c r="AH1196" s="148"/>
      <c r="AI1196" s="148"/>
      <c r="AJ1196" s="148"/>
      <c r="AK1196" s="148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148"/>
      <c r="AW1196" s="148"/>
      <c r="AX1196" s="148"/>
      <c r="AY1196" s="148"/>
      <c r="AZ1196" s="148"/>
      <c r="BA1196" s="148"/>
      <c r="BB1196" s="148"/>
      <c r="BC1196" s="148"/>
      <c r="BD1196" s="148"/>
      <c r="BE1196" s="148"/>
      <c r="BF1196" s="148"/>
      <c r="BG1196" s="148"/>
      <c r="BH1196" s="148"/>
    </row>
    <row r="1197" spans="1:60" outlineLevel="1" x14ac:dyDescent="0.2">
      <c r="A1197" s="155"/>
      <c r="B1197" s="156"/>
      <c r="C1197" s="185" t="s">
        <v>1217</v>
      </c>
      <c r="D1197" s="158"/>
      <c r="E1197" s="159"/>
      <c r="F1197" s="157"/>
      <c r="G1197" s="157"/>
      <c r="H1197" s="157"/>
      <c r="I1197" s="157"/>
      <c r="J1197" s="157"/>
      <c r="K1197" s="157"/>
      <c r="L1197" s="157"/>
      <c r="M1197" s="157"/>
      <c r="N1197" s="157"/>
      <c r="O1197" s="157"/>
      <c r="P1197" s="157"/>
      <c r="Q1197" s="157"/>
      <c r="R1197" s="157"/>
      <c r="S1197" s="157"/>
      <c r="T1197" s="157"/>
      <c r="U1197" s="157"/>
      <c r="V1197" s="157"/>
      <c r="W1197" s="157"/>
      <c r="X1197" s="157"/>
      <c r="Y1197" s="148"/>
      <c r="Z1197" s="148"/>
      <c r="AA1197" s="148"/>
      <c r="AB1197" s="148"/>
      <c r="AC1197" s="148"/>
      <c r="AD1197" s="148"/>
      <c r="AE1197" s="148"/>
      <c r="AF1197" s="148"/>
      <c r="AG1197" s="148" t="s">
        <v>287</v>
      </c>
      <c r="AH1197" s="148">
        <v>0</v>
      </c>
      <c r="AI1197" s="148"/>
      <c r="AJ1197" s="148"/>
      <c r="AK1197" s="148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148"/>
      <c r="AW1197" s="148"/>
      <c r="AX1197" s="148"/>
      <c r="AY1197" s="148"/>
      <c r="AZ1197" s="148"/>
      <c r="BA1197" s="148"/>
      <c r="BB1197" s="148"/>
      <c r="BC1197" s="148"/>
      <c r="BD1197" s="148"/>
      <c r="BE1197" s="148"/>
      <c r="BF1197" s="148"/>
      <c r="BG1197" s="148"/>
      <c r="BH1197" s="148"/>
    </row>
    <row r="1198" spans="1:60" outlineLevel="1" x14ac:dyDescent="0.2">
      <c r="A1198" s="155"/>
      <c r="B1198" s="156"/>
      <c r="C1198" s="185" t="s">
        <v>1218</v>
      </c>
      <c r="D1198" s="158"/>
      <c r="E1198" s="159">
        <v>8.9</v>
      </c>
      <c r="F1198" s="157"/>
      <c r="G1198" s="157"/>
      <c r="H1198" s="157"/>
      <c r="I1198" s="157"/>
      <c r="J1198" s="157"/>
      <c r="K1198" s="157"/>
      <c r="L1198" s="157"/>
      <c r="M1198" s="157"/>
      <c r="N1198" s="157"/>
      <c r="O1198" s="157"/>
      <c r="P1198" s="157"/>
      <c r="Q1198" s="157"/>
      <c r="R1198" s="157"/>
      <c r="S1198" s="157"/>
      <c r="T1198" s="157"/>
      <c r="U1198" s="157"/>
      <c r="V1198" s="157"/>
      <c r="W1198" s="157"/>
      <c r="X1198" s="157"/>
      <c r="Y1198" s="148"/>
      <c r="Z1198" s="148"/>
      <c r="AA1198" s="148"/>
      <c r="AB1198" s="148"/>
      <c r="AC1198" s="148"/>
      <c r="AD1198" s="148"/>
      <c r="AE1198" s="148"/>
      <c r="AF1198" s="148"/>
      <c r="AG1198" s="148" t="s">
        <v>287</v>
      </c>
      <c r="AH1198" s="148">
        <v>0</v>
      </c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48"/>
      <c r="AX1198" s="148"/>
      <c r="AY1198" s="148"/>
      <c r="AZ1198" s="148"/>
      <c r="BA1198" s="148"/>
      <c r="BB1198" s="148"/>
      <c r="BC1198" s="148"/>
      <c r="BD1198" s="148"/>
      <c r="BE1198" s="148"/>
      <c r="BF1198" s="148"/>
      <c r="BG1198" s="148"/>
      <c r="BH1198" s="148"/>
    </row>
    <row r="1199" spans="1:60" outlineLevel="1" x14ac:dyDescent="0.2">
      <c r="A1199" s="167">
        <v>202</v>
      </c>
      <c r="B1199" s="168" t="s">
        <v>1231</v>
      </c>
      <c r="C1199" s="184" t="s">
        <v>1232</v>
      </c>
      <c r="D1199" s="169" t="s">
        <v>364</v>
      </c>
      <c r="E1199" s="170">
        <v>8.9</v>
      </c>
      <c r="F1199" s="171"/>
      <c r="G1199" s="172">
        <f>ROUND(E1199*F1199,2)</f>
        <v>0</v>
      </c>
      <c r="H1199" s="171"/>
      <c r="I1199" s="172">
        <f>ROUND(E1199*H1199,2)</f>
        <v>0</v>
      </c>
      <c r="J1199" s="171"/>
      <c r="K1199" s="172">
        <f>ROUND(E1199*J1199,2)</f>
        <v>0</v>
      </c>
      <c r="L1199" s="172">
        <v>15</v>
      </c>
      <c r="M1199" s="172">
        <f>G1199*(1+L1199/100)</f>
        <v>0</v>
      </c>
      <c r="N1199" s="172">
        <v>0</v>
      </c>
      <c r="O1199" s="172">
        <f>ROUND(E1199*N1199,2)</f>
        <v>0</v>
      </c>
      <c r="P1199" s="172">
        <v>0</v>
      </c>
      <c r="Q1199" s="172">
        <f>ROUND(E1199*P1199,2)</f>
        <v>0</v>
      </c>
      <c r="R1199" s="172"/>
      <c r="S1199" s="172" t="s">
        <v>291</v>
      </c>
      <c r="T1199" s="173" t="s">
        <v>283</v>
      </c>
      <c r="U1199" s="157">
        <v>0</v>
      </c>
      <c r="V1199" s="157">
        <f>ROUND(E1199*U1199,2)</f>
        <v>0</v>
      </c>
      <c r="W1199" s="157"/>
      <c r="X1199" s="157" t="s">
        <v>292</v>
      </c>
      <c r="Y1199" s="148"/>
      <c r="Z1199" s="148"/>
      <c r="AA1199" s="148"/>
      <c r="AB1199" s="148"/>
      <c r="AC1199" s="148"/>
      <c r="AD1199" s="148"/>
      <c r="AE1199" s="148"/>
      <c r="AF1199" s="148"/>
      <c r="AG1199" s="148" t="s">
        <v>293</v>
      </c>
      <c r="AH1199" s="148"/>
      <c r="AI1199" s="148"/>
      <c r="AJ1199" s="148"/>
      <c r="AK1199" s="148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148"/>
      <c r="AW1199" s="148"/>
      <c r="AX1199" s="148"/>
      <c r="AY1199" s="148"/>
      <c r="AZ1199" s="148"/>
      <c r="BA1199" s="148"/>
      <c r="BB1199" s="148"/>
      <c r="BC1199" s="148"/>
      <c r="BD1199" s="148"/>
      <c r="BE1199" s="148"/>
      <c r="BF1199" s="148"/>
      <c r="BG1199" s="148"/>
      <c r="BH1199" s="148"/>
    </row>
    <row r="1200" spans="1:60" outlineLevel="1" x14ac:dyDescent="0.2">
      <c r="A1200" s="155"/>
      <c r="B1200" s="156"/>
      <c r="C1200" s="185" t="s">
        <v>1233</v>
      </c>
      <c r="D1200" s="158"/>
      <c r="E1200" s="159"/>
      <c r="F1200" s="157"/>
      <c r="G1200" s="157"/>
      <c r="H1200" s="157"/>
      <c r="I1200" s="157"/>
      <c r="J1200" s="157"/>
      <c r="K1200" s="157"/>
      <c r="L1200" s="157"/>
      <c r="M1200" s="157"/>
      <c r="N1200" s="157"/>
      <c r="O1200" s="157"/>
      <c r="P1200" s="157"/>
      <c r="Q1200" s="157"/>
      <c r="R1200" s="157"/>
      <c r="S1200" s="157"/>
      <c r="T1200" s="157"/>
      <c r="U1200" s="157"/>
      <c r="V1200" s="157"/>
      <c r="W1200" s="157"/>
      <c r="X1200" s="157"/>
      <c r="Y1200" s="148"/>
      <c r="Z1200" s="148"/>
      <c r="AA1200" s="148"/>
      <c r="AB1200" s="148"/>
      <c r="AC1200" s="148"/>
      <c r="AD1200" s="148"/>
      <c r="AE1200" s="148"/>
      <c r="AF1200" s="148"/>
      <c r="AG1200" s="148" t="s">
        <v>287</v>
      </c>
      <c r="AH1200" s="148">
        <v>0</v>
      </c>
      <c r="AI1200" s="148"/>
      <c r="AJ1200" s="148"/>
      <c r="AK1200" s="148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48"/>
      <c r="AX1200" s="148"/>
      <c r="AY1200" s="148"/>
      <c r="AZ1200" s="148"/>
      <c r="BA1200" s="148"/>
      <c r="BB1200" s="148"/>
      <c r="BC1200" s="148"/>
      <c r="BD1200" s="148"/>
      <c r="BE1200" s="148"/>
      <c r="BF1200" s="148"/>
      <c r="BG1200" s="148"/>
      <c r="BH1200" s="148"/>
    </row>
    <row r="1201" spans="1:60" outlineLevel="1" x14ac:dyDescent="0.2">
      <c r="A1201" s="155"/>
      <c r="B1201" s="156"/>
      <c r="C1201" s="185" t="s">
        <v>1218</v>
      </c>
      <c r="D1201" s="158"/>
      <c r="E1201" s="159">
        <v>8.9</v>
      </c>
      <c r="F1201" s="157"/>
      <c r="G1201" s="157"/>
      <c r="H1201" s="157"/>
      <c r="I1201" s="157"/>
      <c r="J1201" s="157"/>
      <c r="K1201" s="157"/>
      <c r="L1201" s="157"/>
      <c r="M1201" s="157"/>
      <c r="N1201" s="157"/>
      <c r="O1201" s="157"/>
      <c r="P1201" s="157"/>
      <c r="Q1201" s="157"/>
      <c r="R1201" s="157"/>
      <c r="S1201" s="157"/>
      <c r="T1201" s="157"/>
      <c r="U1201" s="157"/>
      <c r="V1201" s="157"/>
      <c r="W1201" s="157"/>
      <c r="X1201" s="157"/>
      <c r="Y1201" s="148"/>
      <c r="Z1201" s="148"/>
      <c r="AA1201" s="148"/>
      <c r="AB1201" s="148"/>
      <c r="AC1201" s="148"/>
      <c r="AD1201" s="148"/>
      <c r="AE1201" s="148"/>
      <c r="AF1201" s="148"/>
      <c r="AG1201" s="148" t="s">
        <v>287</v>
      </c>
      <c r="AH1201" s="148">
        <v>0</v>
      </c>
      <c r="AI1201" s="148"/>
      <c r="AJ1201" s="148"/>
      <c r="AK1201" s="148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148"/>
      <c r="AW1201" s="148"/>
      <c r="AX1201" s="148"/>
      <c r="AY1201" s="148"/>
      <c r="AZ1201" s="148"/>
      <c r="BA1201" s="148"/>
      <c r="BB1201" s="148"/>
      <c r="BC1201" s="148"/>
      <c r="BD1201" s="148"/>
      <c r="BE1201" s="148"/>
      <c r="BF1201" s="148"/>
      <c r="BG1201" s="148"/>
      <c r="BH1201" s="148"/>
    </row>
    <row r="1202" spans="1:60" outlineLevel="1" x14ac:dyDescent="0.2">
      <c r="A1202" s="167">
        <v>203</v>
      </c>
      <c r="B1202" s="168" t="s">
        <v>1234</v>
      </c>
      <c r="C1202" s="184" t="s">
        <v>1235</v>
      </c>
      <c r="D1202" s="169" t="s">
        <v>364</v>
      </c>
      <c r="E1202" s="170">
        <v>8.9</v>
      </c>
      <c r="F1202" s="171"/>
      <c r="G1202" s="172">
        <f>ROUND(E1202*F1202,2)</f>
        <v>0</v>
      </c>
      <c r="H1202" s="171"/>
      <c r="I1202" s="172">
        <f>ROUND(E1202*H1202,2)</f>
        <v>0</v>
      </c>
      <c r="J1202" s="171"/>
      <c r="K1202" s="172">
        <f>ROUND(E1202*J1202,2)</f>
        <v>0</v>
      </c>
      <c r="L1202" s="172">
        <v>15</v>
      </c>
      <c r="M1202" s="172">
        <f>G1202*(1+L1202/100)</f>
        <v>0</v>
      </c>
      <c r="N1202" s="172">
        <v>0</v>
      </c>
      <c r="O1202" s="172">
        <f>ROUND(E1202*N1202,2)</f>
        <v>0</v>
      </c>
      <c r="P1202" s="172">
        <v>0</v>
      </c>
      <c r="Q1202" s="172">
        <f>ROUND(E1202*P1202,2)</f>
        <v>0</v>
      </c>
      <c r="R1202" s="172"/>
      <c r="S1202" s="172" t="s">
        <v>291</v>
      </c>
      <c r="T1202" s="173" t="s">
        <v>283</v>
      </c>
      <c r="U1202" s="157">
        <v>0</v>
      </c>
      <c r="V1202" s="157">
        <f>ROUND(E1202*U1202,2)</f>
        <v>0</v>
      </c>
      <c r="W1202" s="157"/>
      <c r="X1202" s="157" t="s">
        <v>292</v>
      </c>
      <c r="Y1202" s="148"/>
      <c r="Z1202" s="148"/>
      <c r="AA1202" s="148"/>
      <c r="AB1202" s="148"/>
      <c r="AC1202" s="148"/>
      <c r="AD1202" s="148"/>
      <c r="AE1202" s="148"/>
      <c r="AF1202" s="148"/>
      <c r="AG1202" s="148" t="s">
        <v>293</v>
      </c>
      <c r="AH1202" s="148"/>
      <c r="AI1202" s="148"/>
      <c r="AJ1202" s="148"/>
      <c r="AK1202" s="148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148"/>
      <c r="AW1202" s="148"/>
      <c r="AX1202" s="148"/>
      <c r="AY1202" s="148"/>
      <c r="AZ1202" s="148"/>
      <c r="BA1202" s="148"/>
      <c r="BB1202" s="148"/>
      <c r="BC1202" s="148"/>
      <c r="BD1202" s="148"/>
      <c r="BE1202" s="148"/>
      <c r="BF1202" s="148"/>
      <c r="BG1202" s="148"/>
      <c r="BH1202" s="148"/>
    </row>
    <row r="1203" spans="1:60" outlineLevel="1" x14ac:dyDescent="0.2">
      <c r="A1203" s="155"/>
      <c r="B1203" s="156"/>
      <c r="C1203" s="185" t="s">
        <v>1217</v>
      </c>
      <c r="D1203" s="158"/>
      <c r="E1203" s="159"/>
      <c r="F1203" s="157"/>
      <c r="G1203" s="157"/>
      <c r="H1203" s="157"/>
      <c r="I1203" s="157"/>
      <c r="J1203" s="157"/>
      <c r="K1203" s="157"/>
      <c r="L1203" s="157"/>
      <c r="M1203" s="157"/>
      <c r="N1203" s="157"/>
      <c r="O1203" s="157"/>
      <c r="P1203" s="157"/>
      <c r="Q1203" s="157"/>
      <c r="R1203" s="157"/>
      <c r="S1203" s="157"/>
      <c r="T1203" s="157"/>
      <c r="U1203" s="157"/>
      <c r="V1203" s="157"/>
      <c r="W1203" s="157"/>
      <c r="X1203" s="157"/>
      <c r="Y1203" s="148"/>
      <c r="Z1203" s="148"/>
      <c r="AA1203" s="148"/>
      <c r="AB1203" s="148"/>
      <c r="AC1203" s="148"/>
      <c r="AD1203" s="148"/>
      <c r="AE1203" s="148"/>
      <c r="AF1203" s="148"/>
      <c r="AG1203" s="148" t="s">
        <v>287</v>
      </c>
      <c r="AH1203" s="148">
        <v>0</v>
      </c>
      <c r="AI1203" s="148"/>
      <c r="AJ1203" s="148"/>
      <c r="AK1203" s="148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148"/>
      <c r="AW1203" s="148"/>
      <c r="AX1203" s="148"/>
      <c r="AY1203" s="148"/>
      <c r="AZ1203" s="148"/>
      <c r="BA1203" s="148"/>
      <c r="BB1203" s="148"/>
      <c r="BC1203" s="148"/>
      <c r="BD1203" s="148"/>
      <c r="BE1203" s="148"/>
      <c r="BF1203" s="148"/>
      <c r="BG1203" s="148"/>
      <c r="BH1203" s="148"/>
    </row>
    <row r="1204" spans="1:60" outlineLevel="1" x14ac:dyDescent="0.2">
      <c r="A1204" s="155"/>
      <c r="B1204" s="156"/>
      <c r="C1204" s="185" t="s">
        <v>1218</v>
      </c>
      <c r="D1204" s="158"/>
      <c r="E1204" s="159">
        <v>8.9</v>
      </c>
      <c r="F1204" s="157"/>
      <c r="G1204" s="157"/>
      <c r="H1204" s="157"/>
      <c r="I1204" s="157"/>
      <c r="J1204" s="157"/>
      <c r="K1204" s="157"/>
      <c r="L1204" s="157"/>
      <c r="M1204" s="157"/>
      <c r="N1204" s="157"/>
      <c r="O1204" s="157"/>
      <c r="P1204" s="157"/>
      <c r="Q1204" s="157"/>
      <c r="R1204" s="157"/>
      <c r="S1204" s="157"/>
      <c r="T1204" s="157"/>
      <c r="U1204" s="157"/>
      <c r="V1204" s="157"/>
      <c r="W1204" s="157"/>
      <c r="X1204" s="157"/>
      <c r="Y1204" s="148"/>
      <c r="Z1204" s="148"/>
      <c r="AA1204" s="148"/>
      <c r="AB1204" s="148"/>
      <c r="AC1204" s="148"/>
      <c r="AD1204" s="148"/>
      <c r="AE1204" s="148"/>
      <c r="AF1204" s="148"/>
      <c r="AG1204" s="148" t="s">
        <v>287</v>
      </c>
      <c r="AH1204" s="148">
        <v>0</v>
      </c>
      <c r="AI1204" s="148"/>
      <c r="AJ1204" s="148"/>
      <c r="AK1204" s="148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48"/>
      <c r="AX1204" s="148"/>
      <c r="AY1204" s="148"/>
      <c r="AZ1204" s="148"/>
      <c r="BA1204" s="148"/>
      <c r="BB1204" s="148"/>
      <c r="BC1204" s="148"/>
      <c r="BD1204" s="148"/>
      <c r="BE1204" s="148"/>
      <c r="BF1204" s="148"/>
      <c r="BG1204" s="148"/>
      <c r="BH1204" s="148"/>
    </row>
    <row r="1205" spans="1:60" x14ac:dyDescent="0.2">
      <c r="A1205" s="161" t="s">
        <v>277</v>
      </c>
      <c r="B1205" s="162" t="s">
        <v>189</v>
      </c>
      <c r="C1205" s="183" t="s">
        <v>190</v>
      </c>
      <c r="D1205" s="163"/>
      <c r="E1205" s="164"/>
      <c r="F1205" s="165"/>
      <c r="G1205" s="165">
        <f>SUMIF(AG1206:AG1208,"&lt;&gt;NOR",G1206:G1208)</f>
        <v>0</v>
      </c>
      <c r="H1205" s="165"/>
      <c r="I1205" s="165">
        <f>SUM(I1206:I1208)</f>
        <v>0</v>
      </c>
      <c r="J1205" s="165"/>
      <c r="K1205" s="165">
        <f>SUM(K1206:K1208)</f>
        <v>0</v>
      </c>
      <c r="L1205" s="165"/>
      <c r="M1205" s="165">
        <f>SUM(M1206:M1208)</f>
        <v>0</v>
      </c>
      <c r="N1205" s="165"/>
      <c r="O1205" s="165">
        <f>SUM(O1206:O1208)</f>
        <v>0</v>
      </c>
      <c r="P1205" s="165"/>
      <c r="Q1205" s="165">
        <f>SUM(Q1206:Q1208)</f>
        <v>0</v>
      </c>
      <c r="R1205" s="165"/>
      <c r="S1205" s="165"/>
      <c r="T1205" s="166"/>
      <c r="U1205" s="160"/>
      <c r="V1205" s="160">
        <f>SUM(V1206:V1208)</f>
        <v>0</v>
      </c>
      <c r="W1205" s="160"/>
      <c r="X1205" s="160"/>
      <c r="AG1205" t="s">
        <v>278</v>
      </c>
    </row>
    <row r="1206" spans="1:60" outlineLevel="1" x14ac:dyDescent="0.2">
      <c r="A1206" s="167">
        <v>204</v>
      </c>
      <c r="B1206" s="168" t="s">
        <v>1236</v>
      </c>
      <c r="C1206" s="184" t="s">
        <v>1237</v>
      </c>
      <c r="D1206" s="169" t="s">
        <v>364</v>
      </c>
      <c r="E1206" s="170">
        <v>3352.2000000000003</v>
      </c>
      <c r="F1206" s="171"/>
      <c r="G1206" s="172">
        <f>ROUND(E1206*F1206,2)</f>
        <v>0</v>
      </c>
      <c r="H1206" s="171"/>
      <c r="I1206" s="172">
        <f>ROUND(E1206*H1206,2)</f>
        <v>0</v>
      </c>
      <c r="J1206" s="171"/>
      <c r="K1206" s="172">
        <f>ROUND(E1206*J1206,2)</f>
        <v>0</v>
      </c>
      <c r="L1206" s="172">
        <v>15</v>
      </c>
      <c r="M1206" s="172">
        <f>G1206*(1+L1206/100)</f>
        <v>0</v>
      </c>
      <c r="N1206" s="172">
        <v>0</v>
      </c>
      <c r="O1206" s="172">
        <f>ROUND(E1206*N1206,2)</f>
        <v>0</v>
      </c>
      <c r="P1206" s="172">
        <v>0</v>
      </c>
      <c r="Q1206" s="172">
        <f>ROUND(E1206*P1206,2)</f>
        <v>0</v>
      </c>
      <c r="R1206" s="172"/>
      <c r="S1206" s="172" t="s">
        <v>282</v>
      </c>
      <c r="T1206" s="173" t="s">
        <v>283</v>
      </c>
      <c r="U1206" s="157">
        <v>0</v>
      </c>
      <c r="V1206" s="157">
        <f>ROUND(E1206*U1206,2)</f>
        <v>0</v>
      </c>
      <c r="W1206" s="157"/>
      <c r="X1206" s="157" t="s">
        <v>292</v>
      </c>
      <c r="Y1206" s="148"/>
      <c r="Z1206" s="148"/>
      <c r="AA1206" s="148"/>
      <c r="AB1206" s="148"/>
      <c r="AC1206" s="148"/>
      <c r="AD1206" s="148"/>
      <c r="AE1206" s="148"/>
      <c r="AF1206" s="148"/>
      <c r="AG1206" s="148" t="s">
        <v>293</v>
      </c>
      <c r="AH1206" s="148"/>
      <c r="AI1206" s="148"/>
      <c r="AJ1206" s="148"/>
      <c r="AK1206" s="148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48"/>
      <c r="AX1206" s="148"/>
      <c r="AY1206" s="148"/>
      <c r="AZ1206" s="148"/>
      <c r="BA1206" s="148"/>
      <c r="BB1206" s="148"/>
      <c r="BC1206" s="148"/>
      <c r="BD1206" s="148"/>
      <c r="BE1206" s="148"/>
      <c r="BF1206" s="148"/>
      <c r="BG1206" s="148"/>
      <c r="BH1206" s="148"/>
    </row>
    <row r="1207" spans="1:60" outlineLevel="1" x14ac:dyDescent="0.2">
      <c r="A1207" s="155"/>
      <c r="B1207" s="156"/>
      <c r="C1207" s="185" t="s">
        <v>1238</v>
      </c>
      <c r="D1207" s="158"/>
      <c r="E1207" s="159"/>
      <c r="F1207" s="157"/>
      <c r="G1207" s="157"/>
      <c r="H1207" s="157"/>
      <c r="I1207" s="157"/>
      <c r="J1207" s="157"/>
      <c r="K1207" s="157"/>
      <c r="L1207" s="157"/>
      <c r="M1207" s="157"/>
      <c r="N1207" s="157"/>
      <c r="O1207" s="157"/>
      <c r="P1207" s="157"/>
      <c r="Q1207" s="157"/>
      <c r="R1207" s="157"/>
      <c r="S1207" s="157"/>
      <c r="T1207" s="157"/>
      <c r="U1207" s="157"/>
      <c r="V1207" s="157"/>
      <c r="W1207" s="157"/>
      <c r="X1207" s="157"/>
      <c r="Y1207" s="148"/>
      <c r="Z1207" s="148"/>
      <c r="AA1207" s="148"/>
      <c r="AB1207" s="148"/>
      <c r="AC1207" s="148"/>
      <c r="AD1207" s="148"/>
      <c r="AE1207" s="148"/>
      <c r="AF1207" s="148"/>
      <c r="AG1207" s="148" t="s">
        <v>287</v>
      </c>
      <c r="AH1207" s="148">
        <v>0</v>
      </c>
      <c r="AI1207" s="148"/>
      <c r="AJ1207" s="148"/>
      <c r="AK1207" s="148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148"/>
      <c r="AW1207" s="148"/>
      <c r="AX1207" s="148"/>
      <c r="AY1207" s="148"/>
      <c r="AZ1207" s="148"/>
      <c r="BA1207" s="148"/>
      <c r="BB1207" s="148"/>
      <c r="BC1207" s="148"/>
      <c r="BD1207" s="148"/>
      <c r="BE1207" s="148"/>
      <c r="BF1207" s="148"/>
      <c r="BG1207" s="148"/>
      <c r="BH1207" s="148"/>
    </row>
    <row r="1208" spans="1:60" outlineLevel="1" x14ac:dyDescent="0.2">
      <c r="A1208" s="155"/>
      <c r="B1208" s="156"/>
      <c r="C1208" s="185" t="s">
        <v>1239</v>
      </c>
      <c r="D1208" s="158"/>
      <c r="E1208" s="159">
        <v>3352.2000000000003</v>
      </c>
      <c r="F1208" s="157"/>
      <c r="G1208" s="157"/>
      <c r="H1208" s="157"/>
      <c r="I1208" s="157"/>
      <c r="J1208" s="157"/>
      <c r="K1208" s="157"/>
      <c r="L1208" s="157"/>
      <c r="M1208" s="157"/>
      <c r="N1208" s="157"/>
      <c r="O1208" s="157"/>
      <c r="P1208" s="157"/>
      <c r="Q1208" s="157"/>
      <c r="R1208" s="157"/>
      <c r="S1208" s="157"/>
      <c r="T1208" s="157"/>
      <c r="U1208" s="157"/>
      <c r="V1208" s="157"/>
      <c r="W1208" s="157"/>
      <c r="X1208" s="157"/>
      <c r="Y1208" s="148"/>
      <c r="Z1208" s="148"/>
      <c r="AA1208" s="148"/>
      <c r="AB1208" s="148"/>
      <c r="AC1208" s="148"/>
      <c r="AD1208" s="148"/>
      <c r="AE1208" s="148"/>
      <c r="AF1208" s="148"/>
      <c r="AG1208" s="148" t="s">
        <v>287</v>
      </c>
      <c r="AH1208" s="148">
        <v>0</v>
      </c>
      <c r="AI1208" s="148"/>
      <c r="AJ1208" s="148"/>
      <c r="AK1208" s="148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148"/>
      <c r="AW1208" s="148"/>
      <c r="AX1208" s="148"/>
      <c r="AY1208" s="148"/>
      <c r="AZ1208" s="148"/>
      <c r="BA1208" s="148"/>
      <c r="BB1208" s="148"/>
      <c r="BC1208" s="148"/>
      <c r="BD1208" s="148"/>
      <c r="BE1208" s="148"/>
      <c r="BF1208" s="148"/>
      <c r="BG1208" s="148"/>
      <c r="BH1208" s="148"/>
    </row>
    <row r="1209" spans="1:60" x14ac:dyDescent="0.2">
      <c r="A1209" s="161" t="s">
        <v>277</v>
      </c>
      <c r="B1209" s="162" t="s">
        <v>201</v>
      </c>
      <c r="C1209" s="183" t="s">
        <v>202</v>
      </c>
      <c r="D1209" s="163"/>
      <c r="E1209" s="164"/>
      <c r="F1209" s="165"/>
      <c r="G1209" s="165">
        <f>SUMIF(AG1210:AG1315,"&lt;&gt;NOR",G1210:G1315)</f>
        <v>0</v>
      </c>
      <c r="H1209" s="165"/>
      <c r="I1209" s="165">
        <f>SUM(I1210:I1315)</f>
        <v>0</v>
      </c>
      <c r="J1209" s="165"/>
      <c r="K1209" s="165">
        <f>SUM(K1210:K1315)</f>
        <v>0</v>
      </c>
      <c r="L1209" s="165"/>
      <c r="M1209" s="165">
        <f>SUM(M1210:M1315)</f>
        <v>0</v>
      </c>
      <c r="N1209" s="165"/>
      <c r="O1209" s="165">
        <f>SUM(O1210:O1315)</f>
        <v>0</v>
      </c>
      <c r="P1209" s="165"/>
      <c r="Q1209" s="165">
        <f>SUM(Q1210:Q1315)</f>
        <v>0</v>
      </c>
      <c r="R1209" s="165"/>
      <c r="S1209" s="165"/>
      <c r="T1209" s="166"/>
      <c r="U1209" s="160"/>
      <c r="V1209" s="160">
        <f>SUM(V1210:V1315)</f>
        <v>0</v>
      </c>
      <c r="W1209" s="160"/>
      <c r="X1209" s="160"/>
      <c r="AG1209" t="s">
        <v>278</v>
      </c>
    </row>
    <row r="1210" spans="1:60" ht="22.5" outlineLevel="1" x14ac:dyDescent="0.2">
      <c r="A1210" s="167">
        <v>205</v>
      </c>
      <c r="B1210" s="168" t="s">
        <v>1240</v>
      </c>
      <c r="C1210" s="184" t="s">
        <v>1241</v>
      </c>
      <c r="D1210" s="169" t="s">
        <v>353</v>
      </c>
      <c r="E1210" s="170">
        <v>10.72</v>
      </c>
      <c r="F1210" s="171"/>
      <c r="G1210" s="172">
        <f>ROUND(E1210*F1210,2)</f>
        <v>0</v>
      </c>
      <c r="H1210" s="171"/>
      <c r="I1210" s="172">
        <f>ROUND(E1210*H1210,2)</f>
        <v>0</v>
      </c>
      <c r="J1210" s="171"/>
      <c r="K1210" s="172">
        <f>ROUND(E1210*J1210,2)</f>
        <v>0</v>
      </c>
      <c r="L1210" s="172">
        <v>15</v>
      </c>
      <c r="M1210" s="172">
        <f>G1210*(1+L1210/100)</f>
        <v>0</v>
      </c>
      <c r="N1210" s="172">
        <v>0</v>
      </c>
      <c r="O1210" s="172">
        <f>ROUND(E1210*N1210,2)</f>
        <v>0</v>
      </c>
      <c r="P1210" s="172">
        <v>0</v>
      </c>
      <c r="Q1210" s="172">
        <f>ROUND(E1210*P1210,2)</f>
        <v>0</v>
      </c>
      <c r="R1210" s="172"/>
      <c r="S1210" s="172" t="s">
        <v>291</v>
      </c>
      <c r="T1210" s="173" t="s">
        <v>283</v>
      </c>
      <c r="U1210" s="157">
        <v>0</v>
      </c>
      <c r="V1210" s="157">
        <f>ROUND(E1210*U1210,2)</f>
        <v>0</v>
      </c>
      <c r="W1210" s="157"/>
      <c r="X1210" s="157" t="s">
        <v>292</v>
      </c>
      <c r="Y1210" s="148"/>
      <c r="Z1210" s="148"/>
      <c r="AA1210" s="148"/>
      <c r="AB1210" s="148"/>
      <c r="AC1210" s="148"/>
      <c r="AD1210" s="148"/>
      <c r="AE1210" s="148"/>
      <c r="AF1210" s="148"/>
      <c r="AG1210" s="148" t="s">
        <v>1242</v>
      </c>
      <c r="AH1210" s="148"/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48"/>
      <c r="AX1210" s="148"/>
      <c r="AY1210" s="148"/>
      <c r="AZ1210" s="148"/>
      <c r="BA1210" s="148"/>
      <c r="BB1210" s="148"/>
      <c r="BC1210" s="148"/>
      <c r="BD1210" s="148"/>
      <c r="BE1210" s="148"/>
      <c r="BF1210" s="148"/>
      <c r="BG1210" s="148"/>
      <c r="BH1210" s="148"/>
    </row>
    <row r="1211" spans="1:60" outlineLevel="1" x14ac:dyDescent="0.2">
      <c r="A1211" s="155"/>
      <c r="B1211" s="156"/>
      <c r="C1211" s="185" t="s">
        <v>1243</v>
      </c>
      <c r="D1211" s="158"/>
      <c r="E1211" s="159"/>
      <c r="F1211" s="157"/>
      <c r="G1211" s="157"/>
      <c r="H1211" s="157"/>
      <c r="I1211" s="157"/>
      <c r="J1211" s="157"/>
      <c r="K1211" s="157"/>
      <c r="L1211" s="157"/>
      <c r="M1211" s="157"/>
      <c r="N1211" s="157"/>
      <c r="O1211" s="157"/>
      <c r="P1211" s="157"/>
      <c r="Q1211" s="157"/>
      <c r="R1211" s="157"/>
      <c r="S1211" s="157"/>
      <c r="T1211" s="157"/>
      <c r="U1211" s="157"/>
      <c r="V1211" s="157"/>
      <c r="W1211" s="157"/>
      <c r="X1211" s="157"/>
      <c r="Y1211" s="148"/>
      <c r="Z1211" s="148"/>
      <c r="AA1211" s="148"/>
      <c r="AB1211" s="148"/>
      <c r="AC1211" s="148"/>
      <c r="AD1211" s="148"/>
      <c r="AE1211" s="148"/>
      <c r="AF1211" s="148"/>
      <c r="AG1211" s="148" t="s">
        <v>287</v>
      </c>
      <c r="AH1211" s="148">
        <v>0</v>
      </c>
      <c r="AI1211" s="148"/>
      <c r="AJ1211" s="148"/>
      <c r="AK1211" s="148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148"/>
      <c r="AW1211" s="148"/>
      <c r="AX1211" s="148"/>
      <c r="AY1211" s="148"/>
      <c r="AZ1211" s="148"/>
      <c r="BA1211" s="148"/>
      <c r="BB1211" s="148"/>
      <c r="BC1211" s="148"/>
      <c r="BD1211" s="148"/>
      <c r="BE1211" s="148"/>
      <c r="BF1211" s="148"/>
      <c r="BG1211" s="148"/>
      <c r="BH1211" s="148"/>
    </row>
    <row r="1212" spans="1:60" outlineLevel="1" x14ac:dyDescent="0.2">
      <c r="A1212" s="155"/>
      <c r="B1212" s="156"/>
      <c r="C1212" s="185" t="s">
        <v>1244</v>
      </c>
      <c r="D1212" s="158"/>
      <c r="E1212" s="159">
        <v>10.72</v>
      </c>
      <c r="F1212" s="157"/>
      <c r="G1212" s="157"/>
      <c r="H1212" s="157"/>
      <c r="I1212" s="157"/>
      <c r="J1212" s="157"/>
      <c r="K1212" s="157"/>
      <c r="L1212" s="157"/>
      <c r="M1212" s="157"/>
      <c r="N1212" s="157"/>
      <c r="O1212" s="157"/>
      <c r="P1212" s="157"/>
      <c r="Q1212" s="157"/>
      <c r="R1212" s="157"/>
      <c r="S1212" s="157"/>
      <c r="T1212" s="157"/>
      <c r="U1212" s="157"/>
      <c r="V1212" s="157"/>
      <c r="W1212" s="157"/>
      <c r="X1212" s="157"/>
      <c r="Y1212" s="148"/>
      <c r="Z1212" s="148"/>
      <c r="AA1212" s="148"/>
      <c r="AB1212" s="148"/>
      <c r="AC1212" s="148"/>
      <c r="AD1212" s="148"/>
      <c r="AE1212" s="148"/>
      <c r="AF1212" s="148"/>
      <c r="AG1212" s="148" t="s">
        <v>287</v>
      </c>
      <c r="AH1212" s="148">
        <v>0</v>
      </c>
      <c r="AI1212" s="148"/>
      <c r="AJ1212" s="148"/>
      <c r="AK1212" s="148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148"/>
      <c r="AW1212" s="148"/>
      <c r="AX1212" s="148"/>
      <c r="AY1212" s="148"/>
      <c r="AZ1212" s="148"/>
      <c r="BA1212" s="148"/>
      <c r="BB1212" s="148"/>
      <c r="BC1212" s="148"/>
      <c r="BD1212" s="148"/>
      <c r="BE1212" s="148"/>
      <c r="BF1212" s="148"/>
      <c r="BG1212" s="148"/>
      <c r="BH1212" s="148"/>
    </row>
    <row r="1213" spans="1:60" outlineLevel="1" x14ac:dyDescent="0.2">
      <c r="A1213" s="167">
        <v>206</v>
      </c>
      <c r="B1213" s="168" t="s">
        <v>1245</v>
      </c>
      <c r="C1213" s="184" t="s">
        <v>1246</v>
      </c>
      <c r="D1213" s="169" t="s">
        <v>353</v>
      </c>
      <c r="E1213" s="170">
        <v>10.72</v>
      </c>
      <c r="F1213" s="171"/>
      <c r="G1213" s="172">
        <f>ROUND(E1213*F1213,2)</f>
        <v>0</v>
      </c>
      <c r="H1213" s="171"/>
      <c r="I1213" s="172">
        <f>ROUND(E1213*H1213,2)</f>
        <v>0</v>
      </c>
      <c r="J1213" s="171"/>
      <c r="K1213" s="172">
        <f>ROUND(E1213*J1213,2)</f>
        <v>0</v>
      </c>
      <c r="L1213" s="172">
        <v>15</v>
      </c>
      <c r="M1213" s="172">
        <f>G1213*(1+L1213/100)</f>
        <v>0</v>
      </c>
      <c r="N1213" s="172">
        <v>0</v>
      </c>
      <c r="O1213" s="172">
        <f>ROUND(E1213*N1213,2)</f>
        <v>0</v>
      </c>
      <c r="P1213" s="172">
        <v>0</v>
      </c>
      <c r="Q1213" s="172">
        <f>ROUND(E1213*P1213,2)</f>
        <v>0</v>
      </c>
      <c r="R1213" s="172"/>
      <c r="S1213" s="172" t="s">
        <v>291</v>
      </c>
      <c r="T1213" s="173" t="s">
        <v>283</v>
      </c>
      <c r="U1213" s="157">
        <v>0</v>
      </c>
      <c r="V1213" s="157">
        <f>ROUND(E1213*U1213,2)</f>
        <v>0</v>
      </c>
      <c r="W1213" s="157"/>
      <c r="X1213" s="157" t="s">
        <v>292</v>
      </c>
      <c r="Y1213" s="148"/>
      <c r="Z1213" s="148"/>
      <c r="AA1213" s="148"/>
      <c r="AB1213" s="148"/>
      <c r="AC1213" s="148"/>
      <c r="AD1213" s="148"/>
      <c r="AE1213" s="148"/>
      <c r="AF1213" s="148"/>
      <c r="AG1213" s="148" t="s">
        <v>1242</v>
      </c>
      <c r="AH1213" s="148"/>
      <c r="AI1213" s="148"/>
      <c r="AJ1213" s="148"/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148"/>
      <c r="AW1213" s="148"/>
      <c r="AX1213" s="148"/>
      <c r="AY1213" s="148"/>
      <c r="AZ1213" s="148"/>
      <c r="BA1213" s="148"/>
      <c r="BB1213" s="148"/>
      <c r="BC1213" s="148"/>
      <c r="BD1213" s="148"/>
      <c r="BE1213" s="148"/>
      <c r="BF1213" s="148"/>
      <c r="BG1213" s="148"/>
      <c r="BH1213" s="148"/>
    </row>
    <row r="1214" spans="1:60" outlineLevel="1" x14ac:dyDescent="0.2">
      <c r="A1214" s="155"/>
      <c r="B1214" s="156"/>
      <c r="C1214" s="185" t="s">
        <v>1243</v>
      </c>
      <c r="D1214" s="158"/>
      <c r="E1214" s="159"/>
      <c r="F1214" s="157"/>
      <c r="G1214" s="157"/>
      <c r="H1214" s="157"/>
      <c r="I1214" s="157"/>
      <c r="J1214" s="157"/>
      <c r="K1214" s="157"/>
      <c r="L1214" s="157"/>
      <c r="M1214" s="157"/>
      <c r="N1214" s="157"/>
      <c r="O1214" s="157"/>
      <c r="P1214" s="157"/>
      <c r="Q1214" s="157"/>
      <c r="R1214" s="157"/>
      <c r="S1214" s="157"/>
      <c r="T1214" s="157"/>
      <c r="U1214" s="157"/>
      <c r="V1214" s="157"/>
      <c r="W1214" s="157"/>
      <c r="X1214" s="157"/>
      <c r="Y1214" s="148"/>
      <c r="Z1214" s="148"/>
      <c r="AA1214" s="148"/>
      <c r="AB1214" s="148"/>
      <c r="AC1214" s="148"/>
      <c r="AD1214" s="148"/>
      <c r="AE1214" s="148"/>
      <c r="AF1214" s="148"/>
      <c r="AG1214" s="148" t="s">
        <v>287</v>
      </c>
      <c r="AH1214" s="148">
        <v>0</v>
      </c>
      <c r="AI1214" s="148"/>
      <c r="AJ1214" s="148"/>
      <c r="AK1214" s="148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48"/>
      <c r="AX1214" s="148"/>
      <c r="AY1214" s="148"/>
      <c r="AZ1214" s="148"/>
      <c r="BA1214" s="148"/>
      <c r="BB1214" s="148"/>
      <c r="BC1214" s="148"/>
      <c r="BD1214" s="148"/>
      <c r="BE1214" s="148"/>
      <c r="BF1214" s="148"/>
      <c r="BG1214" s="148"/>
      <c r="BH1214" s="148"/>
    </row>
    <row r="1215" spans="1:60" outlineLevel="1" x14ac:dyDescent="0.2">
      <c r="A1215" s="155"/>
      <c r="B1215" s="156"/>
      <c r="C1215" s="185" t="s">
        <v>1244</v>
      </c>
      <c r="D1215" s="158"/>
      <c r="E1215" s="159">
        <v>10.72</v>
      </c>
      <c r="F1215" s="157"/>
      <c r="G1215" s="157"/>
      <c r="H1215" s="157"/>
      <c r="I1215" s="157"/>
      <c r="J1215" s="157"/>
      <c r="K1215" s="157"/>
      <c r="L1215" s="157"/>
      <c r="M1215" s="157"/>
      <c r="N1215" s="157"/>
      <c r="O1215" s="157"/>
      <c r="P1215" s="157"/>
      <c r="Q1215" s="157"/>
      <c r="R1215" s="157"/>
      <c r="S1215" s="157"/>
      <c r="T1215" s="157"/>
      <c r="U1215" s="157"/>
      <c r="V1215" s="157"/>
      <c r="W1215" s="157"/>
      <c r="X1215" s="157"/>
      <c r="Y1215" s="148"/>
      <c r="Z1215" s="148"/>
      <c r="AA1215" s="148"/>
      <c r="AB1215" s="148"/>
      <c r="AC1215" s="148"/>
      <c r="AD1215" s="148"/>
      <c r="AE1215" s="148"/>
      <c r="AF1215" s="148"/>
      <c r="AG1215" s="148" t="s">
        <v>287</v>
      </c>
      <c r="AH1215" s="148">
        <v>0</v>
      </c>
      <c r="AI1215" s="148"/>
      <c r="AJ1215" s="148"/>
      <c r="AK1215" s="148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48"/>
      <c r="AX1215" s="148"/>
      <c r="AY1215" s="148"/>
      <c r="AZ1215" s="148"/>
      <c r="BA1215" s="148"/>
      <c r="BB1215" s="148"/>
      <c r="BC1215" s="148"/>
      <c r="BD1215" s="148"/>
      <c r="BE1215" s="148"/>
      <c r="BF1215" s="148"/>
      <c r="BG1215" s="148"/>
      <c r="BH1215" s="148"/>
    </row>
    <row r="1216" spans="1:60" outlineLevel="1" x14ac:dyDescent="0.2">
      <c r="A1216" s="167">
        <v>207</v>
      </c>
      <c r="B1216" s="168" t="s">
        <v>1247</v>
      </c>
      <c r="C1216" s="184" t="s">
        <v>1248</v>
      </c>
      <c r="D1216" s="169" t="s">
        <v>353</v>
      </c>
      <c r="E1216" s="170">
        <v>12.328000000000001</v>
      </c>
      <c r="F1216" s="171"/>
      <c r="G1216" s="172">
        <f>ROUND(E1216*F1216,2)</f>
        <v>0</v>
      </c>
      <c r="H1216" s="171"/>
      <c r="I1216" s="172">
        <f>ROUND(E1216*H1216,2)</f>
        <v>0</v>
      </c>
      <c r="J1216" s="171"/>
      <c r="K1216" s="172">
        <f>ROUND(E1216*J1216,2)</f>
        <v>0</v>
      </c>
      <c r="L1216" s="172">
        <v>15</v>
      </c>
      <c r="M1216" s="172">
        <f>G1216*(1+L1216/100)</f>
        <v>0</v>
      </c>
      <c r="N1216" s="172">
        <v>0</v>
      </c>
      <c r="O1216" s="172">
        <f>ROUND(E1216*N1216,2)</f>
        <v>0</v>
      </c>
      <c r="P1216" s="172">
        <v>0</v>
      </c>
      <c r="Q1216" s="172">
        <f>ROUND(E1216*P1216,2)</f>
        <v>0</v>
      </c>
      <c r="R1216" s="172" t="s">
        <v>456</v>
      </c>
      <c r="S1216" s="172" t="s">
        <v>291</v>
      </c>
      <c r="T1216" s="173" t="s">
        <v>283</v>
      </c>
      <c r="U1216" s="157">
        <v>0</v>
      </c>
      <c r="V1216" s="157">
        <f>ROUND(E1216*U1216,2)</f>
        <v>0</v>
      </c>
      <c r="W1216" s="157"/>
      <c r="X1216" s="157" t="s">
        <v>284</v>
      </c>
      <c r="Y1216" s="148"/>
      <c r="Z1216" s="148"/>
      <c r="AA1216" s="148"/>
      <c r="AB1216" s="148"/>
      <c r="AC1216" s="148"/>
      <c r="AD1216" s="148"/>
      <c r="AE1216" s="148"/>
      <c r="AF1216" s="148"/>
      <c r="AG1216" s="148" t="s">
        <v>285</v>
      </c>
      <c r="AH1216" s="148"/>
      <c r="AI1216" s="148"/>
      <c r="AJ1216" s="148"/>
      <c r="AK1216" s="148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48"/>
      <c r="AX1216" s="148"/>
      <c r="AY1216" s="148"/>
      <c r="AZ1216" s="148"/>
      <c r="BA1216" s="148"/>
      <c r="BB1216" s="148"/>
      <c r="BC1216" s="148"/>
      <c r="BD1216" s="148"/>
      <c r="BE1216" s="148"/>
      <c r="BF1216" s="148"/>
      <c r="BG1216" s="148"/>
      <c r="BH1216" s="148"/>
    </row>
    <row r="1217" spans="1:60" outlineLevel="1" x14ac:dyDescent="0.2">
      <c r="A1217" s="155"/>
      <c r="B1217" s="156"/>
      <c r="C1217" s="185" t="s">
        <v>1249</v>
      </c>
      <c r="D1217" s="158"/>
      <c r="E1217" s="159"/>
      <c r="F1217" s="157"/>
      <c r="G1217" s="157"/>
      <c r="H1217" s="157"/>
      <c r="I1217" s="157"/>
      <c r="J1217" s="157"/>
      <c r="K1217" s="157"/>
      <c r="L1217" s="157"/>
      <c r="M1217" s="157"/>
      <c r="N1217" s="157"/>
      <c r="O1217" s="157"/>
      <c r="P1217" s="157"/>
      <c r="Q1217" s="157"/>
      <c r="R1217" s="157"/>
      <c r="S1217" s="157"/>
      <c r="T1217" s="157"/>
      <c r="U1217" s="157"/>
      <c r="V1217" s="157"/>
      <c r="W1217" s="157"/>
      <c r="X1217" s="157"/>
      <c r="Y1217" s="148"/>
      <c r="Z1217" s="148"/>
      <c r="AA1217" s="148"/>
      <c r="AB1217" s="148"/>
      <c r="AC1217" s="148"/>
      <c r="AD1217" s="148"/>
      <c r="AE1217" s="148"/>
      <c r="AF1217" s="148"/>
      <c r="AG1217" s="148" t="s">
        <v>287</v>
      </c>
      <c r="AH1217" s="148">
        <v>0</v>
      </c>
      <c r="AI1217" s="148"/>
      <c r="AJ1217" s="148"/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48"/>
      <c r="AX1217" s="148"/>
      <c r="AY1217" s="148"/>
      <c r="AZ1217" s="148"/>
      <c r="BA1217" s="148"/>
      <c r="BB1217" s="148"/>
      <c r="BC1217" s="148"/>
      <c r="BD1217" s="148"/>
      <c r="BE1217" s="148"/>
      <c r="BF1217" s="148"/>
      <c r="BG1217" s="148"/>
      <c r="BH1217" s="148"/>
    </row>
    <row r="1218" spans="1:60" outlineLevel="1" x14ac:dyDescent="0.2">
      <c r="A1218" s="155"/>
      <c r="B1218" s="156"/>
      <c r="C1218" s="185" t="s">
        <v>1250</v>
      </c>
      <c r="D1218" s="158"/>
      <c r="E1218" s="159">
        <v>12.33</v>
      </c>
      <c r="F1218" s="157"/>
      <c r="G1218" s="157"/>
      <c r="H1218" s="157"/>
      <c r="I1218" s="157"/>
      <c r="J1218" s="157"/>
      <c r="K1218" s="157"/>
      <c r="L1218" s="157"/>
      <c r="M1218" s="157"/>
      <c r="N1218" s="157"/>
      <c r="O1218" s="157"/>
      <c r="P1218" s="157"/>
      <c r="Q1218" s="157"/>
      <c r="R1218" s="157"/>
      <c r="S1218" s="157"/>
      <c r="T1218" s="157"/>
      <c r="U1218" s="157"/>
      <c r="V1218" s="157"/>
      <c r="W1218" s="157"/>
      <c r="X1218" s="157"/>
      <c r="Y1218" s="148"/>
      <c r="Z1218" s="148"/>
      <c r="AA1218" s="148"/>
      <c r="AB1218" s="148"/>
      <c r="AC1218" s="148"/>
      <c r="AD1218" s="148"/>
      <c r="AE1218" s="148"/>
      <c r="AF1218" s="148"/>
      <c r="AG1218" s="148" t="s">
        <v>287</v>
      </c>
      <c r="AH1218" s="148">
        <v>0</v>
      </c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48"/>
      <c r="AX1218" s="148"/>
      <c r="AY1218" s="148"/>
      <c r="AZ1218" s="148"/>
      <c r="BA1218" s="148"/>
      <c r="BB1218" s="148"/>
      <c r="BC1218" s="148"/>
      <c r="BD1218" s="148"/>
      <c r="BE1218" s="148"/>
      <c r="BF1218" s="148"/>
      <c r="BG1218" s="148"/>
      <c r="BH1218" s="148"/>
    </row>
    <row r="1219" spans="1:60" outlineLevel="1" x14ac:dyDescent="0.2">
      <c r="A1219" s="167">
        <v>208</v>
      </c>
      <c r="B1219" s="168" t="s">
        <v>1251</v>
      </c>
      <c r="C1219" s="184" t="s">
        <v>1252</v>
      </c>
      <c r="D1219" s="169" t="s">
        <v>353</v>
      </c>
      <c r="E1219" s="170">
        <v>198.96</v>
      </c>
      <c r="F1219" s="171"/>
      <c r="G1219" s="172">
        <f>ROUND(E1219*F1219,2)</f>
        <v>0</v>
      </c>
      <c r="H1219" s="171"/>
      <c r="I1219" s="172">
        <f>ROUND(E1219*H1219,2)</f>
        <v>0</v>
      </c>
      <c r="J1219" s="171"/>
      <c r="K1219" s="172">
        <f>ROUND(E1219*J1219,2)</f>
        <v>0</v>
      </c>
      <c r="L1219" s="172">
        <v>15</v>
      </c>
      <c r="M1219" s="172">
        <f>G1219*(1+L1219/100)</f>
        <v>0</v>
      </c>
      <c r="N1219" s="172">
        <v>0</v>
      </c>
      <c r="O1219" s="172">
        <f>ROUND(E1219*N1219,2)</f>
        <v>0</v>
      </c>
      <c r="P1219" s="172">
        <v>0</v>
      </c>
      <c r="Q1219" s="172">
        <f>ROUND(E1219*P1219,2)</f>
        <v>0</v>
      </c>
      <c r="R1219" s="172"/>
      <c r="S1219" s="172" t="s">
        <v>291</v>
      </c>
      <c r="T1219" s="173" t="s">
        <v>283</v>
      </c>
      <c r="U1219" s="157">
        <v>0</v>
      </c>
      <c r="V1219" s="157">
        <f>ROUND(E1219*U1219,2)</f>
        <v>0</v>
      </c>
      <c r="W1219" s="157"/>
      <c r="X1219" s="157" t="s">
        <v>292</v>
      </c>
      <c r="Y1219" s="148"/>
      <c r="Z1219" s="148"/>
      <c r="AA1219" s="148"/>
      <c r="AB1219" s="148"/>
      <c r="AC1219" s="148"/>
      <c r="AD1219" s="148"/>
      <c r="AE1219" s="148"/>
      <c r="AF1219" s="148"/>
      <c r="AG1219" s="148" t="s">
        <v>1242</v>
      </c>
      <c r="AH1219" s="148"/>
      <c r="AI1219" s="148"/>
      <c r="AJ1219" s="148"/>
      <c r="AK1219" s="148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148"/>
      <c r="AW1219" s="148"/>
      <c r="AX1219" s="148"/>
      <c r="AY1219" s="148"/>
      <c r="AZ1219" s="148"/>
      <c r="BA1219" s="148"/>
      <c r="BB1219" s="148"/>
      <c r="BC1219" s="148"/>
      <c r="BD1219" s="148"/>
      <c r="BE1219" s="148"/>
      <c r="BF1219" s="148"/>
      <c r="BG1219" s="148"/>
      <c r="BH1219" s="148"/>
    </row>
    <row r="1220" spans="1:60" outlineLevel="1" x14ac:dyDescent="0.2">
      <c r="A1220" s="155"/>
      <c r="B1220" s="156"/>
      <c r="C1220" s="185" t="s">
        <v>930</v>
      </c>
      <c r="D1220" s="158"/>
      <c r="E1220" s="159"/>
      <c r="F1220" s="157"/>
      <c r="G1220" s="157"/>
      <c r="H1220" s="157"/>
      <c r="I1220" s="157"/>
      <c r="J1220" s="157"/>
      <c r="K1220" s="157"/>
      <c r="L1220" s="157"/>
      <c r="M1220" s="157"/>
      <c r="N1220" s="157"/>
      <c r="O1220" s="157"/>
      <c r="P1220" s="157"/>
      <c r="Q1220" s="157"/>
      <c r="R1220" s="157"/>
      <c r="S1220" s="157"/>
      <c r="T1220" s="157"/>
      <c r="U1220" s="157"/>
      <c r="V1220" s="157"/>
      <c r="W1220" s="157"/>
      <c r="X1220" s="157"/>
      <c r="Y1220" s="148"/>
      <c r="Z1220" s="148"/>
      <c r="AA1220" s="148"/>
      <c r="AB1220" s="148"/>
      <c r="AC1220" s="148"/>
      <c r="AD1220" s="148"/>
      <c r="AE1220" s="148"/>
      <c r="AF1220" s="148"/>
      <c r="AG1220" s="148" t="s">
        <v>287</v>
      </c>
      <c r="AH1220" s="148">
        <v>0</v>
      </c>
      <c r="AI1220" s="148"/>
      <c r="AJ1220" s="148"/>
      <c r="AK1220" s="148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148"/>
      <c r="AW1220" s="148"/>
      <c r="AX1220" s="148"/>
      <c r="AY1220" s="148"/>
      <c r="AZ1220" s="148"/>
      <c r="BA1220" s="148"/>
      <c r="BB1220" s="148"/>
      <c r="BC1220" s="148"/>
      <c r="BD1220" s="148"/>
      <c r="BE1220" s="148"/>
      <c r="BF1220" s="148"/>
      <c r="BG1220" s="148"/>
      <c r="BH1220" s="148"/>
    </row>
    <row r="1221" spans="1:60" outlineLevel="1" x14ac:dyDescent="0.2">
      <c r="A1221" s="155"/>
      <c r="B1221" s="156"/>
      <c r="C1221" s="185" t="s">
        <v>973</v>
      </c>
      <c r="D1221" s="158"/>
      <c r="E1221" s="159"/>
      <c r="F1221" s="157"/>
      <c r="G1221" s="157"/>
      <c r="H1221" s="157"/>
      <c r="I1221" s="157"/>
      <c r="J1221" s="157"/>
      <c r="K1221" s="157"/>
      <c r="L1221" s="157"/>
      <c r="M1221" s="157"/>
      <c r="N1221" s="157"/>
      <c r="O1221" s="157"/>
      <c r="P1221" s="157"/>
      <c r="Q1221" s="157"/>
      <c r="R1221" s="157"/>
      <c r="S1221" s="157"/>
      <c r="T1221" s="157"/>
      <c r="U1221" s="157"/>
      <c r="V1221" s="157"/>
      <c r="W1221" s="157"/>
      <c r="X1221" s="157"/>
      <c r="Y1221" s="148"/>
      <c r="Z1221" s="148"/>
      <c r="AA1221" s="148"/>
      <c r="AB1221" s="148"/>
      <c r="AC1221" s="148"/>
      <c r="AD1221" s="148"/>
      <c r="AE1221" s="148"/>
      <c r="AF1221" s="148"/>
      <c r="AG1221" s="148" t="s">
        <v>287</v>
      </c>
      <c r="AH1221" s="148">
        <v>0</v>
      </c>
      <c r="AI1221" s="148"/>
      <c r="AJ1221" s="148"/>
      <c r="AK1221" s="148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148"/>
      <c r="AW1221" s="148"/>
      <c r="AX1221" s="148"/>
      <c r="AY1221" s="148"/>
      <c r="AZ1221" s="148"/>
      <c r="BA1221" s="148"/>
      <c r="BB1221" s="148"/>
      <c r="BC1221" s="148"/>
      <c r="BD1221" s="148"/>
      <c r="BE1221" s="148"/>
      <c r="BF1221" s="148"/>
      <c r="BG1221" s="148"/>
      <c r="BH1221" s="148"/>
    </row>
    <row r="1222" spans="1:60" outlineLevel="1" x14ac:dyDescent="0.2">
      <c r="A1222" s="155"/>
      <c r="B1222" s="156"/>
      <c r="C1222" s="185" t="s">
        <v>954</v>
      </c>
      <c r="D1222" s="158"/>
      <c r="E1222" s="159"/>
      <c r="F1222" s="157"/>
      <c r="G1222" s="157"/>
      <c r="H1222" s="157"/>
      <c r="I1222" s="157"/>
      <c r="J1222" s="157"/>
      <c r="K1222" s="157"/>
      <c r="L1222" s="157"/>
      <c r="M1222" s="157"/>
      <c r="N1222" s="157"/>
      <c r="O1222" s="157"/>
      <c r="P1222" s="157"/>
      <c r="Q1222" s="157"/>
      <c r="R1222" s="157"/>
      <c r="S1222" s="157"/>
      <c r="T1222" s="157"/>
      <c r="U1222" s="157"/>
      <c r="V1222" s="157"/>
      <c r="W1222" s="157"/>
      <c r="X1222" s="157"/>
      <c r="Y1222" s="148"/>
      <c r="Z1222" s="148"/>
      <c r="AA1222" s="148"/>
      <c r="AB1222" s="148"/>
      <c r="AC1222" s="148"/>
      <c r="AD1222" s="148"/>
      <c r="AE1222" s="148"/>
      <c r="AF1222" s="148"/>
      <c r="AG1222" s="148" t="s">
        <v>287</v>
      </c>
      <c r="AH1222" s="148">
        <v>0</v>
      </c>
      <c r="AI1222" s="148"/>
      <c r="AJ1222" s="148"/>
      <c r="AK1222" s="148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48"/>
      <c r="AX1222" s="148"/>
      <c r="AY1222" s="148"/>
      <c r="AZ1222" s="148"/>
      <c r="BA1222" s="148"/>
      <c r="BB1222" s="148"/>
      <c r="BC1222" s="148"/>
      <c r="BD1222" s="148"/>
      <c r="BE1222" s="148"/>
      <c r="BF1222" s="148"/>
      <c r="BG1222" s="148"/>
      <c r="BH1222" s="148"/>
    </row>
    <row r="1223" spans="1:60" outlineLevel="1" x14ac:dyDescent="0.2">
      <c r="A1223" s="155"/>
      <c r="B1223" s="156"/>
      <c r="C1223" s="185" t="s">
        <v>944</v>
      </c>
      <c r="D1223" s="158"/>
      <c r="E1223" s="159"/>
      <c r="F1223" s="157"/>
      <c r="G1223" s="157"/>
      <c r="H1223" s="157"/>
      <c r="I1223" s="157"/>
      <c r="J1223" s="157"/>
      <c r="K1223" s="157"/>
      <c r="L1223" s="157"/>
      <c r="M1223" s="157"/>
      <c r="N1223" s="157"/>
      <c r="O1223" s="157"/>
      <c r="P1223" s="157"/>
      <c r="Q1223" s="157"/>
      <c r="R1223" s="157"/>
      <c r="S1223" s="157"/>
      <c r="T1223" s="157"/>
      <c r="U1223" s="157"/>
      <c r="V1223" s="157"/>
      <c r="W1223" s="157"/>
      <c r="X1223" s="157"/>
      <c r="Y1223" s="148"/>
      <c r="Z1223" s="148"/>
      <c r="AA1223" s="148"/>
      <c r="AB1223" s="148"/>
      <c r="AC1223" s="148"/>
      <c r="AD1223" s="148"/>
      <c r="AE1223" s="148"/>
      <c r="AF1223" s="148"/>
      <c r="AG1223" s="148" t="s">
        <v>287</v>
      </c>
      <c r="AH1223" s="148">
        <v>0</v>
      </c>
      <c r="AI1223" s="148"/>
      <c r="AJ1223" s="148"/>
      <c r="AK1223" s="148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148"/>
      <c r="AW1223" s="148"/>
      <c r="AX1223" s="148"/>
      <c r="AY1223" s="148"/>
      <c r="AZ1223" s="148"/>
      <c r="BA1223" s="148"/>
      <c r="BB1223" s="148"/>
      <c r="BC1223" s="148"/>
      <c r="BD1223" s="148"/>
      <c r="BE1223" s="148"/>
      <c r="BF1223" s="148"/>
      <c r="BG1223" s="148"/>
      <c r="BH1223" s="148"/>
    </row>
    <row r="1224" spans="1:60" outlineLevel="1" x14ac:dyDescent="0.2">
      <c r="A1224" s="155"/>
      <c r="B1224" s="156"/>
      <c r="C1224" s="185" t="s">
        <v>945</v>
      </c>
      <c r="D1224" s="158"/>
      <c r="E1224" s="159"/>
      <c r="F1224" s="157"/>
      <c r="G1224" s="157"/>
      <c r="H1224" s="157"/>
      <c r="I1224" s="157"/>
      <c r="J1224" s="157"/>
      <c r="K1224" s="157"/>
      <c r="L1224" s="157"/>
      <c r="M1224" s="157"/>
      <c r="N1224" s="157"/>
      <c r="O1224" s="157"/>
      <c r="P1224" s="157"/>
      <c r="Q1224" s="157"/>
      <c r="R1224" s="157"/>
      <c r="S1224" s="157"/>
      <c r="T1224" s="157"/>
      <c r="U1224" s="157"/>
      <c r="V1224" s="157"/>
      <c r="W1224" s="157"/>
      <c r="X1224" s="157"/>
      <c r="Y1224" s="148"/>
      <c r="Z1224" s="148"/>
      <c r="AA1224" s="148"/>
      <c r="AB1224" s="148"/>
      <c r="AC1224" s="148"/>
      <c r="AD1224" s="148"/>
      <c r="AE1224" s="148"/>
      <c r="AF1224" s="148"/>
      <c r="AG1224" s="148" t="s">
        <v>287</v>
      </c>
      <c r="AH1224" s="148">
        <v>0</v>
      </c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48"/>
      <c r="AX1224" s="148"/>
      <c r="AY1224" s="148"/>
      <c r="AZ1224" s="148"/>
      <c r="BA1224" s="148"/>
      <c r="BB1224" s="148"/>
      <c r="BC1224" s="148"/>
      <c r="BD1224" s="148"/>
      <c r="BE1224" s="148"/>
      <c r="BF1224" s="148"/>
      <c r="BG1224" s="148"/>
      <c r="BH1224" s="148"/>
    </row>
    <row r="1225" spans="1:60" outlineLevel="1" x14ac:dyDescent="0.2">
      <c r="A1225" s="155"/>
      <c r="B1225" s="156"/>
      <c r="C1225" s="185" t="s">
        <v>1253</v>
      </c>
      <c r="D1225" s="158"/>
      <c r="E1225" s="159">
        <v>198.96</v>
      </c>
      <c r="F1225" s="157"/>
      <c r="G1225" s="157"/>
      <c r="H1225" s="157"/>
      <c r="I1225" s="157"/>
      <c r="J1225" s="157"/>
      <c r="K1225" s="157"/>
      <c r="L1225" s="157"/>
      <c r="M1225" s="157"/>
      <c r="N1225" s="157"/>
      <c r="O1225" s="157"/>
      <c r="P1225" s="157"/>
      <c r="Q1225" s="157"/>
      <c r="R1225" s="157"/>
      <c r="S1225" s="157"/>
      <c r="T1225" s="157"/>
      <c r="U1225" s="157"/>
      <c r="V1225" s="157"/>
      <c r="W1225" s="157"/>
      <c r="X1225" s="157"/>
      <c r="Y1225" s="148"/>
      <c r="Z1225" s="148"/>
      <c r="AA1225" s="148"/>
      <c r="AB1225" s="148"/>
      <c r="AC1225" s="148"/>
      <c r="AD1225" s="148"/>
      <c r="AE1225" s="148"/>
      <c r="AF1225" s="148"/>
      <c r="AG1225" s="148" t="s">
        <v>287</v>
      </c>
      <c r="AH1225" s="148">
        <v>0</v>
      </c>
      <c r="AI1225" s="148"/>
      <c r="AJ1225" s="148"/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48"/>
      <c r="AX1225" s="148"/>
      <c r="AY1225" s="148"/>
      <c r="AZ1225" s="148"/>
      <c r="BA1225" s="148"/>
      <c r="BB1225" s="148"/>
      <c r="BC1225" s="148"/>
      <c r="BD1225" s="148"/>
      <c r="BE1225" s="148"/>
      <c r="BF1225" s="148"/>
      <c r="BG1225" s="148"/>
      <c r="BH1225" s="148"/>
    </row>
    <row r="1226" spans="1:60" outlineLevel="1" x14ac:dyDescent="0.2">
      <c r="A1226" s="167">
        <v>209</v>
      </c>
      <c r="B1226" s="168" t="s">
        <v>1254</v>
      </c>
      <c r="C1226" s="184" t="s">
        <v>1255</v>
      </c>
      <c r="D1226" s="169" t="s">
        <v>353</v>
      </c>
      <c r="E1226" s="170">
        <v>82.800000000000011</v>
      </c>
      <c r="F1226" s="171"/>
      <c r="G1226" s="172">
        <f>ROUND(E1226*F1226,2)</f>
        <v>0</v>
      </c>
      <c r="H1226" s="171"/>
      <c r="I1226" s="172">
        <f>ROUND(E1226*H1226,2)</f>
        <v>0</v>
      </c>
      <c r="J1226" s="171"/>
      <c r="K1226" s="172">
        <f>ROUND(E1226*J1226,2)</f>
        <v>0</v>
      </c>
      <c r="L1226" s="172">
        <v>15</v>
      </c>
      <c r="M1226" s="172">
        <f>G1226*(1+L1226/100)</f>
        <v>0</v>
      </c>
      <c r="N1226" s="172">
        <v>0</v>
      </c>
      <c r="O1226" s="172">
        <f>ROUND(E1226*N1226,2)</f>
        <v>0</v>
      </c>
      <c r="P1226" s="172">
        <v>0</v>
      </c>
      <c r="Q1226" s="172">
        <f>ROUND(E1226*P1226,2)</f>
        <v>0</v>
      </c>
      <c r="R1226" s="172" t="s">
        <v>456</v>
      </c>
      <c r="S1226" s="172" t="s">
        <v>291</v>
      </c>
      <c r="T1226" s="173" t="s">
        <v>283</v>
      </c>
      <c r="U1226" s="157">
        <v>0</v>
      </c>
      <c r="V1226" s="157">
        <f>ROUND(E1226*U1226,2)</f>
        <v>0</v>
      </c>
      <c r="W1226" s="157"/>
      <c r="X1226" s="157" t="s">
        <v>284</v>
      </c>
      <c r="Y1226" s="148"/>
      <c r="Z1226" s="148"/>
      <c r="AA1226" s="148"/>
      <c r="AB1226" s="148"/>
      <c r="AC1226" s="148"/>
      <c r="AD1226" s="148"/>
      <c r="AE1226" s="148"/>
      <c r="AF1226" s="148"/>
      <c r="AG1226" s="148" t="s">
        <v>285</v>
      </c>
      <c r="AH1226" s="148"/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48"/>
      <c r="AX1226" s="148"/>
      <c r="AY1226" s="148"/>
      <c r="AZ1226" s="148"/>
      <c r="BA1226" s="148"/>
      <c r="BB1226" s="148"/>
      <c r="BC1226" s="148"/>
      <c r="BD1226" s="148"/>
      <c r="BE1226" s="148"/>
      <c r="BF1226" s="148"/>
      <c r="BG1226" s="148"/>
      <c r="BH1226" s="148"/>
    </row>
    <row r="1227" spans="1:60" outlineLevel="1" x14ac:dyDescent="0.2">
      <c r="A1227" s="155"/>
      <c r="B1227" s="156"/>
      <c r="C1227" s="185" t="s">
        <v>930</v>
      </c>
      <c r="D1227" s="158"/>
      <c r="E1227" s="159"/>
      <c r="F1227" s="157"/>
      <c r="G1227" s="157"/>
      <c r="H1227" s="157"/>
      <c r="I1227" s="157"/>
      <c r="J1227" s="157"/>
      <c r="K1227" s="157"/>
      <c r="L1227" s="157"/>
      <c r="M1227" s="157"/>
      <c r="N1227" s="157"/>
      <c r="O1227" s="157"/>
      <c r="P1227" s="157"/>
      <c r="Q1227" s="157"/>
      <c r="R1227" s="157"/>
      <c r="S1227" s="157"/>
      <c r="T1227" s="157"/>
      <c r="U1227" s="157"/>
      <c r="V1227" s="157"/>
      <c r="W1227" s="157"/>
      <c r="X1227" s="157"/>
      <c r="Y1227" s="148"/>
      <c r="Z1227" s="148"/>
      <c r="AA1227" s="148"/>
      <c r="AB1227" s="148"/>
      <c r="AC1227" s="148"/>
      <c r="AD1227" s="148"/>
      <c r="AE1227" s="148"/>
      <c r="AF1227" s="148"/>
      <c r="AG1227" s="148" t="s">
        <v>287</v>
      </c>
      <c r="AH1227" s="148">
        <v>0</v>
      </c>
      <c r="AI1227" s="148"/>
      <c r="AJ1227" s="148"/>
      <c r="AK1227" s="148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148"/>
      <c r="AW1227" s="148"/>
      <c r="AX1227" s="148"/>
      <c r="AY1227" s="148"/>
      <c r="AZ1227" s="148"/>
      <c r="BA1227" s="148"/>
      <c r="BB1227" s="148"/>
      <c r="BC1227" s="148"/>
      <c r="BD1227" s="148"/>
      <c r="BE1227" s="148"/>
      <c r="BF1227" s="148"/>
      <c r="BG1227" s="148"/>
      <c r="BH1227" s="148"/>
    </row>
    <row r="1228" spans="1:60" outlineLevel="1" x14ac:dyDescent="0.2">
      <c r="A1228" s="155"/>
      <c r="B1228" s="156"/>
      <c r="C1228" s="185" t="s">
        <v>373</v>
      </c>
      <c r="D1228" s="158"/>
      <c r="E1228" s="159"/>
      <c r="F1228" s="157"/>
      <c r="G1228" s="157"/>
      <c r="H1228" s="157"/>
      <c r="I1228" s="157"/>
      <c r="J1228" s="157"/>
      <c r="K1228" s="157"/>
      <c r="L1228" s="157"/>
      <c r="M1228" s="157"/>
      <c r="N1228" s="157"/>
      <c r="O1228" s="157"/>
      <c r="P1228" s="157"/>
      <c r="Q1228" s="157"/>
      <c r="R1228" s="157"/>
      <c r="S1228" s="157"/>
      <c r="T1228" s="157"/>
      <c r="U1228" s="157"/>
      <c r="V1228" s="157"/>
      <c r="W1228" s="157"/>
      <c r="X1228" s="157"/>
      <c r="Y1228" s="148"/>
      <c r="Z1228" s="148"/>
      <c r="AA1228" s="148"/>
      <c r="AB1228" s="148"/>
      <c r="AC1228" s="148"/>
      <c r="AD1228" s="148"/>
      <c r="AE1228" s="148"/>
      <c r="AF1228" s="148"/>
      <c r="AG1228" s="148" t="s">
        <v>287</v>
      </c>
      <c r="AH1228" s="148">
        <v>0</v>
      </c>
      <c r="AI1228" s="148"/>
      <c r="AJ1228" s="148"/>
      <c r="AK1228" s="148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148"/>
      <c r="AW1228" s="148"/>
      <c r="AX1228" s="148"/>
      <c r="AY1228" s="148"/>
      <c r="AZ1228" s="148"/>
      <c r="BA1228" s="148"/>
      <c r="BB1228" s="148"/>
      <c r="BC1228" s="148"/>
      <c r="BD1228" s="148"/>
      <c r="BE1228" s="148"/>
      <c r="BF1228" s="148"/>
      <c r="BG1228" s="148"/>
      <c r="BH1228" s="148"/>
    </row>
    <row r="1229" spans="1:60" outlineLevel="1" x14ac:dyDescent="0.2">
      <c r="A1229" s="155"/>
      <c r="B1229" s="156"/>
      <c r="C1229" s="185" t="s">
        <v>973</v>
      </c>
      <c r="D1229" s="158"/>
      <c r="E1229" s="159"/>
      <c r="F1229" s="157"/>
      <c r="G1229" s="157"/>
      <c r="H1229" s="157"/>
      <c r="I1229" s="157"/>
      <c r="J1229" s="157"/>
      <c r="K1229" s="157"/>
      <c r="L1229" s="157"/>
      <c r="M1229" s="157"/>
      <c r="N1229" s="157"/>
      <c r="O1229" s="157"/>
      <c r="P1229" s="157"/>
      <c r="Q1229" s="157"/>
      <c r="R1229" s="157"/>
      <c r="S1229" s="157"/>
      <c r="T1229" s="157"/>
      <c r="U1229" s="157"/>
      <c r="V1229" s="157"/>
      <c r="W1229" s="157"/>
      <c r="X1229" s="157"/>
      <c r="Y1229" s="148"/>
      <c r="Z1229" s="148"/>
      <c r="AA1229" s="148"/>
      <c r="AB1229" s="148"/>
      <c r="AC1229" s="148"/>
      <c r="AD1229" s="148"/>
      <c r="AE1229" s="148"/>
      <c r="AF1229" s="148"/>
      <c r="AG1229" s="148" t="s">
        <v>287</v>
      </c>
      <c r="AH1229" s="148">
        <v>0</v>
      </c>
      <c r="AI1229" s="148"/>
      <c r="AJ1229" s="148"/>
      <c r="AK1229" s="148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48"/>
      <c r="AX1229" s="148"/>
      <c r="AY1229" s="148"/>
      <c r="AZ1229" s="148"/>
      <c r="BA1229" s="148"/>
      <c r="BB1229" s="148"/>
      <c r="BC1229" s="148"/>
      <c r="BD1229" s="148"/>
      <c r="BE1229" s="148"/>
      <c r="BF1229" s="148"/>
      <c r="BG1229" s="148"/>
      <c r="BH1229" s="148"/>
    </row>
    <row r="1230" spans="1:60" outlineLevel="1" x14ac:dyDescent="0.2">
      <c r="A1230" s="155"/>
      <c r="B1230" s="156"/>
      <c r="C1230" s="185" t="s">
        <v>954</v>
      </c>
      <c r="D1230" s="158"/>
      <c r="E1230" s="159"/>
      <c r="F1230" s="157"/>
      <c r="G1230" s="157"/>
      <c r="H1230" s="157"/>
      <c r="I1230" s="157"/>
      <c r="J1230" s="157"/>
      <c r="K1230" s="157"/>
      <c r="L1230" s="157"/>
      <c r="M1230" s="157"/>
      <c r="N1230" s="157"/>
      <c r="O1230" s="157"/>
      <c r="P1230" s="157"/>
      <c r="Q1230" s="157"/>
      <c r="R1230" s="157"/>
      <c r="S1230" s="157"/>
      <c r="T1230" s="157"/>
      <c r="U1230" s="157"/>
      <c r="V1230" s="157"/>
      <c r="W1230" s="157"/>
      <c r="X1230" s="157"/>
      <c r="Y1230" s="148"/>
      <c r="Z1230" s="148"/>
      <c r="AA1230" s="148"/>
      <c r="AB1230" s="148"/>
      <c r="AC1230" s="148"/>
      <c r="AD1230" s="148"/>
      <c r="AE1230" s="148"/>
      <c r="AF1230" s="148"/>
      <c r="AG1230" s="148" t="s">
        <v>287</v>
      </c>
      <c r="AH1230" s="148">
        <v>0</v>
      </c>
      <c r="AI1230" s="148"/>
      <c r="AJ1230" s="148"/>
      <c r="AK1230" s="148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148"/>
      <c r="AW1230" s="148"/>
      <c r="AX1230" s="148"/>
      <c r="AY1230" s="148"/>
      <c r="AZ1230" s="148"/>
      <c r="BA1230" s="148"/>
      <c r="BB1230" s="148"/>
      <c r="BC1230" s="148"/>
      <c r="BD1230" s="148"/>
      <c r="BE1230" s="148"/>
      <c r="BF1230" s="148"/>
      <c r="BG1230" s="148"/>
      <c r="BH1230" s="148"/>
    </row>
    <row r="1231" spans="1:60" outlineLevel="1" x14ac:dyDescent="0.2">
      <c r="A1231" s="155"/>
      <c r="B1231" s="156"/>
      <c r="C1231" s="185" t="s">
        <v>379</v>
      </c>
      <c r="D1231" s="158"/>
      <c r="E1231" s="159"/>
      <c r="F1231" s="157"/>
      <c r="G1231" s="157"/>
      <c r="H1231" s="157"/>
      <c r="I1231" s="157"/>
      <c r="J1231" s="157"/>
      <c r="K1231" s="157"/>
      <c r="L1231" s="157"/>
      <c r="M1231" s="157"/>
      <c r="N1231" s="157"/>
      <c r="O1231" s="157"/>
      <c r="P1231" s="157"/>
      <c r="Q1231" s="157"/>
      <c r="R1231" s="157"/>
      <c r="S1231" s="157"/>
      <c r="T1231" s="157"/>
      <c r="U1231" s="157"/>
      <c r="V1231" s="157"/>
      <c r="W1231" s="157"/>
      <c r="X1231" s="157"/>
      <c r="Y1231" s="148"/>
      <c r="Z1231" s="148"/>
      <c r="AA1231" s="148"/>
      <c r="AB1231" s="148"/>
      <c r="AC1231" s="148"/>
      <c r="AD1231" s="148"/>
      <c r="AE1231" s="148"/>
      <c r="AF1231" s="148"/>
      <c r="AG1231" s="148" t="s">
        <v>287</v>
      </c>
      <c r="AH1231" s="148">
        <v>0</v>
      </c>
      <c r="AI1231" s="148"/>
      <c r="AJ1231" s="148"/>
      <c r="AK1231" s="148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148"/>
      <c r="AW1231" s="148"/>
      <c r="AX1231" s="148"/>
      <c r="AY1231" s="148"/>
      <c r="AZ1231" s="148"/>
      <c r="BA1231" s="148"/>
      <c r="BB1231" s="148"/>
      <c r="BC1231" s="148"/>
      <c r="BD1231" s="148"/>
      <c r="BE1231" s="148"/>
      <c r="BF1231" s="148"/>
      <c r="BG1231" s="148"/>
      <c r="BH1231" s="148"/>
    </row>
    <row r="1232" spans="1:60" outlineLevel="1" x14ac:dyDescent="0.2">
      <c r="A1232" s="155"/>
      <c r="B1232" s="156"/>
      <c r="C1232" s="185" t="s">
        <v>1256</v>
      </c>
      <c r="D1232" s="158"/>
      <c r="E1232" s="159"/>
      <c r="F1232" s="157"/>
      <c r="G1232" s="157"/>
      <c r="H1232" s="157"/>
      <c r="I1232" s="157"/>
      <c r="J1232" s="157"/>
      <c r="K1232" s="157"/>
      <c r="L1232" s="157"/>
      <c r="M1232" s="157"/>
      <c r="N1232" s="157"/>
      <c r="O1232" s="157"/>
      <c r="P1232" s="157"/>
      <c r="Q1232" s="157"/>
      <c r="R1232" s="157"/>
      <c r="S1232" s="157"/>
      <c r="T1232" s="157"/>
      <c r="U1232" s="157"/>
      <c r="V1232" s="157"/>
      <c r="W1232" s="157"/>
      <c r="X1232" s="157"/>
      <c r="Y1232" s="148"/>
      <c r="Z1232" s="148"/>
      <c r="AA1232" s="148"/>
      <c r="AB1232" s="148"/>
      <c r="AC1232" s="148"/>
      <c r="AD1232" s="148"/>
      <c r="AE1232" s="148"/>
      <c r="AF1232" s="148"/>
      <c r="AG1232" s="148" t="s">
        <v>287</v>
      </c>
      <c r="AH1232" s="148">
        <v>0</v>
      </c>
      <c r="AI1232" s="148"/>
      <c r="AJ1232" s="148"/>
      <c r="AK1232" s="148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48"/>
      <c r="AX1232" s="148"/>
      <c r="AY1232" s="148"/>
      <c r="AZ1232" s="148"/>
      <c r="BA1232" s="148"/>
      <c r="BB1232" s="148"/>
      <c r="BC1232" s="148"/>
      <c r="BD1232" s="148"/>
      <c r="BE1232" s="148"/>
      <c r="BF1232" s="148"/>
      <c r="BG1232" s="148"/>
      <c r="BH1232" s="148"/>
    </row>
    <row r="1233" spans="1:60" outlineLevel="1" x14ac:dyDescent="0.2">
      <c r="A1233" s="155"/>
      <c r="B1233" s="156"/>
      <c r="C1233" s="185" t="s">
        <v>1257</v>
      </c>
      <c r="D1233" s="158"/>
      <c r="E1233" s="159">
        <v>82.800000000000011</v>
      </c>
      <c r="F1233" s="157"/>
      <c r="G1233" s="157"/>
      <c r="H1233" s="157"/>
      <c r="I1233" s="157"/>
      <c r="J1233" s="157"/>
      <c r="K1233" s="157"/>
      <c r="L1233" s="157"/>
      <c r="M1233" s="157"/>
      <c r="N1233" s="157"/>
      <c r="O1233" s="157"/>
      <c r="P1233" s="157"/>
      <c r="Q1233" s="157"/>
      <c r="R1233" s="157"/>
      <c r="S1233" s="157"/>
      <c r="T1233" s="157"/>
      <c r="U1233" s="157"/>
      <c r="V1233" s="157"/>
      <c r="W1233" s="157"/>
      <c r="X1233" s="157"/>
      <c r="Y1233" s="148"/>
      <c r="Z1233" s="148"/>
      <c r="AA1233" s="148"/>
      <c r="AB1233" s="148"/>
      <c r="AC1233" s="148"/>
      <c r="AD1233" s="148"/>
      <c r="AE1233" s="148"/>
      <c r="AF1233" s="148"/>
      <c r="AG1233" s="148" t="s">
        <v>287</v>
      </c>
      <c r="AH1233" s="148">
        <v>0</v>
      </c>
      <c r="AI1233" s="148"/>
      <c r="AJ1233" s="148"/>
      <c r="AK1233" s="148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48"/>
      <c r="AX1233" s="148"/>
      <c r="AY1233" s="148"/>
      <c r="AZ1233" s="148"/>
      <c r="BA1233" s="148"/>
      <c r="BB1233" s="148"/>
      <c r="BC1233" s="148"/>
      <c r="BD1233" s="148"/>
      <c r="BE1233" s="148"/>
      <c r="BF1233" s="148"/>
      <c r="BG1233" s="148"/>
      <c r="BH1233" s="148"/>
    </row>
    <row r="1234" spans="1:60" outlineLevel="1" x14ac:dyDescent="0.2">
      <c r="A1234" s="167">
        <v>210</v>
      </c>
      <c r="B1234" s="168" t="s">
        <v>1258</v>
      </c>
      <c r="C1234" s="184" t="s">
        <v>1259</v>
      </c>
      <c r="D1234" s="169" t="s">
        <v>353</v>
      </c>
      <c r="E1234" s="170">
        <v>146.00400000000002</v>
      </c>
      <c r="F1234" s="171"/>
      <c r="G1234" s="172">
        <f>ROUND(E1234*F1234,2)</f>
        <v>0</v>
      </c>
      <c r="H1234" s="171"/>
      <c r="I1234" s="172">
        <f>ROUND(E1234*H1234,2)</f>
        <v>0</v>
      </c>
      <c r="J1234" s="171"/>
      <c r="K1234" s="172">
        <f>ROUND(E1234*J1234,2)</f>
        <v>0</v>
      </c>
      <c r="L1234" s="172">
        <v>15</v>
      </c>
      <c r="M1234" s="172">
        <f>G1234*(1+L1234/100)</f>
        <v>0</v>
      </c>
      <c r="N1234" s="172">
        <v>0</v>
      </c>
      <c r="O1234" s="172">
        <f>ROUND(E1234*N1234,2)</f>
        <v>0</v>
      </c>
      <c r="P1234" s="172">
        <v>0</v>
      </c>
      <c r="Q1234" s="172">
        <f>ROUND(E1234*P1234,2)</f>
        <v>0</v>
      </c>
      <c r="R1234" s="172" t="s">
        <v>456</v>
      </c>
      <c r="S1234" s="172" t="s">
        <v>291</v>
      </c>
      <c r="T1234" s="173" t="s">
        <v>283</v>
      </c>
      <c r="U1234" s="157">
        <v>0</v>
      </c>
      <c r="V1234" s="157">
        <f>ROUND(E1234*U1234,2)</f>
        <v>0</v>
      </c>
      <c r="W1234" s="157"/>
      <c r="X1234" s="157" t="s">
        <v>284</v>
      </c>
      <c r="Y1234" s="148"/>
      <c r="Z1234" s="148"/>
      <c r="AA1234" s="148"/>
      <c r="AB1234" s="148"/>
      <c r="AC1234" s="148"/>
      <c r="AD1234" s="148"/>
      <c r="AE1234" s="148"/>
      <c r="AF1234" s="148"/>
      <c r="AG1234" s="148" t="s">
        <v>285</v>
      </c>
      <c r="AH1234" s="148"/>
      <c r="AI1234" s="148"/>
      <c r="AJ1234" s="148"/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48"/>
      <c r="AX1234" s="148"/>
      <c r="AY1234" s="148"/>
      <c r="AZ1234" s="148"/>
      <c r="BA1234" s="148"/>
      <c r="BB1234" s="148"/>
      <c r="BC1234" s="148"/>
      <c r="BD1234" s="148"/>
      <c r="BE1234" s="148"/>
      <c r="BF1234" s="148"/>
      <c r="BG1234" s="148"/>
      <c r="BH1234" s="148"/>
    </row>
    <row r="1235" spans="1:60" outlineLevel="1" x14ac:dyDescent="0.2">
      <c r="A1235" s="155"/>
      <c r="B1235" s="156"/>
      <c r="C1235" s="185" t="s">
        <v>930</v>
      </c>
      <c r="D1235" s="158"/>
      <c r="E1235" s="159"/>
      <c r="F1235" s="157"/>
      <c r="G1235" s="157"/>
      <c r="H1235" s="157"/>
      <c r="I1235" s="157"/>
      <c r="J1235" s="157"/>
      <c r="K1235" s="157"/>
      <c r="L1235" s="157"/>
      <c r="M1235" s="157"/>
      <c r="N1235" s="157"/>
      <c r="O1235" s="157"/>
      <c r="P1235" s="157"/>
      <c r="Q1235" s="157"/>
      <c r="R1235" s="157"/>
      <c r="S1235" s="157"/>
      <c r="T1235" s="157"/>
      <c r="U1235" s="157"/>
      <c r="V1235" s="157"/>
      <c r="W1235" s="157"/>
      <c r="X1235" s="157"/>
      <c r="Y1235" s="148"/>
      <c r="Z1235" s="148"/>
      <c r="AA1235" s="148"/>
      <c r="AB1235" s="148"/>
      <c r="AC1235" s="148"/>
      <c r="AD1235" s="148"/>
      <c r="AE1235" s="148"/>
      <c r="AF1235" s="148"/>
      <c r="AG1235" s="148" t="s">
        <v>287</v>
      </c>
      <c r="AH1235" s="148">
        <v>0</v>
      </c>
      <c r="AI1235" s="148"/>
      <c r="AJ1235" s="148"/>
      <c r="AK1235" s="148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148"/>
      <c r="AW1235" s="148"/>
      <c r="AX1235" s="148"/>
      <c r="AY1235" s="148"/>
      <c r="AZ1235" s="148"/>
      <c r="BA1235" s="148"/>
      <c r="BB1235" s="148"/>
      <c r="BC1235" s="148"/>
      <c r="BD1235" s="148"/>
      <c r="BE1235" s="148"/>
      <c r="BF1235" s="148"/>
      <c r="BG1235" s="148"/>
      <c r="BH1235" s="148"/>
    </row>
    <row r="1236" spans="1:60" outlineLevel="1" x14ac:dyDescent="0.2">
      <c r="A1236" s="155"/>
      <c r="B1236" s="156"/>
      <c r="C1236" s="185" t="s">
        <v>373</v>
      </c>
      <c r="D1236" s="158"/>
      <c r="E1236" s="159"/>
      <c r="F1236" s="157"/>
      <c r="G1236" s="157"/>
      <c r="H1236" s="157"/>
      <c r="I1236" s="157"/>
      <c r="J1236" s="157"/>
      <c r="K1236" s="157"/>
      <c r="L1236" s="157"/>
      <c r="M1236" s="157"/>
      <c r="N1236" s="157"/>
      <c r="O1236" s="157"/>
      <c r="P1236" s="157"/>
      <c r="Q1236" s="157"/>
      <c r="R1236" s="157"/>
      <c r="S1236" s="157"/>
      <c r="T1236" s="157"/>
      <c r="U1236" s="157"/>
      <c r="V1236" s="157"/>
      <c r="W1236" s="157"/>
      <c r="X1236" s="157"/>
      <c r="Y1236" s="148"/>
      <c r="Z1236" s="148"/>
      <c r="AA1236" s="148"/>
      <c r="AB1236" s="148"/>
      <c r="AC1236" s="148"/>
      <c r="AD1236" s="148"/>
      <c r="AE1236" s="148"/>
      <c r="AF1236" s="148"/>
      <c r="AG1236" s="148" t="s">
        <v>287</v>
      </c>
      <c r="AH1236" s="148">
        <v>0</v>
      </c>
      <c r="AI1236" s="148"/>
      <c r="AJ1236" s="148"/>
      <c r="AK1236" s="148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148"/>
      <c r="AW1236" s="148"/>
      <c r="AX1236" s="148"/>
      <c r="AY1236" s="148"/>
      <c r="AZ1236" s="148"/>
      <c r="BA1236" s="148"/>
      <c r="BB1236" s="148"/>
      <c r="BC1236" s="148"/>
      <c r="BD1236" s="148"/>
      <c r="BE1236" s="148"/>
      <c r="BF1236" s="148"/>
      <c r="BG1236" s="148"/>
      <c r="BH1236" s="148"/>
    </row>
    <row r="1237" spans="1:60" outlineLevel="1" x14ac:dyDescent="0.2">
      <c r="A1237" s="155"/>
      <c r="B1237" s="156"/>
      <c r="C1237" s="185" t="s">
        <v>944</v>
      </c>
      <c r="D1237" s="158"/>
      <c r="E1237" s="159"/>
      <c r="F1237" s="157"/>
      <c r="G1237" s="157"/>
      <c r="H1237" s="157"/>
      <c r="I1237" s="157"/>
      <c r="J1237" s="157"/>
      <c r="K1237" s="157"/>
      <c r="L1237" s="157"/>
      <c r="M1237" s="157"/>
      <c r="N1237" s="157"/>
      <c r="O1237" s="157"/>
      <c r="P1237" s="157"/>
      <c r="Q1237" s="157"/>
      <c r="R1237" s="157"/>
      <c r="S1237" s="157"/>
      <c r="T1237" s="157"/>
      <c r="U1237" s="157"/>
      <c r="V1237" s="157"/>
      <c r="W1237" s="157"/>
      <c r="X1237" s="157"/>
      <c r="Y1237" s="148"/>
      <c r="Z1237" s="148"/>
      <c r="AA1237" s="148"/>
      <c r="AB1237" s="148"/>
      <c r="AC1237" s="148"/>
      <c r="AD1237" s="148"/>
      <c r="AE1237" s="148"/>
      <c r="AF1237" s="148"/>
      <c r="AG1237" s="148" t="s">
        <v>287</v>
      </c>
      <c r="AH1237" s="148">
        <v>0</v>
      </c>
      <c r="AI1237" s="148"/>
      <c r="AJ1237" s="148"/>
      <c r="AK1237" s="148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148"/>
      <c r="AW1237" s="148"/>
      <c r="AX1237" s="148"/>
      <c r="AY1237" s="148"/>
      <c r="AZ1237" s="148"/>
      <c r="BA1237" s="148"/>
      <c r="BB1237" s="148"/>
      <c r="BC1237" s="148"/>
      <c r="BD1237" s="148"/>
      <c r="BE1237" s="148"/>
      <c r="BF1237" s="148"/>
      <c r="BG1237" s="148"/>
      <c r="BH1237" s="148"/>
    </row>
    <row r="1238" spans="1:60" outlineLevel="1" x14ac:dyDescent="0.2">
      <c r="A1238" s="155"/>
      <c r="B1238" s="156"/>
      <c r="C1238" s="185" t="s">
        <v>945</v>
      </c>
      <c r="D1238" s="158"/>
      <c r="E1238" s="159"/>
      <c r="F1238" s="157"/>
      <c r="G1238" s="157"/>
      <c r="H1238" s="157"/>
      <c r="I1238" s="157"/>
      <c r="J1238" s="157"/>
      <c r="K1238" s="157"/>
      <c r="L1238" s="157"/>
      <c r="M1238" s="157"/>
      <c r="N1238" s="157"/>
      <c r="O1238" s="157"/>
      <c r="P1238" s="157"/>
      <c r="Q1238" s="157"/>
      <c r="R1238" s="157"/>
      <c r="S1238" s="157"/>
      <c r="T1238" s="157"/>
      <c r="U1238" s="157"/>
      <c r="V1238" s="157"/>
      <c r="W1238" s="157"/>
      <c r="X1238" s="157"/>
      <c r="Y1238" s="148"/>
      <c r="Z1238" s="148"/>
      <c r="AA1238" s="148"/>
      <c r="AB1238" s="148"/>
      <c r="AC1238" s="148"/>
      <c r="AD1238" s="148"/>
      <c r="AE1238" s="148"/>
      <c r="AF1238" s="148"/>
      <c r="AG1238" s="148" t="s">
        <v>287</v>
      </c>
      <c r="AH1238" s="148">
        <v>0</v>
      </c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48"/>
      <c r="AX1238" s="148"/>
      <c r="AY1238" s="148"/>
      <c r="AZ1238" s="148"/>
      <c r="BA1238" s="148"/>
      <c r="BB1238" s="148"/>
      <c r="BC1238" s="148"/>
      <c r="BD1238" s="148"/>
      <c r="BE1238" s="148"/>
      <c r="BF1238" s="148"/>
      <c r="BG1238" s="148"/>
      <c r="BH1238" s="148"/>
    </row>
    <row r="1239" spans="1:60" outlineLevel="1" x14ac:dyDescent="0.2">
      <c r="A1239" s="155"/>
      <c r="B1239" s="156"/>
      <c r="C1239" s="185" t="s">
        <v>379</v>
      </c>
      <c r="D1239" s="158"/>
      <c r="E1239" s="159"/>
      <c r="F1239" s="157"/>
      <c r="G1239" s="157"/>
      <c r="H1239" s="157"/>
      <c r="I1239" s="157"/>
      <c r="J1239" s="157"/>
      <c r="K1239" s="157"/>
      <c r="L1239" s="157"/>
      <c r="M1239" s="157"/>
      <c r="N1239" s="157"/>
      <c r="O1239" s="157"/>
      <c r="P1239" s="157"/>
      <c r="Q1239" s="157"/>
      <c r="R1239" s="157"/>
      <c r="S1239" s="157"/>
      <c r="T1239" s="157"/>
      <c r="U1239" s="157"/>
      <c r="V1239" s="157"/>
      <c r="W1239" s="157"/>
      <c r="X1239" s="157"/>
      <c r="Y1239" s="148"/>
      <c r="Z1239" s="148"/>
      <c r="AA1239" s="148"/>
      <c r="AB1239" s="148"/>
      <c r="AC1239" s="148"/>
      <c r="AD1239" s="148"/>
      <c r="AE1239" s="148"/>
      <c r="AF1239" s="148"/>
      <c r="AG1239" s="148" t="s">
        <v>287</v>
      </c>
      <c r="AH1239" s="148">
        <v>0</v>
      </c>
      <c r="AI1239" s="148"/>
      <c r="AJ1239" s="148"/>
      <c r="AK1239" s="148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48"/>
      <c r="AX1239" s="148"/>
      <c r="AY1239" s="148"/>
      <c r="AZ1239" s="148"/>
      <c r="BA1239" s="148"/>
      <c r="BB1239" s="148"/>
      <c r="BC1239" s="148"/>
      <c r="BD1239" s="148"/>
      <c r="BE1239" s="148"/>
      <c r="BF1239" s="148"/>
      <c r="BG1239" s="148"/>
      <c r="BH1239" s="148"/>
    </row>
    <row r="1240" spans="1:60" outlineLevel="1" x14ac:dyDescent="0.2">
      <c r="A1240" s="155"/>
      <c r="B1240" s="156"/>
      <c r="C1240" s="185" t="s">
        <v>1260</v>
      </c>
      <c r="D1240" s="158"/>
      <c r="E1240" s="159"/>
      <c r="F1240" s="157"/>
      <c r="G1240" s="157"/>
      <c r="H1240" s="157"/>
      <c r="I1240" s="157"/>
      <c r="J1240" s="157"/>
      <c r="K1240" s="157"/>
      <c r="L1240" s="157"/>
      <c r="M1240" s="157"/>
      <c r="N1240" s="157"/>
      <c r="O1240" s="157"/>
      <c r="P1240" s="157"/>
      <c r="Q1240" s="157"/>
      <c r="R1240" s="157"/>
      <c r="S1240" s="157"/>
      <c r="T1240" s="157"/>
      <c r="U1240" s="157"/>
      <c r="V1240" s="157"/>
      <c r="W1240" s="157"/>
      <c r="X1240" s="157"/>
      <c r="Y1240" s="148"/>
      <c r="Z1240" s="148"/>
      <c r="AA1240" s="148"/>
      <c r="AB1240" s="148"/>
      <c r="AC1240" s="148"/>
      <c r="AD1240" s="148"/>
      <c r="AE1240" s="148"/>
      <c r="AF1240" s="148"/>
      <c r="AG1240" s="148" t="s">
        <v>287</v>
      </c>
      <c r="AH1240" s="148">
        <v>0</v>
      </c>
      <c r="AI1240" s="148"/>
      <c r="AJ1240" s="148"/>
      <c r="AK1240" s="148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148"/>
      <c r="AW1240" s="148"/>
      <c r="AX1240" s="148"/>
      <c r="AY1240" s="148"/>
      <c r="AZ1240" s="148"/>
      <c r="BA1240" s="148"/>
      <c r="BB1240" s="148"/>
      <c r="BC1240" s="148"/>
      <c r="BD1240" s="148"/>
      <c r="BE1240" s="148"/>
      <c r="BF1240" s="148"/>
      <c r="BG1240" s="148"/>
      <c r="BH1240" s="148"/>
    </row>
    <row r="1241" spans="1:60" outlineLevel="1" x14ac:dyDescent="0.2">
      <c r="A1241" s="155"/>
      <c r="B1241" s="156"/>
      <c r="C1241" s="185" t="s">
        <v>1261</v>
      </c>
      <c r="D1241" s="158"/>
      <c r="E1241" s="159">
        <v>146</v>
      </c>
      <c r="F1241" s="157"/>
      <c r="G1241" s="157"/>
      <c r="H1241" s="157"/>
      <c r="I1241" s="157"/>
      <c r="J1241" s="157"/>
      <c r="K1241" s="157"/>
      <c r="L1241" s="157"/>
      <c r="M1241" s="157"/>
      <c r="N1241" s="157"/>
      <c r="O1241" s="157"/>
      <c r="P1241" s="157"/>
      <c r="Q1241" s="157"/>
      <c r="R1241" s="157"/>
      <c r="S1241" s="157"/>
      <c r="T1241" s="157"/>
      <c r="U1241" s="157"/>
      <c r="V1241" s="157"/>
      <c r="W1241" s="157"/>
      <c r="X1241" s="157"/>
      <c r="Y1241" s="148"/>
      <c r="Z1241" s="148"/>
      <c r="AA1241" s="148"/>
      <c r="AB1241" s="148"/>
      <c r="AC1241" s="148"/>
      <c r="AD1241" s="148"/>
      <c r="AE1241" s="148"/>
      <c r="AF1241" s="148"/>
      <c r="AG1241" s="148" t="s">
        <v>287</v>
      </c>
      <c r="AH1241" s="148">
        <v>0</v>
      </c>
      <c r="AI1241" s="148"/>
      <c r="AJ1241" s="148"/>
      <c r="AK1241" s="148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148"/>
      <c r="AW1241" s="148"/>
      <c r="AX1241" s="148"/>
      <c r="AY1241" s="148"/>
      <c r="AZ1241" s="148"/>
      <c r="BA1241" s="148"/>
      <c r="BB1241" s="148"/>
      <c r="BC1241" s="148"/>
      <c r="BD1241" s="148"/>
      <c r="BE1241" s="148"/>
      <c r="BF1241" s="148"/>
      <c r="BG1241" s="148"/>
      <c r="BH1241" s="148"/>
    </row>
    <row r="1242" spans="1:60" outlineLevel="1" x14ac:dyDescent="0.2">
      <c r="A1242" s="167">
        <v>211</v>
      </c>
      <c r="B1242" s="168" t="s">
        <v>1262</v>
      </c>
      <c r="C1242" s="184" t="s">
        <v>1263</v>
      </c>
      <c r="D1242" s="169" t="s">
        <v>353</v>
      </c>
      <c r="E1242" s="170">
        <v>368</v>
      </c>
      <c r="F1242" s="171"/>
      <c r="G1242" s="172">
        <f>ROUND(E1242*F1242,2)</f>
        <v>0</v>
      </c>
      <c r="H1242" s="171"/>
      <c r="I1242" s="172">
        <f>ROUND(E1242*H1242,2)</f>
        <v>0</v>
      </c>
      <c r="J1242" s="171"/>
      <c r="K1242" s="172">
        <f>ROUND(E1242*J1242,2)</f>
        <v>0</v>
      </c>
      <c r="L1242" s="172">
        <v>15</v>
      </c>
      <c r="M1242" s="172">
        <f>G1242*(1+L1242/100)</f>
        <v>0</v>
      </c>
      <c r="N1242" s="172">
        <v>0</v>
      </c>
      <c r="O1242" s="172">
        <f>ROUND(E1242*N1242,2)</f>
        <v>0</v>
      </c>
      <c r="P1242" s="172">
        <v>0</v>
      </c>
      <c r="Q1242" s="172">
        <f>ROUND(E1242*P1242,2)</f>
        <v>0</v>
      </c>
      <c r="R1242" s="172"/>
      <c r="S1242" s="172" t="s">
        <v>291</v>
      </c>
      <c r="T1242" s="173" t="s">
        <v>283</v>
      </c>
      <c r="U1242" s="157">
        <v>0</v>
      </c>
      <c r="V1242" s="157">
        <f>ROUND(E1242*U1242,2)</f>
        <v>0</v>
      </c>
      <c r="W1242" s="157"/>
      <c r="X1242" s="157" t="s">
        <v>292</v>
      </c>
      <c r="Y1242" s="148"/>
      <c r="Z1242" s="148"/>
      <c r="AA1242" s="148"/>
      <c r="AB1242" s="148"/>
      <c r="AC1242" s="148"/>
      <c r="AD1242" s="148"/>
      <c r="AE1242" s="148"/>
      <c r="AF1242" s="148"/>
      <c r="AG1242" s="148" t="s">
        <v>1242</v>
      </c>
      <c r="AH1242" s="148"/>
      <c r="AI1242" s="148"/>
      <c r="AJ1242" s="148"/>
      <c r="AK1242" s="148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48"/>
      <c r="AX1242" s="148"/>
      <c r="AY1242" s="148"/>
      <c r="AZ1242" s="148"/>
      <c r="BA1242" s="148"/>
      <c r="BB1242" s="148"/>
      <c r="BC1242" s="148"/>
      <c r="BD1242" s="148"/>
      <c r="BE1242" s="148"/>
      <c r="BF1242" s="148"/>
      <c r="BG1242" s="148"/>
      <c r="BH1242" s="148"/>
    </row>
    <row r="1243" spans="1:60" outlineLevel="1" x14ac:dyDescent="0.2">
      <c r="A1243" s="155"/>
      <c r="B1243" s="156"/>
      <c r="C1243" s="185" t="s">
        <v>1264</v>
      </c>
      <c r="D1243" s="158"/>
      <c r="E1243" s="159"/>
      <c r="F1243" s="157"/>
      <c r="G1243" s="157"/>
      <c r="H1243" s="157"/>
      <c r="I1243" s="157"/>
      <c r="J1243" s="157"/>
      <c r="K1243" s="157"/>
      <c r="L1243" s="157"/>
      <c r="M1243" s="157"/>
      <c r="N1243" s="157"/>
      <c r="O1243" s="157"/>
      <c r="P1243" s="157"/>
      <c r="Q1243" s="157"/>
      <c r="R1243" s="157"/>
      <c r="S1243" s="157"/>
      <c r="T1243" s="157"/>
      <c r="U1243" s="157"/>
      <c r="V1243" s="157"/>
      <c r="W1243" s="157"/>
      <c r="X1243" s="157"/>
      <c r="Y1243" s="148"/>
      <c r="Z1243" s="148"/>
      <c r="AA1243" s="148"/>
      <c r="AB1243" s="148"/>
      <c r="AC1243" s="148"/>
      <c r="AD1243" s="148"/>
      <c r="AE1243" s="148"/>
      <c r="AF1243" s="148"/>
      <c r="AG1243" s="148" t="s">
        <v>287</v>
      </c>
      <c r="AH1243" s="148">
        <v>0</v>
      </c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148"/>
      <c r="AW1243" s="148"/>
      <c r="AX1243" s="148"/>
      <c r="AY1243" s="148"/>
      <c r="AZ1243" s="148"/>
      <c r="BA1243" s="148"/>
      <c r="BB1243" s="148"/>
      <c r="BC1243" s="148"/>
      <c r="BD1243" s="148"/>
      <c r="BE1243" s="148"/>
      <c r="BF1243" s="148"/>
      <c r="BG1243" s="148"/>
      <c r="BH1243" s="148"/>
    </row>
    <row r="1244" spans="1:60" outlineLevel="1" x14ac:dyDescent="0.2">
      <c r="A1244" s="155"/>
      <c r="B1244" s="156"/>
      <c r="C1244" s="185" t="s">
        <v>594</v>
      </c>
      <c r="D1244" s="158"/>
      <c r="E1244" s="159">
        <v>368</v>
      </c>
      <c r="F1244" s="157"/>
      <c r="G1244" s="157"/>
      <c r="H1244" s="157"/>
      <c r="I1244" s="157"/>
      <c r="J1244" s="157"/>
      <c r="K1244" s="157"/>
      <c r="L1244" s="157"/>
      <c r="M1244" s="157"/>
      <c r="N1244" s="157"/>
      <c r="O1244" s="157"/>
      <c r="P1244" s="157"/>
      <c r="Q1244" s="157"/>
      <c r="R1244" s="157"/>
      <c r="S1244" s="157"/>
      <c r="T1244" s="157"/>
      <c r="U1244" s="157"/>
      <c r="V1244" s="157"/>
      <c r="W1244" s="157"/>
      <c r="X1244" s="157"/>
      <c r="Y1244" s="148"/>
      <c r="Z1244" s="148"/>
      <c r="AA1244" s="148"/>
      <c r="AB1244" s="148"/>
      <c r="AC1244" s="148"/>
      <c r="AD1244" s="148"/>
      <c r="AE1244" s="148"/>
      <c r="AF1244" s="148"/>
      <c r="AG1244" s="148" t="s">
        <v>287</v>
      </c>
      <c r="AH1244" s="148">
        <v>0</v>
      </c>
      <c r="AI1244" s="148"/>
      <c r="AJ1244" s="148"/>
      <c r="AK1244" s="148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148"/>
      <c r="AW1244" s="148"/>
      <c r="AX1244" s="148"/>
      <c r="AY1244" s="148"/>
      <c r="AZ1244" s="148"/>
      <c r="BA1244" s="148"/>
      <c r="BB1244" s="148"/>
      <c r="BC1244" s="148"/>
      <c r="BD1244" s="148"/>
      <c r="BE1244" s="148"/>
      <c r="BF1244" s="148"/>
      <c r="BG1244" s="148"/>
      <c r="BH1244" s="148"/>
    </row>
    <row r="1245" spans="1:60" outlineLevel="1" x14ac:dyDescent="0.2">
      <c r="A1245" s="167">
        <v>212</v>
      </c>
      <c r="B1245" s="168" t="s">
        <v>1265</v>
      </c>
      <c r="C1245" s="184" t="s">
        <v>1266</v>
      </c>
      <c r="D1245" s="169" t="s">
        <v>353</v>
      </c>
      <c r="E1245" s="170">
        <v>368</v>
      </c>
      <c r="F1245" s="171"/>
      <c r="G1245" s="172">
        <f>ROUND(E1245*F1245,2)</f>
        <v>0</v>
      </c>
      <c r="H1245" s="171"/>
      <c r="I1245" s="172">
        <f>ROUND(E1245*H1245,2)</f>
        <v>0</v>
      </c>
      <c r="J1245" s="171"/>
      <c r="K1245" s="172">
        <f>ROUND(E1245*J1245,2)</f>
        <v>0</v>
      </c>
      <c r="L1245" s="172">
        <v>15</v>
      </c>
      <c r="M1245" s="172">
        <f>G1245*(1+L1245/100)</f>
        <v>0</v>
      </c>
      <c r="N1245" s="172">
        <v>0</v>
      </c>
      <c r="O1245" s="172">
        <f>ROUND(E1245*N1245,2)</f>
        <v>0</v>
      </c>
      <c r="P1245" s="172">
        <v>0</v>
      </c>
      <c r="Q1245" s="172">
        <f>ROUND(E1245*P1245,2)</f>
        <v>0</v>
      </c>
      <c r="R1245" s="172"/>
      <c r="S1245" s="172" t="s">
        <v>291</v>
      </c>
      <c r="T1245" s="173" t="s">
        <v>283</v>
      </c>
      <c r="U1245" s="157">
        <v>0</v>
      </c>
      <c r="V1245" s="157">
        <f>ROUND(E1245*U1245,2)</f>
        <v>0</v>
      </c>
      <c r="W1245" s="157"/>
      <c r="X1245" s="157" t="s">
        <v>292</v>
      </c>
      <c r="Y1245" s="148"/>
      <c r="Z1245" s="148"/>
      <c r="AA1245" s="148"/>
      <c r="AB1245" s="148"/>
      <c r="AC1245" s="148"/>
      <c r="AD1245" s="148"/>
      <c r="AE1245" s="148"/>
      <c r="AF1245" s="148"/>
      <c r="AG1245" s="148" t="s">
        <v>1242</v>
      </c>
      <c r="AH1245" s="148"/>
      <c r="AI1245" s="148"/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48"/>
      <c r="AX1245" s="148"/>
      <c r="AY1245" s="148"/>
      <c r="AZ1245" s="148"/>
      <c r="BA1245" s="148"/>
      <c r="BB1245" s="148"/>
      <c r="BC1245" s="148"/>
      <c r="BD1245" s="148"/>
      <c r="BE1245" s="148"/>
      <c r="BF1245" s="148"/>
      <c r="BG1245" s="148"/>
      <c r="BH1245" s="148"/>
    </row>
    <row r="1246" spans="1:60" outlineLevel="1" x14ac:dyDescent="0.2">
      <c r="A1246" s="155"/>
      <c r="B1246" s="156"/>
      <c r="C1246" s="185" t="s">
        <v>1264</v>
      </c>
      <c r="D1246" s="158"/>
      <c r="E1246" s="159"/>
      <c r="F1246" s="157"/>
      <c r="G1246" s="157"/>
      <c r="H1246" s="157"/>
      <c r="I1246" s="157"/>
      <c r="J1246" s="157"/>
      <c r="K1246" s="157"/>
      <c r="L1246" s="157"/>
      <c r="M1246" s="157"/>
      <c r="N1246" s="157"/>
      <c r="O1246" s="157"/>
      <c r="P1246" s="157"/>
      <c r="Q1246" s="157"/>
      <c r="R1246" s="157"/>
      <c r="S1246" s="157"/>
      <c r="T1246" s="157"/>
      <c r="U1246" s="157"/>
      <c r="V1246" s="157"/>
      <c r="W1246" s="157"/>
      <c r="X1246" s="157"/>
      <c r="Y1246" s="148"/>
      <c r="Z1246" s="148"/>
      <c r="AA1246" s="148"/>
      <c r="AB1246" s="148"/>
      <c r="AC1246" s="148"/>
      <c r="AD1246" s="148"/>
      <c r="AE1246" s="148"/>
      <c r="AF1246" s="148"/>
      <c r="AG1246" s="148" t="s">
        <v>287</v>
      </c>
      <c r="AH1246" s="148">
        <v>0</v>
      </c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148"/>
      <c r="AW1246" s="148"/>
      <c r="AX1246" s="148"/>
      <c r="AY1246" s="148"/>
      <c r="AZ1246" s="148"/>
      <c r="BA1246" s="148"/>
      <c r="BB1246" s="148"/>
      <c r="BC1246" s="148"/>
      <c r="BD1246" s="148"/>
      <c r="BE1246" s="148"/>
      <c r="BF1246" s="148"/>
      <c r="BG1246" s="148"/>
      <c r="BH1246" s="148"/>
    </row>
    <row r="1247" spans="1:60" outlineLevel="1" x14ac:dyDescent="0.2">
      <c r="A1247" s="155"/>
      <c r="B1247" s="156"/>
      <c r="C1247" s="185" t="s">
        <v>594</v>
      </c>
      <c r="D1247" s="158"/>
      <c r="E1247" s="159">
        <v>368</v>
      </c>
      <c r="F1247" s="157"/>
      <c r="G1247" s="157"/>
      <c r="H1247" s="157"/>
      <c r="I1247" s="157"/>
      <c r="J1247" s="157"/>
      <c r="K1247" s="157"/>
      <c r="L1247" s="157"/>
      <c r="M1247" s="157"/>
      <c r="N1247" s="157"/>
      <c r="O1247" s="157"/>
      <c r="P1247" s="157"/>
      <c r="Q1247" s="157"/>
      <c r="R1247" s="157"/>
      <c r="S1247" s="157"/>
      <c r="T1247" s="157"/>
      <c r="U1247" s="157"/>
      <c r="V1247" s="157"/>
      <c r="W1247" s="157"/>
      <c r="X1247" s="157"/>
      <c r="Y1247" s="148"/>
      <c r="Z1247" s="148"/>
      <c r="AA1247" s="148"/>
      <c r="AB1247" s="148"/>
      <c r="AC1247" s="148"/>
      <c r="AD1247" s="148"/>
      <c r="AE1247" s="148"/>
      <c r="AF1247" s="148"/>
      <c r="AG1247" s="148" t="s">
        <v>287</v>
      </c>
      <c r="AH1247" s="148">
        <v>0</v>
      </c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48"/>
      <c r="AX1247" s="148"/>
      <c r="AY1247" s="148"/>
      <c r="AZ1247" s="148"/>
      <c r="BA1247" s="148"/>
      <c r="BB1247" s="148"/>
      <c r="BC1247" s="148"/>
      <c r="BD1247" s="148"/>
      <c r="BE1247" s="148"/>
      <c r="BF1247" s="148"/>
      <c r="BG1247" s="148"/>
      <c r="BH1247" s="148"/>
    </row>
    <row r="1248" spans="1:60" outlineLevel="1" x14ac:dyDescent="0.2">
      <c r="A1248" s="167">
        <v>213</v>
      </c>
      <c r="B1248" s="168" t="s">
        <v>1267</v>
      </c>
      <c r="C1248" s="184" t="s">
        <v>1268</v>
      </c>
      <c r="D1248" s="169" t="s">
        <v>353</v>
      </c>
      <c r="E1248" s="170">
        <v>299.31500000000005</v>
      </c>
      <c r="F1248" s="171"/>
      <c r="G1248" s="172">
        <f>ROUND(E1248*F1248,2)</f>
        <v>0</v>
      </c>
      <c r="H1248" s="171"/>
      <c r="I1248" s="172">
        <f>ROUND(E1248*H1248,2)</f>
        <v>0</v>
      </c>
      <c r="J1248" s="171"/>
      <c r="K1248" s="172">
        <f>ROUND(E1248*J1248,2)</f>
        <v>0</v>
      </c>
      <c r="L1248" s="172">
        <v>15</v>
      </c>
      <c r="M1248" s="172">
        <f>G1248*(1+L1248/100)</f>
        <v>0</v>
      </c>
      <c r="N1248" s="172">
        <v>0</v>
      </c>
      <c r="O1248" s="172">
        <f>ROUND(E1248*N1248,2)</f>
        <v>0</v>
      </c>
      <c r="P1248" s="172">
        <v>0</v>
      </c>
      <c r="Q1248" s="172">
        <f>ROUND(E1248*P1248,2)</f>
        <v>0</v>
      </c>
      <c r="R1248" s="172"/>
      <c r="S1248" s="172" t="s">
        <v>291</v>
      </c>
      <c r="T1248" s="173" t="s">
        <v>283</v>
      </c>
      <c r="U1248" s="157">
        <v>0</v>
      </c>
      <c r="V1248" s="157">
        <f>ROUND(E1248*U1248,2)</f>
        <v>0</v>
      </c>
      <c r="W1248" s="157"/>
      <c r="X1248" s="157" t="s">
        <v>292</v>
      </c>
      <c r="Y1248" s="148"/>
      <c r="Z1248" s="148"/>
      <c r="AA1248" s="148"/>
      <c r="AB1248" s="148"/>
      <c r="AC1248" s="148"/>
      <c r="AD1248" s="148"/>
      <c r="AE1248" s="148"/>
      <c r="AF1248" s="148"/>
      <c r="AG1248" s="148" t="s">
        <v>1242</v>
      </c>
      <c r="AH1248" s="148"/>
      <c r="AI1248" s="148"/>
      <c r="AJ1248" s="148"/>
      <c r="AK1248" s="148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148"/>
      <c r="AW1248" s="148"/>
      <c r="AX1248" s="148"/>
      <c r="AY1248" s="148"/>
      <c r="AZ1248" s="148"/>
      <c r="BA1248" s="148"/>
      <c r="BB1248" s="148"/>
      <c r="BC1248" s="148"/>
      <c r="BD1248" s="148"/>
      <c r="BE1248" s="148"/>
      <c r="BF1248" s="148"/>
      <c r="BG1248" s="148"/>
      <c r="BH1248" s="148"/>
    </row>
    <row r="1249" spans="1:60" outlineLevel="1" x14ac:dyDescent="0.2">
      <c r="A1249" s="155"/>
      <c r="B1249" s="156"/>
      <c r="C1249" s="185" t="s">
        <v>930</v>
      </c>
      <c r="D1249" s="158"/>
      <c r="E1249" s="159"/>
      <c r="F1249" s="157"/>
      <c r="G1249" s="157"/>
      <c r="H1249" s="157"/>
      <c r="I1249" s="157"/>
      <c r="J1249" s="157"/>
      <c r="K1249" s="157"/>
      <c r="L1249" s="157"/>
      <c r="M1249" s="157"/>
      <c r="N1249" s="157"/>
      <c r="O1249" s="157"/>
      <c r="P1249" s="157"/>
      <c r="Q1249" s="157"/>
      <c r="R1249" s="157"/>
      <c r="S1249" s="157"/>
      <c r="T1249" s="157"/>
      <c r="U1249" s="157"/>
      <c r="V1249" s="157"/>
      <c r="W1249" s="157"/>
      <c r="X1249" s="157"/>
      <c r="Y1249" s="148"/>
      <c r="Z1249" s="148"/>
      <c r="AA1249" s="148"/>
      <c r="AB1249" s="148"/>
      <c r="AC1249" s="148"/>
      <c r="AD1249" s="148"/>
      <c r="AE1249" s="148"/>
      <c r="AF1249" s="148"/>
      <c r="AG1249" s="148" t="s">
        <v>287</v>
      </c>
      <c r="AH1249" s="148">
        <v>0</v>
      </c>
      <c r="AI1249" s="148"/>
      <c r="AJ1249" s="148"/>
      <c r="AK1249" s="148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148"/>
      <c r="AW1249" s="148"/>
      <c r="AX1249" s="148"/>
      <c r="AY1249" s="148"/>
      <c r="AZ1249" s="148"/>
      <c r="BA1249" s="148"/>
      <c r="BB1249" s="148"/>
      <c r="BC1249" s="148"/>
      <c r="BD1249" s="148"/>
      <c r="BE1249" s="148"/>
      <c r="BF1249" s="148"/>
      <c r="BG1249" s="148"/>
      <c r="BH1249" s="148"/>
    </row>
    <row r="1250" spans="1:60" outlineLevel="1" x14ac:dyDescent="0.2">
      <c r="A1250" s="155"/>
      <c r="B1250" s="156"/>
      <c r="C1250" s="185" t="s">
        <v>954</v>
      </c>
      <c r="D1250" s="158"/>
      <c r="E1250" s="159"/>
      <c r="F1250" s="157"/>
      <c r="G1250" s="157"/>
      <c r="H1250" s="157"/>
      <c r="I1250" s="157"/>
      <c r="J1250" s="157"/>
      <c r="K1250" s="157"/>
      <c r="L1250" s="157"/>
      <c r="M1250" s="157"/>
      <c r="N1250" s="157"/>
      <c r="O1250" s="157"/>
      <c r="P1250" s="157"/>
      <c r="Q1250" s="157"/>
      <c r="R1250" s="157"/>
      <c r="S1250" s="157"/>
      <c r="T1250" s="157"/>
      <c r="U1250" s="157"/>
      <c r="V1250" s="157"/>
      <c r="W1250" s="157"/>
      <c r="X1250" s="157"/>
      <c r="Y1250" s="148"/>
      <c r="Z1250" s="148"/>
      <c r="AA1250" s="148"/>
      <c r="AB1250" s="148"/>
      <c r="AC1250" s="148"/>
      <c r="AD1250" s="148"/>
      <c r="AE1250" s="148"/>
      <c r="AF1250" s="148"/>
      <c r="AG1250" s="148" t="s">
        <v>287</v>
      </c>
      <c r="AH1250" s="148">
        <v>0</v>
      </c>
      <c r="AI1250" s="148"/>
      <c r="AJ1250" s="148"/>
      <c r="AK1250" s="148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148"/>
      <c r="AW1250" s="148"/>
      <c r="AX1250" s="148"/>
      <c r="AY1250" s="148"/>
      <c r="AZ1250" s="148"/>
      <c r="BA1250" s="148"/>
      <c r="BB1250" s="148"/>
      <c r="BC1250" s="148"/>
      <c r="BD1250" s="148"/>
      <c r="BE1250" s="148"/>
      <c r="BF1250" s="148"/>
      <c r="BG1250" s="148"/>
      <c r="BH1250" s="148"/>
    </row>
    <row r="1251" spans="1:60" outlineLevel="1" x14ac:dyDescent="0.2">
      <c r="A1251" s="155"/>
      <c r="B1251" s="156"/>
      <c r="C1251" s="185" t="s">
        <v>943</v>
      </c>
      <c r="D1251" s="158"/>
      <c r="E1251" s="159"/>
      <c r="F1251" s="157"/>
      <c r="G1251" s="157"/>
      <c r="H1251" s="157"/>
      <c r="I1251" s="157"/>
      <c r="J1251" s="157"/>
      <c r="K1251" s="157"/>
      <c r="L1251" s="157"/>
      <c r="M1251" s="157"/>
      <c r="N1251" s="157"/>
      <c r="O1251" s="157"/>
      <c r="P1251" s="157"/>
      <c r="Q1251" s="157"/>
      <c r="R1251" s="157"/>
      <c r="S1251" s="157"/>
      <c r="T1251" s="157"/>
      <c r="U1251" s="157"/>
      <c r="V1251" s="157"/>
      <c r="W1251" s="157"/>
      <c r="X1251" s="157"/>
      <c r="Y1251" s="148"/>
      <c r="Z1251" s="148"/>
      <c r="AA1251" s="148"/>
      <c r="AB1251" s="148"/>
      <c r="AC1251" s="148"/>
      <c r="AD1251" s="148"/>
      <c r="AE1251" s="148"/>
      <c r="AF1251" s="148"/>
      <c r="AG1251" s="148" t="s">
        <v>287</v>
      </c>
      <c r="AH1251" s="148">
        <v>0</v>
      </c>
      <c r="AI1251" s="148"/>
      <c r="AJ1251" s="148"/>
      <c r="AK1251" s="148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148"/>
      <c r="AW1251" s="148"/>
      <c r="AX1251" s="148"/>
      <c r="AY1251" s="148"/>
      <c r="AZ1251" s="148"/>
      <c r="BA1251" s="148"/>
      <c r="BB1251" s="148"/>
      <c r="BC1251" s="148"/>
      <c r="BD1251" s="148"/>
      <c r="BE1251" s="148"/>
      <c r="BF1251" s="148"/>
      <c r="BG1251" s="148"/>
      <c r="BH1251" s="148"/>
    </row>
    <row r="1252" spans="1:60" outlineLevel="1" x14ac:dyDescent="0.2">
      <c r="A1252" s="155"/>
      <c r="B1252" s="156"/>
      <c r="C1252" s="185" t="s">
        <v>944</v>
      </c>
      <c r="D1252" s="158"/>
      <c r="E1252" s="159"/>
      <c r="F1252" s="157"/>
      <c r="G1252" s="157"/>
      <c r="H1252" s="157"/>
      <c r="I1252" s="157"/>
      <c r="J1252" s="157"/>
      <c r="K1252" s="157"/>
      <c r="L1252" s="157"/>
      <c r="M1252" s="157"/>
      <c r="N1252" s="157"/>
      <c r="O1252" s="157"/>
      <c r="P1252" s="157"/>
      <c r="Q1252" s="157"/>
      <c r="R1252" s="157"/>
      <c r="S1252" s="157"/>
      <c r="T1252" s="157"/>
      <c r="U1252" s="157"/>
      <c r="V1252" s="157"/>
      <c r="W1252" s="157"/>
      <c r="X1252" s="157"/>
      <c r="Y1252" s="148"/>
      <c r="Z1252" s="148"/>
      <c r="AA1252" s="148"/>
      <c r="AB1252" s="148"/>
      <c r="AC1252" s="148"/>
      <c r="AD1252" s="148"/>
      <c r="AE1252" s="148"/>
      <c r="AF1252" s="148"/>
      <c r="AG1252" s="148" t="s">
        <v>287</v>
      </c>
      <c r="AH1252" s="148">
        <v>0</v>
      </c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148"/>
      <c r="AW1252" s="148"/>
      <c r="AX1252" s="148"/>
      <c r="AY1252" s="148"/>
      <c r="AZ1252" s="148"/>
      <c r="BA1252" s="148"/>
      <c r="BB1252" s="148"/>
      <c r="BC1252" s="148"/>
      <c r="BD1252" s="148"/>
      <c r="BE1252" s="148"/>
      <c r="BF1252" s="148"/>
      <c r="BG1252" s="148"/>
      <c r="BH1252" s="148"/>
    </row>
    <row r="1253" spans="1:60" outlineLevel="1" x14ac:dyDescent="0.2">
      <c r="A1253" s="155"/>
      <c r="B1253" s="156"/>
      <c r="C1253" s="185" t="s">
        <v>945</v>
      </c>
      <c r="D1253" s="158"/>
      <c r="E1253" s="159"/>
      <c r="F1253" s="157"/>
      <c r="G1253" s="157"/>
      <c r="H1253" s="157"/>
      <c r="I1253" s="157"/>
      <c r="J1253" s="157"/>
      <c r="K1253" s="157"/>
      <c r="L1253" s="157"/>
      <c r="M1253" s="157"/>
      <c r="N1253" s="157"/>
      <c r="O1253" s="157"/>
      <c r="P1253" s="157"/>
      <c r="Q1253" s="157"/>
      <c r="R1253" s="157"/>
      <c r="S1253" s="157"/>
      <c r="T1253" s="157"/>
      <c r="U1253" s="157"/>
      <c r="V1253" s="157"/>
      <c r="W1253" s="157"/>
      <c r="X1253" s="157"/>
      <c r="Y1253" s="148"/>
      <c r="Z1253" s="148"/>
      <c r="AA1253" s="148"/>
      <c r="AB1253" s="148"/>
      <c r="AC1253" s="148"/>
      <c r="AD1253" s="148"/>
      <c r="AE1253" s="148"/>
      <c r="AF1253" s="148"/>
      <c r="AG1253" s="148" t="s">
        <v>287</v>
      </c>
      <c r="AH1253" s="148">
        <v>0</v>
      </c>
      <c r="AI1253" s="148"/>
      <c r="AJ1253" s="148"/>
      <c r="AK1253" s="148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148"/>
      <c r="AW1253" s="148"/>
      <c r="AX1253" s="148"/>
      <c r="AY1253" s="148"/>
      <c r="AZ1253" s="148"/>
      <c r="BA1253" s="148"/>
      <c r="BB1253" s="148"/>
      <c r="BC1253" s="148"/>
      <c r="BD1253" s="148"/>
      <c r="BE1253" s="148"/>
      <c r="BF1253" s="148"/>
      <c r="BG1253" s="148"/>
      <c r="BH1253" s="148"/>
    </row>
    <row r="1254" spans="1:60" outlineLevel="1" x14ac:dyDescent="0.2">
      <c r="A1254" s="155"/>
      <c r="B1254" s="156"/>
      <c r="C1254" s="185" t="s">
        <v>946</v>
      </c>
      <c r="D1254" s="158"/>
      <c r="E1254" s="159"/>
      <c r="F1254" s="157"/>
      <c r="G1254" s="157"/>
      <c r="H1254" s="157"/>
      <c r="I1254" s="157"/>
      <c r="J1254" s="157"/>
      <c r="K1254" s="157"/>
      <c r="L1254" s="157"/>
      <c r="M1254" s="157"/>
      <c r="N1254" s="157"/>
      <c r="O1254" s="157"/>
      <c r="P1254" s="157"/>
      <c r="Q1254" s="157"/>
      <c r="R1254" s="157"/>
      <c r="S1254" s="157"/>
      <c r="T1254" s="157"/>
      <c r="U1254" s="157"/>
      <c r="V1254" s="157"/>
      <c r="W1254" s="157"/>
      <c r="X1254" s="157"/>
      <c r="Y1254" s="148"/>
      <c r="Z1254" s="148"/>
      <c r="AA1254" s="148"/>
      <c r="AB1254" s="148"/>
      <c r="AC1254" s="148"/>
      <c r="AD1254" s="148"/>
      <c r="AE1254" s="148"/>
      <c r="AF1254" s="148"/>
      <c r="AG1254" s="148" t="s">
        <v>287</v>
      </c>
      <c r="AH1254" s="148">
        <v>0</v>
      </c>
      <c r="AI1254" s="148"/>
      <c r="AJ1254" s="148"/>
      <c r="AK1254" s="148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48"/>
      <c r="AX1254" s="148"/>
      <c r="AY1254" s="148"/>
      <c r="AZ1254" s="148"/>
      <c r="BA1254" s="148"/>
      <c r="BB1254" s="148"/>
      <c r="BC1254" s="148"/>
      <c r="BD1254" s="148"/>
      <c r="BE1254" s="148"/>
      <c r="BF1254" s="148"/>
      <c r="BG1254" s="148"/>
      <c r="BH1254" s="148"/>
    </row>
    <row r="1255" spans="1:60" outlineLevel="1" x14ac:dyDescent="0.2">
      <c r="A1255" s="155"/>
      <c r="B1255" s="156"/>
      <c r="C1255" s="185" t="s">
        <v>1269</v>
      </c>
      <c r="D1255" s="158"/>
      <c r="E1255" s="159"/>
      <c r="F1255" s="157"/>
      <c r="G1255" s="157"/>
      <c r="H1255" s="157"/>
      <c r="I1255" s="157"/>
      <c r="J1255" s="157"/>
      <c r="K1255" s="157"/>
      <c r="L1255" s="157"/>
      <c r="M1255" s="157"/>
      <c r="N1255" s="157"/>
      <c r="O1255" s="157"/>
      <c r="P1255" s="157"/>
      <c r="Q1255" s="157"/>
      <c r="R1255" s="157"/>
      <c r="S1255" s="157"/>
      <c r="T1255" s="157"/>
      <c r="U1255" s="157"/>
      <c r="V1255" s="157"/>
      <c r="W1255" s="157"/>
      <c r="X1255" s="157"/>
      <c r="Y1255" s="148"/>
      <c r="Z1255" s="148"/>
      <c r="AA1255" s="148"/>
      <c r="AB1255" s="148"/>
      <c r="AC1255" s="148"/>
      <c r="AD1255" s="148"/>
      <c r="AE1255" s="148"/>
      <c r="AF1255" s="148"/>
      <c r="AG1255" s="148" t="s">
        <v>287</v>
      </c>
      <c r="AH1255" s="148">
        <v>0</v>
      </c>
      <c r="AI1255" s="148"/>
      <c r="AJ1255" s="148"/>
      <c r="AK1255" s="148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148"/>
      <c r="AW1255" s="148"/>
      <c r="AX1255" s="148"/>
      <c r="AY1255" s="148"/>
      <c r="AZ1255" s="148"/>
      <c r="BA1255" s="148"/>
      <c r="BB1255" s="148"/>
      <c r="BC1255" s="148"/>
      <c r="BD1255" s="148"/>
      <c r="BE1255" s="148"/>
      <c r="BF1255" s="148"/>
      <c r="BG1255" s="148"/>
      <c r="BH1255" s="148"/>
    </row>
    <row r="1256" spans="1:60" outlineLevel="1" x14ac:dyDescent="0.2">
      <c r="A1256" s="155"/>
      <c r="B1256" s="156"/>
      <c r="C1256" s="185" t="s">
        <v>1270</v>
      </c>
      <c r="D1256" s="158"/>
      <c r="E1256" s="159">
        <v>299.32000000000005</v>
      </c>
      <c r="F1256" s="157"/>
      <c r="G1256" s="157"/>
      <c r="H1256" s="157"/>
      <c r="I1256" s="157"/>
      <c r="J1256" s="157"/>
      <c r="K1256" s="157"/>
      <c r="L1256" s="157"/>
      <c r="M1256" s="157"/>
      <c r="N1256" s="157"/>
      <c r="O1256" s="157"/>
      <c r="P1256" s="157"/>
      <c r="Q1256" s="157"/>
      <c r="R1256" s="157"/>
      <c r="S1256" s="157"/>
      <c r="T1256" s="157"/>
      <c r="U1256" s="157"/>
      <c r="V1256" s="157"/>
      <c r="W1256" s="157"/>
      <c r="X1256" s="157"/>
      <c r="Y1256" s="148"/>
      <c r="Z1256" s="148"/>
      <c r="AA1256" s="148"/>
      <c r="AB1256" s="148"/>
      <c r="AC1256" s="148"/>
      <c r="AD1256" s="148"/>
      <c r="AE1256" s="148"/>
      <c r="AF1256" s="148"/>
      <c r="AG1256" s="148" t="s">
        <v>287</v>
      </c>
      <c r="AH1256" s="148">
        <v>0</v>
      </c>
      <c r="AI1256" s="148"/>
      <c r="AJ1256" s="148"/>
      <c r="AK1256" s="148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148"/>
      <c r="AW1256" s="148"/>
      <c r="AX1256" s="148"/>
      <c r="AY1256" s="148"/>
      <c r="AZ1256" s="148"/>
      <c r="BA1256" s="148"/>
      <c r="BB1256" s="148"/>
      <c r="BC1256" s="148"/>
      <c r="BD1256" s="148"/>
      <c r="BE1256" s="148"/>
      <c r="BF1256" s="148"/>
      <c r="BG1256" s="148"/>
      <c r="BH1256" s="148"/>
    </row>
    <row r="1257" spans="1:60" outlineLevel="1" x14ac:dyDescent="0.2">
      <c r="A1257" s="167">
        <v>214</v>
      </c>
      <c r="B1257" s="168" t="s">
        <v>1271</v>
      </c>
      <c r="C1257" s="184" t="s">
        <v>1272</v>
      </c>
      <c r="D1257" s="169" t="s">
        <v>353</v>
      </c>
      <c r="E1257" s="170">
        <v>299.31500000000005</v>
      </c>
      <c r="F1257" s="171"/>
      <c r="G1257" s="172">
        <f>ROUND(E1257*F1257,2)</f>
        <v>0</v>
      </c>
      <c r="H1257" s="171"/>
      <c r="I1257" s="172">
        <f>ROUND(E1257*H1257,2)</f>
        <v>0</v>
      </c>
      <c r="J1257" s="171"/>
      <c r="K1257" s="172">
        <f>ROUND(E1257*J1257,2)</f>
        <v>0</v>
      </c>
      <c r="L1257" s="172">
        <v>15</v>
      </c>
      <c r="M1257" s="172">
        <f>G1257*(1+L1257/100)</f>
        <v>0</v>
      </c>
      <c r="N1257" s="172">
        <v>0</v>
      </c>
      <c r="O1257" s="172">
        <f>ROUND(E1257*N1257,2)</f>
        <v>0</v>
      </c>
      <c r="P1257" s="172">
        <v>0</v>
      </c>
      <c r="Q1257" s="172">
        <f>ROUND(E1257*P1257,2)</f>
        <v>0</v>
      </c>
      <c r="R1257" s="172"/>
      <c r="S1257" s="172" t="s">
        <v>291</v>
      </c>
      <c r="T1257" s="173" t="s">
        <v>283</v>
      </c>
      <c r="U1257" s="157">
        <v>0</v>
      </c>
      <c r="V1257" s="157">
        <f>ROUND(E1257*U1257,2)</f>
        <v>0</v>
      </c>
      <c r="W1257" s="157"/>
      <c r="X1257" s="157" t="s">
        <v>292</v>
      </c>
      <c r="Y1257" s="148"/>
      <c r="Z1257" s="148"/>
      <c r="AA1257" s="148"/>
      <c r="AB1257" s="148"/>
      <c r="AC1257" s="148"/>
      <c r="AD1257" s="148"/>
      <c r="AE1257" s="148"/>
      <c r="AF1257" s="148"/>
      <c r="AG1257" s="148" t="s">
        <v>1242</v>
      </c>
      <c r="AH1257" s="148"/>
      <c r="AI1257" s="148"/>
      <c r="AJ1257" s="148"/>
      <c r="AK1257" s="148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148"/>
      <c r="AW1257" s="148"/>
      <c r="AX1257" s="148"/>
      <c r="AY1257" s="148"/>
      <c r="AZ1257" s="148"/>
      <c r="BA1257" s="148"/>
      <c r="BB1257" s="148"/>
      <c r="BC1257" s="148"/>
      <c r="BD1257" s="148"/>
      <c r="BE1257" s="148"/>
      <c r="BF1257" s="148"/>
      <c r="BG1257" s="148"/>
      <c r="BH1257" s="148"/>
    </row>
    <row r="1258" spans="1:60" outlineLevel="1" x14ac:dyDescent="0.2">
      <c r="A1258" s="155"/>
      <c r="B1258" s="156"/>
      <c r="C1258" s="185" t="s">
        <v>930</v>
      </c>
      <c r="D1258" s="158"/>
      <c r="E1258" s="159"/>
      <c r="F1258" s="157"/>
      <c r="G1258" s="157"/>
      <c r="H1258" s="157"/>
      <c r="I1258" s="157"/>
      <c r="J1258" s="157"/>
      <c r="K1258" s="157"/>
      <c r="L1258" s="157"/>
      <c r="M1258" s="157"/>
      <c r="N1258" s="157"/>
      <c r="O1258" s="157"/>
      <c r="P1258" s="157"/>
      <c r="Q1258" s="157"/>
      <c r="R1258" s="157"/>
      <c r="S1258" s="157"/>
      <c r="T1258" s="157"/>
      <c r="U1258" s="157"/>
      <c r="V1258" s="157"/>
      <c r="W1258" s="157"/>
      <c r="X1258" s="157"/>
      <c r="Y1258" s="148"/>
      <c r="Z1258" s="148"/>
      <c r="AA1258" s="148"/>
      <c r="AB1258" s="148"/>
      <c r="AC1258" s="148"/>
      <c r="AD1258" s="148"/>
      <c r="AE1258" s="148"/>
      <c r="AF1258" s="148"/>
      <c r="AG1258" s="148" t="s">
        <v>287</v>
      </c>
      <c r="AH1258" s="148">
        <v>0</v>
      </c>
      <c r="AI1258" s="148"/>
      <c r="AJ1258" s="148"/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48"/>
      <c r="AX1258" s="148"/>
      <c r="AY1258" s="148"/>
      <c r="AZ1258" s="148"/>
      <c r="BA1258" s="148"/>
      <c r="BB1258" s="148"/>
      <c r="BC1258" s="148"/>
      <c r="BD1258" s="148"/>
      <c r="BE1258" s="148"/>
      <c r="BF1258" s="148"/>
      <c r="BG1258" s="148"/>
      <c r="BH1258" s="148"/>
    </row>
    <row r="1259" spans="1:60" outlineLevel="1" x14ac:dyDescent="0.2">
      <c r="A1259" s="155"/>
      <c r="B1259" s="156"/>
      <c r="C1259" s="185" t="s">
        <v>954</v>
      </c>
      <c r="D1259" s="158"/>
      <c r="E1259" s="159"/>
      <c r="F1259" s="157"/>
      <c r="G1259" s="157"/>
      <c r="H1259" s="157"/>
      <c r="I1259" s="157"/>
      <c r="J1259" s="157"/>
      <c r="K1259" s="157"/>
      <c r="L1259" s="157"/>
      <c r="M1259" s="157"/>
      <c r="N1259" s="157"/>
      <c r="O1259" s="157"/>
      <c r="P1259" s="157"/>
      <c r="Q1259" s="157"/>
      <c r="R1259" s="157"/>
      <c r="S1259" s="157"/>
      <c r="T1259" s="157"/>
      <c r="U1259" s="157"/>
      <c r="V1259" s="157"/>
      <c r="W1259" s="157"/>
      <c r="X1259" s="157"/>
      <c r="Y1259" s="148"/>
      <c r="Z1259" s="148"/>
      <c r="AA1259" s="148"/>
      <c r="AB1259" s="148"/>
      <c r="AC1259" s="148"/>
      <c r="AD1259" s="148"/>
      <c r="AE1259" s="148"/>
      <c r="AF1259" s="148"/>
      <c r="AG1259" s="148" t="s">
        <v>287</v>
      </c>
      <c r="AH1259" s="148">
        <v>0</v>
      </c>
      <c r="AI1259" s="148"/>
      <c r="AJ1259" s="148"/>
      <c r="AK1259" s="148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148"/>
      <c r="AW1259" s="148"/>
      <c r="AX1259" s="148"/>
      <c r="AY1259" s="148"/>
      <c r="AZ1259" s="148"/>
      <c r="BA1259" s="148"/>
      <c r="BB1259" s="148"/>
      <c r="BC1259" s="148"/>
      <c r="BD1259" s="148"/>
      <c r="BE1259" s="148"/>
      <c r="BF1259" s="148"/>
      <c r="BG1259" s="148"/>
      <c r="BH1259" s="148"/>
    </row>
    <row r="1260" spans="1:60" outlineLevel="1" x14ac:dyDescent="0.2">
      <c r="A1260" s="155"/>
      <c r="B1260" s="156"/>
      <c r="C1260" s="185" t="s">
        <v>943</v>
      </c>
      <c r="D1260" s="158"/>
      <c r="E1260" s="159"/>
      <c r="F1260" s="157"/>
      <c r="G1260" s="157"/>
      <c r="H1260" s="157"/>
      <c r="I1260" s="157"/>
      <c r="J1260" s="157"/>
      <c r="K1260" s="157"/>
      <c r="L1260" s="157"/>
      <c r="M1260" s="157"/>
      <c r="N1260" s="157"/>
      <c r="O1260" s="157"/>
      <c r="P1260" s="157"/>
      <c r="Q1260" s="157"/>
      <c r="R1260" s="157"/>
      <c r="S1260" s="157"/>
      <c r="T1260" s="157"/>
      <c r="U1260" s="157"/>
      <c r="V1260" s="157"/>
      <c r="W1260" s="157"/>
      <c r="X1260" s="157"/>
      <c r="Y1260" s="148"/>
      <c r="Z1260" s="148"/>
      <c r="AA1260" s="148"/>
      <c r="AB1260" s="148"/>
      <c r="AC1260" s="148"/>
      <c r="AD1260" s="148"/>
      <c r="AE1260" s="148"/>
      <c r="AF1260" s="148"/>
      <c r="AG1260" s="148" t="s">
        <v>287</v>
      </c>
      <c r="AH1260" s="148">
        <v>0</v>
      </c>
      <c r="AI1260" s="148"/>
      <c r="AJ1260" s="148"/>
      <c r="AK1260" s="148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148"/>
      <c r="AW1260" s="148"/>
      <c r="AX1260" s="148"/>
      <c r="AY1260" s="148"/>
      <c r="AZ1260" s="148"/>
      <c r="BA1260" s="148"/>
      <c r="BB1260" s="148"/>
      <c r="BC1260" s="148"/>
      <c r="BD1260" s="148"/>
      <c r="BE1260" s="148"/>
      <c r="BF1260" s="148"/>
      <c r="BG1260" s="148"/>
      <c r="BH1260" s="148"/>
    </row>
    <row r="1261" spans="1:60" outlineLevel="1" x14ac:dyDescent="0.2">
      <c r="A1261" s="155"/>
      <c r="B1261" s="156"/>
      <c r="C1261" s="185" t="s">
        <v>944</v>
      </c>
      <c r="D1261" s="158"/>
      <c r="E1261" s="159"/>
      <c r="F1261" s="157"/>
      <c r="G1261" s="157"/>
      <c r="H1261" s="157"/>
      <c r="I1261" s="157"/>
      <c r="J1261" s="157"/>
      <c r="K1261" s="157"/>
      <c r="L1261" s="157"/>
      <c r="M1261" s="157"/>
      <c r="N1261" s="157"/>
      <c r="O1261" s="157"/>
      <c r="P1261" s="157"/>
      <c r="Q1261" s="157"/>
      <c r="R1261" s="157"/>
      <c r="S1261" s="157"/>
      <c r="T1261" s="157"/>
      <c r="U1261" s="157"/>
      <c r="V1261" s="157"/>
      <c r="W1261" s="157"/>
      <c r="X1261" s="157"/>
      <c r="Y1261" s="148"/>
      <c r="Z1261" s="148"/>
      <c r="AA1261" s="148"/>
      <c r="AB1261" s="148"/>
      <c r="AC1261" s="148"/>
      <c r="AD1261" s="148"/>
      <c r="AE1261" s="148"/>
      <c r="AF1261" s="148"/>
      <c r="AG1261" s="148" t="s">
        <v>287</v>
      </c>
      <c r="AH1261" s="148">
        <v>0</v>
      </c>
      <c r="AI1261" s="148"/>
      <c r="AJ1261" s="148"/>
      <c r="AK1261" s="148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148"/>
      <c r="AW1261" s="148"/>
      <c r="AX1261" s="148"/>
      <c r="AY1261" s="148"/>
      <c r="AZ1261" s="148"/>
      <c r="BA1261" s="148"/>
      <c r="BB1261" s="148"/>
      <c r="BC1261" s="148"/>
      <c r="BD1261" s="148"/>
      <c r="BE1261" s="148"/>
      <c r="BF1261" s="148"/>
      <c r="BG1261" s="148"/>
      <c r="BH1261" s="148"/>
    </row>
    <row r="1262" spans="1:60" outlineLevel="1" x14ac:dyDescent="0.2">
      <c r="A1262" s="155"/>
      <c r="B1262" s="156"/>
      <c r="C1262" s="185" t="s">
        <v>945</v>
      </c>
      <c r="D1262" s="158"/>
      <c r="E1262" s="159"/>
      <c r="F1262" s="157"/>
      <c r="G1262" s="157"/>
      <c r="H1262" s="157"/>
      <c r="I1262" s="157"/>
      <c r="J1262" s="157"/>
      <c r="K1262" s="157"/>
      <c r="L1262" s="157"/>
      <c r="M1262" s="157"/>
      <c r="N1262" s="157"/>
      <c r="O1262" s="157"/>
      <c r="P1262" s="157"/>
      <c r="Q1262" s="157"/>
      <c r="R1262" s="157"/>
      <c r="S1262" s="157"/>
      <c r="T1262" s="157"/>
      <c r="U1262" s="157"/>
      <c r="V1262" s="157"/>
      <c r="W1262" s="157"/>
      <c r="X1262" s="157"/>
      <c r="Y1262" s="148"/>
      <c r="Z1262" s="148"/>
      <c r="AA1262" s="148"/>
      <c r="AB1262" s="148"/>
      <c r="AC1262" s="148"/>
      <c r="AD1262" s="148"/>
      <c r="AE1262" s="148"/>
      <c r="AF1262" s="148"/>
      <c r="AG1262" s="148" t="s">
        <v>287</v>
      </c>
      <c r="AH1262" s="148">
        <v>0</v>
      </c>
      <c r="AI1262" s="148"/>
      <c r="AJ1262" s="148"/>
      <c r="AK1262" s="148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/>
      <c r="AW1262" s="148"/>
      <c r="AX1262" s="148"/>
      <c r="AY1262" s="148"/>
      <c r="AZ1262" s="148"/>
      <c r="BA1262" s="148"/>
      <c r="BB1262" s="148"/>
      <c r="BC1262" s="148"/>
      <c r="BD1262" s="148"/>
      <c r="BE1262" s="148"/>
      <c r="BF1262" s="148"/>
      <c r="BG1262" s="148"/>
      <c r="BH1262" s="148"/>
    </row>
    <row r="1263" spans="1:60" outlineLevel="1" x14ac:dyDescent="0.2">
      <c r="A1263" s="155"/>
      <c r="B1263" s="156"/>
      <c r="C1263" s="185" t="s">
        <v>946</v>
      </c>
      <c r="D1263" s="158"/>
      <c r="E1263" s="159"/>
      <c r="F1263" s="157"/>
      <c r="G1263" s="157"/>
      <c r="H1263" s="157"/>
      <c r="I1263" s="157"/>
      <c r="J1263" s="157"/>
      <c r="K1263" s="157"/>
      <c r="L1263" s="157"/>
      <c r="M1263" s="157"/>
      <c r="N1263" s="157"/>
      <c r="O1263" s="157"/>
      <c r="P1263" s="157"/>
      <c r="Q1263" s="157"/>
      <c r="R1263" s="157"/>
      <c r="S1263" s="157"/>
      <c r="T1263" s="157"/>
      <c r="U1263" s="157"/>
      <c r="V1263" s="157"/>
      <c r="W1263" s="157"/>
      <c r="X1263" s="157"/>
      <c r="Y1263" s="148"/>
      <c r="Z1263" s="148"/>
      <c r="AA1263" s="148"/>
      <c r="AB1263" s="148"/>
      <c r="AC1263" s="148"/>
      <c r="AD1263" s="148"/>
      <c r="AE1263" s="148"/>
      <c r="AF1263" s="148"/>
      <c r="AG1263" s="148" t="s">
        <v>287</v>
      </c>
      <c r="AH1263" s="148">
        <v>0</v>
      </c>
      <c r="AI1263" s="148"/>
      <c r="AJ1263" s="148"/>
      <c r="AK1263" s="148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148"/>
      <c r="AW1263" s="148"/>
      <c r="AX1263" s="148"/>
      <c r="AY1263" s="148"/>
      <c r="AZ1263" s="148"/>
      <c r="BA1263" s="148"/>
      <c r="BB1263" s="148"/>
      <c r="BC1263" s="148"/>
      <c r="BD1263" s="148"/>
      <c r="BE1263" s="148"/>
      <c r="BF1263" s="148"/>
      <c r="BG1263" s="148"/>
      <c r="BH1263" s="148"/>
    </row>
    <row r="1264" spans="1:60" outlineLevel="1" x14ac:dyDescent="0.2">
      <c r="A1264" s="155"/>
      <c r="B1264" s="156"/>
      <c r="C1264" s="185" t="s">
        <v>1269</v>
      </c>
      <c r="D1264" s="158"/>
      <c r="E1264" s="159"/>
      <c r="F1264" s="157"/>
      <c r="G1264" s="157"/>
      <c r="H1264" s="157"/>
      <c r="I1264" s="157"/>
      <c r="J1264" s="157"/>
      <c r="K1264" s="157"/>
      <c r="L1264" s="157"/>
      <c r="M1264" s="157"/>
      <c r="N1264" s="157"/>
      <c r="O1264" s="157"/>
      <c r="P1264" s="157"/>
      <c r="Q1264" s="157"/>
      <c r="R1264" s="157"/>
      <c r="S1264" s="157"/>
      <c r="T1264" s="157"/>
      <c r="U1264" s="157"/>
      <c r="V1264" s="157"/>
      <c r="W1264" s="157"/>
      <c r="X1264" s="157"/>
      <c r="Y1264" s="148"/>
      <c r="Z1264" s="148"/>
      <c r="AA1264" s="148"/>
      <c r="AB1264" s="148"/>
      <c r="AC1264" s="148"/>
      <c r="AD1264" s="148"/>
      <c r="AE1264" s="148"/>
      <c r="AF1264" s="148"/>
      <c r="AG1264" s="148" t="s">
        <v>287</v>
      </c>
      <c r="AH1264" s="148">
        <v>0</v>
      </c>
      <c r="AI1264" s="148"/>
      <c r="AJ1264" s="148"/>
      <c r="AK1264" s="148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148"/>
      <c r="AW1264" s="148"/>
      <c r="AX1264" s="148"/>
      <c r="AY1264" s="148"/>
      <c r="AZ1264" s="148"/>
      <c r="BA1264" s="148"/>
      <c r="BB1264" s="148"/>
      <c r="BC1264" s="148"/>
      <c r="BD1264" s="148"/>
      <c r="BE1264" s="148"/>
      <c r="BF1264" s="148"/>
      <c r="BG1264" s="148"/>
      <c r="BH1264" s="148"/>
    </row>
    <row r="1265" spans="1:60" outlineLevel="1" x14ac:dyDescent="0.2">
      <c r="A1265" s="155"/>
      <c r="B1265" s="156"/>
      <c r="C1265" s="185" t="s">
        <v>1270</v>
      </c>
      <c r="D1265" s="158"/>
      <c r="E1265" s="159">
        <v>299.32000000000005</v>
      </c>
      <c r="F1265" s="157"/>
      <c r="G1265" s="157"/>
      <c r="H1265" s="157"/>
      <c r="I1265" s="157"/>
      <c r="J1265" s="157"/>
      <c r="K1265" s="157"/>
      <c r="L1265" s="157"/>
      <c r="M1265" s="157"/>
      <c r="N1265" s="157"/>
      <c r="O1265" s="157"/>
      <c r="P1265" s="157"/>
      <c r="Q1265" s="157"/>
      <c r="R1265" s="157"/>
      <c r="S1265" s="157"/>
      <c r="T1265" s="157"/>
      <c r="U1265" s="157"/>
      <c r="V1265" s="157"/>
      <c r="W1265" s="157"/>
      <c r="X1265" s="157"/>
      <c r="Y1265" s="148"/>
      <c r="Z1265" s="148"/>
      <c r="AA1265" s="148"/>
      <c r="AB1265" s="148"/>
      <c r="AC1265" s="148"/>
      <c r="AD1265" s="148"/>
      <c r="AE1265" s="148"/>
      <c r="AF1265" s="148"/>
      <c r="AG1265" s="148" t="s">
        <v>287</v>
      </c>
      <c r="AH1265" s="148">
        <v>0</v>
      </c>
      <c r="AI1265" s="148"/>
      <c r="AJ1265" s="148"/>
      <c r="AK1265" s="148"/>
      <c r="AL1265" s="148"/>
      <c r="AM1265" s="148"/>
      <c r="AN1265" s="148"/>
      <c r="AO1265" s="148"/>
      <c r="AP1265" s="148"/>
      <c r="AQ1265" s="148"/>
      <c r="AR1265" s="148"/>
      <c r="AS1265" s="148"/>
      <c r="AT1265" s="148"/>
      <c r="AU1265" s="148"/>
      <c r="AV1265" s="148"/>
      <c r="AW1265" s="148"/>
      <c r="AX1265" s="148"/>
      <c r="AY1265" s="148"/>
      <c r="AZ1265" s="148"/>
      <c r="BA1265" s="148"/>
      <c r="BB1265" s="148"/>
      <c r="BC1265" s="148"/>
      <c r="BD1265" s="148"/>
      <c r="BE1265" s="148"/>
      <c r="BF1265" s="148"/>
      <c r="BG1265" s="148"/>
      <c r="BH1265" s="148"/>
    </row>
    <row r="1266" spans="1:60" outlineLevel="1" x14ac:dyDescent="0.2">
      <c r="A1266" s="167">
        <v>215</v>
      </c>
      <c r="B1266" s="168" t="s">
        <v>1273</v>
      </c>
      <c r="C1266" s="184" t="s">
        <v>1274</v>
      </c>
      <c r="D1266" s="169" t="s">
        <v>353</v>
      </c>
      <c r="E1266" s="170">
        <v>1534.8245000000002</v>
      </c>
      <c r="F1266" s="171"/>
      <c r="G1266" s="172">
        <f>ROUND(E1266*F1266,2)</f>
        <v>0</v>
      </c>
      <c r="H1266" s="171"/>
      <c r="I1266" s="172">
        <f>ROUND(E1266*H1266,2)</f>
        <v>0</v>
      </c>
      <c r="J1266" s="171"/>
      <c r="K1266" s="172">
        <f>ROUND(E1266*J1266,2)</f>
        <v>0</v>
      </c>
      <c r="L1266" s="172">
        <v>15</v>
      </c>
      <c r="M1266" s="172">
        <f>G1266*(1+L1266/100)</f>
        <v>0</v>
      </c>
      <c r="N1266" s="172">
        <v>0</v>
      </c>
      <c r="O1266" s="172">
        <f>ROUND(E1266*N1266,2)</f>
        <v>0</v>
      </c>
      <c r="P1266" s="172">
        <v>0</v>
      </c>
      <c r="Q1266" s="172">
        <f>ROUND(E1266*P1266,2)</f>
        <v>0</v>
      </c>
      <c r="R1266" s="172" t="s">
        <v>456</v>
      </c>
      <c r="S1266" s="172" t="s">
        <v>291</v>
      </c>
      <c r="T1266" s="173" t="s">
        <v>283</v>
      </c>
      <c r="U1266" s="157">
        <v>0</v>
      </c>
      <c r="V1266" s="157">
        <f>ROUND(E1266*U1266,2)</f>
        <v>0</v>
      </c>
      <c r="W1266" s="157"/>
      <c r="X1266" s="157" t="s">
        <v>284</v>
      </c>
      <c r="Y1266" s="148"/>
      <c r="Z1266" s="148"/>
      <c r="AA1266" s="148"/>
      <c r="AB1266" s="148"/>
      <c r="AC1266" s="148"/>
      <c r="AD1266" s="148"/>
      <c r="AE1266" s="148"/>
      <c r="AF1266" s="148"/>
      <c r="AG1266" s="148" t="s">
        <v>285</v>
      </c>
      <c r="AH1266" s="148"/>
      <c r="AI1266" s="148"/>
      <c r="AJ1266" s="148"/>
      <c r="AK1266" s="148"/>
      <c r="AL1266" s="148"/>
      <c r="AM1266" s="148"/>
      <c r="AN1266" s="148"/>
      <c r="AO1266" s="148"/>
      <c r="AP1266" s="148"/>
      <c r="AQ1266" s="148"/>
      <c r="AR1266" s="148"/>
      <c r="AS1266" s="148"/>
      <c r="AT1266" s="148"/>
      <c r="AU1266" s="148"/>
      <c r="AV1266" s="148"/>
      <c r="AW1266" s="148"/>
      <c r="AX1266" s="148"/>
      <c r="AY1266" s="148"/>
      <c r="AZ1266" s="148"/>
      <c r="BA1266" s="148"/>
      <c r="BB1266" s="148"/>
      <c r="BC1266" s="148"/>
      <c r="BD1266" s="148"/>
      <c r="BE1266" s="148"/>
      <c r="BF1266" s="148"/>
      <c r="BG1266" s="148"/>
      <c r="BH1266" s="148"/>
    </row>
    <row r="1267" spans="1:60" outlineLevel="1" x14ac:dyDescent="0.2">
      <c r="A1267" s="155"/>
      <c r="B1267" s="156"/>
      <c r="C1267" s="185" t="s">
        <v>930</v>
      </c>
      <c r="D1267" s="158"/>
      <c r="E1267" s="159"/>
      <c r="F1267" s="157"/>
      <c r="G1267" s="157"/>
      <c r="H1267" s="157"/>
      <c r="I1267" s="157"/>
      <c r="J1267" s="157"/>
      <c r="K1267" s="157"/>
      <c r="L1267" s="157"/>
      <c r="M1267" s="157"/>
      <c r="N1267" s="157"/>
      <c r="O1267" s="157"/>
      <c r="P1267" s="157"/>
      <c r="Q1267" s="157"/>
      <c r="R1267" s="157"/>
      <c r="S1267" s="157"/>
      <c r="T1267" s="157"/>
      <c r="U1267" s="157"/>
      <c r="V1267" s="157"/>
      <c r="W1267" s="157"/>
      <c r="X1267" s="157"/>
      <c r="Y1267" s="148"/>
      <c r="Z1267" s="148"/>
      <c r="AA1267" s="148"/>
      <c r="AB1267" s="148"/>
      <c r="AC1267" s="148"/>
      <c r="AD1267" s="148"/>
      <c r="AE1267" s="148"/>
      <c r="AF1267" s="148"/>
      <c r="AG1267" s="148" t="s">
        <v>287</v>
      </c>
      <c r="AH1267" s="148">
        <v>0</v>
      </c>
      <c r="AI1267" s="148"/>
      <c r="AJ1267" s="148"/>
      <c r="AK1267" s="148"/>
      <c r="AL1267" s="148"/>
      <c r="AM1267" s="148"/>
      <c r="AN1267" s="148"/>
      <c r="AO1267" s="148"/>
      <c r="AP1267" s="148"/>
      <c r="AQ1267" s="148"/>
      <c r="AR1267" s="148"/>
      <c r="AS1267" s="148"/>
      <c r="AT1267" s="148"/>
      <c r="AU1267" s="148"/>
      <c r="AV1267" s="148"/>
      <c r="AW1267" s="148"/>
      <c r="AX1267" s="148"/>
      <c r="AY1267" s="148"/>
      <c r="AZ1267" s="148"/>
      <c r="BA1267" s="148"/>
      <c r="BB1267" s="148"/>
      <c r="BC1267" s="148"/>
      <c r="BD1267" s="148"/>
      <c r="BE1267" s="148"/>
      <c r="BF1267" s="148"/>
      <c r="BG1267" s="148"/>
      <c r="BH1267" s="148"/>
    </row>
    <row r="1268" spans="1:60" outlineLevel="1" x14ac:dyDescent="0.2">
      <c r="A1268" s="155"/>
      <c r="B1268" s="156"/>
      <c r="C1268" s="185" t="s">
        <v>373</v>
      </c>
      <c r="D1268" s="158"/>
      <c r="E1268" s="159"/>
      <c r="F1268" s="157"/>
      <c r="G1268" s="157"/>
      <c r="H1268" s="157"/>
      <c r="I1268" s="157"/>
      <c r="J1268" s="157"/>
      <c r="K1268" s="157"/>
      <c r="L1268" s="157"/>
      <c r="M1268" s="157"/>
      <c r="N1268" s="157"/>
      <c r="O1268" s="157"/>
      <c r="P1268" s="157"/>
      <c r="Q1268" s="157"/>
      <c r="R1268" s="157"/>
      <c r="S1268" s="157"/>
      <c r="T1268" s="157"/>
      <c r="U1268" s="157"/>
      <c r="V1268" s="157"/>
      <c r="W1268" s="157"/>
      <c r="X1268" s="157"/>
      <c r="Y1268" s="148"/>
      <c r="Z1268" s="148"/>
      <c r="AA1268" s="148"/>
      <c r="AB1268" s="148"/>
      <c r="AC1268" s="148"/>
      <c r="AD1268" s="148"/>
      <c r="AE1268" s="148"/>
      <c r="AF1268" s="148"/>
      <c r="AG1268" s="148" t="s">
        <v>287</v>
      </c>
      <c r="AH1268" s="148">
        <v>0</v>
      </c>
      <c r="AI1268" s="148"/>
      <c r="AJ1268" s="148"/>
      <c r="AK1268" s="148"/>
      <c r="AL1268" s="148"/>
      <c r="AM1268" s="148"/>
      <c r="AN1268" s="148"/>
      <c r="AO1268" s="148"/>
      <c r="AP1268" s="148"/>
      <c r="AQ1268" s="148"/>
      <c r="AR1268" s="148"/>
      <c r="AS1268" s="148"/>
      <c r="AT1268" s="148"/>
      <c r="AU1268" s="148"/>
      <c r="AV1268" s="148"/>
      <c r="AW1268" s="148"/>
      <c r="AX1268" s="148"/>
      <c r="AY1268" s="148"/>
      <c r="AZ1268" s="148"/>
      <c r="BA1268" s="148"/>
      <c r="BB1268" s="148"/>
      <c r="BC1268" s="148"/>
      <c r="BD1268" s="148"/>
      <c r="BE1268" s="148"/>
      <c r="BF1268" s="148"/>
      <c r="BG1268" s="148"/>
      <c r="BH1268" s="148"/>
    </row>
    <row r="1269" spans="1:60" outlineLevel="1" x14ac:dyDescent="0.2">
      <c r="A1269" s="155"/>
      <c r="B1269" s="156"/>
      <c r="C1269" s="185" t="s">
        <v>954</v>
      </c>
      <c r="D1269" s="158"/>
      <c r="E1269" s="159"/>
      <c r="F1269" s="157"/>
      <c r="G1269" s="157"/>
      <c r="H1269" s="157"/>
      <c r="I1269" s="157"/>
      <c r="J1269" s="157"/>
      <c r="K1269" s="157"/>
      <c r="L1269" s="157"/>
      <c r="M1269" s="157"/>
      <c r="N1269" s="157"/>
      <c r="O1269" s="157"/>
      <c r="P1269" s="157"/>
      <c r="Q1269" s="157"/>
      <c r="R1269" s="157"/>
      <c r="S1269" s="157"/>
      <c r="T1269" s="157"/>
      <c r="U1269" s="157"/>
      <c r="V1269" s="157"/>
      <c r="W1269" s="157"/>
      <c r="X1269" s="157"/>
      <c r="Y1269" s="148"/>
      <c r="Z1269" s="148"/>
      <c r="AA1269" s="148"/>
      <c r="AB1269" s="148"/>
      <c r="AC1269" s="148"/>
      <c r="AD1269" s="148"/>
      <c r="AE1269" s="148"/>
      <c r="AF1269" s="148"/>
      <c r="AG1269" s="148" t="s">
        <v>287</v>
      </c>
      <c r="AH1269" s="148">
        <v>0</v>
      </c>
      <c r="AI1269" s="148"/>
      <c r="AJ1269" s="148"/>
      <c r="AK1269" s="148"/>
      <c r="AL1269" s="148"/>
      <c r="AM1269" s="148"/>
      <c r="AN1269" s="148"/>
      <c r="AO1269" s="148"/>
      <c r="AP1269" s="148"/>
      <c r="AQ1269" s="148"/>
      <c r="AR1269" s="148"/>
      <c r="AS1269" s="148"/>
      <c r="AT1269" s="148"/>
      <c r="AU1269" s="148"/>
      <c r="AV1269" s="148"/>
      <c r="AW1269" s="148"/>
      <c r="AX1269" s="148"/>
      <c r="AY1269" s="148"/>
      <c r="AZ1269" s="148"/>
      <c r="BA1269" s="148"/>
      <c r="BB1269" s="148"/>
      <c r="BC1269" s="148"/>
      <c r="BD1269" s="148"/>
      <c r="BE1269" s="148"/>
      <c r="BF1269" s="148"/>
      <c r="BG1269" s="148"/>
      <c r="BH1269" s="148"/>
    </row>
    <row r="1270" spans="1:60" outlineLevel="1" x14ac:dyDescent="0.2">
      <c r="A1270" s="155"/>
      <c r="B1270" s="156"/>
      <c r="C1270" s="185" t="s">
        <v>943</v>
      </c>
      <c r="D1270" s="158"/>
      <c r="E1270" s="159"/>
      <c r="F1270" s="157"/>
      <c r="G1270" s="157"/>
      <c r="H1270" s="157"/>
      <c r="I1270" s="157"/>
      <c r="J1270" s="157"/>
      <c r="K1270" s="157"/>
      <c r="L1270" s="157"/>
      <c r="M1270" s="157"/>
      <c r="N1270" s="157"/>
      <c r="O1270" s="157"/>
      <c r="P1270" s="157"/>
      <c r="Q1270" s="157"/>
      <c r="R1270" s="157"/>
      <c r="S1270" s="157"/>
      <c r="T1270" s="157"/>
      <c r="U1270" s="157"/>
      <c r="V1270" s="157"/>
      <c r="W1270" s="157"/>
      <c r="X1270" s="157"/>
      <c r="Y1270" s="148"/>
      <c r="Z1270" s="148"/>
      <c r="AA1270" s="148"/>
      <c r="AB1270" s="148"/>
      <c r="AC1270" s="148"/>
      <c r="AD1270" s="148"/>
      <c r="AE1270" s="148"/>
      <c r="AF1270" s="148"/>
      <c r="AG1270" s="148" t="s">
        <v>287</v>
      </c>
      <c r="AH1270" s="148">
        <v>0</v>
      </c>
      <c r="AI1270" s="148"/>
      <c r="AJ1270" s="148"/>
      <c r="AK1270" s="148"/>
      <c r="AL1270" s="148"/>
      <c r="AM1270" s="148"/>
      <c r="AN1270" s="148"/>
      <c r="AO1270" s="148"/>
      <c r="AP1270" s="148"/>
      <c r="AQ1270" s="148"/>
      <c r="AR1270" s="148"/>
      <c r="AS1270" s="148"/>
      <c r="AT1270" s="148"/>
      <c r="AU1270" s="148"/>
      <c r="AV1270" s="148"/>
      <c r="AW1270" s="148"/>
      <c r="AX1270" s="148"/>
      <c r="AY1270" s="148"/>
      <c r="AZ1270" s="148"/>
      <c r="BA1270" s="148"/>
      <c r="BB1270" s="148"/>
      <c r="BC1270" s="148"/>
      <c r="BD1270" s="148"/>
      <c r="BE1270" s="148"/>
      <c r="BF1270" s="148"/>
      <c r="BG1270" s="148"/>
      <c r="BH1270" s="148"/>
    </row>
    <row r="1271" spans="1:60" outlineLevel="1" x14ac:dyDescent="0.2">
      <c r="A1271" s="155"/>
      <c r="B1271" s="156"/>
      <c r="C1271" s="185" t="s">
        <v>944</v>
      </c>
      <c r="D1271" s="158"/>
      <c r="E1271" s="159"/>
      <c r="F1271" s="157"/>
      <c r="G1271" s="157"/>
      <c r="H1271" s="157"/>
      <c r="I1271" s="157"/>
      <c r="J1271" s="157"/>
      <c r="K1271" s="157"/>
      <c r="L1271" s="157"/>
      <c r="M1271" s="157"/>
      <c r="N1271" s="157"/>
      <c r="O1271" s="157"/>
      <c r="P1271" s="157"/>
      <c r="Q1271" s="157"/>
      <c r="R1271" s="157"/>
      <c r="S1271" s="157"/>
      <c r="T1271" s="157"/>
      <c r="U1271" s="157"/>
      <c r="V1271" s="157"/>
      <c r="W1271" s="157"/>
      <c r="X1271" s="157"/>
      <c r="Y1271" s="148"/>
      <c r="Z1271" s="148"/>
      <c r="AA1271" s="148"/>
      <c r="AB1271" s="148"/>
      <c r="AC1271" s="148"/>
      <c r="AD1271" s="148"/>
      <c r="AE1271" s="148"/>
      <c r="AF1271" s="148"/>
      <c r="AG1271" s="148" t="s">
        <v>287</v>
      </c>
      <c r="AH1271" s="148">
        <v>0</v>
      </c>
      <c r="AI1271" s="148"/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/>
      <c r="AT1271" s="148"/>
      <c r="AU1271" s="148"/>
      <c r="AV1271" s="148"/>
      <c r="AW1271" s="148"/>
      <c r="AX1271" s="148"/>
      <c r="AY1271" s="148"/>
      <c r="AZ1271" s="148"/>
      <c r="BA1271" s="148"/>
      <c r="BB1271" s="148"/>
      <c r="BC1271" s="148"/>
      <c r="BD1271" s="148"/>
      <c r="BE1271" s="148"/>
      <c r="BF1271" s="148"/>
      <c r="BG1271" s="148"/>
      <c r="BH1271" s="148"/>
    </row>
    <row r="1272" spans="1:60" outlineLevel="1" x14ac:dyDescent="0.2">
      <c r="A1272" s="155"/>
      <c r="B1272" s="156"/>
      <c r="C1272" s="185" t="s">
        <v>945</v>
      </c>
      <c r="D1272" s="158"/>
      <c r="E1272" s="159"/>
      <c r="F1272" s="157"/>
      <c r="G1272" s="157"/>
      <c r="H1272" s="157"/>
      <c r="I1272" s="157"/>
      <c r="J1272" s="157"/>
      <c r="K1272" s="157"/>
      <c r="L1272" s="157"/>
      <c r="M1272" s="157"/>
      <c r="N1272" s="157"/>
      <c r="O1272" s="157"/>
      <c r="P1272" s="157"/>
      <c r="Q1272" s="157"/>
      <c r="R1272" s="157"/>
      <c r="S1272" s="157"/>
      <c r="T1272" s="157"/>
      <c r="U1272" s="157"/>
      <c r="V1272" s="157"/>
      <c r="W1272" s="157"/>
      <c r="X1272" s="157"/>
      <c r="Y1272" s="148"/>
      <c r="Z1272" s="148"/>
      <c r="AA1272" s="148"/>
      <c r="AB1272" s="148"/>
      <c r="AC1272" s="148"/>
      <c r="AD1272" s="148"/>
      <c r="AE1272" s="148"/>
      <c r="AF1272" s="148"/>
      <c r="AG1272" s="148" t="s">
        <v>287</v>
      </c>
      <c r="AH1272" s="148">
        <v>0</v>
      </c>
      <c r="AI1272" s="148"/>
      <c r="AJ1272" s="148"/>
      <c r="AK1272" s="148"/>
      <c r="AL1272" s="148"/>
      <c r="AM1272" s="148"/>
      <c r="AN1272" s="148"/>
      <c r="AO1272" s="148"/>
      <c r="AP1272" s="148"/>
      <c r="AQ1272" s="148"/>
      <c r="AR1272" s="148"/>
      <c r="AS1272" s="148"/>
      <c r="AT1272" s="148"/>
      <c r="AU1272" s="148"/>
      <c r="AV1272" s="148"/>
      <c r="AW1272" s="148"/>
      <c r="AX1272" s="148"/>
      <c r="AY1272" s="148"/>
      <c r="AZ1272" s="148"/>
      <c r="BA1272" s="148"/>
      <c r="BB1272" s="148"/>
      <c r="BC1272" s="148"/>
      <c r="BD1272" s="148"/>
      <c r="BE1272" s="148"/>
      <c r="BF1272" s="148"/>
      <c r="BG1272" s="148"/>
      <c r="BH1272" s="148"/>
    </row>
    <row r="1273" spans="1:60" outlineLevel="1" x14ac:dyDescent="0.2">
      <c r="A1273" s="155"/>
      <c r="B1273" s="156"/>
      <c r="C1273" s="185" t="s">
        <v>946</v>
      </c>
      <c r="D1273" s="158"/>
      <c r="E1273" s="159"/>
      <c r="F1273" s="157"/>
      <c r="G1273" s="157"/>
      <c r="H1273" s="157"/>
      <c r="I1273" s="157"/>
      <c r="J1273" s="157"/>
      <c r="K1273" s="157"/>
      <c r="L1273" s="157"/>
      <c r="M1273" s="157"/>
      <c r="N1273" s="157"/>
      <c r="O1273" s="157"/>
      <c r="P1273" s="157"/>
      <c r="Q1273" s="157"/>
      <c r="R1273" s="157"/>
      <c r="S1273" s="157"/>
      <c r="T1273" s="157"/>
      <c r="U1273" s="157"/>
      <c r="V1273" s="157"/>
      <c r="W1273" s="157"/>
      <c r="X1273" s="157"/>
      <c r="Y1273" s="148"/>
      <c r="Z1273" s="148"/>
      <c r="AA1273" s="148"/>
      <c r="AB1273" s="148"/>
      <c r="AC1273" s="148"/>
      <c r="AD1273" s="148"/>
      <c r="AE1273" s="148"/>
      <c r="AF1273" s="148"/>
      <c r="AG1273" s="148" t="s">
        <v>287</v>
      </c>
      <c r="AH1273" s="148">
        <v>0</v>
      </c>
      <c r="AI1273" s="148"/>
      <c r="AJ1273" s="148"/>
      <c r="AK1273" s="148"/>
      <c r="AL1273" s="148"/>
      <c r="AM1273" s="148"/>
      <c r="AN1273" s="148"/>
      <c r="AO1273" s="148"/>
      <c r="AP1273" s="148"/>
      <c r="AQ1273" s="148"/>
      <c r="AR1273" s="148"/>
      <c r="AS1273" s="148"/>
      <c r="AT1273" s="148"/>
      <c r="AU1273" s="148"/>
      <c r="AV1273" s="148"/>
      <c r="AW1273" s="148"/>
      <c r="AX1273" s="148"/>
      <c r="AY1273" s="148"/>
      <c r="AZ1273" s="148"/>
      <c r="BA1273" s="148"/>
      <c r="BB1273" s="148"/>
      <c r="BC1273" s="148"/>
      <c r="BD1273" s="148"/>
      <c r="BE1273" s="148"/>
      <c r="BF1273" s="148"/>
      <c r="BG1273" s="148"/>
      <c r="BH1273" s="148"/>
    </row>
    <row r="1274" spans="1:60" outlineLevel="1" x14ac:dyDescent="0.2">
      <c r="A1274" s="155"/>
      <c r="B1274" s="156"/>
      <c r="C1274" s="185" t="s">
        <v>1269</v>
      </c>
      <c r="D1274" s="158"/>
      <c r="E1274" s="159"/>
      <c r="F1274" s="157"/>
      <c r="G1274" s="157"/>
      <c r="H1274" s="157"/>
      <c r="I1274" s="157"/>
      <c r="J1274" s="157"/>
      <c r="K1274" s="157"/>
      <c r="L1274" s="157"/>
      <c r="M1274" s="157"/>
      <c r="N1274" s="157"/>
      <c r="O1274" s="157"/>
      <c r="P1274" s="157"/>
      <c r="Q1274" s="157"/>
      <c r="R1274" s="157"/>
      <c r="S1274" s="157"/>
      <c r="T1274" s="157"/>
      <c r="U1274" s="157"/>
      <c r="V1274" s="157"/>
      <c r="W1274" s="157"/>
      <c r="X1274" s="157"/>
      <c r="Y1274" s="148"/>
      <c r="Z1274" s="148"/>
      <c r="AA1274" s="148"/>
      <c r="AB1274" s="148"/>
      <c r="AC1274" s="148"/>
      <c r="AD1274" s="148"/>
      <c r="AE1274" s="148"/>
      <c r="AF1274" s="148"/>
      <c r="AG1274" s="148" t="s">
        <v>287</v>
      </c>
      <c r="AH1274" s="148">
        <v>0</v>
      </c>
      <c r="AI1274" s="148"/>
      <c r="AJ1274" s="148"/>
      <c r="AK1274" s="148"/>
      <c r="AL1274" s="148"/>
      <c r="AM1274" s="148"/>
      <c r="AN1274" s="148"/>
      <c r="AO1274" s="148"/>
      <c r="AP1274" s="148"/>
      <c r="AQ1274" s="148"/>
      <c r="AR1274" s="148"/>
      <c r="AS1274" s="148"/>
      <c r="AT1274" s="148"/>
      <c r="AU1274" s="148"/>
      <c r="AV1274" s="148"/>
      <c r="AW1274" s="148"/>
      <c r="AX1274" s="148"/>
      <c r="AY1274" s="148"/>
      <c r="AZ1274" s="148"/>
      <c r="BA1274" s="148"/>
      <c r="BB1274" s="148"/>
      <c r="BC1274" s="148"/>
      <c r="BD1274" s="148"/>
      <c r="BE1274" s="148"/>
      <c r="BF1274" s="148"/>
      <c r="BG1274" s="148"/>
      <c r="BH1274" s="148"/>
    </row>
    <row r="1275" spans="1:60" outlineLevel="1" x14ac:dyDescent="0.2">
      <c r="A1275" s="155"/>
      <c r="B1275" s="156"/>
      <c r="C1275" s="185" t="s">
        <v>379</v>
      </c>
      <c r="D1275" s="158"/>
      <c r="E1275" s="159"/>
      <c r="F1275" s="157"/>
      <c r="G1275" s="157"/>
      <c r="H1275" s="157"/>
      <c r="I1275" s="157"/>
      <c r="J1275" s="157"/>
      <c r="K1275" s="157"/>
      <c r="L1275" s="157"/>
      <c r="M1275" s="157"/>
      <c r="N1275" s="157"/>
      <c r="O1275" s="157"/>
      <c r="P1275" s="157"/>
      <c r="Q1275" s="157"/>
      <c r="R1275" s="157"/>
      <c r="S1275" s="157"/>
      <c r="T1275" s="157"/>
      <c r="U1275" s="157"/>
      <c r="V1275" s="157"/>
      <c r="W1275" s="157"/>
      <c r="X1275" s="157"/>
      <c r="Y1275" s="148"/>
      <c r="Z1275" s="148"/>
      <c r="AA1275" s="148"/>
      <c r="AB1275" s="148"/>
      <c r="AC1275" s="148"/>
      <c r="AD1275" s="148"/>
      <c r="AE1275" s="148"/>
      <c r="AF1275" s="148"/>
      <c r="AG1275" s="148" t="s">
        <v>287</v>
      </c>
      <c r="AH1275" s="148">
        <v>0</v>
      </c>
      <c r="AI1275" s="148"/>
      <c r="AJ1275" s="148"/>
      <c r="AK1275" s="148"/>
      <c r="AL1275" s="148"/>
      <c r="AM1275" s="148"/>
      <c r="AN1275" s="148"/>
      <c r="AO1275" s="148"/>
      <c r="AP1275" s="148"/>
      <c r="AQ1275" s="148"/>
      <c r="AR1275" s="148"/>
      <c r="AS1275" s="148"/>
      <c r="AT1275" s="148"/>
      <c r="AU1275" s="148"/>
      <c r="AV1275" s="148"/>
      <c r="AW1275" s="148"/>
      <c r="AX1275" s="148"/>
      <c r="AY1275" s="148"/>
      <c r="AZ1275" s="148"/>
      <c r="BA1275" s="148"/>
      <c r="BB1275" s="148"/>
      <c r="BC1275" s="148"/>
      <c r="BD1275" s="148"/>
      <c r="BE1275" s="148"/>
      <c r="BF1275" s="148"/>
      <c r="BG1275" s="148"/>
      <c r="BH1275" s="148"/>
    </row>
    <row r="1276" spans="1:60" outlineLevel="1" x14ac:dyDescent="0.2">
      <c r="A1276" s="155"/>
      <c r="B1276" s="156"/>
      <c r="C1276" s="185" t="s">
        <v>1275</v>
      </c>
      <c r="D1276" s="158"/>
      <c r="E1276" s="159"/>
      <c r="F1276" s="157"/>
      <c r="G1276" s="157"/>
      <c r="H1276" s="157"/>
      <c r="I1276" s="157"/>
      <c r="J1276" s="157"/>
      <c r="K1276" s="157"/>
      <c r="L1276" s="157"/>
      <c r="M1276" s="157"/>
      <c r="N1276" s="157"/>
      <c r="O1276" s="157"/>
      <c r="P1276" s="157"/>
      <c r="Q1276" s="157"/>
      <c r="R1276" s="157"/>
      <c r="S1276" s="157"/>
      <c r="T1276" s="157"/>
      <c r="U1276" s="157"/>
      <c r="V1276" s="157"/>
      <c r="W1276" s="157"/>
      <c r="X1276" s="157"/>
      <c r="Y1276" s="148"/>
      <c r="Z1276" s="148"/>
      <c r="AA1276" s="148"/>
      <c r="AB1276" s="148"/>
      <c r="AC1276" s="148"/>
      <c r="AD1276" s="148"/>
      <c r="AE1276" s="148"/>
      <c r="AF1276" s="148"/>
      <c r="AG1276" s="148" t="s">
        <v>287</v>
      </c>
      <c r="AH1276" s="148">
        <v>0</v>
      </c>
      <c r="AI1276" s="148"/>
      <c r="AJ1276" s="148"/>
      <c r="AK1276" s="148"/>
      <c r="AL1276" s="148"/>
      <c r="AM1276" s="148"/>
      <c r="AN1276" s="148"/>
      <c r="AO1276" s="148"/>
      <c r="AP1276" s="148"/>
      <c r="AQ1276" s="148"/>
      <c r="AR1276" s="148"/>
      <c r="AS1276" s="148"/>
      <c r="AT1276" s="148"/>
      <c r="AU1276" s="148"/>
      <c r="AV1276" s="148"/>
      <c r="AW1276" s="148"/>
      <c r="AX1276" s="148"/>
      <c r="AY1276" s="148"/>
      <c r="AZ1276" s="148"/>
      <c r="BA1276" s="148"/>
      <c r="BB1276" s="148"/>
      <c r="BC1276" s="148"/>
      <c r="BD1276" s="148"/>
      <c r="BE1276" s="148"/>
      <c r="BF1276" s="148"/>
      <c r="BG1276" s="148"/>
      <c r="BH1276" s="148"/>
    </row>
    <row r="1277" spans="1:60" outlineLevel="1" x14ac:dyDescent="0.2">
      <c r="A1277" s="155"/>
      <c r="B1277" s="156"/>
      <c r="C1277" s="185" t="s">
        <v>1276</v>
      </c>
      <c r="D1277" s="158"/>
      <c r="E1277" s="159"/>
      <c r="F1277" s="157"/>
      <c r="G1277" s="157"/>
      <c r="H1277" s="157"/>
      <c r="I1277" s="157"/>
      <c r="J1277" s="157"/>
      <c r="K1277" s="157"/>
      <c r="L1277" s="157"/>
      <c r="M1277" s="157"/>
      <c r="N1277" s="157"/>
      <c r="O1277" s="157"/>
      <c r="P1277" s="157"/>
      <c r="Q1277" s="157"/>
      <c r="R1277" s="157"/>
      <c r="S1277" s="157"/>
      <c r="T1277" s="157"/>
      <c r="U1277" s="157"/>
      <c r="V1277" s="157"/>
      <c r="W1277" s="157"/>
      <c r="X1277" s="157"/>
      <c r="Y1277" s="148"/>
      <c r="Z1277" s="148"/>
      <c r="AA1277" s="148"/>
      <c r="AB1277" s="148"/>
      <c r="AC1277" s="148"/>
      <c r="AD1277" s="148"/>
      <c r="AE1277" s="148"/>
      <c r="AF1277" s="148"/>
      <c r="AG1277" s="148" t="s">
        <v>287</v>
      </c>
      <c r="AH1277" s="148">
        <v>0</v>
      </c>
      <c r="AI1277" s="148"/>
      <c r="AJ1277" s="148"/>
      <c r="AK1277" s="148"/>
      <c r="AL1277" s="148"/>
      <c r="AM1277" s="148"/>
      <c r="AN1277" s="148"/>
      <c r="AO1277" s="148"/>
      <c r="AP1277" s="148"/>
      <c r="AQ1277" s="148"/>
      <c r="AR1277" s="148"/>
      <c r="AS1277" s="148"/>
      <c r="AT1277" s="148"/>
      <c r="AU1277" s="148"/>
      <c r="AV1277" s="148"/>
      <c r="AW1277" s="148"/>
      <c r="AX1277" s="148"/>
      <c r="AY1277" s="148"/>
      <c r="AZ1277" s="148"/>
      <c r="BA1277" s="148"/>
      <c r="BB1277" s="148"/>
      <c r="BC1277" s="148"/>
      <c r="BD1277" s="148"/>
      <c r="BE1277" s="148"/>
      <c r="BF1277" s="148"/>
      <c r="BG1277" s="148"/>
      <c r="BH1277" s="148"/>
    </row>
    <row r="1278" spans="1:60" outlineLevel="1" x14ac:dyDescent="0.2">
      <c r="A1278" s="155"/>
      <c r="B1278" s="156"/>
      <c r="C1278" s="185" t="s">
        <v>1277</v>
      </c>
      <c r="D1278" s="158"/>
      <c r="E1278" s="159">
        <v>1534.8200000000002</v>
      </c>
      <c r="F1278" s="157"/>
      <c r="G1278" s="157"/>
      <c r="H1278" s="157"/>
      <c r="I1278" s="157"/>
      <c r="J1278" s="157"/>
      <c r="K1278" s="157"/>
      <c r="L1278" s="157"/>
      <c r="M1278" s="157"/>
      <c r="N1278" s="157"/>
      <c r="O1278" s="157"/>
      <c r="P1278" s="157"/>
      <c r="Q1278" s="157"/>
      <c r="R1278" s="157"/>
      <c r="S1278" s="157"/>
      <c r="T1278" s="157"/>
      <c r="U1278" s="157"/>
      <c r="V1278" s="157"/>
      <c r="W1278" s="157"/>
      <c r="X1278" s="157"/>
      <c r="Y1278" s="148"/>
      <c r="Z1278" s="148"/>
      <c r="AA1278" s="148"/>
      <c r="AB1278" s="148"/>
      <c r="AC1278" s="148"/>
      <c r="AD1278" s="148"/>
      <c r="AE1278" s="148"/>
      <c r="AF1278" s="148"/>
      <c r="AG1278" s="148" t="s">
        <v>287</v>
      </c>
      <c r="AH1278" s="148">
        <v>0</v>
      </c>
      <c r="AI1278" s="148"/>
      <c r="AJ1278" s="148"/>
      <c r="AK1278" s="148"/>
      <c r="AL1278" s="148"/>
      <c r="AM1278" s="148"/>
      <c r="AN1278" s="148"/>
      <c r="AO1278" s="148"/>
      <c r="AP1278" s="148"/>
      <c r="AQ1278" s="148"/>
      <c r="AR1278" s="148"/>
      <c r="AS1278" s="148"/>
      <c r="AT1278" s="148"/>
      <c r="AU1278" s="148"/>
      <c r="AV1278" s="148"/>
      <c r="AW1278" s="148"/>
      <c r="AX1278" s="148"/>
      <c r="AY1278" s="148"/>
      <c r="AZ1278" s="148"/>
      <c r="BA1278" s="148"/>
      <c r="BB1278" s="148"/>
      <c r="BC1278" s="148"/>
      <c r="BD1278" s="148"/>
      <c r="BE1278" s="148"/>
      <c r="BF1278" s="148"/>
      <c r="BG1278" s="148"/>
      <c r="BH1278" s="148"/>
    </row>
    <row r="1279" spans="1:60" outlineLevel="1" x14ac:dyDescent="0.2">
      <c r="A1279" s="167">
        <v>216</v>
      </c>
      <c r="B1279" s="168" t="s">
        <v>1278</v>
      </c>
      <c r="C1279" s="184" t="s">
        <v>1279</v>
      </c>
      <c r="D1279" s="169" t="s">
        <v>353</v>
      </c>
      <c r="E1279" s="170">
        <v>368</v>
      </c>
      <c r="F1279" s="171"/>
      <c r="G1279" s="172">
        <f>ROUND(E1279*F1279,2)</f>
        <v>0</v>
      </c>
      <c r="H1279" s="171"/>
      <c r="I1279" s="172">
        <f>ROUND(E1279*H1279,2)</f>
        <v>0</v>
      </c>
      <c r="J1279" s="171"/>
      <c r="K1279" s="172">
        <f>ROUND(E1279*J1279,2)</f>
        <v>0</v>
      </c>
      <c r="L1279" s="172">
        <v>15</v>
      </c>
      <c r="M1279" s="172">
        <f>G1279*(1+L1279/100)</f>
        <v>0</v>
      </c>
      <c r="N1279" s="172">
        <v>0</v>
      </c>
      <c r="O1279" s="172">
        <f>ROUND(E1279*N1279,2)</f>
        <v>0</v>
      </c>
      <c r="P1279" s="172">
        <v>0</v>
      </c>
      <c r="Q1279" s="172">
        <f>ROUND(E1279*P1279,2)</f>
        <v>0</v>
      </c>
      <c r="R1279" s="172"/>
      <c r="S1279" s="172" t="s">
        <v>291</v>
      </c>
      <c r="T1279" s="173" t="s">
        <v>283</v>
      </c>
      <c r="U1279" s="157">
        <v>0</v>
      </c>
      <c r="V1279" s="157">
        <f>ROUND(E1279*U1279,2)</f>
        <v>0</v>
      </c>
      <c r="W1279" s="157"/>
      <c r="X1279" s="157" t="s">
        <v>292</v>
      </c>
      <c r="Y1279" s="148"/>
      <c r="Z1279" s="148"/>
      <c r="AA1279" s="148"/>
      <c r="AB1279" s="148"/>
      <c r="AC1279" s="148"/>
      <c r="AD1279" s="148"/>
      <c r="AE1279" s="148"/>
      <c r="AF1279" s="148"/>
      <c r="AG1279" s="148" t="s">
        <v>1242</v>
      </c>
      <c r="AH1279" s="148"/>
      <c r="AI1279" s="148"/>
      <c r="AJ1279" s="148"/>
      <c r="AK1279" s="148"/>
      <c r="AL1279" s="148"/>
      <c r="AM1279" s="148"/>
      <c r="AN1279" s="148"/>
      <c r="AO1279" s="148"/>
      <c r="AP1279" s="148"/>
      <c r="AQ1279" s="148"/>
      <c r="AR1279" s="148"/>
      <c r="AS1279" s="148"/>
      <c r="AT1279" s="148"/>
      <c r="AU1279" s="148"/>
      <c r="AV1279" s="148"/>
      <c r="AW1279" s="148"/>
      <c r="AX1279" s="148"/>
      <c r="AY1279" s="148"/>
      <c r="AZ1279" s="148"/>
      <c r="BA1279" s="148"/>
      <c r="BB1279" s="148"/>
      <c r="BC1279" s="148"/>
      <c r="BD1279" s="148"/>
      <c r="BE1279" s="148"/>
      <c r="BF1279" s="148"/>
      <c r="BG1279" s="148"/>
      <c r="BH1279" s="148"/>
    </row>
    <row r="1280" spans="1:60" outlineLevel="1" x14ac:dyDescent="0.2">
      <c r="A1280" s="155"/>
      <c r="B1280" s="156"/>
      <c r="C1280" s="185" t="s">
        <v>1264</v>
      </c>
      <c r="D1280" s="158"/>
      <c r="E1280" s="159"/>
      <c r="F1280" s="157"/>
      <c r="G1280" s="157"/>
      <c r="H1280" s="157"/>
      <c r="I1280" s="157"/>
      <c r="J1280" s="157"/>
      <c r="K1280" s="157"/>
      <c r="L1280" s="157"/>
      <c r="M1280" s="157"/>
      <c r="N1280" s="157"/>
      <c r="O1280" s="157"/>
      <c r="P1280" s="157"/>
      <c r="Q1280" s="157"/>
      <c r="R1280" s="157"/>
      <c r="S1280" s="157"/>
      <c r="T1280" s="157"/>
      <c r="U1280" s="157"/>
      <c r="V1280" s="157"/>
      <c r="W1280" s="157"/>
      <c r="X1280" s="157"/>
      <c r="Y1280" s="148"/>
      <c r="Z1280" s="148"/>
      <c r="AA1280" s="148"/>
      <c r="AB1280" s="148"/>
      <c r="AC1280" s="148"/>
      <c r="AD1280" s="148"/>
      <c r="AE1280" s="148"/>
      <c r="AF1280" s="148"/>
      <c r="AG1280" s="148" t="s">
        <v>287</v>
      </c>
      <c r="AH1280" s="148">
        <v>0</v>
      </c>
      <c r="AI1280" s="148"/>
      <c r="AJ1280" s="148"/>
      <c r="AK1280" s="148"/>
      <c r="AL1280" s="148"/>
      <c r="AM1280" s="148"/>
      <c r="AN1280" s="148"/>
      <c r="AO1280" s="148"/>
      <c r="AP1280" s="148"/>
      <c r="AQ1280" s="148"/>
      <c r="AR1280" s="148"/>
      <c r="AS1280" s="148"/>
      <c r="AT1280" s="148"/>
      <c r="AU1280" s="148"/>
      <c r="AV1280" s="148"/>
      <c r="AW1280" s="148"/>
      <c r="AX1280" s="148"/>
      <c r="AY1280" s="148"/>
      <c r="AZ1280" s="148"/>
      <c r="BA1280" s="148"/>
      <c r="BB1280" s="148"/>
      <c r="BC1280" s="148"/>
      <c r="BD1280" s="148"/>
      <c r="BE1280" s="148"/>
      <c r="BF1280" s="148"/>
      <c r="BG1280" s="148"/>
      <c r="BH1280" s="148"/>
    </row>
    <row r="1281" spans="1:60" outlineLevel="1" x14ac:dyDescent="0.2">
      <c r="A1281" s="155"/>
      <c r="B1281" s="156"/>
      <c r="C1281" s="185" t="s">
        <v>594</v>
      </c>
      <c r="D1281" s="158"/>
      <c r="E1281" s="159">
        <v>368</v>
      </c>
      <c r="F1281" s="157"/>
      <c r="G1281" s="157"/>
      <c r="H1281" s="157"/>
      <c r="I1281" s="157"/>
      <c r="J1281" s="157"/>
      <c r="K1281" s="157"/>
      <c r="L1281" s="157"/>
      <c r="M1281" s="157"/>
      <c r="N1281" s="157"/>
      <c r="O1281" s="157"/>
      <c r="P1281" s="157"/>
      <c r="Q1281" s="157"/>
      <c r="R1281" s="157"/>
      <c r="S1281" s="157"/>
      <c r="T1281" s="157"/>
      <c r="U1281" s="157"/>
      <c r="V1281" s="157"/>
      <c r="W1281" s="157"/>
      <c r="X1281" s="157"/>
      <c r="Y1281" s="148"/>
      <c r="Z1281" s="148"/>
      <c r="AA1281" s="148"/>
      <c r="AB1281" s="148"/>
      <c r="AC1281" s="148"/>
      <c r="AD1281" s="148"/>
      <c r="AE1281" s="148"/>
      <c r="AF1281" s="148"/>
      <c r="AG1281" s="148" t="s">
        <v>287</v>
      </c>
      <c r="AH1281" s="148">
        <v>0</v>
      </c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48"/>
      <c r="AX1281" s="148"/>
      <c r="AY1281" s="148"/>
      <c r="AZ1281" s="148"/>
      <c r="BA1281" s="148"/>
      <c r="BB1281" s="148"/>
      <c r="BC1281" s="148"/>
      <c r="BD1281" s="148"/>
      <c r="BE1281" s="148"/>
      <c r="BF1281" s="148"/>
      <c r="BG1281" s="148"/>
      <c r="BH1281" s="148"/>
    </row>
    <row r="1282" spans="1:60" outlineLevel="1" x14ac:dyDescent="0.2">
      <c r="A1282" s="167">
        <v>217</v>
      </c>
      <c r="B1282" s="168" t="s">
        <v>1280</v>
      </c>
      <c r="C1282" s="184" t="s">
        <v>1281</v>
      </c>
      <c r="D1282" s="169" t="s">
        <v>353</v>
      </c>
      <c r="E1282" s="170">
        <v>299.31500000000005</v>
      </c>
      <c r="F1282" s="171"/>
      <c r="G1282" s="172">
        <f>ROUND(E1282*F1282,2)</f>
        <v>0</v>
      </c>
      <c r="H1282" s="171"/>
      <c r="I1282" s="172">
        <f>ROUND(E1282*H1282,2)</f>
        <v>0</v>
      </c>
      <c r="J1282" s="171"/>
      <c r="K1282" s="172">
        <f>ROUND(E1282*J1282,2)</f>
        <v>0</v>
      </c>
      <c r="L1282" s="172">
        <v>15</v>
      </c>
      <c r="M1282" s="172">
        <f>G1282*(1+L1282/100)</f>
        <v>0</v>
      </c>
      <c r="N1282" s="172">
        <v>0</v>
      </c>
      <c r="O1282" s="172">
        <f>ROUND(E1282*N1282,2)</f>
        <v>0</v>
      </c>
      <c r="P1282" s="172">
        <v>0</v>
      </c>
      <c r="Q1282" s="172">
        <f>ROUND(E1282*P1282,2)</f>
        <v>0</v>
      </c>
      <c r="R1282" s="172"/>
      <c r="S1282" s="172" t="s">
        <v>291</v>
      </c>
      <c r="T1282" s="173" t="s">
        <v>283</v>
      </c>
      <c r="U1282" s="157">
        <v>0</v>
      </c>
      <c r="V1282" s="157">
        <f>ROUND(E1282*U1282,2)</f>
        <v>0</v>
      </c>
      <c r="W1282" s="157"/>
      <c r="X1282" s="157" t="s">
        <v>292</v>
      </c>
      <c r="Y1282" s="148"/>
      <c r="Z1282" s="148"/>
      <c r="AA1282" s="148"/>
      <c r="AB1282" s="148"/>
      <c r="AC1282" s="148"/>
      <c r="AD1282" s="148"/>
      <c r="AE1282" s="148"/>
      <c r="AF1282" s="148"/>
      <c r="AG1282" s="148" t="s">
        <v>1242</v>
      </c>
      <c r="AH1282" s="148"/>
      <c r="AI1282" s="148"/>
      <c r="AJ1282" s="148"/>
      <c r="AK1282" s="148"/>
      <c r="AL1282" s="148"/>
      <c r="AM1282" s="148"/>
      <c r="AN1282" s="148"/>
      <c r="AO1282" s="148"/>
      <c r="AP1282" s="148"/>
      <c r="AQ1282" s="148"/>
      <c r="AR1282" s="148"/>
      <c r="AS1282" s="148"/>
      <c r="AT1282" s="148"/>
      <c r="AU1282" s="148"/>
      <c r="AV1282" s="148"/>
      <c r="AW1282" s="148"/>
      <c r="AX1282" s="148"/>
      <c r="AY1282" s="148"/>
      <c r="AZ1282" s="148"/>
      <c r="BA1282" s="148"/>
      <c r="BB1282" s="148"/>
      <c r="BC1282" s="148"/>
      <c r="BD1282" s="148"/>
      <c r="BE1282" s="148"/>
      <c r="BF1282" s="148"/>
      <c r="BG1282" s="148"/>
      <c r="BH1282" s="148"/>
    </row>
    <row r="1283" spans="1:60" outlineLevel="1" x14ac:dyDescent="0.2">
      <c r="A1283" s="155"/>
      <c r="B1283" s="156"/>
      <c r="C1283" s="185" t="s">
        <v>930</v>
      </c>
      <c r="D1283" s="158"/>
      <c r="E1283" s="159"/>
      <c r="F1283" s="157"/>
      <c r="G1283" s="157"/>
      <c r="H1283" s="157"/>
      <c r="I1283" s="157"/>
      <c r="J1283" s="157"/>
      <c r="K1283" s="157"/>
      <c r="L1283" s="157"/>
      <c r="M1283" s="157"/>
      <c r="N1283" s="157"/>
      <c r="O1283" s="157"/>
      <c r="P1283" s="157"/>
      <c r="Q1283" s="157"/>
      <c r="R1283" s="157"/>
      <c r="S1283" s="157"/>
      <c r="T1283" s="157"/>
      <c r="U1283" s="157"/>
      <c r="V1283" s="157"/>
      <c r="W1283" s="157"/>
      <c r="X1283" s="157"/>
      <c r="Y1283" s="148"/>
      <c r="Z1283" s="148"/>
      <c r="AA1283" s="148"/>
      <c r="AB1283" s="148"/>
      <c r="AC1283" s="148"/>
      <c r="AD1283" s="148"/>
      <c r="AE1283" s="148"/>
      <c r="AF1283" s="148"/>
      <c r="AG1283" s="148" t="s">
        <v>287</v>
      </c>
      <c r="AH1283" s="148">
        <v>0</v>
      </c>
      <c r="AI1283" s="148"/>
      <c r="AJ1283" s="148"/>
      <c r="AK1283" s="148"/>
      <c r="AL1283" s="148"/>
      <c r="AM1283" s="148"/>
      <c r="AN1283" s="148"/>
      <c r="AO1283" s="148"/>
      <c r="AP1283" s="148"/>
      <c r="AQ1283" s="148"/>
      <c r="AR1283" s="148"/>
      <c r="AS1283" s="148"/>
      <c r="AT1283" s="148"/>
      <c r="AU1283" s="148"/>
      <c r="AV1283" s="148"/>
      <c r="AW1283" s="148"/>
      <c r="AX1283" s="148"/>
      <c r="AY1283" s="148"/>
      <c r="AZ1283" s="148"/>
      <c r="BA1283" s="148"/>
      <c r="BB1283" s="148"/>
      <c r="BC1283" s="148"/>
      <c r="BD1283" s="148"/>
      <c r="BE1283" s="148"/>
      <c r="BF1283" s="148"/>
      <c r="BG1283" s="148"/>
      <c r="BH1283" s="148"/>
    </row>
    <row r="1284" spans="1:60" outlineLevel="1" x14ac:dyDescent="0.2">
      <c r="A1284" s="155"/>
      <c r="B1284" s="156"/>
      <c r="C1284" s="185" t="s">
        <v>954</v>
      </c>
      <c r="D1284" s="158"/>
      <c r="E1284" s="159"/>
      <c r="F1284" s="157"/>
      <c r="G1284" s="157"/>
      <c r="H1284" s="157"/>
      <c r="I1284" s="157"/>
      <c r="J1284" s="157"/>
      <c r="K1284" s="157"/>
      <c r="L1284" s="157"/>
      <c r="M1284" s="157"/>
      <c r="N1284" s="157"/>
      <c r="O1284" s="157"/>
      <c r="P1284" s="157"/>
      <c r="Q1284" s="157"/>
      <c r="R1284" s="157"/>
      <c r="S1284" s="157"/>
      <c r="T1284" s="157"/>
      <c r="U1284" s="157"/>
      <c r="V1284" s="157"/>
      <c r="W1284" s="157"/>
      <c r="X1284" s="157"/>
      <c r="Y1284" s="148"/>
      <c r="Z1284" s="148"/>
      <c r="AA1284" s="148"/>
      <c r="AB1284" s="148"/>
      <c r="AC1284" s="148"/>
      <c r="AD1284" s="148"/>
      <c r="AE1284" s="148"/>
      <c r="AF1284" s="148"/>
      <c r="AG1284" s="148" t="s">
        <v>287</v>
      </c>
      <c r="AH1284" s="148">
        <v>0</v>
      </c>
      <c r="AI1284" s="148"/>
      <c r="AJ1284" s="148"/>
      <c r="AK1284" s="148"/>
      <c r="AL1284" s="148"/>
      <c r="AM1284" s="148"/>
      <c r="AN1284" s="148"/>
      <c r="AO1284" s="148"/>
      <c r="AP1284" s="148"/>
      <c r="AQ1284" s="148"/>
      <c r="AR1284" s="148"/>
      <c r="AS1284" s="148"/>
      <c r="AT1284" s="148"/>
      <c r="AU1284" s="148"/>
      <c r="AV1284" s="148"/>
      <c r="AW1284" s="148"/>
      <c r="AX1284" s="148"/>
      <c r="AY1284" s="148"/>
      <c r="AZ1284" s="148"/>
      <c r="BA1284" s="148"/>
      <c r="BB1284" s="148"/>
      <c r="BC1284" s="148"/>
      <c r="BD1284" s="148"/>
      <c r="BE1284" s="148"/>
      <c r="BF1284" s="148"/>
      <c r="BG1284" s="148"/>
      <c r="BH1284" s="148"/>
    </row>
    <row r="1285" spans="1:60" outlineLevel="1" x14ac:dyDescent="0.2">
      <c r="A1285" s="155"/>
      <c r="B1285" s="156"/>
      <c r="C1285" s="185" t="s">
        <v>943</v>
      </c>
      <c r="D1285" s="158"/>
      <c r="E1285" s="159"/>
      <c r="F1285" s="157"/>
      <c r="G1285" s="157"/>
      <c r="H1285" s="157"/>
      <c r="I1285" s="157"/>
      <c r="J1285" s="157"/>
      <c r="K1285" s="157"/>
      <c r="L1285" s="157"/>
      <c r="M1285" s="157"/>
      <c r="N1285" s="157"/>
      <c r="O1285" s="157"/>
      <c r="P1285" s="157"/>
      <c r="Q1285" s="157"/>
      <c r="R1285" s="157"/>
      <c r="S1285" s="157"/>
      <c r="T1285" s="157"/>
      <c r="U1285" s="157"/>
      <c r="V1285" s="157"/>
      <c r="W1285" s="157"/>
      <c r="X1285" s="157"/>
      <c r="Y1285" s="148"/>
      <c r="Z1285" s="148"/>
      <c r="AA1285" s="148"/>
      <c r="AB1285" s="148"/>
      <c r="AC1285" s="148"/>
      <c r="AD1285" s="148"/>
      <c r="AE1285" s="148"/>
      <c r="AF1285" s="148"/>
      <c r="AG1285" s="148" t="s">
        <v>287</v>
      </c>
      <c r="AH1285" s="148">
        <v>0</v>
      </c>
      <c r="AI1285" s="148"/>
      <c r="AJ1285" s="148"/>
      <c r="AK1285" s="148"/>
      <c r="AL1285" s="148"/>
      <c r="AM1285" s="148"/>
      <c r="AN1285" s="148"/>
      <c r="AO1285" s="148"/>
      <c r="AP1285" s="148"/>
      <c r="AQ1285" s="148"/>
      <c r="AR1285" s="148"/>
      <c r="AS1285" s="148"/>
      <c r="AT1285" s="148"/>
      <c r="AU1285" s="148"/>
      <c r="AV1285" s="148"/>
      <c r="AW1285" s="148"/>
      <c r="AX1285" s="148"/>
      <c r="AY1285" s="148"/>
      <c r="AZ1285" s="148"/>
      <c r="BA1285" s="148"/>
      <c r="BB1285" s="148"/>
      <c r="BC1285" s="148"/>
      <c r="BD1285" s="148"/>
      <c r="BE1285" s="148"/>
      <c r="BF1285" s="148"/>
      <c r="BG1285" s="148"/>
      <c r="BH1285" s="148"/>
    </row>
    <row r="1286" spans="1:60" outlineLevel="1" x14ac:dyDescent="0.2">
      <c r="A1286" s="155"/>
      <c r="B1286" s="156"/>
      <c r="C1286" s="185" t="s">
        <v>944</v>
      </c>
      <c r="D1286" s="158"/>
      <c r="E1286" s="159"/>
      <c r="F1286" s="157"/>
      <c r="G1286" s="157"/>
      <c r="H1286" s="157"/>
      <c r="I1286" s="157"/>
      <c r="J1286" s="157"/>
      <c r="K1286" s="157"/>
      <c r="L1286" s="157"/>
      <c r="M1286" s="157"/>
      <c r="N1286" s="157"/>
      <c r="O1286" s="157"/>
      <c r="P1286" s="157"/>
      <c r="Q1286" s="157"/>
      <c r="R1286" s="157"/>
      <c r="S1286" s="157"/>
      <c r="T1286" s="157"/>
      <c r="U1286" s="157"/>
      <c r="V1286" s="157"/>
      <c r="W1286" s="157"/>
      <c r="X1286" s="157"/>
      <c r="Y1286" s="148"/>
      <c r="Z1286" s="148"/>
      <c r="AA1286" s="148"/>
      <c r="AB1286" s="148"/>
      <c r="AC1286" s="148"/>
      <c r="AD1286" s="148"/>
      <c r="AE1286" s="148"/>
      <c r="AF1286" s="148"/>
      <c r="AG1286" s="148" t="s">
        <v>287</v>
      </c>
      <c r="AH1286" s="148">
        <v>0</v>
      </c>
      <c r="AI1286" s="148"/>
      <c r="AJ1286" s="148"/>
      <c r="AK1286" s="148"/>
      <c r="AL1286" s="148"/>
      <c r="AM1286" s="148"/>
      <c r="AN1286" s="148"/>
      <c r="AO1286" s="148"/>
      <c r="AP1286" s="148"/>
      <c r="AQ1286" s="148"/>
      <c r="AR1286" s="148"/>
      <c r="AS1286" s="148"/>
      <c r="AT1286" s="148"/>
      <c r="AU1286" s="148"/>
      <c r="AV1286" s="148"/>
      <c r="AW1286" s="148"/>
      <c r="AX1286" s="148"/>
      <c r="AY1286" s="148"/>
      <c r="AZ1286" s="148"/>
      <c r="BA1286" s="148"/>
      <c r="BB1286" s="148"/>
      <c r="BC1286" s="148"/>
      <c r="BD1286" s="148"/>
      <c r="BE1286" s="148"/>
      <c r="BF1286" s="148"/>
      <c r="BG1286" s="148"/>
      <c r="BH1286" s="148"/>
    </row>
    <row r="1287" spans="1:60" outlineLevel="1" x14ac:dyDescent="0.2">
      <c r="A1287" s="155"/>
      <c r="B1287" s="156"/>
      <c r="C1287" s="185" t="s">
        <v>945</v>
      </c>
      <c r="D1287" s="158"/>
      <c r="E1287" s="159"/>
      <c r="F1287" s="157"/>
      <c r="G1287" s="157"/>
      <c r="H1287" s="157"/>
      <c r="I1287" s="157"/>
      <c r="J1287" s="157"/>
      <c r="K1287" s="157"/>
      <c r="L1287" s="157"/>
      <c r="M1287" s="157"/>
      <c r="N1287" s="157"/>
      <c r="O1287" s="157"/>
      <c r="P1287" s="157"/>
      <c r="Q1287" s="157"/>
      <c r="R1287" s="157"/>
      <c r="S1287" s="157"/>
      <c r="T1287" s="157"/>
      <c r="U1287" s="157"/>
      <c r="V1287" s="157"/>
      <c r="W1287" s="157"/>
      <c r="X1287" s="157"/>
      <c r="Y1287" s="148"/>
      <c r="Z1287" s="148"/>
      <c r="AA1287" s="148"/>
      <c r="AB1287" s="148"/>
      <c r="AC1287" s="148"/>
      <c r="AD1287" s="148"/>
      <c r="AE1287" s="148"/>
      <c r="AF1287" s="148"/>
      <c r="AG1287" s="148" t="s">
        <v>287</v>
      </c>
      <c r="AH1287" s="148">
        <v>0</v>
      </c>
      <c r="AI1287" s="148"/>
      <c r="AJ1287" s="148"/>
      <c r="AK1287" s="148"/>
      <c r="AL1287" s="148"/>
      <c r="AM1287" s="148"/>
      <c r="AN1287" s="148"/>
      <c r="AO1287" s="148"/>
      <c r="AP1287" s="148"/>
      <c r="AQ1287" s="148"/>
      <c r="AR1287" s="148"/>
      <c r="AS1287" s="148"/>
      <c r="AT1287" s="148"/>
      <c r="AU1287" s="148"/>
      <c r="AV1287" s="148"/>
      <c r="AW1287" s="148"/>
      <c r="AX1287" s="148"/>
      <c r="AY1287" s="148"/>
      <c r="AZ1287" s="148"/>
      <c r="BA1287" s="148"/>
      <c r="BB1287" s="148"/>
      <c r="BC1287" s="148"/>
      <c r="BD1287" s="148"/>
      <c r="BE1287" s="148"/>
      <c r="BF1287" s="148"/>
      <c r="BG1287" s="148"/>
      <c r="BH1287" s="148"/>
    </row>
    <row r="1288" spans="1:60" outlineLevel="1" x14ac:dyDescent="0.2">
      <c r="A1288" s="155"/>
      <c r="B1288" s="156"/>
      <c r="C1288" s="185" t="s">
        <v>946</v>
      </c>
      <c r="D1288" s="158"/>
      <c r="E1288" s="159"/>
      <c r="F1288" s="157"/>
      <c r="G1288" s="157"/>
      <c r="H1288" s="157"/>
      <c r="I1288" s="157"/>
      <c r="J1288" s="157"/>
      <c r="K1288" s="157"/>
      <c r="L1288" s="157"/>
      <c r="M1288" s="157"/>
      <c r="N1288" s="157"/>
      <c r="O1288" s="157"/>
      <c r="P1288" s="157"/>
      <c r="Q1288" s="157"/>
      <c r="R1288" s="157"/>
      <c r="S1288" s="157"/>
      <c r="T1288" s="157"/>
      <c r="U1288" s="157"/>
      <c r="V1288" s="157"/>
      <c r="W1288" s="157"/>
      <c r="X1288" s="157"/>
      <c r="Y1288" s="148"/>
      <c r="Z1288" s="148"/>
      <c r="AA1288" s="148"/>
      <c r="AB1288" s="148"/>
      <c r="AC1288" s="148"/>
      <c r="AD1288" s="148"/>
      <c r="AE1288" s="148"/>
      <c r="AF1288" s="148"/>
      <c r="AG1288" s="148" t="s">
        <v>287</v>
      </c>
      <c r="AH1288" s="148">
        <v>0</v>
      </c>
      <c r="AI1288" s="148"/>
      <c r="AJ1288" s="148"/>
      <c r="AK1288" s="148"/>
      <c r="AL1288" s="148"/>
      <c r="AM1288" s="148"/>
      <c r="AN1288" s="148"/>
      <c r="AO1288" s="148"/>
      <c r="AP1288" s="148"/>
      <c r="AQ1288" s="148"/>
      <c r="AR1288" s="148"/>
      <c r="AS1288" s="148"/>
      <c r="AT1288" s="148"/>
      <c r="AU1288" s="148"/>
      <c r="AV1288" s="148"/>
      <c r="AW1288" s="148"/>
      <c r="AX1288" s="148"/>
      <c r="AY1288" s="148"/>
      <c r="AZ1288" s="148"/>
      <c r="BA1288" s="148"/>
      <c r="BB1288" s="148"/>
      <c r="BC1288" s="148"/>
      <c r="BD1288" s="148"/>
      <c r="BE1288" s="148"/>
      <c r="BF1288" s="148"/>
      <c r="BG1288" s="148"/>
      <c r="BH1288" s="148"/>
    </row>
    <row r="1289" spans="1:60" outlineLevel="1" x14ac:dyDescent="0.2">
      <c r="A1289" s="155"/>
      <c r="B1289" s="156"/>
      <c r="C1289" s="185" t="s">
        <v>1269</v>
      </c>
      <c r="D1289" s="158"/>
      <c r="E1289" s="159"/>
      <c r="F1289" s="157"/>
      <c r="G1289" s="157"/>
      <c r="H1289" s="157"/>
      <c r="I1289" s="157"/>
      <c r="J1289" s="157"/>
      <c r="K1289" s="157"/>
      <c r="L1289" s="157"/>
      <c r="M1289" s="157"/>
      <c r="N1289" s="157"/>
      <c r="O1289" s="157"/>
      <c r="P1289" s="157"/>
      <c r="Q1289" s="157"/>
      <c r="R1289" s="157"/>
      <c r="S1289" s="157"/>
      <c r="T1289" s="157"/>
      <c r="U1289" s="157"/>
      <c r="V1289" s="157"/>
      <c r="W1289" s="157"/>
      <c r="X1289" s="157"/>
      <c r="Y1289" s="148"/>
      <c r="Z1289" s="148"/>
      <c r="AA1289" s="148"/>
      <c r="AB1289" s="148"/>
      <c r="AC1289" s="148"/>
      <c r="AD1289" s="148"/>
      <c r="AE1289" s="148"/>
      <c r="AF1289" s="148"/>
      <c r="AG1289" s="148" t="s">
        <v>287</v>
      </c>
      <c r="AH1289" s="148">
        <v>0</v>
      </c>
      <c r="AI1289" s="148"/>
      <c r="AJ1289" s="148"/>
      <c r="AK1289" s="148"/>
      <c r="AL1289" s="148"/>
      <c r="AM1289" s="148"/>
      <c r="AN1289" s="148"/>
      <c r="AO1289" s="148"/>
      <c r="AP1289" s="148"/>
      <c r="AQ1289" s="148"/>
      <c r="AR1289" s="148"/>
      <c r="AS1289" s="148"/>
      <c r="AT1289" s="148"/>
      <c r="AU1289" s="148"/>
      <c r="AV1289" s="148"/>
      <c r="AW1289" s="148"/>
      <c r="AX1289" s="148"/>
      <c r="AY1289" s="148"/>
      <c r="AZ1289" s="148"/>
      <c r="BA1289" s="148"/>
      <c r="BB1289" s="148"/>
      <c r="BC1289" s="148"/>
      <c r="BD1289" s="148"/>
      <c r="BE1289" s="148"/>
      <c r="BF1289" s="148"/>
      <c r="BG1289" s="148"/>
      <c r="BH1289" s="148"/>
    </row>
    <row r="1290" spans="1:60" outlineLevel="1" x14ac:dyDescent="0.2">
      <c r="A1290" s="155"/>
      <c r="B1290" s="156"/>
      <c r="C1290" s="185" t="s">
        <v>1270</v>
      </c>
      <c r="D1290" s="158"/>
      <c r="E1290" s="159">
        <v>299.32000000000005</v>
      </c>
      <c r="F1290" s="157"/>
      <c r="G1290" s="157"/>
      <c r="H1290" s="157"/>
      <c r="I1290" s="157"/>
      <c r="J1290" s="157"/>
      <c r="K1290" s="157"/>
      <c r="L1290" s="157"/>
      <c r="M1290" s="157"/>
      <c r="N1290" s="157"/>
      <c r="O1290" s="157"/>
      <c r="P1290" s="157"/>
      <c r="Q1290" s="157"/>
      <c r="R1290" s="157"/>
      <c r="S1290" s="157"/>
      <c r="T1290" s="157"/>
      <c r="U1290" s="157"/>
      <c r="V1290" s="157"/>
      <c r="W1290" s="157"/>
      <c r="X1290" s="157"/>
      <c r="Y1290" s="148"/>
      <c r="Z1290" s="148"/>
      <c r="AA1290" s="148"/>
      <c r="AB1290" s="148"/>
      <c r="AC1290" s="148"/>
      <c r="AD1290" s="148"/>
      <c r="AE1290" s="148"/>
      <c r="AF1290" s="148"/>
      <c r="AG1290" s="148" t="s">
        <v>287</v>
      </c>
      <c r="AH1290" s="148">
        <v>0</v>
      </c>
      <c r="AI1290" s="148"/>
      <c r="AJ1290" s="148"/>
      <c r="AK1290" s="148"/>
      <c r="AL1290" s="148"/>
      <c r="AM1290" s="148"/>
      <c r="AN1290" s="148"/>
      <c r="AO1290" s="148"/>
      <c r="AP1290" s="148"/>
      <c r="AQ1290" s="148"/>
      <c r="AR1290" s="148"/>
      <c r="AS1290" s="148"/>
      <c r="AT1290" s="148"/>
      <c r="AU1290" s="148"/>
      <c r="AV1290" s="148"/>
      <c r="AW1290" s="148"/>
      <c r="AX1290" s="148"/>
      <c r="AY1290" s="148"/>
      <c r="AZ1290" s="148"/>
      <c r="BA1290" s="148"/>
      <c r="BB1290" s="148"/>
      <c r="BC1290" s="148"/>
      <c r="BD1290" s="148"/>
      <c r="BE1290" s="148"/>
      <c r="BF1290" s="148"/>
      <c r="BG1290" s="148"/>
      <c r="BH1290" s="148"/>
    </row>
    <row r="1291" spans="1:60" outlineLevel="1" x14ac:dyDescent="0.2">
      <c r="A1291" s="167">
        <v>218</v>
      </c>
      <c r="B1291" s="168" t="s">
        <v>1282</v>
      </c>
      <c r="C1291" s="184" t="s">
        <v>1283</v>
      </c>
      <c r="D1291" s="169" t="s">
        <v>353</v>
      </c>
      <c r="E1291" s="170">
        <v>767.41225000000009</v>
      </c>
      <c r="F1291" s="171"/>
      <c r="G1291" s="172">
        <f>ROUND(E1291*F1291,2)</f>
        <v>0</v>
      </c>
      <c r="H1291" s="171"/>
      <c r="I1291" s="172">
        <f>ROUND(E1291*H1291,2)</f>
        <v>0</v>
      </c>
      <c r="J1291" s="171"/>
      <c r="K1291" s="172">
        <f>ROUND(E1291*J1291,2)</f>
        <v>0</v>
      </c>
      <c r="L1291" s="172">
        <v>15</v>
      </c>
      <c r="M1291" s="172">
        <f>G1291*(1+L1291/100)</f>
        <v>0</v>
      </c>
      <c r="N1291" s="172">
        <v>0</v>
      </c>
      <c r="O1291" s="172">
        <f>ROUND(E1291*N1291,2)</f>
        <v>0</v>
      </c>
      <c r="P1291" s="172">
        <v>0</v>
      </c>
      <c r="Q1291" s="172">
        <f>ROUND(E1291*P1291,2)</f>
        <v>0</v>
      </c>
      <c r="R1291" s="172" t="s">
        <v>456</v>
      </c>
      <c r="S1291" s="172" t="s">
        <v>291</v>
      </c>
      <c r="T1291" s="173" t="s">
        <v>283</v>
      </c>
      <c r="U1291" s="157">
        <v>0</v>
      </c>
      <c r="V1291" s="157">
        <f>ROUND(E1291*U1291,2)</f>
        <v>0</v>
      </c>
      <c r="W1291" s="157"/>
      <c r="X1291" s="157" t="s">
        <v>284</v>
      </c>
      <c r="Y1291" s="148"/>
      <c r="Z1291" s="148"/>
      <c r="AA1291" s="148"/>
      <c r="AB1291" s="148"/>
      <c r="AC1291" s="148"/>
      <c r="AD1291" s="148"/>
      <c r="AE1291" s="148"/>
      <c r="AF1291" s="148"/>
      <c r="AG1291" s="148" t="s">
        <v>285</v>
      </c>
      <c r="AH1291" s="148"/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/>
      <c r="AT1291" s="148"/>
      <c r="AU1291" s="148"/>
      <c r="AV1291" s="148"/>
      <c r="AW1291" s="148"/>
      <c r="AX1291" s="148"/>
      <c r="AY1291" s="148"/>
      <c r="AZ1291" s="148"/>
      <c r="BA1291" s="148"/>
      <c r="BB1291" s="148"/>
      <c r="BC1291" s="148"/>
      <c r="BD1291" s="148"/>
      <c r="BE1291" s="148"/>
      <c r="BF1291" s="148"/>
      <c r="BG1291" s="148"/>
      <c r="BH1291" s="148"/>
    </row>
    <row r="1292" spans="1:60" outlineLevel="1" x14ac:dyDescent="0.2">
      <c r="A1292" s="155"/>
      <c r="B1292" s="156"/>
      <c r="C1292" s="185" t="s">
        <v>930</v>
      </c>
      <c r="D1292" s="158"/>
      <c r="E1292" s="159"/>
      <c r="F1292" s="157"/>
      <c r="G1292" s="157"/>
      <c r="H1292" s="157"/>
      <c r="I1292" s="157"/>
      <c r="J1292" s="157"/>
      <c r="K1292" s="157"/>
      <c r="L1292" s="157"/>
      <c r="M1292" s="157"/>
      <c r="N1292" s="157"/>
      <c r="O1292" s="157"/>
      <c r="P1292" s="157"/>
      <c r="Q1292" s="157"/>
      <c r="R1292" s="157"/>
      <c r="S1292" s="157"/>
      <c r="T1292" s="157"/>
      <c r="U1292" s="157"/>
      <c r="V1292" s="157"/>
      <c r="W1292" s="157"/>
      <c r="X1292" s="157"/>
      <c r="Y1292" s="148"/>
      <c r="Z1292" s="148"/>
      <c r="AA1292" s="148"/>
      <c r="AB1292" s="148"/>
      <c r="AC1292" s="148"/>
      <c r="AD1292" s="148"/>
      <c r="AE1292" s="148"/>
      <c r="AF1292" s="148"/>
      <c r="AG1292" s="148" t="s">
        <v>287</v>
      </c>
      <c r="AH1292" s="148">
        <v>0</v>
      </c>
      <c r="AI1292" s="148"/>
      <c r="AJ1292" s="148"/>
      <c r="AK1292" s="148"/>
      <c r="AL1292" s="148"/>
      <c r="AM1292" s="148"/>
      <c r="AN1292" s="148"/>
      <c r="AO1292" s="148"/>
      <c r="AP1292" s="148"/>
      <c r="AQ1292" s="148"/>
      <c r="AR1292" s="148"/>
      <c r="AS1292" s="148"/>
      <c r="AT1292" s="148"/>
      <c r="AU1292" s="148"/>
      <c r="AV1292" s="148"/>
      <c r="AW1292" s="148"/>
      <c r="AX1292" s="148"/>
      <c r="AY1292" s="148"/>
      <c r="AZ1292" s="148"/>
      <c r="BA1292" s="148"/>
      <c r="BB1292" s="148"/>
      <c r="BC1292" s="148"/>
      <c r="BD1292" s="148"/>
      <c r="BE1292" s="148"/>
      <c r="BF1292" s="148"/>
      <c r="BG1292" s="148"/>
      <c r="BH1292" s="148"/>
    </row>
    <row r="1293" spans="1:60" outlineLevel="1" x14ac:dyDescent="0.2">
      <c r="A1293" s="155"/>
      <c r="B1293" s="156"/>
      <c r="C1293" s="185" t="s">
        <v>373</v>
      </c>
      <c r="D1293" s="158"/>
      <c r="E1293" s="159"/>
      <c r="F1293" s="157"/>
      <c r="G1293" s="157"/>
      <c r="H1293" s="157"/>
      <c r="I1293" s="157"/>
      <c r="J1293" s="157"/>
      <c r="K1293" s="157"/>
      <c r="L1293" s="157"/>
      <c r="M1293" s="157"/>
      <c r="N1293" s="157"/>
      <c r="O1293" s="157"/>
      <c r="P1293" s="157"/>
      <c r="Q1293" s="157"/>
      <c r="R1293" s="157"/>
      <c r="S1293" s="157"/>
      <c r="T1293" s="157"/>
      <c r="U1293" s="157"/>
      <c r="V1293" s="157"/>
      <c r="W1293" s="157"/>
      <c r="X1293" s="157"/>
      <c r="Y1293" s="148"/>
      <c r="Z1293" s="148"/>
      <c r="AA1293" s="148"/>
      <c r="AB1293" s="148"/>
      <c r="AC1293" s="148"/>
      <c r="AD1293" s="148"/>
      <c r="AE1293" s="148"/>
      <c r="AF1293" s="148"/>
      <c r="AG1293" s="148" t="s">
        <v>287</v>
      </c>
      <c r="AH1293" s="148">
        <v>0</v>
      </c>
      <c r="AI1293" s="148"/>
      <c r="AJ1293" s="148"/>
      <c r="AK1293" s="148"/>
      <c r="AL1293" s="148"/>
      <c r="AM1293" s="148"/>
      <c r="AN1293" s="148"/>
      <c r="AO1293" s="148"/>
      <c r="AP1293" s="148"/>
      <c r="AQ1293" s="148"/>
      <c r="AR1293" s="148"/>
      <c r="AS1293" s="148"/>
      <c r="AT1293" s="148"/>
      <c r="AU1293" s="148"/>
      <c r="AV1293" s="148"/>
      <c r="AW1293" s="148"/>
      <c r="AX1293" s="148"/>
      <c r="AY1293" s="148"/>
      <c r="AZ1293" s="148"/>
      <c r="BA1293" s="148"/>
      <c r="BB1293" s="148"/>
      <c r="BC1293" s="148"/>
      <c r="BD1293" s="148"/>
      <c r="BE1293" s="148"/>
      <c r="BF1293" s="148"/>
      <c r="BG1293" s="148"/>
      <c r="BH1293" s="148"/>
    </row>
    <row r="1294" spans="1:60" outlineLevel="1" x14ac:dyDescent="0.2">
      <c r="A1294" s="155"/>
      <c r="B1294" s="156"/>
      <c r="C1294" s="185" t="s">
        <v>954</v>
      </c>
      <c r="D1294" s="158"/>
      <c r="E1294" s="159"/>
      <c r="F1294" s="157"/>
      <c r="G1294" s="157"/>
      <c r="H1294" s="157"/>
      <c r="I1294" s="157"/>
      <c r="J1294" s="157"/>
      <c r="K1294" s="157"/>
      <c r="L1294" s="157"/>
      <c r="M1294" s="157"/>
      <c r="N1294" s="157"/>
      <c r="O1294" s="157"/>
      <c r="P1294" s="157"/>
      <c r="Q1294" s="157"/>
      <c r="R1294" s="157"/>
      <c r="S1294" s="157"/>
      <c r="T1294" s="157"/>
      <c r="U1294" s="157"/>
      <c r="V1294" s="157"/>
      <c r="W1294" s="157"/>
      <c r="X1294" s="157"/>
      <c r="Y1294" s="148"/>
      <c r="Z1294" s="148"/>
      <c r="AA1294" s="148"/>
      <c r="AB1294" s="148"/>
      <c r="AC1294" s="148"/>
      <c r="AD1294" s="148"/>
      <c r="AE1294" s="148"/>
      <c r="AF1294" s="148"/>
      <c r="AG1294" s="148" t="s">
        <v>287</v>
      </c>
      <c r="AH1294" s="148">
        <v>0</v>
      </c>
      <c r="AI1294" s="148"/>
      <c r="AJ1294" s="148"/>
      <c r="AK1294" s="148"/>
      <c r="AL1294" s="148"/>
      <c r="AM1294" s="148"/>
      <c r="AN1294" s="148"/>
      <c r="AO1294" s="148"/>
      <c r="AP1294" s="148"/>
      <c r="AQ1294" s="148"/>
      <c r="AR1294" s="148"/>
      <c r="AS1294" s="148"/>
      <c r="AT1294" s="148"/>
      <c r="AU1294" s="148"/>
      <c r="AV1294" s="148"/>
      <c r="AW1294" s="148"/>
      <c r="AX1294" s="148"/>
      <c r="AY1294" s="148"/>
      <c r="AZ1294" s="148"/>
      <c r="BA1294" s="148"/>
      <c r="BB1294" s="148"/>
      <c r="BC1294" s="148"/>
      <c r="BD1294" s="148"/>
      <c r="BE1294" s="148"/>
      <c r="BF1294" s="148"/>
      <c r="BG1294" s="148"/>
      <c r="BH1294" s="148"/>
    </row>
    <row r="1295" spans="1:60" outlineLevel="1" x14ac:dyDescent="0.2">
      <c r="A1295" s="155"/>
      <c r="B1295" s="156"/>
      <c r="C1295" s="185" t="s">
        <v>943</v>
      </c>
      <c r="D1295" s="158"/>
      <c r="E1295" s="159"/>
      <c r="F1295" s="157"/>
      <c r="G1295" s="157"/>
      <c r="H1295" s="157"/>
      <c r="I1295" s="157"/>
      <c r="J1295" s="157"/>
      <c r="K1295" s="157"/>
      <c r="L1295" s="157"/>
      <c r="M1295" s="157"/>
      <c r="N1295" s="157"/>
      <c r="O1295" s="157"/>
      <c r="P1295" s="157"/>
      <c r="Q1295" s="157"/>
      <c r="R1295" s="157"/>
      <c r="S1295" s="157"/>
      <c r="T1295" s="157"/>
      <c r="U1295" s="157"/>
      <c r="V1295" s="157"/>
      <c r="W1295" s="157"/>
      <c r="X1295" s="157"/>
      <c r="Y1295" s="148"/>
      <c r="Z1295" s="148"/>
      <c r="AA1295" s="148"/>
      <c r="AB1295" s="148"/>
      <c r="AC1295" s="148"/>
      <c r="AD1295" s="148"/>
      <c r="AE1295" s="148"/>
      <c r="AF1295" s="148"/>
      <c r="AG1295" s="148" t="s">
        <v>287</v>
      </c>
      <c r="AH1295" s="148">
        <v>0</v>
      </c>
      <c r="AI1295" s="148"/>
      <c r="AJ1295" s="148"/>
      <c r="AK1295" s="148"/>
      <c r="AL1295" s="148"/>
      <c r="AM1295" s="148"/>
      <c r="AN1295" s="148"/>
      <c r="AO1295" s="148"/>
      <c r="AP1295" s="148"/>
      <c r="AQ1295" s="148"/>
      <c r="AR1295" s="148"/>
      <c r="AS1295" s="148"/>
      <c r="AT1295" s="148"/>
      <c r="AU1295" s="148"/>
      <c r="AV1295" s="148"/>
      <c r="AW1295" s="148"/>
      <c r="AX1295" s="148"/>
      <c r="AY1295" s="148"/>
      <c r="AZ1295" s="148"/>
      <c r="BA1295" s="148"/>
      <c r="BB1295" s="148"/>
      <c r="BC1295" s="148"/>
      <c r="BD1295" s="148"/>
      <c r="BE1295" s="148"/>
      <c r="BF1295" s="148"/>
      <c r="BG1295" s="148"/>
      <c r="BH1295" s="148"/>
    </row>
    <row r="1296" spans="1:60" outlineLevel="1" x14ac:dyDescent="0.2">
      <c r="A1296" s="155"/>
      <c r="B1296" s="156"/>
      <c r="C1296" s="185" t="s">
        <v>944</v>
      </c>
      <c r="D1296" s="158"/>
      <c r="E1296" s="159"/>
      <c r="F1296" s="157"/>
      <c r="G1296" s="157"/>
      <c r="H1296" s="157"/>
      <c r="I1296" s="157"/>
      <c r="J1296" s="157"/>
      <c r="K1296" s="157"/>
      <c r="L1296" s="157"/>
      <c r="M1296" s="157"/>
      <c r="N1296" s="157"/>
      <c r="O1296" s="157"/>
      <c r="P1296" s="157"/>
      <c r="Q1296" s="157"/>
      <c r="R1296" s="157"/>
      <c r="S1296" s="157"/>
      <c r="T1296" s="157"/>
      <c r="U1296" s="157"/>
      <c r="V1296" s="157"/>
      <c r="W1296" s="157"/>
      <c r="X1296" s="157"/>
      <c r="Y1296" s="148"/>
      <c r="Z1296" s="148"/>
      <c r="AA1296" s="148"/>
      <c r="AB1296" s="148"/>
      <c r="AC1296" s="148"/>
      <c r="AD1296" s="148"/>
      <c r="AE1296" s="148"/>
      <c r="AF1296" s="148"/>
      <c r="AG1296" s="148" t="s">
        <v>287</v>
      </c>
      <c r="AH1296" s="148">
        <v>0</v>
      </c>
      <c r="AI1296" s="148"/>
      <c r="AJ1296" s="148"/>
      <c r="AK1296" s="148"/>
      <c r="AL1296" s="148"/>
      <c r="AM1296" s="148"/>
      <c r="AN1296" s="148"/>
      <c r="AO1296" s="148"/>
      <c r="AP1296" s="148"/>
      <c r="AQ1296" s="148"/>
      <c r="AR1296" s="148"/>
      <c r="AS1296" s="148"/>
      <c r="AT1296" s="148"/>
      <c r="AU1296" s="148"/>
      <c r="AV1296" s="148"/>
      <c r="AW1296" s="148"/>
      <c r="AX1296" s="148"/>
      <c r="AY1296" s="148"/>
      <c r="AZ1296" s="148"/>
      <c r="BA1296" s="148"/>
      <c r="BB1296" s="148"/>
      <c r="BC1296" s="148"/>
      <c r="BD1296" s="148"/>
      <c r="BE1296" s="148"/>
      <c r="BF1296" s="148"/>
      <c r="BG1296" s="148"/>
      <c r="BH1296" s="148"/>
    </row>
    <row r="1297" spans="1:60" outlineLevel="1" x14ac:dyDescent="0.2">
      <c r="A1297" s="155"/>
      <c r="B1297" s="156"/>
      <c r="C1297" s="185" t="s">
        <v>945</v>
      </c>
      <c r="D1297" s="158"/>
      <c r="E1297" s="159"/>
      <c r="F1297" s="157"/>
      <c r="G1297" s="157"/>
      <c r="H1297" s="157"/>
      <c r="I1297" s="157"/>
      <c r="J1297" s="157"/>
      <c r="K1297" s="157"/>
      <c r="L1297" s="157"/>
      <c r="M1297" s="157"/>
      <c r="N1297" s="157"/>
      <c r="O1297" s="157"/>
      <c r="P1297" s="157"/>
      <c r="Q1297" s="157"/>
      <c r="R1297" s="157"/>
      <c r="S1297" s="157"/>
      <c r="T1297" s="157"/>
      <c r="U1297" s="157"/>
      <c r="V1297" s="157"/>
      <c r="W1297" s="157"/>
      <c r="X1297" s="157"/>
      <c r="Y1297" s="148"/>
      <c r="Z1297" s="148"/>
      <c r="AA1297" s="148"/>
      <c r="AB1297" s="148"/>
      <c r="AC1297" s="148"/>
      <c r="AD1297" s="148"/>
      <c r="AE1297" s="148"/>
      <c r="AF1297" s="148"/>
      <c r="AG1297" s="148" t="s">
        <v>287</v>
      </c>
      <c r="AH1297" s="148">
        <v>0</v>
      </c>
      <c r="AI1297" s="148"/>
      <c r="AJ1297" s="148"/>
      <c r="AK1297" s="148"/>
      <c r="AL1297" s="148"/>
      <c r="AM1297" s="148"/>
      <c r="AN1297" s="148"/>
      <c r="AO1297" s="148"/>
      <c r="AP1297" s="148"/>
      <c r="AQ1297" s="148"/>
      <c r="AR1297" s="148"/>
      <c r="AS1297" s="148"/>
      <c r="AT1297" s="148"/>
      <c r="AU1297" s="148"/>
      <c r="AV1297" s="148"/>
      <c r="AW1297" s="148"/>
      <c r="AX1297" s="148"/>
      <c r="AY1297" s="148"/>
      <c r="AZ1297" s="148"/>
      <c r="BA1297" s="148"/>
      <c r="BB1297" s="148"/>
      <c r="BC1297" s="148"/>
      <c r="BD1297" s="148"/>
      <c r="BE1297" s="148"/>
      <c r="BF1297" s="148"/>
      <c r="BG1297" s="148"/>
      <c r="BH1297" s="148"/>
    </row>
    <row r="1298" spans="1:60" outlineLevel="1" x14ac:dyDescent="0.2">
      <c r="A1298" s="155"/>
      <c r="B1298" s="156"/>
      <c r="C1298" s="185" t="s">
        <v>946</v>
      </c>
      <c r="D1298" s="158"/>
      <c r="E1298" s="159"/>
      <c r="F1298" s="157"/>
      <c r="G1298" s="157"/>
      <c r="H1298" s="157"/>
      <c r="I1298" s="157"/>
      <c r="J1298" s="157"/>
      <c r="K1298" s="157"/>
      <c r="L1298" s="157"/>
      <c r="M1298" s="157"/>
      <c r="N1298" s="157"/>
      <c r="O1298" s="157"/>
      <c r="P1298" s="157"/>
      <c r="Q1298" s="157"/>
      <c r="R1298" s="157"/>
      <c r="S1298" s="157"/>
      <c r="T1298" s="157"/>
      <c r="U1298" s="157"/>
      <c r="V1298" s="157"/>
      <c r="W1298" s="157"/>
      <c r="X1298" s="157"/>
      <c r="Y1298" s="148"/>
      <c r="Z1298" s="148"/>
      <c r="AA1298" s="148"/>
      <c r="AB1298" s="148"/>
      <c r="AC1298" s="148"/>
      <c r="AD1298" s="148"/>
      <c r="AE1298" s="148"/>
      <c r="AF1298" s="148"/>
      <c r="AG1298" s="148" t="s">
        <v>287</v>
      </c>
      <c r="AH1298" s="148">
        <v>0</v>
      </c>
      <c r="AI1298" s="148"/>
      <c r="AJ1298" s="148"/>
      <c r="AK1298" s="148"/>
      <c r="AL1298" s="148"/>
      <c r="AM1298" s="148"/>
      <c r="AN1298" s="148"/>
      <c r="AO1298" s="148"/>
      <c r="AP1298" s="148"/>
      <c r="AQ1298" s="148"/>
      <c r="AR1298" s="148"/>
      <c r="AS1298" s="148"/>
      <c r="AT1298" s="148"/>
      <c r="AU1298" s="148"/>
      <c r="AV1298" s="148"/>
      <c r="AW1298" s="148"/>
      <c r="AX1298" s="148"/>
      <c r="AY1298" s="148"/>
      <c r="AZ1298" s="148"/>
      <c r="BA1298" s="148"/>
      <c r="BB1298" s="148"/>
      <c r="BC1298" s="148"/>
      <c r="BD1298" s="148"/>
      <c r="BE1298" s="148"/>
      <c r="BF1298" s="148"/>
      <c r="BG1298" s="148"/>
      <c r="BH1298" s="148"/>
    </row>
    <row r="1299" spans="1:60" outlineLevel="1" x14ac:dyDescent="0.2">
      <c r="A1299" s="155"/>
      <c r="B1299" s="156"/>
      <c r="C1299" s="185" t="s">
        <v>1269</v>
      </c>
      <c r="D1299" s="158"/>
      <c r="E1299" s="159"/>
      <c r="F1299" s="157"/>
      <c r="G1299" s="157"/>
      <c r="H1299" s="157"/>
      <c r="I1299" s="157"/>
      <c r="J1299" s="157"/>
      <c r="K1299" s="157"/>
      <c r="L1299" s="157"/>
      <c r="M1299" s="157"/>
      <c r="N1299" s="157"/>
      <c r="O1299" s="157"/>
      <c r="P1299" s="157"/>
      <c r="Q1299" s="157"/>
      <c r="R1299" s="157"/>
      <c r="S1299" s="157"/>
      <c r="T1299" s="157"/>
      <c r="U1299" s="157"/>
      <c r="V1299" s="157"/>
      <c r="W1299" s="157"/>
      <c r="X1299" s="157"/>
      <c r="Y1299" s="148"/>
      <c r="Z1299" s="148"/>
      <c r="AA1299" s="148"/>
      <c r="AB1299" s="148"/>
      <c r="AC1299" s="148"/>
      <c r="AD1299" s="148"/>
      <c r="AE1299" s="148"/>
      <c r="AF1299" s="148"/>
      <c r="AG1299" s="148" t="s">
        <v>287</v>
      </c>
      <c r="AH1299" s="148">
        <v>0</v>
      </c>
      <c r="AI1299" s="148"/>
      <c r="AJ1299" s="148"/>
      <c r="AK1299" s="148"/>
      <c r="AL1299" s="148"/>
      <c r="AM1299" s="148"/>
      <c r="AN1299" s="148"/>
      <c r="AO1299" s="148"/>
      <c r="AP1299" s="148"/>
      <c r="AQ1299" s="148"/>
      <c r="AR1299" s="148"/>
      <c r="AS1299" s="148"/>
      <c r="AT1299" s="148"/>
      <c r="AU1299" s="148"/>
      <c r="AV1299" s="148"/>
      <c r="AW1299" s="148"/>
      <c r="AX1299" s="148"/>
      <c r="AY1299" s="148"/>
      <c r="AZ1299" s="148"/>
      <c r="BA1299" s="148"/>
      <c r="BB1299" s="148"/>
      <c r="BC1299" s="148"/>
      <c r="BD1299" s="148"/>
      <c r="BE1299" s="148"/>
      <c r="BF1299" s="148"/>
      <c r="BG1299" s="148"/>
      <c r="BH1299" s="148"/>
    </row>
    <row r="1300" spans="1:60" outlineLevel="1" x14ac:dyDescent="0.2">
      <c r="A1300" s="155"/>
      <c r="B1300" s="156"/>
      <c r="C1300" s="185" t="s">
        <v>379</v>
      </c>
      <c r="D1300" s="158"/>
      <c r="E1300" s="159"/>
      <c r="F1300" s="157"/>
      <c r="G1300" s="157"/>
      <c r="H1300" s="157"/>
      <c r="I1300" s="157"/>
      <c r="J1300" s="157"/>
      <c r="K1300" s="157"/>
      <c r="L1300" s="157"/>
      <c r="M1300" s="157"/>
      <c r="N1300" s="157"/>
      <c r="O1300" s="157"/>
      <c r="P1300" s="157"/>
      <c r="Q1300" s="157"/>
      <c r="R1300" s="157"/>
      <c r="S1300" s="157"/>
      <c r="T1300" s="157"/>
      <c r="U1300" s="157"/>
      <c r="V1300" s="157"/>
      <c r="W1300" s="157"/>
      <c r="X1300" s="157"/>
      <c r="Y1300" s="148"/>
      <c r="Z1300" s="148"/>
      <c r="AA1300" s="148"/>
      <c r="AB1300" s="148"/>
      <c r="AC1300" s="148"/>
      <c r="AD1300" s="148"/>
      <c r="AE1300" s="148"/>
      <c r="AF1300" s="148"/>
      <c r="AG1300" s="148" t="s">
        <v>287</v>
      </c>
      <c r="AH1300" s="148">
        <v>0</v>
      </c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/>
      <c r="AT1300" s="148"/>
      <c r="AU1300" s="148"/>
      <c r="AV1300" s="148"/>
      <c r="AW1300" s="148"/>
      <c r="AX1300" s="148"/>
      <c r="AY1300" s="148"/>
      <c r="AZ1300" s="148"/>
      <c r="BA1300" s="148"/>
      <c r="BB1300" s="148"/>
      <c r="BC1300" s="148"/>
      <c r="BD1300" s="148"/>
      <c r="BE1300" s="148"/>
      <c r="BF1300" s="148"/>
      <c r="BG1300" s="148"/>
      <c r="BH1300" s="148"/>
    </row>
    <row r="1301" spans="1:60" outlineLevel="1" x14ac:dyDescent="0.2">
      <c r="A1301" s="155"/>
      <c r="B1301" s="156"/>
      <c r="C1301" s="185" t="s">
        <v>1284</v>
      </c>
      <c r="D1301" s="158"/>
      <c r="E1301" s="159"/>
      <c r="F1301" s="157"/>
      <c r="G1301" s="157"/>
      <c r="H1301" s="157"/>
      <c r="I1301" s="157"/>
      <c r="J1301" s="157"/>
      <c r="K1301" s="157"/>
      <c r="L1301" s="157"/>
      <c r="M1301" s="157"/>
      <c r="N1301" s="157"/>
      <c r="O1301" s="157"/>
      <c r="P1301" s="157"/>
      <c r="Q1301" s="157"/>
      <c r="R1301" s="157"/>
      <c r="S1301" s="157"/>
      <c r="T1301" s="157"/>
      <c r="U1301" s="157"/>
      <c r="V1301" s="157"/>
      <c r="W1301" s="157"/>
      <c r="X1301" s="157"/>
      <c r="Y1301" s="148"/>
      <c r="Z1301" s="148"/>
      <c r="AA1301" s="148"/>
      <c r="AB1301" s="148"/>
      <c r="AC1301" s="148"/>
      <c r="AD1301" s="148"/>
      <c r="AE1301" s="148"/>
      <c r="AF1301" s="148"/>
      <c r="AG1301" s="148" t="s">
        <v>287</v>
      </c>
      <c r="AH1301" s="148">
        <v>0</v>
      </c>
      <c r="AI1301" s="148"/>
      <c r="AJ1301" s="148"/>
      <c r="AK1301" s="148"/>
      <c r="AL1301" s="148"/>
      <c r="AM1301" s="148"/>
      <c r="AN1301" s="148"/>
      <c r="AO1301" s="148"/>
      <c r="AP1301" s="148"/>
      <c r="AQ1301" s="148"/>
      <c r="AR1301" s="148"/>
      <c r="AS1301" s="148"/>
      <c r="AT1301" s="148"/>
      <c r="AU1301" s="148"/>
      <c r="AV1301" s="148"/>
      <c r="AW1301" s="148"/>
      <c r="AX1301" s="148"/>
      <c r="AY1301" s="148"/>
      <c r="AZ1301" s="148"/>
      <c r="BA1301" s="148"/>
      <c r="BB1301" s="148"/>
      <c r="BC1301" s="148"/>
      <c r="BD1301" s="148"/>
      <c r="BE1301" s="148"/>
      <c r="BF1301" s="148"/>
      <c r="BG1301" s="148"/>
      <c r="BH1301" s="148"/>
    </row>
    <row r="1302" spans="1:60" outlineLevel="1" x14ac:dyDescent="0.2">
      <c r="A1302" s="155"/>
      <c r="B1302" s="156"/>
      <c r="C1302" s="185" t="s">
        <v>1285</v>
      </c>
      <c r="D1302" s="158"/>
      <c r="E1302" s="159"/>
      <c r="F1302" s="157"/>
      <c r="G1302" s="157"/>
      <c r="H1302" s="157"/>
      <c r="I1302" s="157"/>
      <c r="J1302" s="157"/>
      <c r="K1302" s="157"/>
      <c r="L1302" s="157"/>
      <c r="M1302" s="157"/>
      <c r="N1302" s="157"/>
      <c r="O1302" s="157"/>
      <c r="P1302" s="157"/>
      <c r="Q1302" s="157"/>
      <c r="R1302" s="157"/>
      <c r="S1302" s="157"/>
      <c r="T1302" s="157"/>
      <c r="U1302" s="157"/>
      <c r="V1302" s="157"/>
      <c r="W1302" s="157"/>
      <c r="X1302" s="157"/>
      <c r="Y1302" s="148"/>
      <c r="Z1302" s="148"/>
      <c r="AA1302" s="148"/>
      <c r="AB1302" s="148"/>
      <c r="AC1302" s="148"/>
      <c r="AD1302" s="148"/>
      <c r="AE1302" s="148"/>
      <c r="AF1302" s="148"/>
      <c r="AG1302" s="148" t="s">
        <v>287</v>
      </c>
      <c r="AH1302" s="148">
        <v>0</v>
      </c>
      <c r="AI1302" s="148"/>
      <c r="AJ1302" s="148"/>
      <c r="AK1302" s="148"/>
      <c r="AL1302" s="148"/>
      <c r="AM1302" s="148"/>
      <c r="AN1302" s="148"/>
      <c r="AO1302" s="148"/>
      <c r="AP1302" s="148"/>
      <c r="AQ1302" s="148"/>
      <c r="AR1302" s="148"/>
      <c r="AS1302" s="148"/>
      <c r="AT1302" s="148"/>
      <c r="AU1302" s="148"/>
      <c r="AV1302" s="148"/>
      <c r="AW1302" s="148"/>
      <c r="AX1302" s="148"/>
      <c r="AY1302" s="148"/>
      <c r="AZ1302" s="148"/>
      <c r="BA1302" s="148"/>
      <c r="BB1302" s="148"/>
      <c r="BC1302" s="148"/>
      <c r="BD1302" s="148"/>
      <c r="BE1302" s="148"/>
      <c r="BF1302" s="148"/>
      <c r="BG1302" s="148"/>
      <c r="BH1302" s="148"/>
    </row>
    <row r="1303" spans="1:60" outlineLevel="1" x14ac:dyDescent="0.2">
      <c r="A1303" s="155"/>
      <c r="B1303" s="156"/>
      <c r="C1303" s="185" t="s">
        <v>1286</v>
      </c>
      <c r="D1303" s="158"/>
      <c r="E1303" s="159">
        <v>767.41000000000008</v>
      </c>
      <c r="F1303" s="157"/>
      <c r="G1303" s="157"/>
      <c r="H1303" s="157"/>
      <c r="I1303" s="157"/>
      <c r="J1303" s="157"/>
      <c r="K1303" s="157"/>
      <c r="L1303" s="157"/>
      <c r="M1303" s="157"/>
      <c r="N1303" s="157"/>
      <c r="O1303" s="157"/>
      <c r="P1303" s="157"/>
      <c r="Q1303" s="157"/>
      <c r="R1303" s="157"/>
      <c r="S1303" s="157"/>
      <c r="T1303" s="157"/>
      <c r="U1303" s="157"/>
      <c r="V1303" s="157"/>
      <c r="W1303" s="157"/>
      <c r="X1303" s="157"/>
      <c r="Y1303" s="148"/>
      <c r="Z1303" s="148"/>
      <c r="AA1303" s="148"/>
      <c r="AB1303" s="148"/>
      <c r="AC1303" s="148"/>
      <c r="AD1303" s="148"/>
      <c r="AE1303" s="148"/>
      <c r="AF1303" s="148"/>
      <c r="AG1303" s="148" t="s">
        <v>287</v>
      </c>
      <c r="AH1303" s="148">
        <v>0</v>
      </c>
      <c r="AI1303" s="148"/>
      <c r="AJ1303" s="148"/>
      <c r="AK1303" s="148"/>
      <c r="AL1303" s="148"/>
      <c r="AM1303" s="148"/>
      <c r="AN1303" s="148"/>
      <c r="AO1303" s="148"/>
      <c r="AP1303" s="148"/>
      <c r="AQ1303" s="148"/>
      <c r="AR1303" s="148"/>
      <c r="AS1303" s="148"/>
      <c r="AT1303" s="148"/>
      <c r="AU1303" s="148"/>
      <c r="AV1303" s="148"/>
      <c r="AW1303" s="148"/>
      <c r="AX1303" s="148"/>
      <c r="AY1303" s="148"/>
      <c r="AZ1303" s="148"/>
      <c r="BA1303" s="148"/>
      <c r="BB1303" s="148"/>
      <c r="BC1303" s="148"/>
      <c r="BD1303" s="148"/>
      <c r="BE1303" s="148"/>
      <c r="BF1303" s="148"/>
      <c r="BG1303" s="148"/>
      <c r="BH1303" s="148"/>
    </row>
    <row r="1304" spans="1:60" outlineLevel="1" x14ac:dyDescent="0.2">
      <c r="A1304" s="167">
        <v>219</v>
      </c>
      <c r="B1304" s="168" t="s">
        <v>1287</v>
      </c>
      <c r="C1304" s="184" t="s">
        <v>1288</v>
      </c>
      <c r="D1304" s="169" t="s">
        <v>353</v>
      </c>
      <c r="E1304" s="170">
        <v>236.04000000000002</v>
      </c>
      <c r="F1304" s="171"/>
      <c r="G1304" s="172">
        <f>ROUND(E1304*F1304,2)</f>
        <v>0</v>
      </c>
      <c r="H1304" s="171"/>
      <c r="I1304" s="172">
        <f>ROUND(E1304*H1304,2)</f>
        <v>0</v>
      </c>
      <c r="J1304" s="171"/>
      <c r="K1304" s="172">
        <f>ROUND(E1304*J1304,2)</f>
        <v>0</v>
      </c>
      <c r="L1304" s="172">
        <v>15</v>
      </c>
      <c r="M1304" s="172">
        <f>G1304*(1+L1304/100)</f>
        <v>0</v>
      </c>
      <c r="N1304" s="172">
        <v>0</v>
      </c>
      <c r="O1304" s="172">
        <f>ROUND(E1304*N1304,2)</f>
        <v>0</v>
      </c>
      <c r="P1304" s="172">
        <v>0</v>
      </c>
      <c r="Q1304" s="172">
        <f>ROUND(E1304*P1304,2)</f>
        <v>0</v>
      </c>
      <c r="R1304" s="172"/>
      <c r="S1304" s="172" t="s">
        <v>291</v>
      </c>
      <c r="T1304" s="173" t="s">
        <v>283</v>
      </c>
      <c r="U1304" s="157">
        <v>0</v>
      </c>
      <c r="V1304" s="157">
        <f>ROUND(E1304*U1304,2)</f>
        <v>0</v>
      </c>
      <c r="W1304" s="157"/>
      <c r="X1304" s="157" t="s">
        <v>446</v>
      </c>
      <c r="Y1304" s="148"/>
      <c r="Z1304" s="148"/>
      <c r="AA1304" s="148"/>
      <c r="AB1304" s="148"/>
      <c r="AC1304" s="148"/>
      <c r="AD1304" s="148"/>
      <c r="AE1304" s="148"/>
      <c r="AF1304" s="148"/>
      <c r="AG1304" s="148" t="s">
        <v>1289</v>
      </c>
      <c r="AH1304" s="148"/>
      <c r="AI1304" s="148"/>
      <c r="AJ1304" s="148"/>
      <c r="AK1304" s="148"/>
      <c r="AL1304" s="148"/>
      <c r="AM1304" s="148"/>
      <c r="AN1304" s="148"/>
      <c r="AO1304" s="148"/>
      <c r="AP1304" s="148"/>
      <c r="AQ1304" s="148"/>
      <c r="AR1304" s="148"/>
      <c r="AS1304" s="148"/>
      <c r="AT1304" s="148"/>
      <c r="AU1304" s="148"/>
      <c r="AV1304" s="148"/>
      <c r="AW1304" s="148"/>
      <c r="AX1304" s="148"/>
      <c r="AY1304" s="148"/>
      <c r="AZ1304" s="148"/>
      <c r="BA1304" s="148"/>
      <c r="BB1304" s="148"/>
      <c r="BC1304" s="148"/>
      <c r="BD1304" s="148"/>
      <c r="BE1304" s="148"/>
      <c r="BF1304" s="148"/>
      <c r="BG1304" s="148"/>
      <c r="BH1304" s="148"/>
    </row>
    <row r="1305" spans="1:60" outlineLevel="1" x14ac:dyDescent="0.2">
      <c r="A1305" s="155"/>
      <c r="B1305" s="156"/>
      <c r="C1305" s="185" t="s">
        <v>1044</v>
      </c>
      <c r="D1305" s="158"/>
      <c r="E1305" s="159"/>
      <c r="F1305" s="157"/>
      <c r="G1305" s="157"/>
      <c r="H1305" s="157"/>
      <c r="I1305" s="157"/>
      <c r="J1305" s="157"/>
      <c r="K1305" s="157"/>
      <c r="L1305" s="157"/>
      <c r="M1305" s="157"/>
      <c r="N1305" s="157"/>
      <c r="O1305" s="157"/>
      <c r="P1305" s="157"/>
      <c r="Q1305" s="157"/>
      <c r="R1305" s="157"/>
      <c r="S1305" s="157"/>
      <c r="T1305" s="157"/>
      <c r="U1305" s="157"/>
      <c r="V1305" s="157"/>
      <c r="W1305" s="157"/>
      <c r="X1305" s="157"/>
      <c r="Y1305" s="148"/>
      <c r="Z1305" s="148"/>
      <c r="AA1305" s="148"/>
      <c r="AB1305" s="148"/>
      <c r="AC1305" s="148"/>
      <c r="AD1305" s="148"/>
      <c r="AE1305" s="148"/>
      <c r="AF1305" s="148"/>
      <c r="AG1305" s="148" t="s">
        <v>287</v>
      </c>
      <c r="AH1305" s="148">
        <v>0</v>
      </c>
      <c r="AI1305" s="148"/>
      <c r="AJ1305" s="148"/>
      <c r="AK1305" s="148"/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48"/>
      <c r="AX1305" s="148"/>
      <c r="AY1305" s="148"/>
      <c r="AZ1305" s="148"/>
      <c r="BA1305" s="148"/>
      <c r="BB1305" s="148"/>
      <c r="BC1305" s="148"/>
      <c r="BD1305" s="148"/>
      <c r="BE1305" s="148"/>
      <c r="BF1305" s="148"/>
      <c r="BG1305" s="148"/>
      <c r="BH1305" s="148"/>
    </row>
    <row r="1306" spans="1:60" outlineLevel="1" x14ac:dyDescent="0.2">
      <c r="A1306" s="155"/>
      <c r="B1306" s="156"/>
      <c r="C1306" s="185" t="s">
        <v>1063</v>
      </c>
      <c r="D1306" s="158"/>
      <c r="E1306" s="159"/>
      <c r="F1306" s="157"/>
      <c r="G1306" s="157"/>
      <c r="H1306" s="157"/>
      <c r="I1306" s="157"/>
      <c r="J1306" s="157"/>
      <c r="K1306" s="157"/>
      <c r="L1306" s="157"/>
      <c r="M1306" s="157"/>
      <c r="N1306" s="157"/>
      <c r="O1306" s="157"/>
      <c r="P1306" s="157"/>
      <c r="Q1306" s="157"/>
      <c r="R1306" s="157"/>
      <c r="S1306" s="157"/>
      <c r="T1306" s="157"/>
      <c r="U1306" s="157"/>
      <c r="V1306" s="157"/>
      <c r="W1306" s="157"/>
      <c r="X1306" s="157"/>
      <c r="Y1306" s="148"/>
      <c r="Z1306" s="148"/>
      <c r="AA1306" s="148"/>
      <c r="AB1306" s="148"/>
      <c r="AC1306" s="148"/>
      <c r="AD1306" s="148"/>
      <c r="AE1306" s="148"/>
      <c r="AF1306" s="148"/>
      <c r="AG1306" s="148" t="s">
        <v>287</v>
      </c>
      <c r="AH1306" s="148">
        <v>0</v>
      </c>
      <c r="AI1306" s="148"/>
      <c r="AJ1306" s="148"/>
      <c r="AK1306" s="148"/>
      <c r="AL1306" s="148"/>
      <c r="AM1306" s="148"/>
      <c r="AN1306" s="148"/>
      <c r="AO1306" s="148"/>
      <c r="AP1306" s="148"/>
      <c r="AQ1306" s="148"/>
      <c r="AR1306" s="148"/>
      <c r="AS1306" s="148"/>
      <c r="AT1306" s="148"/>
      <c r="AU1306" s="148"/>
      <c r="AV1306" s="148"/>
      <c r="AW1306" s="148"/>
      <c r="AX1306" s="148"/>
      <c r="AY1306" s="148"/>
      <c r="AZ1306" s="148"/>
      <c r="BA1306" s="148"/>
      <c r="BB1306" s="148"/>
      <c r="BC1306" s="148"/>
      <c r="BD1306" s="148"/>
      <c r="BE1306" s="148"/>
      <c r="BF1306" s="148"/>
      <c r="BG1306" s="148"/>
      <c r="BH1306" s="148"/>
    </row>
    <row r="1307" spans="1:60" outlineLevel="1" x14ac:dyDescent="0.2">
      <c r="A1307" s="155"/>
      <c r="B1307" s="156"/>
      <c r="C1307" s="185" t="s">
        <v>1064</v>
      </c>
      <c r="D1307" s="158"/>
      <c r="E1307" s="159"/>
      <c r="F1307" s="157"/>
      <c r="G1307" s="157"/>
      <c r="H1307" s="157"/>
      <c r="I1307" s="157"/>
      <c r="J1307" s="157"/>
      <c r="K1307" s="157"/>
      <c r="L1307" s="157"/>
      <c r="M1307" s="157"/>
      <c r="N1307" s="157"/>
      <c r="O1307" s="157"/>
      <c r="P1307" s="157"/>
      <c r="Q1307" s="157"/>
      <c r="R1307" s="157"/>
      <c r="S1307" s="157"/>
      <c r="T1307" s="157"/>
      <c r="U1307" s="157"/>
      <c r="V1307" s="157"/>
      <c r="W1307" s="157"/>
      <c r="X1307" s="157"/>
      <c r="Y1307" s="148"/>
      <c r="Z1307" s="148"/>
      <c r="AA1307" s="148"/>
      <c r="AB1307" s="148"/>
      <c r="AC1307" s="148"/>
      <c r="AD1307" s="148"/>
      <c r="AE1307" s="148"/>
      <c r="AF1307" s="148"/>
      <c r="AG1307" s="148" t="s">
        <v>287</v>
      </c>
      <c r="AH1307" s="148">
        <v>0</v>
      </c>
      <c r="AI1307" s="148"/>
      <c r="AJ1307" s="148"/>
      <c r="AK1307" s="148"/>
      <c r="AL1307" s="148"/>
      <c r="AM1307" s="148"/>
      <c r="AN1307" s="148"/>
      <c r="AO1307" s="148"/>
      <c r="AP1307" s="148"/>
      <c r="AQ1307" s="148"/>
      <c r="AR1307" s="148"/>
      <c r="AS1307" s="148"/>
      <c r="AT1307" s="148"/>
      <c r="AU1307" s="148"/>
      <c r="AV1307" s="148"/>
      <c r="AW1307" s="148"/>
      <c r="AX1307" s="148"/>
      <c r="AY1307" s="148"/>
      <c r="AZ1307" s="148"/>
      <c r="BA1307" s="148"/>
      <c r="BB1307" s="148"/>
      <c r="BC1307" s="148"/>
      <c r="BD1307" s="148"/>
      <c r="BE1307" s="148"/>
      <c r="BF1307" s="148"/>
      <c r="BG1307" s="148"/>
      <c r="BH1307" s="148"/>
    </row>
    <row r="1308" spans="1:60" outlineLevel="1" x14ac:dyDescent="0.2">
      <c r="A1308" s="155"/>
      <c r="B1308" s="156"/>
      <c r="C1308" s="185" t="s">
        <v>1069</v>
      </c>
      <c r="D1308" s="158"/>
      <c r="E1308" s="159"/>
      <c r="F1308" s="157"/>
      <c r="G1308" s="157"/>
      <c r="H1308" s="157"/>
      <c r="I1308" s="157"/>
      <c r="J1308" s="157"/>
      <c r="K1308" s="157"/>
      <c r="L1308" s="157"/>
      <c r="M1308" s="157"/>
      <c r="N1308" s="157"/>
      <c r="O1308" s="157"/>
      <c r="P1308" s="157"/>
      <c r="Q1308" s="157"/>
      <c r="R1308" s="157"/>
      <c r="S1308" s="157"/>
      <c r="T1308" s="157"/>
      <c r="U1308" s="157"/>
      <c r="V1308" s="157"/>
      <c r="W1308" s="157"/>
      <c r="X1308" s="157"/>
      <c r="Y1308" s="148"/>
      <c r="Z1308" s="148"/>
      <c r="AA1308" s="148"/>
      <c r="AB1308" s="148"/>
      <c r="AC1308" s="148"/>
      <c r="AD1308" s="148"/>
      <c r="AE1308" s="148"/>
      <c r="AF1308" s="148"/>
      <c r="AG1308" s="148" t="s">
        <v>287</v>
      </c>
      <c r="AH1308" s="148">
        <v>0</v>
      </c>
      <c r="AI1308" s="148"/>
      <c r="AJ1308" s="148"/>
      <c r="AK1308" s="148"/>
      <c r="AL1308" s="148"/>
      <c r="AM1308" s="148"/>
      <c r="AN1308" s="148"/>
      <c r="AO1308" s="148"/>
      <c r="AP1308" s="148"/>
      <c r="AQ1308" s="148"/>
      <c r="AR1308" s="148"/>
      <c r="AS1308" s="148"/>
      <c r="AT1308" s="148"/>
      <c r="AU1308" s="148"/>
      <c r="AV1308" s="148"/>
      <c r="AW1308" s="148"/>
      <c r="AX1308" s="148"/>
      <c r="AY1308" s="148"/>
      <c r="AZ1308" s="148"/>
      <c r="BA1308" s="148"/>
      <c r="BB1308" s="148"/>
      <c r="BC1308" s="148"/>
      <c r="BD1308" s="148"/>
      <c r="BE1308" s="148"/>
      <c r="BF1308" s="148"/>
      <c r="BG1308" s="148"/>
      <c r="BH1308" s="148"/>
    </row>
    <row r="1309" spans="1:60" outlineLevel="1" x14ac:dyDescent="0.2">
      <c r="A1309" s="155"/>
      <c r="B1309" s="156"/>
      <c r="C1309" s="185" t="s">
        <v>1070</v>
      </c>
      <c r="D1309" s="158"/>
      <c r="E1309" s="159"/>
      <c r="F1309" s="157"/>
      <c r="G1309" s="157"/>
      <c r="H1309" s="157"/>
      <c r="I1309" s="157"/>
      <c r="J1309" s="157"/>
      <c r="K1309" s="157"/>
      <c r="L1309" s="157"/>
      <c r="M1309" s="157"/>
      <c r="N1309" s="157"/>
      <c r="O1309" s="157"/>
      <c r="P1309" s="157"/>
      <c r="Q1309" s="157"/>
      <c r="R1309" s="157"/>
      <c r="S1309" s="157"/>
      <c r="T1309" s="157"/>
      <c r="U1309" s="157"/>
      <c r="V1309" s="157"/>
      <c r="W1309" s="157"/>
      <c r="X1309" s="157"/>
      <c r="Y1309" s="148"/>
      <c r="Z1309" s="148"/>
      <c r="AA1309" s="148"/>
      <c r="AB1309" s="148"/>
      <c r="AC1309" s="148"/>
      <c r="AD1309" s="148"/>
      <c r="AE1309" s="148"/>
      <c r="AF1309" s="148"/>
      <c r="AG1309" s="148" t="s">
        <v>287</v>
      </c>
      <c r="AH1309" s="148">
        <v>0</v>
      </c>
      <c r="AI1309" s="148"/>
      <c r="AJ1309" s="148"/>
      <c r="AK1309" s="148"/>
      <c r="AL1309" s="148"/>
      <c r="AM1309" s="148"/>
      <c r="AN1309" s="148"/>
      <c r="AO1309" s="148"/>
      <c r="AP1309" s="148"/>
      <c r="AQ1309" s="148"/>
      <c r="AR1309" s="148"/>
      <c r="AS1309" s="148"/>
      <c r="AT1309" s="148"/>
      <c r="AU1309" s="148"/>
      <c r="AV1309" s="148"/>
      <c r="AW1309" s="148"/>
      <c r="AX1309" s="148"/>
      <c r="AY1309" s="148"/>
      <c r="AZ1309" s="148"/>
      <c r="BA1309" s="148"/>
      <c r="BB1309" s="148"/>
      <c r="BC1309" s="148"/>
      <c r="BD1309" s="148"/>
      <c r="BE1309" s="148"/>
      <c r="BF1309" s="148"/>
      <c r="BG1309" s="148"/>
      <c r="BH1309" s="148"/>
    </row>
    <row r="1310" spans="1:60" outlineLevel="1" x14ac:dyDescent="0.2">
      <c r="A1310" s="155"/>
      <c r="B1310" s="156"/>
      <c r="C1310" s="185" t="s">
        <v>1290</v>
      </c>
      <c r="D1310" s="158"/>
      <c r="E1310" s="159"/>
      <c r="F1310" s="157"/>
      <c r="G1310" s="157"/>
      <c r="H1310" s="157"/>
      <c r="I1310" s="157"/>
      <c r="J1310" s="157"/>
      <c r="K1310" s="157"/>
      <c r="L1310" s="157"/>
      <c r="M1310" s="157"/>
      <c r="N1310" s="157"/>
      <c r="O1310" s="157"/>
      <c r="P1310" s="157"/>
      <c r="Q1310" s="157"/>
      <c r="R1310" s="157"/>
      <c r="S1310" s="157"/>
      <c r="T1310" s="157"/>
      <c r="U1310" s="157"/>
      <c r="V1310" s="157"/>
      <c r="W1310" s="157"/>
      <c r="X1310" s="157"/>
      <c r="Y1310" s="148"/>
      <c r="Z1310" s="148"/>
      <c r="AA1310" s="148"/>
      <c r="AB1310" s="148"/>
      <c r="AC1310" s="148"/>
      <c r="AD1310" s="148"/>
      <c r="AE1310" s="148"/>
      <c r="AF1310" s="148"/>
      <c r="AG1310" s="148" t="s">
        <v>287</v>
      </c>
      <c r="AH1310" s="148">
        <v>0</v>
      </c>
      <c r="AI1310" s="148"/>
      <c r="AJ1310" s="148"/>
      <c r="AK1310" s="148"/>
      <c r="AL1310" s="148"/>
      <c r="AM1310" s="148"/>
      <c r="AN1310" s="148"/>
      <c r="AO1310" s="148"/>
      <c r="AP1310" s="148"/>
      <c r="AQ1310" s="148"/>
      <c r="AR1310" s="148"/>
      <c r="AS1310" s="148"/>
      <c r="AT1310" s="148"/>
      <c r="AU1310" s="148"/>
      <c r="AV1310" s="148"/>
      <c r="AW1310" s="148"/>
      <c r="AX1310" s="148"/>
      <c r="AY1310" s="148"/>
      <c r="AZ1310" s="148"/>
      <c r="BA1310" s="148"/>
      <c r="BB1310" s="148"/>
      <c r="BC1310" s="148"/>
      <c r="BD1310" s="148"/>
      <c r="BE1310" s="148"/>
      <c r="BF1310" s="148"/>
      <c r="BG1310" s="148"/>
      <c r="BH1310" s="148"/>
    </row>
    <row r="1311" spans="1:60" outlineLevel="1" x14ac:dyDescent="0.2">
      <c r="A1311" s="155"/>
      <c r="B1311" s="156"/>
      <c r="C1311" s="185" t="s">
        <v>1291</v>
      </c>
      <c r="D1311" s="158"/>
      <c r="E1311" s="159"/>
      <c r="F1311" s="157"/>
      <c r="G1311" s="157"/>
      <c r="H1311" s="157"/>
      <c r="I1311" s="157"/>
      <c r="J1311" s="157"/>
      <c r="K1311" s="157"/>
      <c r="L1311" s="157"/>
      <c r="M1311" s="157"/>
      <c r="N1311" s="157"/>
      <c r="O1311" s="157"/>
      <c r="P1311" s="157"/>
      <c r="Q1311" s="157"/>
      <c r="R1311" s="157"/>
      <c r="S1311" s="157"/>
      <c r="T1311" s="157"/>
      <c r="U1311" s="157"/>
      <c r="V1311" s="157"/>
      <c r="W1311" s="157"/>
      <c r="X1311" s="157"/>
      <c r="Y1311" s="148"/>
      <c r="Z1311" s="148"/>
      <c r="AA1311" s="148"/>
      <c r="AB1311" s="148"/>
      <c r="AC1311" s="148"/>
      <c r="AD1311" s="148"/>
      <c r="AE1311" s="148"/>
      <c r="AF1311" s="148"/>
      <c r="AG1311" s="148" t="s">
        <v>287</v>
      </c>
      <c r="AH1311" s="148">
        <v>0</v>
      </c>
      <c r="AI1311" s="148"/>
      <c r="AJ1311" s="148"/>
      <c r="AK1311" s="148"/>
      <c r="AL1311" s="148"/>
      <c r="AM1311" s="148"/>
      <c r="AN1311" s="148"/>
      <c r="AO1311" s="148"/>
      <c r="AP1311" s="148"/>
      <c r="AQ1311" s="148"/>
      <c r="AR1311" s="148"/>
      <c r="AS1311" s="148"/>
      <c r="AT1311" s="148"/>
      <c r="AU1311" s="148"/>
      <c r="AV1311" s="148"/>
      <c r="AW1311" s="148"/>
      <c r="AX1311" s="148"/>
      <c r="AY1311" s="148"/>
      <c r="AZ1311" s="148"/>
      <c r="BA1311" s="148"/>
      <c r="BB1311" s="148"/>
      <c r="BC1311" s="148"/>
      <c r="BD1311" s="148"/>
      <c r="BE1311" s="148"/>
      <c r="BF1311" s="148"/>
      <c r="BG1311" s="148"/>
      <c r="BH1311" s="148"/>
    </row>
    <row r="1312" spans="1:60" outlineLevel="1" x14ac:dyDescent="0.2">
      <c r="A1312" s="155"/>
      <c r="B1312" s="156"/>
      <c r="C1312" s="185" t="s">
        <v>1292</v>
      </c>
      <c r="D1312" s="158"/>
      <c r="E1312" s="159"/>
      <c r="F1312" s="157"/>
      <c r="G1312" s="157"/>
      <c r="H1312" s="157"/>
      <c r="I1312" s="157"/>
      <c r="J1312" s="157"/>
      <c r="K1312" s="157"/>
      <c r="L1312" s="157"/>
      <c r="M1312" s="157"/>
      <c r="N1312" s="157"/>
      <c r="O1312" s="157"/>
      <c r="P1312" s="157"/>
      <c r="Q1312" s="157"/>
      <c r="R1312" s="157"/>
      <c r="S1312" s="157"/>
      <c r="T1312" s="157"/>
      <c r="U1312" s="157"/>
      <c r="V1312" s="157"/>
      <c r="W1312" s="157"/>
      <c r="X1312" s="157"/>
      <c r="Y1312" s="148"/>
      <c r="Z1312" s="148"/>
      <c r="AA1312" s="148"/>
      <c r="AB1312" s="148"/>
      <c r="AC1312" s="148"/>
      <c r="AD1312" s="148"/>
      <c r="AE1312" s="148"/>
      <c r="AF1312" s="148"/>
      <c r="AG1312" s="148" t="s">
        <v>287</v>
      </c>
      <c r="AH1312" s="148">
        <v>0</v>
      </c>
      <c r="AI1312" s="148"/>
      <c r="AJ1312" s="148"/>
      <c r="AK1312" s="148"/>
      <c r="AL1312" s="148"/>
      <c r="AM1312" s="148"/>
      <c r="AN1312" s="148"/>
      <c r="AO1312" s="148"/>
      <c r="AP1312" s="148"/>
      <c r="AQ1312" s="148"/>
      <c r="AR1312" s="148"/>
      <c r="AS1312" s="148"/>
      <c r="AT1312" s="148"/>
      <c r="AU1312" s="148"/>
      <c r="AV1312" s="148"/>
      <c r="AW1312" s="148"/>
      <c r="AX1312" s="148"/>
      <c r="AY1312" s="148"/>
      <c r="AZ1312" s="148"/>
      <c r="BA1312" s="148"/>
      <c r="BB1312" s="148"/>
      <c r="BC1312" s="148"/>
      <c r="BD1312" s="148"/>
      <c r="BE1312" s="148"/>
      <c r="BF1312" s="148"/>
      <c r="BG1312" s="148"/>
      <c r="BH1312" s="148"/>
    </row>
    <row r="1313" spans="1:60" outlineLevel="1" x14ac:dyDescent="0.2">
      <c r="A1313" s="155"/>
      <c r="B1313" s="156"/>
      <c r="C1313" s="185" t="s">
        <v>1293</v>
      </c>
      <c r="D1313" s="158"/>
      <c r="E1313" s="159"/>
      <c r="F1313" s="157"/>
      <c r="G1313" s="157"/>
      <c r="H1313" s="157"/>
      <c r="I1313" s="157"/>
      <c r="J1313" s="157"/>
      <c r="K1313" s="157"/>
      <c r="L1313" s="157"/>
      <c r="M1313" s="157"/>
      <c r="N1313" s="157"/>
      <c r="O1313" s="157"/>
      <c r="P1313" s="157"/>
      <c r="Q1313" s="157"/>
      <c r="R1313" s="157"/>
      <c r="S1313" s="157"/>
      <c r="T1313" s="157"/>
      <c r="U1313" s="157"/>
      <c r="V1313" s="157"/>
      <c r="W1313" s="157"/>
      <c r="X1313" s="157"/>
      <c r="Y1313" s="148"/>
      <c r="Z1313" s="148"/>
      <c r="AA1313" s="148"/>
      <c r="AB1313" s="148"/>
      <c r="AC1313" s="148"/>
      <c r="AD1313" s="148"/>
      <c r="AE1313" s="148"/>
      <c r="AF1313" s="148"/>
      <c r="AG1313" s="148" t="s">
        <v>287</v>
      </c>
      <c r="AH1313" s="148">
        <v>0</v>
      </c>
      <c r="AI1313" s="148"/>
      <c r="AJ1313" s="148"/>
      <c r="AK1313" s="148"/>
      <c r="AL1313" s="148"/>
      <c r="AM1313" s="148"/>
      <c r="AN1313" s="148"/>
      <c r="AO1313" s="148"/>
      <c r="AP1313" s="148"/>
      <c r="AQ1313" s="148"/>
      <c r="AR1313" s="148"/>
      <c r="AS1313" s="148"/>
      <c r="AT1313" s="148"/>
      <c r="AU1313" s="148"/>
      <c r="AV1313" s="148"/>
      <c r="AW1313" s="148"/>
      <c r="AX1313" s="148"/>
      <c r="AY1313" s="148"/>
      <c r="AZ1313" s="148"/>
      <c r="BA1313" s="148"/>
      <c r="BB1313" s="148"/>
      <c r="BC1313" s="148"/>
      <c r="BD1313" s="148"/>
      <c r="BE1313" s="148"/>
      <c r="BF1313" s="148"/>
      <c r="BG1313" s="148"/>
      <c r="BH1313" s="148"/>
    </row>
    <row r="1314" spans="1:60" outlineLevel="1" x14ac:dyDescent="0.2">
      <c r="A1314" s="155"/>
      <c r="B1314" s="156"/>
      <c r="C1314" s="185" t="s">
        <v>1294</v>
      </c>
      <c r="D1314" s="158"/>
      <c r="E1314" s="159">
        <v>236.04000000000002</v>
      </c>
      <c r="F1314" s="157"/>
      <c r="G1314" s="157"/>
      <c r="H1314" s="157"/>
      <c r="I1314" s="157"/>
      <c r="J1314" s="157"/>
      <c r="K1314" s="157"/>
      <c r="L1314" s="157"/>
      <c r="M1314" s="157"/>
      <c r="N1314" s="157"/>
      <c r="O1314" s="157"/>
      <c r="P1314" s="157"/>
      <c r="Q1314" s="157"/>
      <c r="R1314" s="157"/>
      <c r="S1314" s="157"/>
      <c r="T1314" s="157"/>
      <c r="U1314" s="157"/>
      <c r="V1314" s="157"/>
      <c r="W1314" s="157"/>
      <c r="X1314" s="157"/>
      <c r="Y1314" s="148"/>
      <c r="Z1314" s="148"/>
      <c r="AA1314" s="148"/>
      <c r="AB1314" s="148"/>
      <c r="AC1314" s="148"/>
      <c r="AD1314" s="148"/>
      <c r="AE1314" s="148"/>
      <c r="AF1314" s="148"/>
      <c r="AG1314" s="148" t="s">
        <v>287</v>
      </c>
      <c r="AH1314" s="148">
        <v>0</v>
      </c>
      <c r="AI1314" s="148"/>
      <c r="AJ1314" s="148"/>
      <c r="AK1314" s="148"/>
      <c r="AL1314" s="148"/>
      <c r="AM1314" s="148"/>
      <c r="AN1314" s="148"/>
      <c r="AO1314" s="148"/>
      <c r="AP1314" s="148"/>
      <c r="AQ1314" s="148"/>
      <c r="AR1314" s="148"/>
      <c r="AS1314" s="148"/>
      <c r="AT1314" s="148"/>
      <c r="AU1314" s="148"/>
      <c r="AV1314" s="148"/>
      <c r="AW1314" s="148"/>
      <c r="AX1314" s="148"/>
      <c r="AY1314" s="148"/>
      <c r="AZ1314" s="148"/>
      <c r="BA1314" s="148"/>
      <c r="BB1314" s="148"/>
      <c r="BC1314" s="148"/>
      <c r="BD1314" s="148"/>
      <c r="BE1314" s="148"/>
      <c r="BF1314" s="148"/>
      <c r="BG1314" s="148"/>
      <c r="BH1314" s="148"/>
    </row>
    <row r="1315" spans="1:60" outlineLevel="1" x14ac:dyDescent="0.2">
      <c r="A1315" s="174">
        <v>220</v>
      </c>
      <c r="B1315" s="175" t="s">
        <v>1295</v>
      </c>
      <c r="C1315" s="186" t="s">
        <v>1296</v>
      </c>
      <c r="D1315" s="176" t="s">
        <v>0</v>
      </c>
      <c r="E1315" s="177">
        <v>4.6000000000000005</v>
      </c>
      <c r="F1315" s="178"/>
      <c r="G1315" s="179">
        <f>ROUND(E1315*F1315,2)</f>
        <v>0</v>
      </c>
      <c r="H1315" s="178"/>
      <c r="I1315" s="179">
        <f>ROUND(E1315*H1315,2)</f>
        <v>0</v>
      </c>
      <c r="J1315" s="178"/>
      <c r="K1315" s="179">
        <f>ROUND(E1315*J1315,2)</f>
        <v>0</v>
      </c>
      <c r="L1315" s="179">
        <v>15</v>
      </c>
      <c r="M1315" s="179">
        <f>G1315*(1+L1315/100)</f>
        <v>0</v>
      </c>
      <c r="N1315" s="179">
        <v>0</v>
      </c>
      <c r="O1315" s="179">
        <f>ROUND(E1315*N1315,2)</f>
        <v>0</v>
      </c>
      <c r="P1315" s="179">
        <v>0</v>
      </c>
      <c r="Q1315" s="179">
        <f>ROUND(E1315*P1315,2)</f>
        <v>0</v>
      </c>
      <c r="R1315" s="179"/>
      <c r="S1315" s="179" t="s">
        <v>291</v>
      </c>
      <c r="T1315" s="180" t="s">
        <v>283</v>
      </c>
      <c r="U1315" s="157">
        <v>0</v>
      </c>
      <c r="V1315" s="157">
        <f>ROUND(E1315*U1315,2)</f>
        <v>0</v>
      </c>
      <c r="W1315" s="157"/>
      <c r="X1315" s="157" t="s">
        <v>292</v>
      </c>
      <c r="Y1315" s="148"/>
      <c r="Z1315" s="148"/>
      <c r="AA1315" s="148"/>
      <c r="AB1315" s="148"/>
      <c r="AC1315" s="148"/>
      <c r="AD1315" s="148"/>
      <c r="AE1315" s="148"/>
      <c r="AF1315" s="148"/>
      <c r="AG1315" s="148" t="s">
        <v>1242</v>
      </c>
      <c r="AH1315" s="148"/>
      <c r="AI1315" s="148"/>
      <c r="AJ1315" s="148"/>
      <c r="AK1315" s="148"/>
      <c r="AL1315" s="148"/>
      <c r="AM1315" s="148"/>
      <c r="AN1315" s="148"/>
      <c r="AO1315" s="148"/>
      <c r="AP1315" s="148"/>
      <c r="AQ1315" s="148"/>
      <c r="AR1315" s="148"/>
      <c r="AS1315" s="148"/>
      <c r="AT1315" s="148"/>
      <c r="AU1315" s="148"/>
      <c r="AV1315" s="148"/>
      <c r="AW1315" s="148"/>
      <c r="AX1315" s="148"/>
      <c r="AY1315" s="148"/>
      <c r="AZ1315" s="148"/>
      <c r="BA1315" s="148"/>
      <c r="BB1315" s="148"/>
      <c r="BC1315" s="148"/>
      <c r="BD1315" s="148"/>
      <c r="BE1315" s="148"/>
      <c r="BF1315" s="148"/>
      <c r="BG1315" s="148"/>
      <c r="BH1315" s="148"/>
    </row>
    <row r="1316" spans="1:60" x14ac:dyDescent="0.2">
      <c r="A1316" s="161" t="s">
        <v>277</v>
      </c>
      <c r="B1316" s="162" t="s">
        <v>203</v>
      </c>
      <c r="C1316" s="183" t="s">
        <v>204</v>
      </c>
      <c r="D1316" s="163"/>
      <c r="E1316" s="164"/>
      <c r="F1316" s="165"/>
      <c r="G1316" s="165">
        <f>SUMIF(AG1317:AG1408,"&lt;&gt;NOR",G1317:G1408)</f>
        <v>0</v>
      </c>
      <c r="H1316" s="165"/>
      <c r="I1316" s="165">
        <f>SUM(I1317:I1408)</f>
        <v>0</v>
      </c>
      <c r="J1316" s="165"/>
      <c r="K1316" s="165">
        <f>SUM(K1317:K1408)</f>
        <v>0</v>
      </c>
      <c r="L1316" s="165"/>
      <c r="M1316" s="165">
        <f>SUM(M1317:M1408)</f>
        <v>0</v>
      </c>
      <c r="N1316" s="165"/>
      <c r="O1316" s="165">
        <f>SUM(O1317:O1408)</f>
        <v>0</v>
      </c>
      <c r="P1316" s="165"/>
      <c r="Q1316" s="165">
        <f>SUM(Q1317:Q1408)</f>
        <v>0</v>
      </c>
      <c r="R1316" s="165"/>
      <c r="S1316" s="165"/>
      <c r="T1316" s="166"/>
      <c r="U1316" s="160"/>
      <c r="V1316" s="160">
        <f>SUM(V1317:V1408)</f>
        <v>0</v>
      </c>
      <c r="W1316" s="160"/>
      <c r="X1316" s="160"/>
      <c r="AG1316" t="s">
        <v>278</v>
      </c>
    </row>
    <row r="1317" spans="1:60" outlineLevel="1" x14ac:dyDescent="0.2">
      <c r="A1317" s="167">
        <v>221</v>
      </c>
      <c r="B1317" s="168" t="s">
        <v>1297</v>
      </c>
      <c r="C1317" s="184" t="s">
        <v>1298</v>
      </c>
      <c r="D1317" s="169" t="s">
        <v>353</v>
      </c>
      <c r="E1317" s="170">
        <v>312.8</v>
      </c>
      <c r="F1317" s="171"/>
      <c r="G1317" s="172">
        <f>ROUND(E1317*F1317,2)</f>
        <v>0</v>
      </c>
      <c r="H1317" s="171"/>
      <c r="I1317" s="172">
        <f>ROUND(E1317*H1317,2)</f>
        <v>0</v>
      </c>
      <c r="J1317" s="171"/>
      <c r="K1317" s="172">
        <f>ROUND(E1317*J1317,2)</f>
        <v>0</v>
      </c>
      <c r="L1317" s="172">
        <v>15</v>
      </c>
      <c r="M1317" s="172">
        <f>G1317*(1+L1317/100)</f>
        <v>0</v>
      </c>
      <c r="N1317" s="172">
        <v>0</v>
      </c>
      <c r="O1317" s="172">
        <f>ROUND(E1317*N1317,2)</f>
        <v>0</v>
      </c>
      <c r="P1317" s="172">
        <v>0</v>
      </c>
      <c r="Q1317" s="172">
        <f>ROUND(E1317*P1317,2)</f>
        <v>0</v>
      </c>
      <c r="R1317" s="172"/>
      <c r="S1317" s="172" t="s">
        <v>291</v>
      </c>
      <c r="T1317" s="173" t="s">
        <v>283</v>
      </c>
      <c r="U1317" s="157">
        <v>0</v>
      </c>
      <c r="V1317" s="157">
        <f>ROUND(E1317*U1317,2)</f>
        <v>0</v>
      </c>
      <c r="W1317" s="157"/>
      <c r="X1317" s="157" t="s">
        <v>292</v>
      </c>
      <c r="Y1317" s="148"/>
      <c r="Z1317" s="148"/>
      <c r="AA1317" s="148"/>
      <c r="AB1317" s="148"/>
      <c r="AC1317" s="148"/>
      <c r="AD1317" s="148"/>
      <c r="AE1317" s="148"/>
      <c r="AF1317" s="148"/>
      <c r="AG1317" s="148" t="s">
        <v>1242</v>
      </c>
      <c r="AH1317" s="148"/>
      <c r="AI1317" s="148"/>
      <c r="AJ1317" s="148"/>
      <c r="AK1317" s="148"/>
      <c r="AL1317" s="148"/>
      <c r="AM1317" s="148"/>
      <c r="AN1317" s="148"/>
      <c r="AO1317" s="148"/>
      <c r="AP1317" s="148"/>
      <c r="AQ1317" s="148"/>
      <c r="AR1317" s="148"/>
      <c r="AS1317" s="148"/>
      <c r="AT1317" s="148"/>
      <c r="AU1317" s="148"/>
      <c r="AV1317" s="148"/>
      <c r="AW1317" s="148"/>
      <c r="AX1317" s="148"/>
      <c r="AY1317" s="148"/>
      <c r="AZ1317" s="148"/>
      <c r="BA1317" s="148"/>
      <c r="BB1317" s="148"/>
      <c r="BC1317" s="148"/>
      <c r="BD1317" s="148"/>
      <c r="BE1317" s="148"/>
      <c r="BF1317" s="148"/>
      <c r="BG1317" s="148"/>
      <c r="BH1317" s="148"/>
    </row>
    <row r="1318" spans="1:60" outlineLevel="1" x14ac:dyDescent="0.2">
      <c r="A1318" s="155"/>
      <c r="B1318" s="156"/>
      <c r="C1318" s="185" t="s">
        <v>955</v>
      </c>
      <c r="D1318" s="158"/>
      <c r="E1318" s="159"/>
      <c r="F1318" s="157"/>
      <c r="G1318" s="157"/>
      <c r="H1318" s="157"/>
      <c r="I1318" s="157"/>
      <c r="J1318" s="157"/>
      <c r="K1318" s="157"/>
      <c r="L1318" s="157"/>
      <c r="M1318" s="157"/>
      <c r="N1318" s="157"/>
      <c r="O1318" s="157"/>
      <c r="P1318" s="157"/>
      <c r="Q1318" s="157"/>
      <c r="R1318" s="157"/>
      <c r="S1318" s="157"/>
      <c r="T1318" s="157"/>
      <c r="U1318" s="157"/>
      <c r="V1318" s="157"/>
      <c r="W1318" s="157"/>
      <c r="X1318" s="157"/>
      <c r="Y1318" s="148"/>
      <c r="Z1318" s="148"/>
      <c r="AA1318" s="148"/>
      <c r="AB1318" s="148"/>
      <c r="AC1318" s="148"/>
      <c r="AD1318" s="148"/>
      <c r="AE1318" s="148"/>
      <c r="AF1318" s="148"/>
      <c r="AG1318" s="148" t="s">
        <v>287</v>
      </c>
      <c r="AH1318" s="148">
        <v>0</v>
      </c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48"/>
      <c r="AX1318" s="148"/>
      <c r="AY1318" s="148"/>
      <c r="AZ1318" s="148"/>
      <c r="BA1318" s="148"/>
      <c r="BB1318" s="148"/>
      <c r="BC1318" s="148"/>
      <c r="BD1318" s="148"/>
      <c r="BE1318" s="148"/>
      <c r="BF1318" s="148"/>
      <c r="BG1318" s="148"/>
      <c r="BH1318" s="148"/>
    </row>
    <row r="1319" spans="1:60" outlineLevel="1" x14ac:dyDescent="0.2">
      <c r="A1319" s="155"/>
      <c r="B1319" s="156"/>
      <c r="C1319" s="185" t="s">
        <v>1299</v>
      </c>
      <c r="D1319" s="158"/>
      <c r="E1319" s="159"/>
      <c r="F1319" s="157"/>
      <c r="G1319" s="157"/>
      <c r="H1319" s="157"/>
      <c r="I1319" s="157"/>
      <c r="J1319" s="157"/>
      <c r="K1319" s="157"/>
      <c r="L1319" s="157"/>
      <c r="M1319" s="157"/>
      <c r="N1319" s="157"/>
      <c r="O1319" s="157"/>
      <c r="P1319" s="157"/>
      <c r="Q1319" s="157"/>
      <c r="R1319" s="157"/>
      <c r="S1319" s="157"/>
      <c r="T1319" s="157"/>
      <c r="U1319" s="157"/>
      <c r="V1319" s="157"/>
      <c r="W1319" s="157"/>
      <c r="X1319" s="157"/>
      <c r="Y1319" s="148"/>
      <c r="Z1319" s="148"/>
      <c r="AA1319" s="148"/>
      <c r="AB1319" s="148"/>
      <c r="AC1319" s="148"/>
      <c r="AD1319" s="148"/>
      <c r="AE1319" s="148"/>
      <c r="AF1319" s="148"/>
      <c r="AG1319" s="148" t="s">
        <v>287</v>
      </c>
      <c r="AH1319" s="148">
        <v>0</v>
      </c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/>
      <c r="AT1319" s="148"/>
      <c r="AU1319" s="148"/>
      <c r="AV1319" s="148"/>
      <c r="AW1319" s="148"/>
      <c r="AX1319" s="148"/>
      <c r="AY1319" s="148"/>
      <c r="AZ1319" s="148"/>
      <c r="BA1319" s="148"/>
      <c r="BB1319" s="148"/>
      <c r="BC1319" s="148"/>
      <c r="BD1319" s="148"/>
      <c r="BE1319" s="148"/>
      <c r="BF1319" s="148"/>
      <c r="BG1319" s="148"/>
      <c r="BH1319" s="148"/>
    </row>
    <row r="1320" spans="1:60" outlineLevel="1" x14ac:dyDescent="0.2">
      <c r="A1320" s="155"/>
      <c r="B1320" s="156"/>
      <c r="C1320" s="185" t="s">
        <v>1300</v>
      </c>
      <c r="D1320" s="158"/>
      <c r="E1320" s="159"/>
      <c r="F1320" s="157"/>
      <c r="G1320" s="157"/>
      <c r="H1320" s="157"/>
      <c r="I1320" s="157"/>
      <c r="J1320" s="157"/>
      <c r="K1320" s="157"/>
      <c r="L1320" s="157"/>
      <c r="M1320" s="157"/>
      <c r="N1320" s="157"/>
      <c r="O1320" s="157"/>
      <c r="P1320" s="157"/>
      <c r="Q1320" s="157"/>
      <c r="R1320" s="157"/>
      <c r="S1320" s="157"/>
      <c r="T1320" s="157"/>
      <c r="U1320" s="157"/>
      <c r="V1320" s="157"/>
      <c r="W1320" s="157"/>
      <c r="X1320" s="157"/>
      <c r="Y1320" s="148"/>
      <c r="Z1320" s="148"/>
      <c r="AA1320" s="148"/>
      <c r="AB1320" s="148"/>
      <c r="AC1320" s="148"/>
      <c r="AD1320" s="148"/>
      <c r="AE1320" s="148"/>
      <c r="AF1320" s="148"/>
      <c r="AG1320" s="148" t="s">
        <v>287</v>
      </c>
      <c r="AH1320" s="148">
        <v>0</v>
      </c>
      <c r="AI1320" s="148"/>
      <c r="AJ1320" s="148"/>
      <c r="AK1320" s="148"/>
      <c r="AL1320" s="148"/>
      <c r="AM1320" s="148"/>
      <c r="AN1320" s="148"/>
      <c r="AO1320" s="148"/>
      <c r="AP1320" s="148"/>
      <c r="AQ1320" s="148"/>
      <c r="AR1320" s="148"/>
      <c r="AS1320" s="148"/>
      <c r="AT1320" s="148"/>
      <c r="AU1320" s="148"/>
      <c r="AV1320" s="148"/>
      <c r="AW1320" s="148"/>
      <c r="AX1320" s="148"/>
      <c r="AY1320" s="148"/>
      <c r="AZ1320" s="148"/>
      <c r="BA1320" s="148"/>
      <c r="BB1320" s="148"/>
      <c r="BC1320" s="148"/>
      <c r="BD1320" s="148"/>
      <c r="BE1320" s="148"/>
      <c r="BF1320" s="148"/>
      <c r="BG1320" s="148"/>
      <c r="BH1320" s="148"/>
    </row>
    <row r="1321" spans="1:60" outlineLevel="1" x14ac:dyDescent="0.2">
      <c r="A1321" s="155"/>
      <c r="B1321" s="156"/>
      <c r="C1321" s="185" t="s">
        <v>957</v>
      </c>
      <c r="D1321" s="158"/>
      <c r="E1321" s="159"/>
      <c r="F1321" s="157"/>
      <c r="G1321" s="157"/>
      <c r="H1321" s="157"/>
      <c r="I1321" s="157"/>
      <c r="J1321" s="157"/>
      <c r="K1321" s="157"/>
      <c r="L1321" s="157"/>
      <c r="M1321" s="157"/>
      <c r="N1321" s="157"/>
      <c r="O1321" s="157"/>
      <c r="P1321" s="157"/>
      <c r="Q1321" s="157"/>
      <c r="R1321" s="157"/>
      <c r="S1321" s="157"/>
      <c r="T1321" s="157"/>
      <c r="U1321" s="157"/>
      <c r="V1321" s="157"/>
      <c r="W1321" s="157"/>
      <c r="X1321" s="157"/>
      <c r="Y1321" s="148"/>
      <c r="Z1321" s="148"/>
      <c r="AA1321" s="148"/>
      <c r="AB1321" s="148"/>
      <c r="AC1321" s="148"/>
      <c r="AD1321" s="148"/>
      <c r="AE1321" s="148"/>
      <c r="AF1321" s="148"/>
      <c r="AG1321" s="148" t="s">
        <v>287</v>
      </c>
      <c r="AH1321" s="148">
        <v>0</v>
      </c>
      <c r="AI1321" s="148"/>
      <c r="AJ1321" s="148"/>
      <c r="AK1321" s="148"/>
      <c r="AL1321" s="148"/>
      <c r="AM1321" s="148"/>
      <c r="AN1321" s="148"/>
      <c r="AO1321" s="148"/>
      <c r="AP1321" s="148"/>
      <c r="AQ1321" s="148"/>
      <c r="AR1321" s="148"/>
      <c r="AS1321" s="148"/>
      <c r="AT1321" s="148"/>
      <c r="AU1321" s="148"/>
      <c r="AV1321" s="148"/>
      <c r="AW1321" s="148"/>
      <c r="AX1321" s="148"/>
      <c r="AY1321" s="148"/>
      <c r="AZ1321" s="148"/>
      <c r="BA1321" s="148"/>
      <c r="BB1321" s="148"/>
      <c r="BC1321" s="148"/>
      <c r="BD1321" s="148"/>
      <c r="BE1321" s="148"/>
      <c r="BF1321" s="148"/>
      <c r="BG1321" s="148"/>
      <c r="BH1321" s="148"/>
    </row>
    <row r="1322" spans="1:60" outlineLevel="1" x14ac:dyDescent="0.2">
      <c r="A1322" s="155"/>
      <c r="B1322" s="156"/>
      <c r="C1322" s="185" t="s">
        <v>1301</v>
      </c>
      <c r="D1322" s="158"/>
      <c r="E1322" s="159">
        <v>312.8</v>
      </c>
      <c r="F1322" s="157"/>
      <c r="G1322" s="157"/>
      <c r="H1322" s="157"/>
      <c r="I1322" s="157"/>
      <c r="J1322" s="157"/>
      <c r="K1322" s="157"/>
      <c r="L1322" s="157"/>
      <c r="M1322" s="157"/>
      <c r="N1322" s="157"/>
      <c r="O1322" s="157"/>
      <c r="P1322" s="157"/>
      <c r="Q1322" s="157"/>
      <c r="R1322" s="157"/>
      <c r="S1322" s="157"/>
      <c r="T1322" s="157"/>
      <c r="U1322" s="157"/>
      <c r="V1322" s="157"/>
      <c r="W1322" s="157"/>
      <c r="X1322" s="157"/>
      <c r="Y1322" s="148"/>
      <c r="Z1322" s="148"/>
      <c r="AA1322" s="148"/>
      <c r="AB1322" s="148"/>
      <c r="AC1322" s="148"/>
      <c r="AD1322" s="148"/>
      <c r="AE1322" s="148"/>
      <c r="AF1322" s="148"/>
      <c r="AG1322" s="148" t="s">
        <v>287</v>
      </c>
      <c r="AH1322" s="148">
        <v>0</v>
      </c>
      <c r="AI1322" s="148"/>
      <c r="AJ1322" s="148"/>
      <c r="AK1322" s="148"/>
      <c r="AL1322" s="148"/>
      <c r="AM1322" s="148"/>
      <c r="AN1322" s="148"/>
      <c r="AO1322" s="148"/>
      <c r="AP1322" s="148"/>
      <c r="AQ1322" s="148"/>
      <c r="AR1322" s="148"/>
      <c r="AS1322" s="148"/>
      <c r="AT1322" s="148"/>
      <c r="AU1322" s="148"/>
      <c r="AV1322" s="148"/>
      <c r="AW1322" s="148"/>
      <c r="AX1322" s="148"/>
      <c r="AY1322" s="148"/>
      <c r="AZ1322" s="148"/>
      <c r="BA1322" s="148"/>
      <c r="BB1322" s="148"/>
      <c r="BC1322" s="148"/>
      <c r="BD1322" s="148"/>
      <c r="BE1322" s="148"/>
      <c r="BF1322" s="148"/>
      <c r="BG1322" s="148"/>
      <c r="BH1322" s="148"/>
    </row>
    <row r="1323" spans="1:60" outlineLevel="1" x14ac:dyDescent="0.2">
      <c r="A1323" s="167">
        <v>222</v>
      </c>
      <c r="B1323" s="168" t="s">
        <v>1302</v>
      </c>
      <c r="C1323" s="184" t="s">
        <v>1303</v>
      </c>
      <c r="D1323" s="169" t="s">
        <v>353</v>
      </c>
      <c r="E1323" s="170">
        <v>10.700000000000001</v>
      </c>
      <c r="F1323" s="171"/>
      <c r="G1323" s="172">
        <f>ROUND(E1323*F1323,2)</f>
        <v>0</v>
      </c>
      <c r="H1323" s="171"/>
      <c r="I1323" s="172">
        <f>ROUND(E1323*H1323,2)</f>
        <v>0</v>
      </c>
      <c r="J1323" s="171"/>
      <c r="K1323" s="172">
        <f>ROUND(E1323*J1323,2)</f>
        <v>0</v>
      </c>
      <c r="L1323" s="172">
        <v>15</v>
      </c>
      <c r="M1323" s="172">
        <f>G1323*(1+L1323/100)</f>
        <v>0</v>
      </c>
      <c r="N1323" s="172">
        <v>0</v>
      </c>
      <c r="O1323" s="172">
        <f>ROUND(E1323*N1323,2)</f>
        <v>0</v>
      </c>
      <c r="P1323" s="172">
        <v>0</v>
      </c>
      <c r="Q1323" s="172">
        <f>ROUND(E1323*P1323,2)</f>
        <v>0</v>
      </c>
      <c r="R1323" s="172"/>
      <c r="S1323" s="172" t="s">
        <v>291</v>
      </c>
      <c r="T1323" s="173" t="s">
        <v>283</v>
      </c>
      <c r="U1323" s="157">
        <v>0</v>
      </c>
      <c r="V1323" s="157">
        <f>ROUND(E1323*U1323,2)</f>
        <v>0</v>
      </c>
      <c r="W1323" s="157"/>
      <c r="X1323" s="157" t="s">
        <v>292</v>
      </c>
      <c r="Y1323" s="148"/>
      <c r="Z1323" s="148"/>
      <c r="AA1323" s="148"/>
      <c r="AB1323" s="148"/>
      <c r="AC1323" s="148"/>
      <c r="AD1323" s="148"/>
      <c r="AE1323" s="148"/>
      <c r="AF1323" s="148"/>
      <c r="AG1323" s="148" t="s">
        <v>1242</v>
      </c>
      <c r="AH1323" s="148"/>
      <c r="AI1323" s="148"/>
      <c r="AJ1323" s="148"/>
      <c r="AK1323" s="148"/>
      <c r="AL1323" s="148"/>
      <c r="AM1323" s="148"/>
      <c r="AN1323" s="148"/>
      <c r="AO1323" s="148"/>
      <c r="AP1323" s="148"/>
      <c r="AQ1323" s="148"/>
      <c r="AR1323" s="148"/>
      <c r="AS1323" s="148"/>
      <c r="AT1323" s="148"/>
      <c r="AU1323" s="148"/>
      <c r="AV1323" s="148"/>
      <c r="AW1323" s="148"/>
      <c r="AX1323" s="148"/>
      <c r="AY1323" s="148"/>
      <c r="AZ1323" s="148"/>
      <c r="BA1323" s="148"/>
      <c r="BB1323" s="148"/>
      <c r="BC1323" s="148"/>
      <c r="BD1323" s="148"/>
      <c r="BE1323" s="148"/>
      <c r="BF1323" s="148"/>
      <c r="BG1323" s="148"/>
      <c r="BH1323" s="148"/>
    </row>
    <row r="1324" spans="1:60" outlineLevel="1" x14ac:dyDescent="0.2">
      <c r="A1324" s="155"/>
      <c r="B1324" s="156"/>
      <c r="C1324" s="185" t="s">
        <v>955</v>
      </c>
      <c r="D1324" s="158"/>
      <c r="E1324" s="159"/>
      <c r="F1324" s="157"/>
      <c r="G1324" s="157"/>
      <c r="H1324" s="157"/>
      <c r="I1324" s="157"/>
      <c r="J1324" s="157"/>
      <c r="K1324" s="157"/>
      <c r="L1324" s="157"/>
      <c r="M1324" s="157"/>
      <c r="N1324" s="157"/>
      <c r="O1324" s="157"/>
      <c r="P1324" s="157"/>
      <c r="Q1324" s="157"/>
      <c r="R1324" s="157"/>
      <c r="S1324" s="157"/>
      <c r="T1324" s="157"/>
      <c r="U1324" s="157"/>
      <c r="V1324" s="157"/>
      <c r="W1324" s="157"/>
      <c r="X1324" s="157"/>
      <c r="Y1324" s="148"/>
      <c r="Z1324" s="148"/>
      <c r="AA1324" s="148"/>
      <c r="AB1324" s="148"/>
      <c r="AC1324" s="148"/>
      <c r="AD1324" s="148"/>
      <c r="AE1324" s="148"/>
      <c r="AF1324" s="148"/>
      <c r="AG1324" s="148" t="s">
        <v>287</v>
      </c>
      <c r="AH1324" s="148">
        <v>0</v>
      </c>
      <c r="AI1324" s="148"/>
      <c r="AJ1324" s="148"/>
      <c r="AK1324" s="148"/>
      <c r="AL1324" s="148"/>
      <c r="AM1324" s="148"/>
      <c r="AN1324" s="148"/>
      <c r="AO1324" s="148"/>
      <c r="AP1324" s="148"/>
      <c r="AQ1324" s="148"/>
      <c r="AR1324" s="148"/>
      <c r="AS1324" s="148"/>
      <c r="AT1324" s="148"/>
      <c r="AU1324" s="148"/>
      <c r="AV1324" s="148"/>
      <c r="AW1324" s="148"/>
      <c r="AX1324" s="148"/>
      <c r="AY1324" s="148"/>
      <c r="AZ1324" s="148"/>
      <c r="BA1324" s="148"/>
      <c r="BB1324" s="148"/>
      <c r="BC1324" s="148"/>
      <c r="BD1324" s="148"/>
      <c r="BE1324" s="148"/>
      <c r="BF1324" s="148"/>
      <c r="BG1324" s="148"/>
      <c r="BH1324" s="148"/>
    </row>
    <row r="1325" spans="1:60" outlineLevel="1" x14ac:dyDescent="0.2">
      <c r="A1325" s="155"/>
      <c r="B1325" s="156"/>
      <c r="C1325" s="185" t="s">
        <v>1304</v>
      </c>
      <c r="D1325" s="158"/>
      <c r="E1325" s="159"/>
      <c r="F1325" s="157"/>
      <c r="G1325" s="157"/>
      <c r="H1325" s="157"/>
      <c r="I1325" s="157"/>
      <c r="J1325" s="157"/>
      <c r="K1325" s="157"/>
      <c r="L1325" s="157"/>
      <c r="M1325" s="157"/>
      <c r="N1325" s="157"/>
      <c r="O1325" s="157"/>
      <c r="P1325" s="157"/>
      <c r="Q1325" s="157"/>
      <c r="R1325" s="157"/>
      <c r="S1325" s="157"/>
      <c r="T1325" s="157"/>
      <c r="U1325" s="157"/>
      <c r="V1325" s="157"/>
      <c r="W1325" s="157"/>
      <c r="X1325" s="157"/>
      <c r="Y1325" s="148"/>
      <c r="Z1325" s="148"/>
      <c r="AA1325" s="148"/>
      <c r="AB1325" s="148"/>
      <c r="AC1325" s="148"/>
      <c r="AD1325" s="148"/>
      <c r="AE1325" s="148"/>
      <c r="AF1325" s="148"/>
      <c r="AG1325" s="148" t="s">
        <v>287</v>
      </c>
      <c r="AH1325" s="148">
        <v>0</v>
      </c>
      <c r="AI1325" s="148"/>
      <c r="AJ1325" s="148"/>
      <c r="AK1325" s="148"/>
      <c r="AL1325" s="148"/>
      <c r="AM1325" s="148"/>
      <c r="AN1325" s="148"/>
      <c r="AO1325" s="148"/>
      <c r="AP1325" s="148"/>
      <c r="AQ1325" s="148"/>
      <c r="AR1325" s="148"/>
      <c r="AS1325" s="148"/>
      <c r="AT1325" s="148"/>
      <c r="AU1325" s="148"/>
      <c r="AV1325" s="148"/>
      <c r="AW1325" s="148"/>
      <c r="AX1325" s="148"/>
      <c r="AY1325" s="148"/>
      <c r="AZ1325" s="148"/>
      <c r="BA1325" s="148"/>
      <c r="BB1325" s="148"/>
      <c r="BC1325" s="148"/>
      <c r="BD1325" s="148"/>
      <c r="BE1325" s="148"/>
      <c r="BF1325" s="148"/>
      <c r="BG1325" s="148"/>
      <c r="BH1325" s="148"/>
    </row>
    <row r="1326" spans="1:60" outlineLevel="1" x14ac:dyDescent="0.2">
      <c r="A1326" s="155"/>
      <c r="B1326" s="156"/>
      <c r="C1326" s="185" t="s">
        <v>1305</v>
      </c>
      <c r="D1326" s="158"/>
      <c r="E1326" s="159"/>
      <c r="F1326" s="157"/>
      <c r="G1326" s="157"/>
      <c r="H1326" s="157"/>
      <c r="I1326" s="157"/>
      <c r="J1326" s="157"/>
      <c r="K1326" s="157"/>
      <c r="L1326" s="157"/>
      <c r="M1326" s="157"/>
      <c r="N1326" s="157"/>
      <c r="O1326" s="157"/>
      <c r="P1326" s="157"/>
      <c r="Q1326" s="157"/>
      <c r="R1326" s="157"/>
      <c r="S1326" s="157"/>
      <c r="T1326" s="157"/>
      <c r="U1326" s="157"/>
      <c r="V1326" s="157"/>
      <c r="W1326" s="157"/>
      <c r="X1326" s="157"/>
      <c r="Y1326" s="148"/>
      <c r="Z1326" s="148"/>
      <c r="AA1326" s="148"/>
      <c r="AB1326" s="148"/>
      <c r="AC1326" s="148"/>
      <c r="AD1326" s="148"/>
      <c r="AE1326" s="148"/>
      <c r="AF1326" s="148"/>
      <c r="AG1326" s="148" t="s">
        <v>287</v>
      </c>
      <c r="AH1326" s="148">
        <v>0</v>
      </c>
      <c r="AI1326" s="148"/>
      <c r="AJ1326" s="148"/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48"/>
      <c r="AX1326" s="148"/>
      <c r="AY1326" s="148"/>
      <c r="AZ1326" s="148"/>
      <c r="BA1326" s="148"/>
      <c r="BB1326" s="148"/>
      <c r="BC1326" s="148"/>
      <c r="BD1326" s="148"/>
      <c r="BE1326" s="148"/>
      <c r="BF1326" s="148"/>
      <c r="BG1326" s="148"/>
      <c r="BH1326" s="148"/>
    </row>
    <row r="1327" spans="1:60" outlineLevel="1" x14ac:dyDescent="0.2">
      <c r="A1327" s="155"/>
      <c r="B1327" s="156"/>
      <c r="C1327" s="185" t="s">
        <v>1306</v>
      </c>
      <c r="D1327" s="158"/>
      <c r="E1327" s="159"/>
      <c r="F1327" s="157"/>
      <c r="G1327" s="157"/>
      <c r="H1327" s="157"/>
      <c r="I1327" s="157"/>
      <c r="J1327" s="157"/>
      <c r="K1327" s="157"/>
      <c r="L1327" s="157"/>
      <c r="M1327" s="157"/>
      <c r="N1327" s="157"/>
      <c r="O1327" s="157"/>
      <c r="P1327" s="157"/>
      <c r="Q1327" s="157"/>
      <c r="R1327" s="157"/>
      <c r="S1327" s="157"/>
      <c r="T1327" s="157"/>
      <c r="U1327" s="157"/>
      <c r="V1327" s="157"/>
      <c r="W1327" s="157"/>
      <c r="X1327" s="157"/>
      <c r="Y1327" s="148"/>
      <c r="Z1327" s="148"/>
      <c r="AA1327" s="148"/>
      <c r="AB1327" s="148"/>
      <c r="AC1327" s="148"/>
      <c r="AD1327" s="148"/>
      <c r="AE1327" s="148"/>
      <c r="AF1327" s="148"/>
      <c r="AG1327" s="148" t="s">
        <v>287</v>
      </c>
      <c r="AH1327" s="148">
        <v>0</v>
      </c>
      <c r="AI1327" s="148"/>
      <c r="AJ1327" s="148"/>
      <c r="AK1327" s="148"/>
      <c r="AL1327" s="148"/>
      <c r="AM1327" s="148"/>
      <c r="AN1327" s="148"/>
      <c r="AO1327" s="148"/>
      <c r="AP1327" s="148"/>
      <c r="AQ1327" s="148"/>
      <c r="AR1327" s="148"/>
      <c r="AS1327" s="148"/>
      <c r="AT1327" s="148"/>
      <c r="AU1327" s="148"/>
      <c r="AV1327" s="148"/>
      <c r="AW1327" s="148"/>
      <c r="AX1327" s="148"/>
      <c r="AY1327" s="148"/>
      <c r="AZ1327" s="148"/>
      <c r="BA1327" s="148"/>
      <c r="BB1327" s="148"/>
      <c r="BC1327" s="148"/>
      <c r="BD1327" s="148"/>
      <c r="BE1327" s="148"/>
      <c r="BF1327" s="148"/>
      <c r="BG1327" s="148"/>
      <c r="BH1327" s="148"/>
    </row>
    <row r="1328" spans="1:60" outlineLevel="1" x14ac:dyDescent="0.2">
      <c r="A1328" s="155"/>
      <c r="B1328" s="156"/>
      <c r="C1328" s="185" t="s">
        <v>1307</v>
      </c>
      <c r="D1328" s="158"/>
      <c r="E1328" s="159"/>
      <c r="F1328" s="157"/>
      <c r="G1328" s="157"/>
      <c r="H1328" s="157"/>
      <c r="I1328" s="157"/>
      <c r="J1328" s="157"/>
      <c r="K1328" s="157"/>
      <c r="L1328" s="157"/>
      <c r="M1328" s="157"/>
      <c r="N1328" s="157"/>
      <c r="O1328" s="157"/>
      <c r="P1328" s="157"/>
      <c r="Q1328" s="157"/>
      <c r="R1328" s="157"/>
      <c r="S1328" s="157"/>
      <c r="T1328" s="157"/>
      <c r="U1328" s="157"/>
      <c r="V1328" s="157"/>
      <c r="W1328" s="157"/>
      <c r="X1328" s="157"/>
      <c r="Y1328" s="148"/>
      <c r="Z1328" s="148"/>
      <c r="AA1328" s="148"/>
      <c r="AB1328" s="148"/>
      <c r="AC1328" s="148"/>
      <c r="AD1328" s="148"/>
      <c r="AE1328" s="148"/>
      <c r="AF1328" s="148"/>
      <c r="AG1328" s="148" t="s">
        <v>287</v>
      </c>
      <c r="AH1328" s="148">
        <v>0</v>
      </c>
      <c r="AI1328" s="148"/>
      <c r="AJ1328" s="148"/>
      <c r="AK1328" s="148"/>
      <c r="AL1328" s="148"/>
      <c r="AM1328" s="148"/>
      <c r="AN1328" s="148"/>
      <c r="AO1328" s="148"/>
      <c r="AP1328" s="148"/>
      <c r="AQ1328" s="148"/>
      <c r="AR1328" s="148"/>
      <c r="AS1328" s="148"/>
      <c r="AT1328" s="148"/>
      <c r="AU1328" s="148"/>
      <c r="AV1328" s="148"/>
      <c r="AW1328" s="148"/>
      <c r="AX1328" s="148"/>
      <c r="AY1328" s="148"/>
      <c r="AZ1328" s="148"/>
      <c r="BA1328" s="148"/>
      <c r="BB1328" s="148"/>
      <c r="BC1328" s="148"/>
      <c r="BD1328" s="148"/>
      <c r="BE1328" s="148"/>
      <c r="BF1328" s="148"/>
      <c r="BG1328" s="148"/>
      <c r="BH1328" s="148"/>
    </row>
    <row r="1329" spans="1:60" outlineLevel="1" x14ac:dyDescent="0.2">
      <c r="A1329" s="155"/>
      <c r="B1329" s="156"/>
      <c r="C1329" s="185" t="s">
        <v>1308</v>
      </c>
      <c r="D1329" s="158"/>
      <c r="E1329" s="159"/>
      <c r="F1329" s="157"/>
      <c r="G1329" s="157"/>
      <c r="H1329" s="157"/>
      <c r="I1329" s="157"/>
      <c r="J1329" s="157"/>
      <c r="K1329" s="157"/>
      <c r="L1329" s="157"/>
      <c r="M1329" s="157"/>
      <c r="N1329" s="157"/>
      <c r="O1329" s="157"/>
      <c r="P1329" s="157"/>
      <c r="Q1329" s="157"/>
      <c r="R1329" s="157"/>
      <c r="S1329" s="157"/>
      <c r="T1329" s="157"/>
      <c r="U1329" s="157"/>
      <c r="V1329" s="157"/>
      <c r="W1329" s="157"/>
      <c r="X1329" s="157"/>
      <c r="Y1329" s="148"/>
      <c r="Z1329" s="148"/>
      <c r="AA1329" s="148"/>
      <c r="AB1329" s="148"/>
      <c r="AC1329" s="148"/>
      <c r="AD1329" s="148"/>
      <c r="AE1329" s="148"/>
      <c r="AF1329" s="148"/>
      <c r="AG1329" s="148" t="s">
        <v>287</v>
      </c>
      <c r="AH1329" s="148">
        <v>0</v>
      </c>
      <c r="AI1329" s="148"/>
      <c r="AJ1329" s="148"/>
      <c r="AK1329" s="148"/>
      <c r="AL1329" s="148"/>
      <c r="AM1329" s="148"/>
      <c r="AN1329" s="148"/>
      <c r="AO1329" s="148"/>
      <c r="AP1329" s="148"/>
      <c r="AQ1329" s="148"/>
      <c r="AR1329" s="148"/>
      <c r="AS1329" s="148"/>
      <c r="AT1329" s="148"/>
      <c r="AU1329" s="148"/>
      <c r="AV1329" s="148"/>
      <c r="AW1329" s="148"/>
      <c r="AX1329" s="148"/>
      <c r="AY1329" s="148"/>
      <c r="AZ1329" s="148"/>
      <c r="BA1329" s="148"/>
      <c r="BB1329" s="148"/>
      <c r="BC1329" s="148"/>
      <c r="BD1329" s="148"/>
      <c r="BE1329" s="148"/>
      <c r="BF1329" s="148"/>
      <c r="BG1329" s="148"/>
      <c r="BH1329" s="148"/>
    </row>
    <row r="1330" spans="1:60" outlineLevel="1" x14ac:dyDescent="0.2">
      <c r="A1330" s="155"/>
      <c r="B1330" s="156"/>
      <c r="C1330" s="185" t="s">
        <v>1309</v>
      </c>
      <c r="D1330" s="158"/>
      <c r="E1330" s="159">
        <v>10.700000000000001</v>
      </c>
      <c r="F1330" s="157"/>
      <c r="G1330" s="157"/>
      <c r="H1330" s="157"/>
      <c r="I1330" s="157"/>
      <c r="J1330" s="157"/>
      <c r="K1330" s="157"/>
      <c r="L1330" s="157"/>
      <c r="M1330" s="157"/>
      <c r="N1330" s="157"/>
      <c r="O1330" s="157"/>
      <c r="P1330" s="157"/>
      <c r="Q1330" s="157"/>
      <c r="R1330" s="157"/>
      <c r="S1330" s="157"/>
      <c r="T1330" s="157"/>
      <c r="U1330" s="157"/>
      <c r="V1330" s="157"/>
      <c r="W1330" s="157"/>
      <c r="X1330" s="157"/>
      <c r="Y1330" s="148"/>
      <c r="Z1330" s="148"/>
      <c r="AA1330" s="148"/>
      <c r="AB1330" s="148"/>
      <c r="AC1330" s="148"/>
      <c r="AD1330" s="148"/>
      <c r="AE1330" s="148"/>
      <c r="AF1330" s="148"/>
      <c r="AG1330" s="148" t="s">
        <v>287</v>
      </c>
      <c r="AH1330" s="148">
        <v>0</v>
      </c>
      <c r="AI1330" s="148"/>
      <c r="AJ1330" s="148"/>
      <c r="AK1330" s="148"/>
      <c r="AL1330" s="148"/>
      <c r="AM1330" s="148"/>
      <c r="AN1330" s="148"/>
      <c r="AO1330" s="148"/>
      <c r="AP1330" s="148"/>
      <c r="AQ1330" s="148"/>
      <c r="AR1330" s="148"/>
      <c r="AS1330" s="148"/>
      <c r="AT1330" s="148"/>
      <c r="AU1330" s="148"/>
      <c r="AV1330" s="148"/>
      <c r="AW1330" s="148"/>
      <c r="AX1330" s="148"/>
      <c r="AY1330" s="148"/>
      <c r="AZ1330" s="148"/>
      <c r="BA1330" s="148"/>
      <c r="BB1330" s="148"/>
      <c r="BC1330" s="148"/>
      <c r="BD1330" s="148"/>
      <c r="BE1330" s="148"/>
      <c r="BF1330" s="148"/>
      <c r="BG1330" s="148"/>
      <c r="BH1330" s="148"/>
    </row>
    <row r="1331" spans="1:60" outlineLevel="1" x14ac:dyDescent="0.2">
      <c r="A1331" s="167">
        <v>223</v>
      </c>
      <c r="B1331" s="168" t="s">
        <v>1310</v>
      </c>
      <c r="C1331" s="184" t="s">
        <v>1311</v>
      </c>
      <c r="D1331" s="169" t="s">
        <v>353</v>
      </c>
      <c r="E1331" s="170">
        <v>312.8</v>
      </c>
      <c r="F1331" s="171"/>
      <c r="G1331" s="172">
        <f>ROUND(E1331*F1331,2)</f>
        <v>0</v>
      </c>
      <c r="H1331" s="171"/>
      <c r="I1331" s="172">
        <f>ROUND(E1331*H1331,2)</f>
        <v>0</v>
      </c>
      <c r="J1331" s="171"/>
      <c r="K1331" s="172">
        <f>ROUND(E1331*J1331,2)</f>
        <v>0</v>
      </c>
      <c r="L1331" s="172">
        <v>15</v>
      </c>
      <c r="M1331" s="172">
        <f>G1331*(1+L1331/100)</f>
        <v>0</v>
      </c>
      <c r="N1331" s="172">
        <v>0</v>
      </c>
      <c r="O1331" s="172">
        <f>ROUND(E1331*N1331,2)</f>
        <v>0</v>
      </c>
      <c r="P1331" s="172">
        <v>0</v>
      </c>
      <c r="Q1331" s="172">
        <f>ROUND(E1331*P1331,2)</f>
        <v>0</v>
      </c>
      <c r="R1331" s="172"/>
      <c r="S1331" s="172" t="s">
        <v>291</v>
      </c>
      <c r="T1331" s="173" t="s">
        <v>283</v>
      </c>
      <c r="U1331" s="157">
        <v>0</v>
      </c>
      <c r="V1331" s="157">
        <f>ROUND(E1331*U1331,2)</f>
        <v>0</v>
      </c>
      <c r="W1331" s="157"/>
      <c r="X1331" s="157" t="s">
        <v>292</v>
      </c>
      <c r="Y1331" s="148"/>
      <c r="Z1331" s="148"/>
      <c r="AA1331" s="148"/>
      <c r="AB1331" s="148"/>
      <c r="AC1331" s="148"/>
      <c r="AD1331" s="148"/>
      <c r="AE1331" s="148"/>
      <c r="AF1331" s="148"/>
      <c r="AG1331" s="148" t="s">
        <v>1242</v>
      </c>
      <c r="AH1331" s="148"/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48"/>
      <c r="AX1331" s="148"/>
      <c r="AY1331" s="148"/>
      <c r="AZ1331" s="148"/>
      <c r="BA1331" s="148"/>
      <c r="BB1331" s="148"/>
      <c r="BC1331" s="148"/>
      <c r="BD1331" s="148"/>
      <c r="BE1331" s="148"/>
      <c r="BF1331" s="148"/>
      <c r="BG1331" s="148"/>
      <c r="BH1331" s="148"/>
    </row>
    <row r="1332" spans="1:60" outlineLevel="1" x14ac:dyDescent="0.2">
      <c r="A1332" s="155"/>
      <c r="B1332" s="156"/>
      <c r="C1332" s="185" t="s">
        <v>955</v>
      </c>
      <c r="D1332" s="158"/>
      <c r="E1332" s="159"/>
      <c r="F1332" s="157"/>
      <c r="G1332" s="157"/>
      <c r="H1332" s="157"/>
      <c r="I1332" s="157"/>
      <c r="J1332" s="157"/>
      <c r="K1332" s="157"/>
      <c r="L1332" s="157"/>
      <c r="M1332" s="157"/>
      <c r="N1332" s="157"/>
      <c r="O1332" s="157"/>
      <c r="P1332" s="157"/>
      <c r="Q1332" s="157"/>
      <c r="R1332" s="157"/>
      <c r="S1332" s="157"/>
      <c r="T1332" s="157"/>
      <c r="U1332" s="157"/>
      <c r="V1332" s="157"/>
      <c r="W1332" s="157"/>
      <c r="X1332" s="157"/>
      <c r="Y1332" s="148"/>
      <c r="Z1332" s="148"/>
      <c r="AA1332" s="148"/>
      <c r="AB1332" s="148"/>
      <c r="AC1332" s="148"/>
      <c r="AD1332" s="148"/>
      <c r="AE1332" s="148"/>
      <c r="AF1332" s="148"/>
      <c r="AG1332" s="148" t="s">
        <v>287</v>
      </c>
      <c r="AH1332" s="148">
        <v>0</v>
      </c>
      <c r="AI1332" s="148"/>
      <c r="AJ1332" s="148"/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48"/>
      <c r="AX1332" s="148"/>
      <c r="AY1332" s="148"/>
      <c r="AZ1332" s="148"/>
      <c r="BA1332" s="148"/>
      <c r="BB1332" s="148"/>
      <c r="BC1332" s="148"/>
      <c r="BD1332" s="148"/>
      <c r="BE1332" s="148"/>
      <c r="BF1332" s="148"/>
      <c r="BG1332" s="148"/>
      <c r="BH1332" s="148"/>
    </row>
    <row r="1333" spans="1:60" outlineLevel="1" x14ac:dyDescent="0.2">
      <c r="A1333" s="155"/>
      <c r="B1333" s="156"/>
      <c r="C1333" s="185" t="s">
        <v>1299</v>
      </c>
      <c r="D1333" s="158"/>
      <c r="E1333" s="159"/>
      <c r="F1333" s="157"/>
      <c r="G1333" s="157"/>
      <c r="H1333" s="157"/>
      <c r="I1333" s="157"/>
      <c r="J1333" s="157"/>
      <c r="K1333" s="157"/>
      <c r="L1333" s="157"/>
      <c r="M1333" s="157"/>
      <c r="N1333" s="157"/>
      <c r="O1333" s="157"/>
      <c r="P1333" s="157"/>
      <c r="Q1333" s="157"/>
      <c r="R1333" s="157"/>
      <c r="S1333" s="157"/>
      <c r="T1333" s="157"/>
      <c r="U1333" s="157"/>
      <c r="V1333" s="157"/>
      <c r="W1333" s="157"/>
      <c r="X1333" s="157"/>
      <c r="Y1333" s="148"/>
      <c r="Z1333" s="148"/>
      <c r="AA1333" s="148"/>
      <c r="AB1333" s="148"/>
      <c r="AC1333" s="148"/>
      <c r="AD1333" s="148"/>
      <c r="AE1333" s="148"/>
      <c r="AF1333" s="148"/>
      <c r="AG1333" s="148" t="s">
        <v>287</v>
      </c>
      <c r="AH1333" s="148">
        <v>0</v>
      </c>
      <c r="AI1333" s="148"/>
      <c r="AJ1333" s="148"/>
      <c r="AK1333" s="148"/>
      <c r="AL1333" s="148"/>
      <c r="AM1333" s="148"/>
      <c r="AN1333" s="148"/>
      <c r="AO1333" s="148"/>
      <c r="AP1333" s="148"/>
      <c r="AQ1333" s="148"/>
      <c r="AR1333" s="148"/>
      <c r="AS1333" s="148"/>
      <c r="AT1333" s="148"/>
      <c r="AU1333" s="148"/>
      <c r="AV1333" s="148"/>
      <c r="AW1333" s="148"/>
      <c r="AX1333" s="148"/>
      <c r="AY1333" s="148"/>
      <c r="AZ1333" s="148"/>
      <c r="BA1333" s="148"/>
      <c r="BB1333" s="148"/>
      <c r="BC1333" s="148"/>
      <c r="BD1333" s="148"/>
      <c r="BE1333" s="148"/>
      <c r="BF1333" s="148"/>
      <c r="BG1333" s="148"/>
      <c r="BH1333" s="148"/>
    </row>
    <row r="1334" spans="1:60" outlineLevel="1" x14ac:dyDescent="0.2">
      <c r="A1334" s="155"/>
      <c r="B1334" s="156"/>
      <c r="C1334" s="185" t="s">
        <v>1300</v>
      </c>
      <c r="D1334" s="158"/>
      <c r="E1334" s="159"/>
      <c r="F1334" s="157"/>
      <c r="G1334" s="157"/>
      <c r="H1334" s="157"/>
      <c r="I1334" s="157"/>
      <c r="J1334" s="157"/>
      <c r="K1334" s="157"/>
      <c r="L1334" s="157"/>
      <c r="M1334" s="157"/>
      <c r="N1334" s="157"/>
      <c r="O1334" s="157"/>
      <c r="P1334" s="157"/>
      <c r="Q1334" s="157"/>
      <c r="R1334" s="157"/>
      <c r="S1334" s="157"/>
      <c r="T1334" s="157"/>
      <c r="U1334" s="157"/>
      <c r="V1334" s="157"/>
      <c r="W1334" s="157"/>
      <c r="X1334" s="157"/>
      <c r="Y1334" s="148"/>
      <c r="Z1334" s="148"/>
      <c r="AA1334" s="148"/>
      <c r="AB1334" s="148"/>
      <c r="AC1334" s="148"/>
      <c r="AD1334" s="148"/>
      <c r="AE1334" s="148"/>
      <c r="AF1334" s="148"/>
      <c r="AG1334" s="148" t="s">
        <v>287</v>
      </c>
      <c r="AH1334" s="148">
        <v>0</v>
      </c>
      <c r="AI1334" s="148"/>
      <c r="AJ1334" s="148"/>
      <c r="AK1334" s="148"/>
      <c r="AL1334" s="148"/>
      <c r="AM1334" s="148"/>
      <c r="AN1334" s="148"/>
      <c r="AO1334" s="148"/>
      <c r="AP1334" s="148"/>
      <c r="AQ1334" s="148"/>
      <c r="AR1334" s="148"/>
      <c r="AS1334" s="148"/>
      <c r="AT1334" s="148"/>
      <c r="AU1334" s="148"/>
      <c r="AV1334" s="148"/>
      <c r="AW1334" s="148"/>
      <c r="AX1334" s="148"/>
      <c r="AY1334" s="148"/>
      <c r="AZ1334" s="148"/>
      <c r="BA1334" s="148"/>
      <c r="BB1334" s="148"/>
      <c r="BC1334" s="148"/>
      <c r="BD1334" s="148"/>
      <c r="BE1334" s="148"/>
      <c r="BF1334" s="148"/>
      <c r="BG1334" s="148"/>
      <c r="BH1334" s="148"/>
    </row>
    <row r="1335" spans="1:60" outlineLevel="1" x14ac:dyDescent="0.2">
      <c r="A1335" s="155"/>
      <c r="B1335" s="156"/>
      <c r="C1335" s="185" t="s">
        <v>957</v>
      </c>
      <c r="D1335" s="158"/>
      <c r="E1335" s="159"/>
      <c r="F1335" s="157"/>
      <c r="G1335" s="157"/>
      <c r="H1335" s="157"/>
      <c r="I1335" s="157"/>
      <c r="J1335" s="157"/>
      <c r="K1335" s="157"/>
      <c r="L1335" s="157"/>
      <c r="M1335" s="157"/>
      <c r="N1335" s="157"/>
      <c r="O1335" s="157"/>
      <c r="P1335" s="157"/>
      <c r="Q1335" s="157"/>
      <c r="R1335" s="157"/>
      <c r="S1335" s="157"/>
      <c r="T1335" s="157"/>
      <c r="U1335" s="157"/>
      <c r="V1335" s="157"/>
      <c r="W1335" s="157"/>
      <c r="X1335" s="157"/>
      <c r="Y1335" s="148"/>
      <c r="Z1335" s="148"/>
      <c r="AA1335" s="148"/>
      <c r="AB1335" s="148"/>
      <c r="AC1335" s="148"/>
      <c r="AD1335" s="148"/>
      <c r="AE1335" s="148"/>
      <c r="AF1335" s="148"/>
      <c r="AG1335" s="148" t="s">
        <v>287</v>
      </c>
      <c r="AH1335" s="148">
        <v>0</v>
      </c>
      <c r="AI1335" s="148"/>
      <c r="AJ1335" s="148"/>
      <c r="AK1335" s="148"/>
      <c r="AL1335" s="148"/>
      <c r="AM1335" s="148"/>
      <c r="AN1335" s="148"/>
      <c r="AO1335" s="148"/>
      <c r="AP1335" s="148"/>
      <c r="AQ1335" s="148"/>
      <c r="AR1335" s="148"/>
      <c r="AS1335" s="148"/>
      <c r="AT1335" s="148"/>
      <c r="AU1335" s="148"/>
      <c r="AV1335" s="148"/>
      <c r="AW1335" s="148"/>
      <c r="AX1335" s="148"/>
      <c r="AY1335" s="148"/>
      <c r="AZ1335" s="148"/>
      <c r="BA1335" s="148"/>
      <c r="BB1335" s="148"/>
      <c r="BC1335" s="148"/>
      <c r="BD1335" s="148"/>
      <c r="BE1335" s="148"/>
      <c r="BF1335" s="148"/>
      <c r="BG1335" s="148"/>
      <c r="BH1335" s="148"/>
    </row>
    <row r="1336" spans="1:60" outlineLevel="1" x14ac:dyDescent="0.2">
      <c r="A1336" s="155"/>
      <c r="B1336" s="156"/>
      <c r="C1336" s="185" t="s">
        <v>1301</v>
      </c>
      <c r="D1336" s="158"/>
      <c r="E1336" s="159">
        <v>312.8</v>
      </c>
      <c r="F1336" s="157"/>
      <c r="G1336" s="157"/>
      <c r="H1336" s="157"/>
      <c r="I1336" s="157"/>
      <c r="J1336" s="157"/>
      <c r="K1336" s="157"/>
      <c r="L1336" s="157"/>
      <c r="M1336" s="157"/>
      <c r="N1336" s="157"/>
      <c r="O1336" s="157"/>
      <c r="P1336" s="157"/>
      <c r="Q1336" s="157"/>
      <c r="R1336" s="157"/>
      <c r="S1336" s="157"/>
      <c r="T1336" s="157"/>
      <c r="U1336" s="157"/>
      <c r="V1336" s="157"/>
      <c r="W1336" s="157"/>
      <c r="X1336" s="157"/>
      <c r="Y1336" s="148"/>
      <c r="Z1336" s="148"/>
      <c r="AA1336" s="148"/>
      <c r="AB1336" s="148"/>
      <c r="AC1336" s="148"/>
      <c r="AD1336" s="148"/>
      <c r="AE1336" s="148"/>
      <c r="AF1336" s="148"/>
      <c r="AG1336" s="148" t="s">
        <v>287</v>
      </c>
      <c r="AH1336" s="148">
        <v>0</v>
      </c>
      <c r="AI1336" s="148"/>
      <c r="AJ1336" s="148"/>
      <c r="AK1336" s="148"/>
      <c r="AL1336" s="148"/>
      <c r="AM1336" s="148"/>
      <c r="AN1336" s="148"/>
      <c r="AO1336" s="148"/>
      <c r="AP1336" s="148"/>
      <c r="AQ1336" s="148"/>
      <c r="AR1336" s="148"/>
      <c r="AS1336" s="148"/>
      <c r="AT1336" s="148"/>
      <c r="AU1336" s="148"/>
      <c r="AV1336" s="148"/>
      <c r="AW1336" s="148"/>
      <c r="AX1336" s="148"/>
      <c r="AY1336" s="148"/>
      <c r="AZ1336" s="148"/>
      <c r="BA1336" s="148"/>
      <c r="BB1336" s="148"/>
      <c r="BC1336" s="148"/>
      <c r="BD1336" s="148"/>
      <c r="BE1336" s="148"/>
      <c r="BF1336" s="148"/>
      <c r="BG1336" s="148"/>
      <c r="BH1336" s="148"/>
    </row>
    <row r="1337" spans="1:60" outlineLevel="1" x14ac:dyDescent="0.2">
      <c r="A1337" s="167">
        <v>224</v>
      </c>
      <c r="B1337" s="168" t="s">
        <v>1312</v>
      </c>
      <c r="C1337" s="184" t="s">
        <v>1313</v>
      </c>
      <c r="D1337" s="169" t="s">
        <v>353</v>
      </c>
      <c r="E1337" s="170">
        <v>10.700000000000001</v>
      </c>
      <c r="F1337" s="171"/>
      <c r="G1337" s="172">
        <f>ROUND(E1337*F1337,2)</f>
        <v>0</v>
      </c>
      <c r="H1337" s="171"/>
      <c r="I1337" s="172">
        <f>ROUND(E1337*H1337,2)</f>
        <v>0</v>
      </c>
      <c r="J1337" s="171"/>
      <c r="K1337" s="172">
        <f>ROUND(E1337*J1337,2)</f>
        <v>0</v>
      </c>
      <c r="L1337" s="172">
        <v>15</v>
      </c>
      <c r="M1337" s="172">
        <f>G1337*(1+L1337/100)</f>
        <v>0</v>
      </c>
      <c r="N1337" s="172">
        <v>0</v>
      </c>
      <c r="O1337" s="172">
        <f>ROUND(E1337*N1337,2)</f>
        <v>0</v>
      </c>
      <c r="P1337" s="172">
        <v>0</v>
      </c>
      <c r="Q1337" s="172">
        <f>ROUND(E1337*P1337,2)</f>
        <v>0</v>
      </c>
      <c r="R1337" s="172"/>
      <c r="S1337" s="172" t="s">
        <v>291</v>
      </c>
      <c r="T1337" s="173" t="s">
        <v>283</v>
      </c>
      <c r="U1337" s="157">
        <v>0</v>
      </c>
      <c r="V1337" s="157">
        <f>ROUND(E1337*U1337,2)</f>
        <v>0</v>
      </c>
      <c r="W1337" s="157"/>
      <c r="X1337" s="157" t="s">
        <v>292</v>
      </c>
      <c r="Y1337" s="148"/>
      <c r="Z1337" s="148"/>
      <c r="AA1337" s="148"/>
      <c r="AB1337" s="148"/>
      <c r="AC1337" s="148"/>
      <c r="AD1337" s="148"/>
      <c r="AE1337" s="148"/>
      <c r="AF1337" s="148"/>
      <c r="AG1337" s="148" t="s">
        <v>1242</v>
      </c>
      <c r="AH1337" s="148"/>
      <c r="AI1337" s="148"/>
      <c r="AJ1337" s="148"/>
      <c r="AK1337" s="148"/>
      <c r="AL1337" s="148"/>
      <c r="AM1337" s="148"/>
      <c r="AN1337" s="148"/>
      <c r="AO1337" s="148"/>
      <c r="AP1337" s="148"/>
      <c r="AQ1337" s="148"/>
      <c r="AR1337" s="148"/>
      <c r="AS1337" s="148"/>
      <c r="AT1337" s="148"/>
      <c r="AU1337" s="148"/>
      <c r="AV1337" s="148"/>
      <c r="AW1337" s="148"/>
      <c r="AX1337" s="148"/>
      <c r="AY1337" s="148"/>
      <c r="AZ1337" s="148"/>
      <c r="BA1337" s="148"/>
      <c r="BB1337" s="148"/>
      <c r="BC1337" s="148"/>
      <c r="BD1337" s="148"/>
      <c r="BE1337" s="148"/>
      <c r="BF1337" s="148"/>
      <c r="BG1337" s="148"/>
      <c r="BH1337" s="148"/>
    </row>
    <row r="1338" spans="1:60" outlineLevel="1" x14ac:dyDescent="0.2">
      <c r="A1338" s="155"/>
      <c r="B1338" s="156"/>
      <c r="C1338" s="185" t="s">
        <v>955</v>
      </c>
      <c r="D1338" s="158"/>
      <c r="E1338" s="159"/>
      <c r="F1338" s="157"/>
      <c r="G1338" s="157"/>
      <c r="H1338" s="157"/>
      <c r="I1338" s="157"/>
      <c r="J1338" s="157"/>
      <c r="K1338" s="157"/>
      <c r="L1338" s="157"/>
      <c r="M1338" s="157"/>
      <c r="N1338" s="157"/>
      <c r="O1338" s="157"/>
      <c r="P1338" s="157"/>
      <c r="Q1338" s="157"/>
      <c r="R1338" s="157"/>
      <c r="S1338" s="157"/>
      <c r="T1338" s="157"/>
      <c r="U1338" s="157"/>
      <c r="V1338" s="157"/>
      <c r="W1338" s="157"/>
      <c r="X1338" s="157"/>
      <c r="Y1338" s="148"/>
      <c r="Z1338" s="148"/>
      <c r="AA1338" s="148"/>
      <c r="AB1338" s="148"/>
      <c r="AC1338" s="148"/>
      <c r="AD1338" s="148"/>
      <c r="AE1338" s="148"/>
      <c r="AF1338" s="148"/>
      <c r="AG1338" s="148" t="s">
        <v>287</v>
      </c>
      <c r="AH1338" s="148">
        <v>0</v>
      </c>
      <c r="AI1338" s="148"/>
      <c r="AJ1338" s="148"/>
      <c r="AK1338" s="148"/>
      <c r="AL1338" s="148"/>
      <c r="AM1338" s="148"/>
      <c r="AN1338" s="148"/>
      <c r="AO1338" s="148"/>
      <c r="AP1338" s="148"/>
      <c r="AQ1338" s="148"/>
      <c r="AR1338" s="148"/>
      <c r="AS1338" s="148"/>
      <c r="AT1338" s="148"/>
      <c r="AU1338" s="148"/>
      <c r="AV1338" s="148"/>
      <c r="AW1338" s="148"/>
      <c r="AX1338" s="148"/>
      <c r="AY1338" s="148"/>
      <c r="AZ1338" s="148"/>
      <c r="BA1338" s="148"/>
      <c r="BB1338" s="148"/>
      <c r="BC1338" s="148"/>
      <c r="BD1338" s="148"/>
      <c r="BE1338" s="148"/>
      <c r="BF1338" s="148"/>
      <c r="BG1338" s="148"/>
      <c r="BH1338" s="148"/>
    </row>
    <row r="1339" spans="1:60" outlineLevel="1" x14ac:dyDescent="0.2">
      <c r="A1339" s="155"/>
      <c r="B1339" s="156"/>
      <c r="C1339" s="185" t="s">
        <v>1304</v>
      </c>
      <c r="D1339" s="158"/>
      <c r="E1339" s="159"/>
      <c r="F1339" s="157"/>
      <c r="G1339" s="157"/>
      <c r="H1339" s="157"/>
      <c r="I1339" s="157"/>
      <c r="J1339" s="157"/>
      <c r="K1339" s="157"/>
      <c r="L1339" s="157"/>
      <c r="M1339" s="157"/>
      <c r="N1339" s="157"/>
      <c r="O1339" s="157"/>
      <c r="P1339" s="157"/>
      <c r="Q1339" s="157"/>
      <c r="R1339" s="157"/>
      <c r="S1339" s="157"/>
      <c r="T1339" s="157"/>
      <c r="U1339" s="157"/>
      <c r="V1339" s="157"/>
      <c r="W1339" s="157"/>
      <c r="X1339" s="157"/>
      <c r="Y1339" s="148"/>
      <c r="Z1339" s="148"/>
      <c r="AA1339" s="148"/>
      <c r="AB1339" s="148"/>
      <c r="AC1339" s="148"/>
      <c r="AD1339" s="148"/>
      <c r="AE1339" s="148"/>
      <c r="AF1339" s="148"/>
      <c r="AG1339" s="148" t="s">
        <v>287</v>
      </c>
      <c r="AH1339" s="148">
        <v>0</v>
      </c>
      <c r="AI1339" s="148"/>
      <c r="AJ1339" s="148"/>
      <c r="AK1339" s="148"/>
      <c r="AL1339" s="148"/>
      <c r="AM1339" s="148"/>
      <c r="AN1339" s="148"/>
      <c r="AO1339" s="148"/>
      <c r="AP1339" s="148"/>
      <c r="AQ1339" s="148"/>
      <c r="AR1339" s="148"/>
      <c r="AS1339" s="148"/>
      <c r="AT1339" s="148"/>
      <c r="AU1339" s="148"/>
      <c r="AV1339" s="148"/>
      <c r="AW1339" s="148"/>
      <c r="AX1339" s="148"/>
      <c r="AY1339" s="148"/>
      <c r="AZ1339" s="148"/>
      <c r="BA1339" s="148"/>
      <c r="BB1339" s="148"/>
      <c r="BC1339" s="148"/>
      <c r="BD1339" s="148"/>
      <c r="BE1339" s="148"/>
      <c r="BF1339" s="148"/>
      <c r="BG1339" s="148"/>
      <c r="BH1339" s="148"/>
    </row>
    <row r="1340" spans="1:60" outlineLevel="1" x14ac:dyDescent="0.2">
      <c r="A1340" s="155"/>
      <c r="B1340" s="156"/>
      <c r="C1340" s="185" t="s">
        <v>1305</v>
      </c>
      <c r="D1340" s="158"/>
      <c r="E1340" s="159"/>
      <c r="F1340" s="157"/>
      <c r="G1340" s="157"/>
      <c r="H1340" s="157"/>
      <c r="I1340" s="157"/>
      <c r="J1340" s="157"/>
      <c r="K1340" s="157"/>
      <c r="L1340" s="157"/>
      <c r="M1340" s="157"/>
      <c r="N1340" s="157"/>
      <c r="O1340" s="157"/>
      <c r="P1340" s="157"/>
      <c r="Q1340" s="157"/>
      <c r="R1340" s="157"/>
      <c r="S1340" s="157"/>
      <c r="T1340" s="157"/>
      <c r="U1340" s="157"/>
      <c r="V1340" s="157"/>
      <c r="W1340" s="157"/>
      <c r="X1340" s="157"/>
      <c r="Y1340" s="148"/>
      <c r="Z1340" s="148"/>
      <c r="AA1340" s="148"/>
      <c r="AB1340" s="148"/>
      <c r="AC1340" s="148"/>
      <c r="AD1340" s="148"/>
      <c r="AE1340" s="148"/>
      <c r="AF1340" s="148"/>
      <c r="AG1340" s="148" t="s">
        <v>287</v>
      </c>
      <c r="AH1340" s="148">
        <v>0</v>
      </c>
      <c r="AI1340" s="148"/>
      <c r="AJ1340" s="148"/>
      <c r="AK1340" s="148"/>
      <c r="AL1340" s="148"/>
      <c r="AM1340" s="148"/>
      <c r="AN1340" s="148"/>
      <c r="AO1340" s="148"/>
      <c r="AP1340" s="148"/>
      <c r="AQ1340" s="148"/>
      <c r="AR1340" s="148"/>
      <c r="AS1340" s="148"/>
      <c r="AT1340" s="148"/>
      <c r="AU1340" s="148"/>
      <c r="AV1340" s="148"/>
      <c r="AW1340" s="148"/>
      <c r="AX1340" s="148"/>
      <c r="AY1340" s="148"/>
      <c r="AZ1340" s="148"/>
      <c r="BA1340" s="148"/>
      <c r="BB1340" s="148"/>
      <c r="BC1340" s="148"/>
      <c r="BD1340" s="148"/>
      <c r="BE1340" s="148"/>
      <c r="BF1340" s="148"/>
      <c r="BG1340" s="148"/>
      <c r="BH1340" s="148"/>
    </row>
    <row r="1341" spans="1:60" outlineLevel="1" x14ac:dyDescent="0.2">
      <c r="A1341" s="155"/>
      <c r="B1341" s="156"/>
      <c r="C1341" s="185" t="s">
        <v>1306</v>
      </c>
      <c r="D1341" s="158"/>
      <c r="E1341" s="159"/>
      <c r="F1341" s="157"/>
      <c r="G1341" s="157"/>
      <c r="H1341" s="157"/>
      <c r="I1341" s="157"/>
      <c r="J1341" s="157"/>
      <c r="K1341" s="157"/>
      <c r="L1341" s="157"/>
      <c r="M1341" s="157"/>
      <c r="N1341" s="157"/>
      <c r="O1341" s="157"/>
      <c r="P1341" s="157"/>
      <c r="Q1341" s="157"/>
      <c r="R1341" s="157"/>
      <c r="S1341" s="157"/>
      <c r="T1341" s="157"/>
      <c r="U1341" s="157"/>
      <c r="V1341" s="157"/>
      <c r="W1341" s="157"/>
      <c r="X1341" s="157"/>
      <c r="Y1341" s="148"/>
      <c r="Z1341" s="148"/>
      <c r="AA1341" s="148"/>
      <c r="AB1341" s="148"/>
      <c r="AC1341" s="148"/>
      <c r="AD1341" s="148"/>
      <c r="AE1341" s="148"/>
      <c r="AF1341" s="148"/>
      <c r="AG1341" s="148" t="s">
        <v>287</v>
      </c>
      <c r="AH1341" s="148">
        <v>0</v>
      </c>
      <c r="AI1341" s="148"/>
      <c r="AJ1341" s="148"/>
      <c r="AK1341" s="148"/>
      <c r="AL1341" s="148"/>
      <c r="AM1341" s="148"/>
      <c r="AN1341" s="148"/>
      <c r="AO1341" s="148"/>
      <c r="AP1341" s="148"/>
      <c r="AQ1341" s="148"/>
      <c r="AR1341" s="148"/>
      <c r="AS1341" s="148"/>
      <c r="AT1341" s="148"/>
      <c r="AU1341" s="148"/>
      <c r="AV1341" s="148"/>
      <c r="AW1341" s="148"/>
      <c r="AX1341" s="148"/>
      <c r="AY1341" s="148"/>
      <c r="AZ1341" s="148"/>
      <c r="BA1341" s="148"/>
      <c r="BB1341" s="148"/>
      <c r="BC1341" s="148"/>
      <c r="BD1341" s="148"/>
      <c r="BE1341" s="148"/>
      <c r="BF1341" s="148"/>
      <c r="BG1341" s="148"/>
      <c r="BH1341" s="148"/>
    </row>
    <row r="1342" spans="1:60" outlineLevel="1" x14ac:dyDescent="0.2">
      <c r="A1342" s="155"/>
      <c r="B1342" s="156"/>
      <c r="C1342" s="185" t="s">
        <v>1307</v>
      </c>
      <c r="D1342" s="158"/>
      <c r="E1342" s="159"/>
      <c r="F1342" s="157"/>
      <c r="G1342" s="157"/>
      <c r="H1342" s="157"/>
      <c r="I1342" s="157"/>
      <c r="J1342" s="157"/>
      <c r="K1342" s="157"/>
      <c r="L1342" s="157"/>
      <c r="M1342" s="157"/>
      <c r="N1342" s="157"/>
      <c r="O1342" s="157"/>
      <c r="P1342" s="157"/>
      <c r="Q1342" s="157"/>
      <c r="R1342" s="157"/>
      <c r="S1342" s="157"/>
      <c r="T1342" s="157"/>
      <c r="U1342" s="157"/>
      <c r="V1342" s="157"/>
      <c r="W1342" s="157"/>
      <c r="X1342" s="157"/>
      <c r="Y1342" s="148"/>
      <c r="Z1342" s="148"/>
      <c r="AA1342" s="148"/>
      <c r="AB1342" s="148"/>
      <c r="AC1342" s="148"/>
      <c r="AD1342" s="148"/>
      <c r="AE1342" s="148"/>
      <c r="AF1342" s="148"/>
      <c r="AG1342" s="148" t="s">
        <v>287</v>
      </c>
      <c r="AH1342" s="148">
        <v>0</v>
      </c>
      <c r="AI1342" s="148"/>
      <c r="AJ1342" s="148"/>
      <c r="AK1342" s="148"/>
      <c r="AL1342" s="148"/>
      <c r="AM1342" s="148"/>
      <c r="AN1342" s="148"/>
      <c r="AO1342" s="148"/>
      <c r="AP1342" s="148"/>
      <c r="AQ1342" s="148"/>
      <c r="AR1342" s="148"/>
      <c r="AS1342" s="148"/>
      <c r="AT1342" s="148"/>
      <c r="AU1342" s="148"/>
      <c r="AV1342" s="148"/>
      <c r="AW1342" s="148"/>
      <c r="AX1342" s="148"/>
      <c r="AY1342" s="148"/>
      <c r="AZ1342" s="148"/>
      <c r="BA1342" s="148"/>
      <c r="BB1342" s="148"/>
      <c r="BC1342" s="148"/>
      <c r="BD1342" s="148"/>
      <c r="BE1342" s="148"/>
      <c r="BF1342" s="148"/>
      <c r="BG1342" s="148"/>
      <c r="BH1342" s="148"/>
    </row>
    <row r="1343" spans="1:60" outlineLevel="1" x14ac:dyDescent="0.2">
      <c r="A1343" s="155"/>
      <c r="B1343" s="156"/>
      <c r="C1343" s="185" t="s">
        <v>1308</v>
      </c>
      <c r="D1343" s="158"/>
      <c r="E1343" s="159"/>
      <c r="F1343" s="157"/>
      <c r="G1343" s="157"/>
      <c r="H1343" s="157"/>
      <c r="I1343" s="157"/>
      <c r="J1343" s="157"/>
      <c r="K1343" s="157"/>
      <c r="L1343" s="157"/>
      <c r="M1343" s="157"/>
      <c r="N1343" s="157"/>
      <c r="O1343" s="157"/>
      <c r="P1343" s="157"/>
      <c r="Q1343" s="157"/>
      <c r="R1343" s="157"/>
      <c r="S1343" s="157"/>
      <c r="T1343" s="157"/>
      <c r="U1343" s="157"/>
      <c r="V1343" s="157"/>
      <c r="W1343" s="157"/>
      <c r="X1343" s="157"/>
      <c r="Y1343" s="148"/>
      <c r="Z1343" s="148"/>
      <c r="AA1343" s="148"/>
      <c r="AB1343" s="148"/>
      <c r="AC1343" s="148"/>
      <c r="AD1343" s="148"/>
      <c r="AE1343" s="148"/>
      <c r="AF1343" s="148"/>
      <c r="AG1343" s="148" t="s">
        <v>287</v>
      </c>
      <c r="AH1343" s="148">
        <v>0</v>
      </c>
      <c r="AI1343" s="148"/>
      <c r="AJ1343" s="148"/>
      <c r="AK1343" s="148"/>
      <c r="AL1343" s="148"/>
      <c r="AM1343" s="148"/>
      <c r="AN1343" s="148"/>
      <c r="AO1343" s="148"/>
      <c r="AP1343" s="148"/>
      <c r="AQ1343" s="148"/>
      <c r="AR1343" s="148"/>
      <c r="AS1343" s="148"/>
      <c r="AT1343" s="148"/>
      <c r="AU1343" s="148"/>
      <c r="AV1343" s="148"/>
      <c r="AW1343" s="148"/>
      <c r="AX1343" s="148"/>
      <c r="AY1343" s="148"/>
      <c r="AZ1343" s="148"/>
      <c r="BA1343" s="148"/>
      <c r="BB1343" s="148"/>
      <c r="BC1343" s="148"/>
      <c r="BD1343" s="148"/>
      <c r="BE1343" s="148"/>
      <c r="BF1343" s="148"/>
      <c r="BG1343" s="148"/>
      <c r="BH1343" s="148"/>
    </row>
    <row r="1344" spans="1:60" outlineLevel="1" x14ac:dyDescent="0.2">
      <c r="A1344" s="155"/>
      <c r="B1344" s="156"/>
      <c r="C1344" s="185" t="s">
        <v>1309</v>
      </c>
      <c r="D1344" s="158"/>
      <c r="E1344" s="159">
        <v>10.700000000000001</v>
      </c>
      <c r="F1344" s="157"/>
      <c r="G1344" s="157"/>
      <c r="H1344" s="157"/>
      <c r="I1344" s="157"/>
      <c r="J1344" s="157"/>
      <c r="K1344" s="157"/>
      <c r="L1344" s="157"/>
      <c r="M1344" s="157"/>
      <c r="N1344" s="157"/>
      <c r="O1344" s="157"/>
      <c r="P1344" s="157"/>
      <c r="Q1344" s="157"/>
      <c r="R1344" s="157"/>
      <c r="S1344" s="157"/>
      <c r="T1344" s="157"/>
      <c r="U1344" s="157"/>
      <c r="V1344" s="157"/>
      <c r="W1344" s="157"/>
      <c r="X1344" s="157"/>
      <c r="Y1344" s="148"/>
      <c r="Z1344" s="148"/>
      <c r="AA1344" s="148"/>
      <c r="AB1344" s="148"/>
      <c r="AC1344" s="148"/>
      <c r="AD1344" s="148"/>
      <c r="AE1344" s="148"/>
      <c r="AF1344" s="148"/>
      <c r="AG1344" s="148" t="s">
        <v>287</v>
      </c>
      <c r="AH1344" s="148">
        <v>0</v>
      </c>
      <c r="AI1344" s="148"/>
      <c r="AJ1344" s="148"/>
      <c r="AK1344" s="148"/>
      <c r="AL1344" s="148"/>
      <c r="AM1344" s="148"/>
      <c r="AN1344" s="148"/>
      <c r="AO1344" s="148"/>
      <c r="AP1344" s="148"/>
      <c r="AQ1344" s="148"/>
      <c r="AR1344" s="148"/>
      <c r="AS1344" s="148"/>
      <c r="AT1344" s="148"/>
      <c r="AU1344" s="148"/>
      <c r="AV1344" s="148"/>
      <c r="AW1344" s="148"/>
      <c r="AX1344" s="148"/>
      <c r="AY1344" s="148"/>
      <c r="AZ1344" s="148"/>
      <c r="BA1344" s="148"/>
      <c r="BB1344" s="148"/>
      <c r="BC1344" s="148"/>
      <c r="BD1344" s="148"/>
      <c r="BE1344" s="148"/>
      <c r="BF1344" s="148"/>
      <c r="BG1344" s="148"/>
      <c r="BH1344" s="148"/>
    </row>
    <row r="1345" spans="1:60" outlineLevel="1" x14ac:dyDescent="0.2">
      <c r="A1345" s="167">
        <v>225</v>
      </c>
      <c r="B1345" s="168" t="s">
        <v>1247</v>
      </c>
      <c r="C1345" s="184" t="s">
        <v>1314</v>
      </c>
      <c r="D1345" s="169" t="s">
        <v>353</v>
      </c>
      <c r="E1345" s="170">
        <v>372.02500000000003</v>
      </c>
      <c r="F1345" s="171"/>
      <c r="G1345" s="172">
        <f>ROUND(E1345*F1345,2)</f>
        <v>0</v>
      </c>
      <c r="H1345" s="171"/>
      <c r="I1345" s="172">
        <f>ROUND(E1345*H1345,2)</f>
        <v>0</v>
      </c>
      <c r="J1345" s="171"/>
      <c r="K1345" s="172">
        <f>ROUND(E1345*J1345,2)</f>
        <v>0</v>
      </c>
      <c r="L1345" s="172">
        <v>15</v>
      </c>
      <c r="M1345" s="172">
        <f>G1345*(1+L1345/100)</f>
        <v>0</v>
      </c>
      <c r="N1345" s="172">
        <v>0</v>
      </c>
      <c r="O1345" s="172">
        <f>ROUND(E1345*N1345,2)</f>
        <v>0</v>
      </c>
      <c r="P1345" s="172">
        <v>0</v>
      </c>
      <c r="Q1345" s="172">
        <f>ROUND(E1345*P1345,2)</f>
        <v>0</v>
      </c>
      <c r="R1345" s="172"/>
      <c r="S1345" s="172" t="s">
        <v>291</v>
      </c>
      <c r="T1345" s="173" t="s">
        <v>283</v>
      </c>
      <c r="U1345" s="157">
        <v>0</v>
      </c>
      <c r="V1345" s="157">
        <f>ROUND(E1345*U1345,2)</f>
        <v>0</v>
      </c>
      <c r="W1345" s="157"/>
      <c r="X1345" s="157" t="s">
        <v>1103</v>
      </c>
      <c r="Y1345" s="148"/>
      <c r="Z1345" s="148"/>
      <c r="AA1345" s="148"/>
      <c r="AB1345" s="148"/>
      <c r="AC1345" s="148"/>
      <c r="AD1345" s="148"/>
      <c r="AE1345" s="148"/>
      <c r="AF1345" s="148"/>
      <c r="AG1345" s="148" t="s">
        <v>1315</v>
      </c>
      <c r="AH1345" s="148"/>
      <c r="AI1345" s="148"/>
      <c r="AJ1345" s="148"/>
      <c r="AK1345" s="148"/>
      <c r="AL1345" s="148"/>
      <c r="AM1345" s="148"/>
      <c r="AN1345" s="148"/>
      <c r="AO1345" s="148"/>
      <c r="AP1345" s="148"/>
      <c r="AQ1345" s="148"/>
      <c r="AR1345" s="148"/>
      <c r="AS1345" s="148"/>
      <c r="AT1345" s="148"/>
      <c r="AU1345" s="148"/>
      <c r="AV1345" s="148"/>
      <c r="AW1345" s="148"/>
      <c r="AX1345" s="148"/>
      <c r="AY1345" s="148"/>
      <c r="AZ1345" s="148"/>
      <c r="BA1345" s="148"/>
      <c r="BB1345" s="148"/>
      <c r="BC1345" s="148"/>
      <c r="BD1345" s="148"/>
      <c r="BE1345" s="148"/>
      <c r="BF1345" s="148"/>
      <c r="BG1345" s="148"/>
      <c r="BH1345" s="148"/>
    </row>
    <row r="1346" spans="1:60" outlineLevel="1" x14ac:dyDescent="0.2">
      <c r="A1346" s="155"/>
      <c r="B1346" s="156"/>
      <c r="C1346" s="185" t="s">
        <v>955</v>
      </c>
      <c r="D1346" s="158"/>
      <c r="E1346" s="159"/>
      <c r="F1346" s="157"/>
      <c r="G1346" s="157"/>
      <c r="H1346" s="157"/>
      <c r="I1346" s="157"/>
      <c r="J1346" s="157"/>
      <c r="K1346" s="157"/>
      <c r="L1346" s="157"/>
      <c r="M1346" s="157"/>
      <c r="N1346" s="157"/>
      <c r="O1346" s="157"/>
      <c r="P1346" s="157"/>
      <c r="Q1346" s="157"/>
      <c r="R1346" s="157"/>
      <c r="S1346" s="157"/>
      <c r="T1346" s="157"/>
      <c r="U1346" s="157"/>
      <c r="V1346" s="157"/>
      <c r="W1346" s="157"/>
      <c r="X1346" s="157"/>
      <c r="Y1346" s="148"/>
      <c r="Z1346" s="148"/>
      <c r="AA1346" s="148"/>
      <c r="AB1346" s="148"/>
      <c r="AC1346" s="148"/>
      <c r="AD1346" s="148"/>
      <c r="AE1346" s="148"/>
      <c r="AF1346" s="148"/>
      <c r="AG1346" s="148" t="s">
        <v>287</v>
      </c>
      <c r="AH1346" s="148">
        <v>0</v>
      </c>
      <c r="AI1346" s="148"/>
      <c r="AJ1346" s="148"/>
      <c r="AK1346" s="148"/>
      <c r="AL1346" s="148"/>
      <c r="AM1346" s="148"/>
      <c r="AN1346" s="148"/>
      <c r="AO1346" s="148"/>
      <c r="AP1346" s="148"/>
      <c r="AQ1346" s="148"/>
      <c r="AR1346" s="148"/>
      <c r="AS1346" s="148"/>
      <c r="AT1346" s="148"/>
      <c r="AU1346" s="148"/>
      <c r="AV1346" s="148"/>
      <c r="AW1346" s="148"/>
      <c r="AX1346" s="148"/>
      <c r="AY1346" s="148"/>
      <c r="AZ1346" s="148"/>
      <c r="BA1346" s="148"/>
      <c r="BB1346" s="148"/>
      <c r="BC1346" s="148"/>
      <c r="BD1346" s="148"/>
      <c r="BE1346" s="148"/>
      <c r="BF1346" s="148"/>
      <c r="BG1346" s="148"/>
      <c r="BH1346" s="148"/>
    </row>
    <row r="1347" spans="1:60" outlineLevel="1" x14ac:dyDescent="0.2">
      <c r="A1347" s="155"/>
      <c r="B1347" s="156"/>
      <c r="C1347" s="185" t="s">
        <v>373</v>
      </c>
      <c r="D1347" s="158"/>
      <c r="E1347" s="159"/>
      <c r="F1347" s="157"/>
      <c r="G1347" s="157"/>
      <c r="H1347" s="157"/>
      <c r="I1347" s="157"/>
      <c r="J1347" s="157"/>
      <c r="K1347" s="157"/>
      <c r="L1347" s="157"/>
      <c r="M1347" s="157"/>
      <c r="N1347" s="157"/>
      <c r="O1347" s="157"/>
      <c r="P1347" s="157"/>
      <c r="Q1347" s="157"/>
      <c r="R1347" s="157"/>
      <c r="S1347" s="157"/>
      <c r="T1347" s="157"/>
      <c r="U1347" s="157"/>
      <c r="V1347" s="157"/>
      <c r="W1347" s="157"/>
      <c r="X1347" s="157"/>
      <c r="Y1347" s="148"/>
      <c r="Z1347" s="148"/>
      <c r="AA1347" s="148"/>
      <c r="AB1347" s="148"/>
      <c r="AC1347" s="148"/>
      <c r="AD1347" s="148"/>
      <c r="AE1347" s="148"/>
      <c r="AF1347" s="148"/>
      <c r="AG1347" s="148" t="s">
        <v>287</v>
      </c>
      <c r="AH1347" s="148">
        <v>0</v>
      </c>
      <c r="AI1347" s="148"/>
      <c r="AJ1347" s="148"/>
      <c r="AK1347" s="148"/>
      <c r="AL1347" s="148"/>
      <c r="AM1347" s="148"/>
      <c r="AN1347" s="148"/>
      <c r="AO1347" s="148"/>
      <c r="AP1347" s="148"/>
      <c r="AQ1347" s="148"/>
      <c r="AR1347" s="148"/>
      <c r="AS1347" s="148"/>
      <c r="AT1347" s="148"/>
      <c r="AU1347" s="148"/>
      <c r="AV1347" s="148"/>
      <c r="AW1347" s="148"/>
      <c r="AX1347" s="148"/>
      <c r="AY1347" s="148"/>
      <c r="AZ1347" s="148"/>
      <c r="BA1347" s="148"/>
      <c r="BB1347" s="148"/>
      <c r="BC1347" s="148"/>
      <c r="BD1347" s="148"/>
      <c r="BE1347" s="148"/>
      <c r="BF1347" s="148"/>
      <c r="BG1347" s="148"/>
      <c r="BH1347" s="148"/>
    </row>
    <row r="1348" spans="1:60" outlineLevel="1" x14ac:dyDescent="0.2">
      <c r="A1348" s="155"/>
      <c r="B1348" s="156"/>
      <c r="C1348" s="185" t="s">
        <v>1299</v>
      </c>
      <c r="D1348" s="158"/>
      <c r="E1348" s="159"/>
      <c r="F1348" s="157"/>
      <c r="G1348" s="157"/>
      <c r="H1348" s="157"/>
      <c r="I1348" s="157"/>
      <c r="J1348" s="157"/>
      <c r="K1348" s="157"/>
      <c r="L1348" s="157"/>
      <c r="M1348" s="157"/>
      <c r="N1348" s="157"/>
      <c r="O1348" s="157"/>
      <c r="P1348" s="157"/>
      <c r="Q1348" s="157"/>
      <c r="R1348" s="157"/>
      <c r="S1348" s="157"/>
      <c r="T1348" s="157"/>
      <c r="U1348" s="157"/>
      <c r="V1348" s="157"/>
      <c r="W1348" s="157"/>
      <c r="X1348" s="157"/>
      <c r="Y1348" s="148"/>
      <c r="Z1348" s="148"/>
      <c r="AA1348" s="148"/>
      <c r="AB1348" s="148"/>
      <c r="AC1348" s="148"/>
      <c r="AD1348" s="148"/>
      <c r="AE1348" s="148"/>
      <c r="AF1348" s="148"/>
      <c r="AG1348" s="148" t="s">
        <v>287</v>
      </c>
      <c r="AH1348" s="148">
        <v>0</v>
      </c>
      <c r="AI1348" s="148"/>
      <c r="AJ1348" s="148"/>
      <c r="AK1348" s="148"/>
      <c r="AL1348" s="148"/>
      <c r="AM1348" s="148"/>
      <c r="AN1348" s="148"/>
      <c r="AO1348" s="148"/>
      <c r="AP1348" s="148"/>
      <c r="AQ1348" s="148"/>
      <c r="AR1348" s="148"/>
      <c r="AS1348" s="148"/>
      <c r="AT1348" s="148"/>
      <c r="AU1348" s="148"/>
      <c r="AV1348" s="148"/>
      <c r="AW1348" s="148"/>
      <c r="AX1348" s="148"/>
      <c r="AY1348" s="148"/>
      <c r="AZ1348" s="148"/>
      <c r="BA1348" s="148"/>
      <c r="BB1348" s="148"/>
      <c r="BC1348" s="148"/>
      <c r="BD1348" s="148"/>
      <c r="BE1348" s="148"/>
      <c r="BF1348" s="148"/>
      <c r="BG1348" s="148"/>
      <c r="BH1348" s="148"/>
    </row>
    <row r="1349" spans="1:60" outlineLevel="1" x14ac:dyDescent="0.2">
      <c r="A1349" s="155"/>
      <c r="B1349" s="156"/>
      <c r="C1349" s="185" t="s">
        <v>1305</v>
      </c>
      <c r="D1349" s="158"/>
      <c r="E1349" s="159"/>
      <c r="F1349" s="157"/>
      <c r="G1349" s="157"/>
      <c r="H1349" s="157"/>
      <c r="I1349" s="157"/>
      <c r="J1349" s="157"/>
      <c r="K1349" s="157"/>
      <c r="L1349" s="157"/>
      <c r="M1349" s="157"/>
      <c r="N1349" s="157"/>
      <c r="O1349" s="157"/>
      <c r="P1349" s="157"/>
      <c r="Q1349" s="157"/>
      <c r="R1349" s="157"/>
      <c r="S1349" s="157"/>
      <c r="T1349" s="157"/>
      <c r="U1349" s="157"/>
      <c r="V1349" s="157"/>
      <c r="W1349" s="157"/>
      <c r="X1349" s="157"/>
      <c r="Y1349" s="148"/>
      <c r="Z1349" s="148"/>
      <c r="AA1349" s="148"/>
      <c r="AB1349" s="148"/>
      <c r="AC1349" s="148"/>
      <c r="AD1349" s="148"/>
      <c r="AE1349" s="148"/>
      <c r="AF1349" s="148"/>
      <c r="AG1349" s="148" t="s">
        <v>287</v>
      </c>
      <c r="AH1349" s="148">
        <v>0</v>
      </c>
      <c r="AI1349" s="148"/>
      <c r="AJ1349" s="148"/>
      <c r="AK1349" s="148"/>
      <c r="AL1349" s="148"/>
      <c r="AM1349" s="148"/>
      <c r="AN1349" s="148"/>
      <c r="AO1349" s="148"/>
      <c r="AP1349" s="148"/>
      <c r="AQ1349" s="148"/>
      <c r="AR1349" s="148"/>
      <c r="AS1349" s="148"/>
      <c r="AT1349" s="148"/>
      <c r="AU1349" s="148"/>
      <c r="AV1349" s="148"/>
      <c r="AW1349" s="148"/>
      <c r="AX1349" s="148"/>
      <c r="AY1349" s="148"/>
      <c r="AZ1349" s="148"/>
      <c r="BA1349" s="148"/>
      <c r="BB1349" s="148"/>
      <c r="BC1349" s="148"/>
      <c r="BD1349" s="148"/>
      <c r="BE1349" s="148"/>
      <c r="BF1349" s="148"/>
      <c r="BG1349" s="148"/>
      <c r="BH1349" s="148"/>
    </row>
    <row r="1350" spans="1:60" outlineLevel="1" x14ac:dyDescent="0.2">
      <c r="A1350" s="155"/>
      <c r="B1350" s="156"/>
      <c r="C1350" s="185" t="s">
        <v>1306</v>
      </c>
      <c r="D1350" s="158"/>
      <c r="E1350" s="159"/>
      <c r="F1350" s="157"/>
      <c r="G1350" s="157"/>
      <c r="H1350" s="157"/>
      <c r="I1350" s="157"/>
      <c r="J1350" s="157"/>
      <c r="K1350" s="157"/>
      <c r="L1350" s="157"/>
      <c r="M1350" s="157"/>
      <c r="N1350" s="157"/>
      <c r="O1350" s="157"/>
      <c r="P1350" s="157"/>
      <c r="Q1350" s="157"/>
      <c r="R1350" s="157"/>
      <c r="S1350" s="157"/>
      <c r="T1350" s="157"/>
      <c r="U1350" s="157"/>
      <c r="V1350" s="157"/>
      <c r="W1350" s="157"/>
      <c r="X1350" s="157"/>
      <c r="Y1350" s="148"/>
      <c r="Z1350" s="148"/>
      <c r="AA1350" s="148"/>
      <c r="AB1350" s="148"/>
      <c r="AC1350" s="148"/>
      <c r="AD1350" s="148"/>
      <c r="AE1350" s="148"/>
      <c r="AF1350" s="148"/>
      <c r="AG1350" s="148" t="s">
        <v>287</v>
      </c>
      <c r="AH1350" s="148">
        <v>0</v>
      </c>
      <c r="AI1350" s="148"/>
      <c r="AJ1350" s="148"/>
      <c r="AK1350" s="148"/>
      <c r="AL1350" s="148"/>
      <c r="AM1350" s="148"/>
      <c r="AN1350" s="148"/>
      <c r="AO1350" s="148"/>
      <c r="AP1350" s="148"/>
      <c r="AQ1350" s="148"/>
      <c r="AR1350" s="148"/>
      <c r="AS1350" s="148"/>
      <c r="AT1350" s="148"/>
      <c r="AU1350" s="148"/>
      <c r="AV1350" s="148"/>
      <c r="AW1350" s="148"/>
      <c r="AX1350" s="148"/>
      <c r="AY1350" s="148"/>
      <c r="AZ1350" s="148"/>
      <c r="BA1350" s="148"/>
      <c r="BB1350" s="148"/>
      <c r="BC1350" s="148"/>
      <c r="BD1350" s="148"/>
      <c r="BE1350" s="148"/>
      <c r="BF1350" s="148"/>
      <c r="BG1350" s="148"/>
      <c r="BH1350" s="148"/>
    </row>
    <row r="1351" spans="1:60" outlineLevel="1" x14ac:dyDescent="0.2">
      <c r="A1351" s="155"/>
      <c r="B1351" s="156"/>
      <c r="C1351" s="185" t="s">
        <v>1300</v>
      </c>
      <c r="D1351" s="158"/>
      <c r="E1351" s="159"/>
      <c r="F1351" s="157"/>
      <c r="G1351" s="157"/>
      <c r="H1351" s="157"/>
      <c r="I1351" s="157"/>
      <c r="J1351" s="157"/>
      <c r="K1351" s="157"/>
      <c r="L1351" s="157"/>
      <c r="M1351" s="157"/>
      <c r="N1351" s="157"/>
      <c r="O1351" s="157"/>
      <c r="P1351" s="157"/>
      <c r="Q1351" s="157"/>
      <c r="R1351" s="157"/>
      <c r="S1351" s="157"/>
      <c r="T1351" s="157"/>
      <c r="U1351" s="157"/>
      <c r="V1351" s="157"/>
      <c r="W1351" s="157"/>
      <c r="X1351" s="157"/>
      <c r="Y1351" s="148"/>
      <c r="Z1351" s="148"/>
      <c r="AA1351" s="148"/>
      <c r="AB1351" s="148"/>
      <c r="AC1351" s="148"/>
      <c r="AD1351" s="148"/>
      <c r="AE1351" s="148"/>
      <c r="AF1351" s="148"/>
      <c r="AG1351" s="148" t="s">
        <v>287</v>
      </c>
      <c r="AH1351" s="148">
        <v>0</v>
      </c>
      <c r="AI1351" s="148"/>
      <c r="AJ1351" s="148"/>
      <c r="AK1351" s="148"/>
      <c r="AL1351" s="148"/>
      <c r="AM1351" s="148"/>
      <c r="AN1351" s="148"/>
      <c r="AO1351" s="148"/>
      <c r="AP1351" s="148"/>
      <c r="AQ1351" s="148"/>
      <c r="AR1351" s="148"/>
      <c r="AS1351" s="148"/>
      <c r="AT1351" s="148"/>
      <c r="AU1351" s="148"/>
      <c r="AV1351" s="148"/>
      <c r="AW1351" s="148"/>
      <c r="AX1351" s="148"/>
      <c r="AY1351" s="148"/>
      <c r="AZ1351" s="148"/>
      <c r="BA1351" s="148"/>
      <c r="BB1351" s="148"/>
      <c r="BC1351" s="148"/>
      <c r="BD1351" s="148"/>
      <c r="BE1351" s="148"/>
      <c r="BF1351" s="148"/>
      <c r="BG1351" s="148"/>
      <c r="BH1351" s="148"/>
    </row>
    <row r="1352" spans="1:60" outlineLevel="1" x14ac:dyDescent="0.2">
      <c r="A1352" s="155"/>
      <c r="B1352" s="156"/>
      <c r="C1352" s="185" t="s">
        <v>957</v>
      </c>
      <c r="D1352" s="158"/>
      <c r="E1352" s="159"/>
      <c r="F1352" s="157"/>
      <c r="G1352" s="157"/>
      <c r="H1352" s="157"/>
      <c r="I1352" s="157"/>
      <c r="J1352" s="157"/>
      <c r="K1352" s="157"/>
      <c r="L1352" s="157"/>
      <c r="M1352" s="157"/>
      <c r="N1352" s="157"/>
      <c r="O1352" s="157"/>
      <c r="P1352" s="157"/>
      <c r="Q1352" s="157"/>
      <c r="R1352" s="157"/>
      <c r="S1352" s="157"/>
      <c r="T1352" s="157"/>
      <c r="U1352" s="157"/>
      <c r="V1352" s="157"/>
      <c r="W1352" s="157"/>
      <c r="X1352" s="157"/>
      <c r="Y1352" s="148"/>
      <c r="Z1352" s="148"/>
      <c r="AA1352" s="148"/>
      <c r="AB1352" s="148"/>
      <c r="AC1352" s="148"/>
      <c r="AD1352" s="148"/>
      <c r="AE1352" s="148"/>
      <c r="AF1352" s="148"/>
      <c r="AG1352" s="148" t="s">
        <v>287</v>
      </c>
      <c r="AH1352" s="148">
        <v>0</v>
      </c>
      <c r="AI1352" s="148"/>
      <c r="AJ1352" s="148"/>
      <c r="AK1352" s="148"/>
      <c r="AL1352" s="148"/>
      <c r="AM1352" s="148"/>
      <c r="AN1352" s="148"/>
      <c r="AO1352" s="148"/>
      <c r="AP1352" s="148"/>
      <c r="AQ1352" s="148"/>
      <c r="AR1352" s="148"/>
      <c r="AS1352" s="148"/>
      <c r="AT1352" s="148"/>
      <c r="AU1352" s="148"/>
      <c r="AV1352" s="148"/>
      <c r="AW1352" s="148"/>
      <c r="AX1352" s="148"/>
      <c r="AY1352" s="148"/>
      <c r="AZ1352" s="148"/>
      <c r="BA1352" s="148"/>
      <c r="BB1352" s="148"/>
      <c r="BC1352" s="148"/>
      <c r="BD1352" s="148"/>
      <c r="BE1352" s="148"/>
      <c r="BF1352" s="148"/>
      <c r="BG1352" s="148"/>
      <c r="BH1352" s="148"/>
    </row>
    <row r="1353" spans="1:60" outlineLevel="1" x14ac:dyDescent="0.2">
      <c r="A1353" s="155"/>
      <c r="B1353" s="156"/>
      <c r="C1353" s="185" t="s">
        <v>1308</v>
      </c>
      <c r="D1353" s="158"/>
      <c r="E1353" s="159"/>
      <c r="F1353" s="157"/>
      <c r="G1353" s="157"/>
      <c r="H1353" s="157"/>
      <c r="I1353" s="157"/>
      <c r="J1353" s="157"/>
      <c r="K1353" s="157"/>
      <c r="L1353" s="157"/>
      <c r="M1353" s="157"/>
      <c r="N1353" s="157"/>
      <c r="O1353" s="157"/>
      <c r="P1353" s="157"/>
      <c r="Q1353" s="157"/>
      <c r="R1353" s="157"/>
      <c r="S1353" s="157"/>
      <c r="T1353" s="157"/>
      <c r="U1353" s="157"/>
      <c r="V1353" s="157"/>
      <c r="W1353" s="157"/>
      <c r="X1353" s="157"/>
      <c r="Y1353" s="148"/>
      <c r="Z1353" s="148"/>
      <c r="AA1353" s="148"/>
      <c r="AB1353" s="148"/>
      <c r="AC1353" s="148"/>
      <c r="AD1353" s="148"/>
      <c r="AE1353" s="148"/>
      <c r="AF1353" s="148"/>
      <c r="AG1353" s="148" t="s">
        <v>287</v>
      </c>
      <c r="AH1353" s="148">
        <v>0</v>
      </c>
      <c r="AI1353" s="148"/>
      <c r="AJ1353" s="148"/>
      <c r="AK1353" s="148"/>
      <c r="AL1353" s="148"/>
      <c r="AM1353" s="148"/>
      <c r="AN1353" s="148"/>
      <c r="AO1353" s="148"/>
      <c r="AP1353" s="148"/>
      <c r="AQ1353" s="148"/>
      <c r="AR1353" s="148"/>
      <c r="AS1353" s="148"/>
      <c r="AT1353" s="148"/>
      <c r="AU1353" s="148"/>
      <c r="AV1353" s="148"/>
      <c r="AW1353" s="148"/>
      <c r="AX1353" s="148"/>
      <c r="AY1353" s="148"/>
      <c r="AZ1353" s="148"/>
      <c r="BA1353" s="148"/>
      <c r="BB1353" s="148"/>
      <c r="BC1353" s="148"/>
      <c r="BD1353" s="148"/>
      <c r="BE1353" s="148"/>
      <c r="BF1353" s="148"/>
      <c r="BG1353" s="148"/>
      <c r="BH1353" s="148"/>
    </row>
    <row r="1354" spans="1:60" outlineLevel="1" x14ac:dyDescent="0.2">
      <c r="A1354" s="155"/>
      <c r="B1354" s="156"/>
      <c r="C1354" s="185" t="s">
        <v>379</v>
      </c>
      <c r="D1354" s="158"/>
      <c r="E1354" s="159"/>
      <c r="F1354" s="157"/>
      <c r="G1354" s="157"/>
      <c r="H1354" s="157"/>
      <c r="I1354" s="157"/>
      <c r="J1354" s="157"/>
      <c r="K1354" s="157"/>
      <c r="L1354" s="157"/>
      <c r="M1354" s="157"/>
      <c r="N1354" s="157"/>
      <c r="O1354" s="157"/>
      <c r="P1354" s="157"/>
      <c r="Q1354" s="157"/>
      <c r="R1354" s="157"/>
      <c r="S1354" s="157"/>
      <c r="T1354" s="157"/>
      <c r="U1354" s="157"/>
      <c r="V1354" s="157"/>
      <c r="W1354" s="157"/>
      <c r="X1354" s="157"/>
      <c r="Y1354" s="148"/>
      <c r="Z1354" s="148"/>
      <c r="AA1354" s="148"/>
      <c r="AB1354" s="148"/>
      <c r="AC1354" s="148"/>
      <c r="AD1354" s="148"/>
      <c r="AE1354" s="148"/>
      <c r="AF1354" s="148"/>
      <c r="AG1354" s="148" t="s">
        <v>287</v>
      </c>
      <c r="AH1354" s="148">
        <v>0</v>
      </c>
      <c r="AI1354" s="148"/>
      <c r="AJ1354" s="148"/>
      <c r="AK1354" s="148"/>
      <c r="AL1354" s="148"/>
      <c r="AM1354" s="148"/>
      <c r="AN1354" s="148"/>
      <c r="AO1354" s="148"/>
      <c r="AP1354" s="148"/>
      <c r="AQ1354" s="148"/>
      <c r="AR1354" s="148"/>
      <c r="AS1354" s="148"/>
      <c r="AT1354" s="148"/>
      <c r="AU1354" s="148"/>
      <c r="AV1354" s="148"/>
      <c r="AW1354" s="148"/>
      <c r="AX1354" s="148"/>
      <c r="AY1354" s="148"/>
      <c r="AZ1354" s="148"/>
      <c r="BA1354" s="148"/>
      <c r="BB1354" s="148"/>
      <c r="BC1354" s="148"/>
      <c r="BD1354" s="148"/>
      <c r="BE1354" s="148"/>
      <c r="BF1354" s="148"/>
      <c r="BG1354" s="148"/>
      <c r="BH1354" s="148"/>
    </row>
    <row r="1355" spans="1:60" outlineLevel="1" x14ac:dyDescent="0.2">
      <c r="A1355" s="155"/>
      <c r="B1355" s="156"/>
      <c r="C1355" s="185" t="s">
        <v>1316</v>
      </c>
      <c r="D1355" s="158"/>
      <c r="E1355" s="159"/>
      <c r="F1355" s="157"/>
      <c r="G1355" s="157"/>
      <c r="H1355" s="157"/>
      <c r="I1355" s="157"/>
      <c r="J1355" s="157"/>
      <c r="K1355" s="157"/>
      <c r="L1355" s="157"/>
      <c r="M1355" s="157"/>
      <c r="N1355" s="157"/>
      <c r="O1355" s="157"/>
      <c r="P1355" s="157"/>
      <c r="Q1355" s="157"/>
      <c r="R1355" s="157"/>
      <c r="S1355" s="157"/>
      <c r="T1355" s="157"/>
      <c r="U1355" s="157"/>
      <c r="V1355" s="157"/>
      <c r="W1355" s="157"/>
      <c r="X1355" s="157"/>
      <c r="Y1355" s="148"/>
      <c r="Z1355" s="148"/>
      <c r="AA1355" s="148"/>
      <c r="AB1355" s="148"/>
      <c r="AC1355" s="148"/>
      <c r="AD1355" s="148"/>
      <c r="AE1355" s="148"/>
      <c r="AF1355" s="148"/>
      <c r="AG1355" s="148" t="s">
        <v>287</v>
      </c>
      <c r="AH1355" s="148">
        <v>0</v>
      </c>
      <c r="AI1355" s="148"/>
      <c r="AJ1355" s="148"/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48"/>
      <c r="AX1355" s="148"/>
      <c r="AY1355" s="148"/>
      <c r="AZ1355" s="148"/>
      <c r="BA1355" s="148"/>
      <c r="BB1355" s="148"/>
      <c r="BC1355" s="148"/>
      <c r="BD1355" s="148"/>
      <c r="BE1355" s="148"/>
      <c r="BF1355" s="148"/>
      <c r="BG1355" s="148"/>
      <c r="BH1355" s="148"/>
    </row>
    <row r="1356" spans="1:60" outlineLevel="1" x14ac:dyDescent="0.2">
      <c r="A1356" s="155"/>
      <c r="B1356" s="156"/>
      <c r="C1356" s="185" t="s">
        <v>1317</v>
      </c>
      <c r="D1356" s="158"/>
      <c r="E1356" s="159">
        <v>372.03000000000003</v>
      </c>
      <c r="F1356" s="157"/>
      <c r="G1356" s="157"/>
      <c r="H1356" s="157"/>
      <c r="I1356" s="157"/>
      <c r="J1356" s="157"/>
      <c r="K1356" s="157"/>
      <c r="L1356" s="157"/>
      <c r="M1356" s="157"/>
      <c r="N1356" s="157"/>
      <c r="O1356" s="157"/>
      <c r="P1356" s="157"/>
      <c r="Q1356" s="157"/>
      <c r="R1356" s="157"/>
      <c r="S1356" s="157"/>
      <c r="T1356" s="157"/>
      <c r="U1356" s="157"/>
      <c r="V1356" s="157"/>
      <c r="W1356" s="157"/>
      <c r="X1356" s="157"/>
      <c r="Y1356" s="148"/>
      <c r="Z1356" s="148"/>
      <c r="AA1356" s="148"/>
      <c r="AB1356" s="148"/>
      <c r="AC1356" s="148"/>
      <c r="AD1356" s="148"/>
      <c r="AE1356" s="148"/>
      <c r="AF1356" s="148"/>
      <c r="AG1356" s="148" t="s">
        <v>287</v>
      </c>
      <c r="AH1356" s="148">
        <v>0</v>
      </c>
      <c r="AI1356" s="148"/>
      <c r="AJ1356" s="148"/>
      <c r="AK1356" s="148"/>
      <c r="AL1356" s="148"/>
      <c r="AM1356" s="148"/>
      <c r="AN1356" s="148"/>
      <c r="AO1356" s="148"/>
      <c r="AP1356" s="148"/>
      <c r="AQ1356" s="148"/>
      <c r="AR1356" s="148"/>
      <c r="AS1356" s="148"/>
      <c r="AT1356" s="148"/>
      <c r="AU1356" s="148"/>
      <c r="AV1356" s="148"/>
      <c r="AW1356" s="148"/>
      <c r="AX1356" s="148"/>
      <c r="AY1356" s="148"/>
      <c r="AZ1356" s="148"/>
      <c r="BA1356" s="148"/>
      <c r="BB1356" s="148"/>
      <c r="BC1356" s="148"/>
      <c r="BD1356" s="148"/>
      <c r="BE1356" s="148"/>
      <c r="BF1356" s="148"/>
      <c r="BG1356" s="148"/>
      <c r="BH1356" s="148"/>
    </row>
    <row r="1357" spans="1:60" outlineLevel="1" x14ac:dyDescent="0.2">
      <c r="A1357" s="167">
        <v>226</v>
      </c>
      <c r="B1357" s="168" t="s">
        <v>1318</v>
      </c>
      <c r="C1357" s="184" t="s">
        <v>1319</v>
      </c>
      <c r="D1357" s="169" t="s">
        <v>353</v>
      </c>
      <c r="E1357" s="170">
        <v>31.5</v>
      </c>
      <c r="F1357" s="171"/>
      <c r="G1357" s="172">
        <f>ROUND(E1357*F1357,2)</f>
        <v>0</v>
      </c>
      <c r="H1357" s="171"/>
      <c r="I1357" s="172">
        <f>ROUND(E1357*H1357,2)</f>
        <v>0</v>
      </c>
      <c r="J1357" s="171"/>
      <c r="K1357" s="172">
        <f>ROUND(E1357*J1357,2)</f>
        <v>0</v>
      </c>
      <c r="L1357" s="172">
        <v>15</v>
      </c>
      <c r="M1357" s="172">
        <f>G1357*(1+L1357/100)</f>
        <v>0</v>
      </c>
      <c r="N1357" s="172">
        <v>0</v>
      </c>
      <c r="O1357" s="172">
        <f>ROUND(E1357*N1357,2)</f>
        <v>0</v>
      </c>
      <c r="P1357" s="172">
        <v>0</v>
      </c>
      <c r="Q1357" s="172">
        <f>ROUND(E1357*P1357,2)</f>
        <v>0</v>
      </c>
      <c r="R1357" s="172"/>
      <c r="S1357" s="172" t="s">
        <v>291</v>
      </c>
      <c r="T1357" s="173" t="s">
        <v>283</v>
      </c>
      <c r="U1357" s="157">
        <v>0</v>
      </c>
      <c r="V1357" s="157">
        <f>ROUND(E1357*U1357,2)</f>
        <v>0</v>
      </c>
      <c r="W1357" s="157"/>
      <c r="X1357" s="157" t="s">
        <v>292</v>
      </c>
      <c r="Y1357" s="148"/>
      <c r="Z1357" s="148"/>
      <c r="AA1357" s="148"/>
      <c r="AB1357" s="148"/>
      <c r="AC1357" s="148"/>
      <c r="AD1357" s="148"/>
      <c r="AE1357" s="148"/>
      <c r="AF1357" s="148"/>
      <c r="AG1357" s="148" t="s">
        <v>1242</v>
      </c>
      <c r="AH1357" s="148"/>
      <c r="AI1357" s="148"/>
      <c r="AJ1357" s="148"/>
      <c r="AK1357" s="148"/>
      <c r="AL1357" s="148"/>
      <c r="AM1357" s="148"/>
      <c r="AN1357" s="148"/>
      <c r="AO1357" s="148"/>
      <c r="AP1357" s="148"/>
      <c r="AQ1357" s="148"/>
      <c r="AR1357" s="148"/>
      <c r="AS1357" s="148"/>
      <c r="AT1357" s="148"/>
      <c r="AU1357" s="148"/>
      <c r="AV1357" s="148"/>
      <c r="AW1357" s="148"/>
      <c r="AX1357" s="148"/>
      <c r="AY1357" s="148"/>
      <c r="AZ1357" s="148"/>
      <c r="BA1357" s="148"/>
      <c r="BB1357" s="148"/>
      <c r="BC1357" s="148"/>
      <c r="BD1357" s="148"/>
      <c r="BE1357" s="148"/>
      <c r="BF1357" s="148"/>
      <c r="BG1357" s="148"/>
      <c r="BH1357" s="148"/>
    </row>
    <row r="1358" spans="1:60" outlineLevel="1" x14ac:dyDescent="0.2">
      <c r="A1358" s="155"/>
      <c r="B1358" s="156"/>
      <c r="C1358" s="185" t="s">
        <v>955</v>
      </c>
      <c r="D1358" s="158"/>
      <c r="E1358" s="159"/>
      <c r="F1358" s="157"/>
      <c r="G1358" s="157"/>
      <c r="H1358" s="157"/>
      <c r="I1358" s="157"/>
      <c r="J1358" s="157"/>
      <c r="K1358" s="157"/>
      <c r="L1358" s="157"/>
      <c r="M1358" s="157"/>
      <c r="N1358" s="157"/>
      <c r="O1358" s="157"/>
      <c r="P1358" s="157"/>
      <c r="Q1358" s="157"/>
      <c r="R1358" s="157"/>
      <c r="S1358" s="157"/>
      <c r="T1358" s="157"/>
      <c r="U1358" s="157"/>
      <c r="V1358" s="157"/>
      <c r="W1358" s="157"/>
      <c r="X1358" s="157"/>
      <c r="Y1358" s="148"/>
      <c r="Z1358" s="148"/>
      <c r="AA1358" s="148"/>
      <c r="AB1358" s="148"/>
      <c r="AC1358" s="148"/>
      <c r="AD1358" s="148"/>
      <c r="AE1358" s="148"/>
      <c r="AF1358" s="148"/>
      <c r="AG1358" s="148" t="s">
        <v>287</v>
      </c>
      <c r="AH1358" s="148">
        <v>0</v>
      </c>
      <c r="AI1358" s="148"/>
      <c r="AJ1358" s="148"/>
      <c r="AK1358" s="148"/>
      <c r="AL1358" s="148"/>
      <c r="AM1358" s="148"/>
      <c r="AN1358" s="148"/>
      <c r="AO1358" s="148"/>
      <c r="AP1358" s="148"/>
      <c r="AQ1358" s="148"/>
      <c r="AR1358" s="148"/>
      <c r="AS1358" s="148"/>
      <c r="AT1358" s="148"/>
      <c r="AU1358" s="148"/>
      <c r="AV1358" s="148"/>
      <c r="AW1358" s="148"/>
      <c r="AX1358" s="148"/>
      <c r="AY1358" s="148"/>
      <c r="AZ1358" s="148"/>
      <c r="BA1358" s="148"/>
      <c r="BB1358" s="148"/>
      <c r="BC1358" s="148"/>
      <c r="BD1358" s="148"/>
      <c r="BE1358" s="148"/>
      <c r="BF1358" s="148"/>
      <c r="BG1358" s="148"/>
      <c r="BH1358" s="148"/>
    </row>
    <row r="1359" spans="1:60" outlineLevel="1" x14ac:dyDescent="0.2">
      <c r="A1359" s="155"/>
      <c r="B1359" s="156"/>
      <c r="C1359" s="185" t="s">
        <v>1299</v>
      </c>
      <c r="D1359" s="158"/>
      <c r="E1359" s="159"/>
      <c r="F1359" s="157"/>
      <c r="G1359" s="157"/>
      <c r="H1359" s="157"/>
      <c r="I1359" s="157"/>
      <c r="J1359" s="157"/>
      <c r="K1359" s="157"/>
      <c r="L1359" s="157"/>
      <c r="M1359" s="157"/>
      <c r="N1359" s="157"/>
      <c r="O1359" s="157"/>
      <c r="P1359" s="157"/>
      <c r="Q1359" s="157"/>
      <c r="R1359" s="157"/>
      <c r="S1359" s="157"/>
      <c r="T1359" s="157"/>
      <c r="U1359" s="157"/>
      <c r="V1359" s="157"/>
      <c r="W1359" s="157"/>
      <c r="X1359" s="157"/>
      <c r="Y1359" s="148"/>
      <c r="Z1359" s="148"/>
      <c r="AA1359" s="148"/>
      <c r="AB1359" s="148"/>
      <c r="AC1359" s="148"/>
      <c r="AD1359" s="148"/>
      <c r="AE1359" s="148"/>
      <c r="AF1359" s="148"/>
      <c r="AG1359" s="148" t="s">
        <v>287</v>
      </c>
      <c r="AH1359" s="148">
        <v>0</v>
      </c>
      <c r="AI1359" s="148"/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48"/>
      <c r="AX1359" s="148"/>
      <c r="AY1359" s="148"/>
      <c r="AZ1359" s="148"/>
      <c r="BA1359" s="148"/>
      <c r="BB1359" s="148"/>
      <c r="BC1359" s="148"/>
      <c r="BD1359" s="148"/>
      <c r="BE1359" s="148"/>
      <c r="BF1359" s="148"/>
      <c r="BG1359" s="148"/>
      <c r="BH1359" s="148"/>
    </row>
    <row r="1360" spans="1:60" outlineLevel="1" x14ac:dyDescent="0.2">
      <c r="A1360" s="155"/>
      <c r="B1360" s="156"/>
      <c r="C1360" s="185" t="s">
        <v>1305</v>
      </c>
      <c r="D1360" s="158"/>
      <c r="E1360" s="159"/>
      <c r="F1360" s="157"/>
      <c r="G1360" s="157"/>
      <c r="H1360" s="157"/>
      <c r="I1360" s="157"/>
      <c r="J1360" s="157"/>
      <c r="K1360" s="157"/>
      <c r="L1360" s="157"/>
      <c r="M1360" s="157"/>
      <c r="N1360" s="157"/>
      <c r="O1360" s="157"/>
      <c r="P1360" s="157"/>
      <c r="Q1360" s="157"/>
      <c r="R1360" s="157"/>
      <c r="S1360" s="157"/>
      <c r="T1360" s="157"/>
      <c r="U1360" s="157"/>
      <c r="V1360" s="157"/>
      <c r="W1360" s="157"/>
      <c r="X1360" s="157"/>
      <c r="Y1360" s="148"/>
      <c r="Z1360" s="148"/>
      <c r="AA1360" s="148"/>
      <c r="AB1360" s="148"/>
      <c r="AC1360" s="148"/>
      <c r="AD1360" s="148"/>
      <c r="AE1360" s="148"/>
      <c r="AF1360" s="148"/>
      <c r="AG1360" s="148" t="s">
        <v>287</v>
      </c>
      <c r="AH1360" s="148">
        <v>0</v>
      </c>
      <c r="AI1360" s="148"/>
      <c r="AJ1360" s="148"/>
      <c r="AK1360" s="148"/>
      <c r="AL1360" s="148"/>
      <c r="AM1360" s="148"/>
      <c r="AN1360" s="148"/>
      <c r="AO1360" s="148"/>
      <c r="AP1360" s="148"/>
      <c r="AQ1360" s="148"/>
      <c r="AR1360" s="148"/>
      <c r="AS1360" s="148"/>
      <c r="AT1360" s="148"/>
      <c r="AU1360" s="148"/>
      <c r="AV1360" s="148"/>
      <c r="AW1360" s="148"/>
      <c r="AX1360" s="148"/>
      <c r="AY1360" s="148"/>
      <c r="AZ1360" s="148"/>
      <c r="BA1360" s="148"/>
      <c r="BB1360" s="148"/>
      <c r="BC1360" s="148"/>
      <c r="BD1360" s="148"/>
      <c r="BE1360" s="148"/>
      <c r="BF1360" s="148"/>
      <c r="BG1360" s="148"/>
      <c r="BH1360" s="148"/>
    </row>
    <row r="1361" spans="1:60" outlineLevel="1" x14ac:dyDescent="0.2">
      <c r="A1361" s="155"/>
      <c r="B1361" s="156"/>
      <c r="C1361" s="185" t="s">
        <v>1306</v>
      </c>
      <c r="D1361" s="158"/>
      <c r="E1361" s="159"/>
      <c r="F1361" s="157"/>
      <c r="G1361" s="157"/>
      <c r="H1361" s="157"/>
      <c r="I1361" s="157"/>
      <c r="J1361" s="157"/>
      <c r="K1361" s="157"/>
      <c r="L1361" s="157"/>
      <c r="M1361" s="157"/>
      <c r="N1361" s="157"/>
      <c r="O1361" s="157"/>
      <c r="P1361" s="157"/>
      <c r="Q1361" s="157"/>
      <c r="R1361" s="157"/>
      <c r="S1361" s="157"/>
      <c r="T1361" s="157"/>
      <c r="U1361" s="157"/>
      <c r="V1361" s="157"/>
      <c r="W1361" s="157"/>
      <c r="X1361" s="157"/>
      <c r="Y1361" s="148"/>
      <c r="Z1361" s="148"/>
      <c r="AA1361" s="148"/>
      <c r="AB1361" s="148"/>
      <c r="AC1361" s="148"/>
      <c r="AD1361" s="148"/>
      <c r="AE1361" s="148"/>
      <c r="AF1361" s="148"/>
      <c r="AG1361" s="148" t="s">
        <v>287</v>
      </c>
      <c r="AH1361" s="148">
        <v>0</v>
      </c>
      <c r="AI1361" s="148"/>
      <c r="AJ1361" s="148"/>
      <c r="AK1361" s="148"/>
      <c r="AL1361" s="148"/>
      <c r="AM1361" s="148"/>
      <c r="AN1361" s="148"/>
      <c r="AO1361" s="148"/>
      <c r="AP1361" s="148"/>
      <c r="AQ1361" s="148"/>
      <c r="AR1361" s="148"/>
      <c r="AS1361" s="148"/>
      <c r="AT1361" s="148"/>
      <c r="AU1361" s="148"/>
      <c r="AV1361" s="148"/>
      <c r="AW1361" s="148"/>
      <c r="AX1361" s="148"/>
      <c r="AY1361" s="148"/>
      <c r="AZ1361" s="148"/>
      <c r="BA1361" s="148"/>
      <c r="BB1361" s="148"/>
      <c r="BC1361" s="148"/>
      <c r="BD1361" s="148"/>
      <c r="BE1361" s="148"/>
      <c r="BF1361" s="148"/>
      <c r="BG1361" s="148"/>
      <c r="BH1361" s="148"/>
    </row>
    <row r="1362" spans="1:60" outlineLevel="1" x14ac:dyDescent="0.2">
      <c r="A1362" s="155"/>
      <c r="B1362" s="156"/>
      <c r="C1362" s="185" t="s">
        <v>957</v>
      </c>
      <c r="D1362" s="158"/>
      <c r="E1362" s="159"/>
      <c r="F1362" s="157"/>
      <c r="G1362" s="157"/>
      <c r="H1362" s="157"/>
      <c r="I1362" s="157"/>
      <c r="J1362" s="157"/>
      <c r="K1362" s="157"/>
      <c r="L1362" s="157"/>
      <c r="M1362" s="157"/>
      <c r="N1362" s="157"/>
      <c r="O1362" s="157"/>
      <c r="P1362" s="157"/>
      <c r="Q1362" s="157"/>
      <c r="R1362" s="157"/>
      <c r="S1362" s="157"/>
      <c r="T1362" s="157"/>
      <c r="U1362" s="157"/>
      <c r="V1362" s="157"/>
      <c r="W1362" s="157"/>
      <c r="X1362" s="157"/>
      <c r="Y1362" s="148"/>
      <c r="Z1362" s="148"/>
      <c r="AA1362" s="148"/>
      <c r="AB1362" s="148"/>
      <c r="AC1362" s="148"/>
      <c r="AD1362" s="148"/>
      <c r="AE1362" s="148"/>
      <c r="AF1362" s="148"/>
      <c r="AG1362" s="148" t="s">
        <v>287</v>
      </c>
      <c r="AH1362" s="148">
        <v>0</v>
      </c>
      <c r="AI1362" s="148"/>
      <c r="AJ1362" s="148"/>
      <c r="AK1362" s="148"/>
      <c r="AL1362" s="148"/>
      <c r="AM1362" s="148"/>
      <c r="AN1362" s="148"/>
      <c r="AO1362" s="148"/>
      <c r="AP1362" s="148"/>
      <c r="AQ1362" s="148"/>
      <c r="AR1362" s="148"/>
      <c r="AS1362" s="148"/>
      <c r="AT1362" s="148"/>
      <c r="AU1362" s="148"/>
      <c r="AV1362" s="148"/>
      <c r="AW1362" s="148"/>
      <c r="AX1362" s="148"/>
      <c r="AY1362" s="148"/>
      <c r="AZ1362" s="148"/>
      <c r="BA1362" s="148"/>
      <c r="BB1362" s="148"/>
      <c r="BC1362" s="148"/>
      <c r="BD1362" s="148"/>
      <c r="BE1362" s="148"/>
      <c r="BF1362" s="148"/>
      <c r="BG1362" s="148"/>
      <c r="BH1362" s="148"/>
    </row>
    <row r="1363" spans="1:60" outlineLevel="1" x14ac:dyDescent="0.2">
      <c r="A1363" s="155"/>
      <c r="B1363" s="156"/>
      <c r="C1363" s="185" t="s">
        <v>1308</v>
      </c>
      <c r="D1363" s="158"/>
      <c r="E1363" s="159"/>
      <c r="F1363" s="157"/>
      <c r="G1363" s="157"/>
      <c r="H1363" s="157"/>
      <c r="I1363" s="157"/>
      <c r="J1363" s="157"/>
      <c r="K1363" s="157"/>
      <c r="L1363" s="157"/>
      <c r="M1363" s="157"/>
      <c r="N1363" s="157"/>
      <c r="O1363" s="157"/>
      <c r="P1363" s="157"/>
      <c r="Q1363" s="157"/>
      <c r="R1363" s="157"/>
      <c r="S1363" s="157"/>
      <c r="T1363" s="157"/>
      <c r="U1363" s="157"/>
      <c r="V1363" s="157"/>
      <c r="W1363" s="157"/>
      <c r="X1363" s="157"/>
      <c r="Y1363" s="148"/>
      <c r="Z1363" s="148"/>
      <c r="AA1363" s="148"/>
      <c r="AB1363" s="148"/>
      <c r="AC1363" s="148"/>
      <c r="AD1363" s="148"/>
      <c r="AE1363" s="148"/>
      <c r="AF1363" s="148"/>
      <c r="AG1363" s="148" t="s">
        <v>287</v>
      </c>
      <c r="AH1363" s="148">
        <v>0</v>
      </c>
      <c r="AI1363" s="148"/>
      <c r="AJ1363" s="148"/>
      <c r="AK1363" s="148"/>
      <c r="AL1363" s="148"/>
      <c r="AM1363" s="148"/>
      <c r="AN1363" s="148"/>
      <c r="AO1363" s="148"/>
      <c r="AP1363" s="148"/>
      <c r="AQ1363" s="148"/>
      <c r="AR1363" s="148"/>
      <c r="AS1363" s="148"/>
      <c r="AT1363" s="148"/>
      <c r="AU1363" s="148"/>
      <c r="AV1363" s="148"/>
      <c r="AW1363" s="148"/>
      <c r="AX1363" s="148"/>
      <c r="AY1363" s="148"/>
      <c r="AZ1363" s="148"/>
      <c r="BA1363" s="148"/>
      <c r="BB1363" s="148"/>
      <c r="BC1363" s="148"/>
      <c r="BD1363" s="148"/>
      <c r="BE1363" s="148"/>
      <c r="BF1363" s="148"/>
      <c r="BG1363" s="148"/>
      <c r="BH1363" s="148"/>
    </row>
    <row r="1364" spans="1:60" outlineLevel="1" x14ac:dyDescent="0.2">
      <c r="A1364" s="155"/>
      <c r="B1364" s="156"/>
      <c r="C1364" s="185" t="s">
        <v>1320</v>
      </c>
      <c r="D1364" s="158"/>
      <c r="E1364" s="159">
        <v>31.5</v>
      </c>
      <c r="F1364" s="157"/>
      <c r="G1364" s="157"/>
      <c r="H1364" s="157"/>
      <c r="I1364" s="157"/>
      <c r="J1364" s="157"/>
      <c r="K1364" s="157"/>
      <c r="L1364" s="157"/>
      <c r="M1364" s="157"/>
      <c r="N1364" s="157"/>
      <c r="O1364" s="157"/>
      <c r="P1364" s="157"/>
      <c r="Q1364" s="157"/>
      <c r="R1364" s="157"/>
      <c r="S1364" s="157"/>
      <c r="T1364" s="157"/>
      <c r="U1364" s="157"/>
      <c r="V1364" s="157"/>
      <c r="W1364" s="157"/>
      <c r="X1364" s="157"/>
      <c r="Y1364" s="148"/>
      <c r="Z1364" s="148"/>
      <c r="AA1364" s="148"/>
      <c r="AB1364" s="148"/>
      <c r="AC1364" s="148"/>
      <c r="AD1364" s="148"/>
      <c r="AE1364" s="148"/>
      <c r="AF1364" s="148"/>
      <c r="AG1364" s="148" t="s">
        <v>287</v>
      </c>
      <c r="AH1364" s="148">
        <v>0</v>
      </c>
      <c r="AI1364" s="148"/>
      <c r="AJ1364" s="148"/>
      <c r="AK1364" s="148"/>
      <c r="AL1364" s="148"/>
      <c r="AM1364" s="148"/>
      <c r="AN1364" s="148"/>
      <c r="AO1364" s="148"/>
      <c r="AP1364" s="148"/>
      <c r="AQ1364" s="148"/>
      <c r="AR1364" s="148"/>
      <c r="AS1364" s="148"/>
      <c r="AT1364" s="148"/>
      <c r="AU1364" s="148"/>
      <c r="AV1364" s="148"/>
      <c r="AW1364" s="148"/>
      <c r="AX1364" s="148"/>
      <c r="AY1364" s="148"/>
      <c r="AZ1364" s="148"/>
      <c r="BA1364" s="148"/>
      <c r="BB1364" s="148"/>
      <c r="BC1364" s="148"/>
      <c r="BD1364" s="148"/>
      <c r="BE1364" s="148"/>
      <c r="BF1364" s="148"/>
      <c r="BG1364" s="148"/>
      <c r="BH1364" s="148"/>
    </row>
    <row r="1365" spans="1:60" outlineLevel="1" x14ac:dyDescent="0.2">
      <c r="A1365" s="167">
        <v>227</v>
      </c>
      <c r="B1365" s="168" t="s">
        <v>454</v>
      </c>
      <c r="C1365" s="184" t="s">
        <v>1321</v>
      </c>
      <c r="D1365" s="169" t="s">
        <v>353</v>
      </c>
      <c r="E1365" s="170">
        <v>36.225000000000001</v>
      </c>
      <c r="F1365" s="171"/>
      <c r="G1365" s="172">
        <f>ROUND(E1365*F1365,2)</f>
        <v>0</v>
      </c>
      <c r="H1365" s="171"/>
      <c r="I1365" s="172">
        <f>ROUND(E1365*H1365,2)</f>
        <v>0</v>
      </c>
      <c r="J1365" s="171"/>
      <c r="K1365" s="172">
        <f>ROUND(E1365*J1365,2)</f>
        <v>0</v>
      </c>
      <c r="L1365" s="172">
        <v>15</v>
      </c>
      <c r="M1365" s="172">
        <f>G1365*(1+L1365/100)</f>
        <v>0</v>
      </c>
      <c r="N1365" s="172">
        <v>0</v>
      </c>
      <c r="O1365" s="172">
        <f>ROUND(E1365*N1365,2)</f>
        <v>0</v>
      </c>
      <c r="P1365" s="172">
        <v>0</v>
      </c>
      <c r="Q1365" s="172">
        <f>ROUND(E1365*P1365,2)</f>
        <v>0</v>
      </c>
      <c r="R1365" s="172"/>
      <c r="S1365" s="172" t="s">
        <v>291</v>
      </c>
      <c r="T1365" s="173" t="s">
        <v>283</v>
      </c>
      <c r="U1365" s="157">
        <v>0</v>
      </c>
      <c r="V1365" s="157">
        <f>ROUND(E1365*U1365,2)</f>
        <v>0</v>
      </c>
      <c r="W1365" s="157"/>
      <c r="X1365" s="157" t="s">
        <v>1103</v>
      </c>
      <c r="Y1365" s="148"/>
      <c r="Z1365" s="148"/>
      <c r="AA1365" s="148"/>
      <c r="AB1365" s="148"/>
      <c r="AC1365" s="148"/>
      <c r="AD1365" s="148"/>
      <c r="AE1365" s="148"/>
      <c r="AF1365" s="148"/>
      <c r="AG1365" s="148" t="s">
        <v>1315</v>
      </c>
      <c r="AH1365" s="148"/>
      <c r="AI1365" s="148"/>
      <c r="AJ1365" s="148"/>
      <c r="AK1365" s="148"/>
      <c r="AL1365" s="148"/>
      <c r="AM1365" s="148"/>
      <c r="AN1365" s="148"/>
      <c r="AO1365" s="148"/>
      <c r="AP1365" s="148"/>
      <c r="AQ1365" s="148"/>
      <c r="AR1365" s="148"/>
      <c r="AS1365" s="148"/>
      <c r="AT1365" s="148"/>
      <c r="AU1365" s="148"/>
      <c r="AV1365" s="148"/>
      <c r="AW1365" s="148"/>
      <c r="AX1365" s="148"/>
      <c r="AY1365" s="148"/>
      <c r="AZ1365" s="148"/>
      <c r="BA1365" s="148"/>
      <c r="BB1365" s="148"/>
      <c r="BC1365" s="148"/>
      <c r="BD1365" s="148"/>
      <c r="BE1365" s="148"/>
      <c r="BF1365" s="148"/>
      <c r="BG1365" s="148"/>
      <c r="BH1365" s="148"/>
    </row>
    <row r="1366" spans="1:60" outlineLevel="1" x14ac:dyDescent="0.2">
      <c r="A1366" s="155"/>
      <c r="B1366" s="156"/>
      <c r="C1366" s="185" t="s">
        <v>955</v>
      </c>
      <c r="D1366" s="158"/>
      <c r="E1366" s="159"/>
      <c r="F1366" s="157"/>
      <c r="G1366" s="157"/>
      <c r="H1366" s="157"/>
      <c r="I1366" s="157"/>
      <c r="J1366" s="157"/>
      <c r="K1366" s="157"/>
      <c r="L1366" s="157"/>
      <c r="M1366" s="157"/>
      <c r="N1366" s="157"/>
      <c r="O1366" s="157"/>
      <c r="P1366" s="157"/>
      <c r="Q1366" s="157"/>
      <c r="R1366" s="157"/>
      <c r="S1366" s="157"/>
      <c r="T1366" s="157"/>
      <c r="U1366" s="157"/>
      <c r="V1366" s="157"/>
      <c r="W1366" s="157"/>
      <c r="X1366" s="157"/>
      <c r="Y1366" s="148"/>
      <c r="Z1366" s="148"/>
      <c r="AA1366" s="148"/>
      <c r="AB1366" s="148"/>
      <c r="AC1366" s="148"/>
      <c r="AD1366" s="148"/>
      <c r="AE1366" s="148"/>
      <c r="AF1366" s="148"/>
      <c r="AG1366" s="148" t="s">
        <v>287</v>
      </c>
      <c r="AH1366" s="148">
        <v>0</v>
      </c>
      <c r="AI1366" s="148"/>
      <c r="AJ1366" s="148"/>
      <c r="AK1366" s="148"/>
      <c r="AL1366" s="148"/>
      <c r="AM1366" s="148"/>
      <c r="AN1366" s="148"/>
      <c r="AO1366" s="148"/>
      <c r="AP1366" s="148"/>
      <c r="AQ1366" s="148"/>
      <c r="AR1366" s="148"/>
      <c r="AS1366" s="148"/>
      <c r="AT1366" s="148"/>
      <c r="AU1366" s="148"/>
      <c r="AV1366" s="148"/>
      <c r="AW1366" s="148"/>
      <c r="AX1366" s="148"/>
      <c r="AY1366" s="148"/>
      <c r="AZ1366" s="148"/>
      <c r="BA1366" s="148"/>
      <c r="BB1366" s="148"/>
      <c r="BC1366" s="148"/>
      <c r="BD1366" s="148"/>
      <c r="BE1366" s="148"/>
      <c r="BF1366" s="148"/>
      <c r="BG1366" s="148"/>
      <c r="BH1366" s="148"/>
    </row>
    <row r="1367" spans="1:60" outlineLevel="1" x14ac:dyDescent="0.2">
      <c r="A1367" s="155"/>
      <c r="B1367" s="156"/>
      <c r="C1367" s="185" t="s">
        <v>373</v>
      </c>
      <c r="D1367" s="158"/>
      <c r="E1367" s="159"/>
      <c r="F1367" s="157"/>
      <c r="G1367" s="157"/>
      <c r="H1367" s="157"/>
      <c r="I1367" s="157"/>
      <c r="J1367" s="157"/>
      <c r="K1367" s="157"/>
      <c r="L1367" s="157"/>
      <c r="M1367" s="157"/>
      <c r="N1367" s="157"/>
      <c r="O1367" s="157"/>
      <c r="P1367" s="157"/>
      <c r="Q1367" s="157"/>
      <c r="R1367" s="157"/>
      <c r="S1367" s="157"/>
      <c r="T1367" s="157"/>
      <c r="U1367" s="157"/>
      <c r="V1367" s="157"/>
      <c r="W1367" s="157"/>
      <c r="X1367" s="157"/>
      <c r="Y1367" s="148"/>
      <c r="Z1367" s="148"/>
      <c r="AA1367" s="148"/>
      <c r="AB1367" s="148"/>
      <c r="AC1367" s="148"/>
      <c r="AD1367" s="148"/>
      <c r="AE1367" s="148"/>
      <c r="AF1367" s="148"/>
      <c r="AG1367" s="148" t="s">
        <v>287</v>
      </c>
      <c r="AH1367" s="148">
        <v>0</v>
      </c>
      <c r="AI1367" s="148"/>
      <c r="AJ1367" s="148"/>
      <c r="AK1367" s="148"/>
      <c r="AL1367" s="148"/>
      <c r="AM1367" s="148"/>
      <c r="AN1367" s="148"/>
      <c r="AO1367" s="148"/>
      <c r="AP1367" s="148"/>
      <c r="AQ1367" s="148"/>
      <c r="AR1367" s="148"/>
      <c r="AS1367" s="148"/>
      <c r="AT1367" s="148"/>
      <c r="AU1367" s="148"/>
      <c r="AV1367" s="148"/>
      <c r="AW1367" s="148"/>
      <c r="AX1367" s="148"/>
      <c r="AY1367" s="148"/>
      <c r="AZ1367" s="148"/>
      <c r="BA1367" s="148"/>
      <c r="BB1367" s="148"/>
      <c r="BC1367" s="148"/>
      <c r="BD1367" s="148"/>
      <c r="BE1367" s="148"/>
      <c r="BF1367" s="148"/>
      <c r="BG1367" s="148"/>
      <c r="BH1367" s="148"/>
    </row>
    <row r="1368" spans="1:60" outlineLevel="1" x14ac:dyDescent="0.2">
      <c r="A1368" s="155"/>
      <c r="B1368" s="156"/>
      <c r="C1368" s="185" t="s">
        <v>1299</v>
      </c>
      <c r="D1368" s="158"/>
      <c r="E1368" s="159"/>
      <c r="F1368" s="157"/>
      <c r="G1368" s="157"/>
      <c r="H1368" s="157"/>
      <c r="I1368" s="157"/>
      <c r="J1368" s="157"/>
      <c r="K1368" s="157"/>
      <c r="L1368" s="157"/>
      <c r="M1368" s="157"/>
      <c r="N1368" s="157"/>
      <c r="O1368" s="157"/>
      <c r="P1368" s="157"/>
      <c r="Q1368" s="157"/>
      <c r="R1368" s="157"/>
      <c r="S1368" s="157"/>
      <c r="T1368" s="157"/>
      <c r="U1368" s="157"/>
      <c r="V1368" s="157"/>
      <c r="W1368" s="157"/>
      <c r="X1368" s="157"/>
      <c r="Y1368" s="148"/>
      <c r="Z1368" s="148"/>
      <c r="AA1368" s="148"/>
      <c r="AB1368" s="148"/>
      <c r="AC1368" s="148"/>
      <c r="AD1368" s="148"/>
      <c r="AE1368" s="148"/>
      <c r="AF1368" s="148"/>
      <c r="AG1368" s="148" t="s">
        <v>287</v>
      </c>
      <c r="AH1368" s="148">
        <v>0</v>
      </c>
      <c r="AI1368" s="148"/>
      <c r="AJ1368" s="148"/>
      <c r="AK1368" s="148"/>
      <c r="AL1368" s="148"/>
      <c r="AM1368" s="148"/>
      <c r="AN1368" s="148"/>
      <c r="AO1368" s="148"/>
      <c r="AP1368" s="148"/>
      <c r="AQ1368" s="148"/>
      <c r="AR1368" s="148"/>
      <c r="AS1368" s="148"/>
      <c r="AT1368" s="148"/>
      <c r="AU1368" s="148"/>
      <c r="AV1368" s="148"/>
      <c r="AW1368" s="148"/>
      <c r="AX1368" s="148"/>
      <c r="AY1368" s="148"/>
      <c r="AZ1368" s="148"/>
      <c r="BA1368" s="148"/>
      <c r="BB1368" s="148"/>
      <c r="BC1368" s="148"/>
      <c r="BD1368" s="148"/>
      <c r="BE1368" s="148"/>
      <c r="BF1368" s="148"/>
      <c r="BG1368" s="148"/>
      <c r="BH1368" s="148"/>
    </row>
    <row r="1369" spans="1:60" outlineLevel="1" x14ac:dyDescent="0.2">
      <c r="A1369" s="155"/>
      <c r="B1369" s="156"/>
      <c r="C1369" s="185" t="s">
        <v>1305</v>
      </c>
      <c r="D1369" s="158"/>
      <c r="E1369" s="159"/>
      <c r="F1369" s="157"/>
      <c r="G1369" s="157"/>
      <c r="H1369" s="157"/>
      <c r="I1369" s="157"/>
      <c r="J1369" s="157"/>
      <c r="K1369" s="157"/>
      <c r="L1369" s="157"/>
      <c r="M1369" s="157"/>
      <c r="N1369" s="157"/>
      <c r="O1369" s="157"/>
      <c r="P1369" s="157"/>
      <c r="Q1369" s="157"/>
      <c r="R1369" s="157"/>
      <c r="S1369" s="157"/>
      <c r="T1369" s="157"/>
      <c r="U1369" s="157"/>
      <c r="V1369" s="157"/>
      <c r="W1369" s="157"/>
      <c r="X1369" s="157"/>
      <c r="Y1369" s="148"/>
      <c r="Z1369" s="148"/>
      <c r="AA1369" s="148"/>
      <c r="AB1369" s="148"/>
      <c r="AC1369" s="148"/>
      <c r="AD1369" s="148"/>
      <c r="AE1369" s="148"/>
      <c r="AF1369" s="148"/>
      <c r="AG1369" s="148" t="s">
        <v>287</v>
      </c>
      <c r="AH1369" s="148">
        <v>0</v>
      </c>
      <c r="AI1369" s="148"/>
      <c r="AJ1369" s="148"/>
      <c r="AK1369" s="148"/>
      <c r="AL1369" s="148"/>
      <c r="AM1369" s="148"/>
      <c r="AN1369" s="148"/>
      <c r="AO1369" s="148"/>
      <c r="AP1369" s="148"/>
      <c r="AQ1369" s="148"/>
      <c r="AR1369" s="148"/>
      <c r="AS1369" s="148"/>
      <c r="AT1369" s="148"/>
      <c r="AU1369" s="148"/>
      <c r="AV1369" s="148"/>
      <c r="AW1369" s="148"/>
      <c r="AX1369" s="148"/>
      <c r="AY1369" s="148"/>
      <c r="AZ1369" s="148"/>
      <c r="BA1369" s="148"/>
      <c r="BB1369" s="148"/>
      <c r="BC1369" s="148"/>
      <c r="BD1369" s="148"/>
      <c r="BE1369" s="148"/>
      <c r="BF1369" s="148"/>
      <c r="BG1369" s="148"/>
      <c r="BH1369" s="148"/>
    </row>
    <row r="1370" spans="1:60" outlineLevel="1" x14ac:dyDescent="0.2">
      <c r="A1370" s="155"/>
      <c r="B1370" s="156"/>
      <c r="C1370" s="185" t="s">
        <v>1306</v>
      </c>
      <c r="D1370" s="158"/>
      <c r="E1370" s="159"/>
      <c r="F1370" s="157"/>
      <c r="G1370" s="157"/>
      <c r="H1370" s="157"/>
      <c r="I1370" s="157"/>
      <c r="J1370" s="157"/>
      <c r="K1370" s="157"/>
      <c r="L1370" s="157"/>
      <c r="M1370" s="157"/>
      <c r="N1370" s="157"/>
      <c r="O1370" s="157"/>
      <c r="P1370" s="157"/>
      <c r="Q1370" s="157"/>
      <c r="R1370" s="157"/>
      <c r="S1370" s="157"/>
      <c r="T1370" s="157"/>
      <c r="U1370" s="157"/>
      <c r="V1370" s="157"/>
      <c r="W1370" s="157"/>
      <c r="X1370" s="157"/>
      <c r="Y1370" s="148"/>
      <c r="Z1370" s="148"/>
      <c r="AA1370" s="148"/>
      <c r="AB1370" s="148"/>
      <c r="AC1370" s="148"/>
      <c r="AD1370" s="148"/>
      <c r="AE1370" s="148"/>
      <c r="AF1370" s="148"/>
      <c r="AG1370" s="148" t="s">
        <v>287</v>
      </c>
      <c r="AH1370" s="148">
        <v>0</v>
      </c>
      <c r="AI1370" s="148"/>
      <c r="AJ1370" s="148"/>
      <c r="AK1370" s="148"/>
      <c r="AL1370" s="148"/>
      <c r="AM1370" s="148"/>
      <c r="AN1370" s="148"/>
      <c r="AO1370" s="148"/>
      <c r="AP1370" s="148"/>
      <c r="AQ1370" s="148"/>
      <c r="AR1370" s="148"/>
      <c r="AS1370" s="148"/>
      <c r="AT1370" s="148"/>
      <c r="AU1370" s="148"/>
      <c r="AV1370" s="148"/>
      <c r="AW1370" s="148"/>
      <c r="AX1370" s="148"/>
      <c r="AY1370" s="148"/>
      <c r="AZ1370" s="148"/>
      <c r="BA1370" s="148"/>
      <c r="BB1370" s="148"/>
      <c r="BC1370" s="148"/>
      <c r="BD1370" s="148"/>
      <c r="BE1370" s="148"/>
      <c r="BF1370" s="148"/>
      <c r="BG1370" s="148"/>
      <c r="BH1370" s="148"/>
    </row>
    <row r="1371" spans="1:60" outlineLevel="1" x14ac:dyDescent="0.2">
      <c r="A1371" s="155"/>
      <c r="B1371" s="156"/>
      <c r="C1371" s="185" t="s">
        <v>957</v>
      </c>
      <c r="D1371" s="158"/>
      <c r="E1371" s="159"/>
      <c r="F1371" s="157"/>
      <c r="G1371" s="157"/>
      <c r="H1371" s="157"/>
      <c r="I1371" s="157"/>
      <c r="J1371" s="157"/>
      <c r="K1371" s="157"/>
      <c r="L1371" s="157"/>
      <c r="M1371" s="157"/>
      <c r="N1371" s="157"/>
      <c r="O1371" s="157"/>
      <c r="P1371" s="157"/>
      <c r="Q1371" s="157"/>
      <c r="R1371" s="157"/>
      <c r="S1371" s="157"/>
      <c r="T1371" s="157"/>
      <c r="U1371" s="157"/>
      <c r="V1371" s="157"/>
      <c r="W1371" s="157"/>
      <c r="X1371" s="157"/>
      <c r="Y1371" s="148"/>
      <c r="Z1371" s="148"/>
      <c r="AA1371" s="148"/>
      <c r="AB1371" s="148"/>
      <c r="AC1371" s="148"/>
      <c r="AD1371" s="148"/>
      <c r="AE1371" s="148"/>
      <c r="AF1371" s="148"/>
      <c r="AG1371" s="148" t="s">
        <v>287</v>
      </c>
      <c r="AH1371" s="148">
        <v>0</v>
      </c>
      <c r="AI1371" s="148"/>
      <c r="AJ1371" s="148"/>
      <c r="AK1371" s="148"/>
      <c r="AL1371" s="148"/>
      <c r="AM1371" s="148"/>
      <c r="AN1371" s="148"/>
      <c r="AO1371" s="148"/>
      <c r="AP1371" s="148"/>
      <c r="AQ1371" s="148"/>
      <c r="AR1371" s="148"/>
      <c r="AS1371" s="148"/>
      <c r="AT1371" s="148"/>
      <c r="AU1371" s="148"/>
      <c r="AV1371" s="148"/>
      <c r="AW1371" s="148"/>
      <c r="AX1371" s="148"/>
      <c r="AY1371" s="148"/>
      <c r="AZ1371" s="148"/>
      <c r="BA1371" s="148"/>
      <c r="BB1371" s="148"/>
      <c r="BC1371" s="148"/>
      <c r="BD1371" s="148"/>
      <c r="BE1371" s="148"/>
      <c r="BF1371" s="148"/>
      <c r="BG1371" s="148"/>
      <c r="BH1371" s="148"/>
    </row>
    <row r="1372" spans="1:60" outlineLevel="1" x14ac:dyDescent="0.2">
      <c r="A1372" s="155"/>
      <c r="B1372" s="156"/>
      <c r="C1372" s="185" t="s">
        <v>1308</v>
      </c>
      <c r="D1372" s="158"/>
      <c r="E1372" s="159"/>
      <c r="F1372" s="157"/>
      <c r="G1372" s="157"/>
      <c r="H1372" s="157"/>
      <c r="I1372" s="157"/>
      <c r="J1372" s="157"/>
      <c r="K1372" s="157"/>
      <c r="L1372" s="157"/>
      <c r="M1372" s="157"/>
      <c r="N1372" s="157"/>
      <c r="O1372" s="157"/>
      <c r="P1372" s="157"/>
      <c r="Q1372" s="157"/>
      <c r="R1372" s="157"/>
      <c r="S1372" s="157"/>
      <c r="T1372" s="157"/>
      <c r="U1372" s="157"/>
      <c r="V1372" s="157"/>
      <c r="W1372" s="157"/>
      <c r="X1372" s="157"/>
      <c r="Y1372" s="148"/>
      <c r="Z1372" s="148"/>
      <c r="AA1372" s="148"/>
      <c r="AB1372" s="148"/>
      <c r="AC1372" s="148"/>
      <c r="AD1372" s="148"/>
      <c r="AE1372" s="148"/>
      <c r="AF1372" s="148"/>
      <c r="AG1372" s="148" t="s">
        <v>287</v>
      </c>
      <c r="AH1372" s="148">
        <v>0</v>
      </c>
      <c r="AI1372" s="148"/>
      <c r="AJ1372" s="148"/>
      <c r="AK1372" s="148"/>
      <c r="AL1372" s="148"/>
      <c r="AM1372" s="148"/>
      <c r="AN1372" s="148"/>
      <c r="AO1372" s="148"/>
      <c r="AP1372" s="148"/>
      <c r="AQ1372" s="148"/>
      <c r="AR1372" s="148"/>
      <c r="AS1372" s="148"/>
      <c r="AT1372" s="148"/>
      <c r="AU1372" s="148"/>
      <c r="AV1372" s="148"/>
      <c r="AW1372" s="148"/>
      <c r="AX1372" s="148"/>
      <c r="AY1372" s="148"/>
      <c r="AZ1372" s="148"/>
      <c r="BA1372" s="148"/>
      <c r="BB1372" s="148"/>
      <c r="BC1372" s="148"/>
      <c r="BD1372" s="148"/>
      <c r="BE1372" s="148"/>
      <c r="BF1372" s="148"/>
      <c r="BG1372" s="148"/>
      <c r="BH1372" s="148"/>
    </row>
    <row r="1373" spans="1:60" outlineLevel="1" x14ac:dyDescent="0.2">
      <c r="A1373" s="155"/>
      <c r="B1373" s="156"/>
      <c r="C1373" s="185" t="s">
        <v>379</v>
      </c>
      <c r="D1373" s="158"/>
      <c r="E1373" s="159"/>
      <c r="F1373" s="157"/>
      <c r="G1373" s="157"/>
      <c r="H1373" s="157"/>
      <c r="I1373" s="157"/>
      <c r="J1373" s="157"/>
      <c r="K1373" s="157"/>
      <c r="L1373" s="157"/>
      <c r="M1373" s="157"/>
      <c r="N1373" s="157"/>
      <c r="O1373" s="157"/>
      <c r="P1373" s="157"/>
      <c r="Q1373" s="157"/>
      <c r="R1373" s="157"/>
      <c r="S1373" s="157"/>
      <c r="T1373" s="157"/>
      <c r="U1373" s="157"/>
      <c r="V1373" s="157"/>
      <c r="W1373" s="157"/>
      <c r="X1373" s="157"/>
      <c r="Y1373" s="148"/>
      <c r="Z1373" s="148"/>
      <c r="AA1373" s="148"/>
      <c r="AB1373" s="148"/>
      <c r="AC1373" s="148"/>
      <c r="AD1373" s="148"/>
      <c r="AE1373" s="148"/>
      <c r="AF1373" s="148"/>
      <c r="AG1373" s="148" t="s">
        <v>287</v>
      </c>
      <c r="AH1373" s="148">
        <v>0</v>
      </c>
      <c r="AI1373" s="148"/>
      <c r="AJ1373" s="148"/>
      <c r="AK1373" s="148"/>
      <c r="AL1373" s="148"/>
      <c r="AM1373" s="148"/>
      <c r="AN1373" s="148"/>
      <c r="AO1373" s="148"/>
      <c r="AP1373" s="148"/>
      <c r="AQ1373" s="148"/>
      <c r="AR1373" s="148"/>
      <c r="AS1373" s="148"/>
      <c r="AT1373" s="148"/>
      <c r="AU1373" s="148"/>
      <c r="AV1373" s="148"/>
      <c r="AW1373" s="148"/>
      <c r="AX1373" s="148"/>
      <c r="AY1373" s="148"/>
      <c r="AZ1373" s="148"/>
      <c r="BA1373" s="148"/>
      <c r="BB1373" s="148"/>
      <c r="BC1373" s="148"/>
      <c r="BD1373" s="148"/>
      <c r="BE1373" s="148"/>
      <c r="BF1373" s="148"/>
      <c r="BG1373" s="148"/>
      <c r="BH1373" s="148"/>
    </row>
    <row r="1374" spans="1:60" outlineLevel="1" x14ac:dyDescent="0.2">
      <c r="A1374" s="155"/>
      <c r="B1374" s="156"/>
      <c r="C1374" s="185" t="s">
        <v>1322</v>
      </c>
      <c r="D1374" s="158"/>
      <c r="E1374" s="159"/>
      <c r="F1374" s="157"/>
      <c r="G1374" s="157"/>
      <c r="H1374" s="157"/>
      <c r="I1374" s="157"/>
      <c r="J1374" s="157"/>
      <c r="K1374" s="157"/>
      <c r="L1374" s="157"/>
      <c r="M1374" s="157"/>
      <c r="N1374" s="157"/>
      <c r="O1374" s="157"/>
      <c r="P1374" s="157"/>
      <c r="Q1374" s="157"/>
      <c r="R1374" s="157"/>
      <c r="S1374" s="157"/>
      <c r="T1374" s="157"/>
      <c r="U1374" s="157"/>
      <c r="V1374" s="157"/>
      <c r="W1374" s="157"/>
      <c r="X1374" s="157"/>
      <c r="Y1374" s="148"/>
      <c r="Z1374" s="148"/>
      <c r="AA1374" s="148"/>
      <c r="AB1374" s="148"/>
      <c r="AC1374" s="148"/>
      <c r="AD1374" s="148"/>
      <c r="AE1374" s="148"/>
      <c r="AF1374" s="148"/>
      <c r="AG1374" s="148" t="s">
        <v>287</v>
      </c>
      <c r="AH1374" s="148">
        <v>0</v>
      </c>
      <c r="AI1374" s="148"/>
      <c r="AJ1374" s="148"/>
      <c r="AK1374" s="148"/>
      <c r="AL1374" s="148"/>
      <c r="AM1374" s="148"/>
      <c r="AN1374" s="148"/>
      <c r="AO1374" s="148"/>
      <c r="AP1374" s="148"/>
      <c r="AQ1374" s="148"/>
      <c r="AR1374" s="148"/>
      <c r="AS1374" s="148"/>
      <c r="AT1374" s="148"/>
      <c r="AU1374" s="148"/>
      <c r="AV1374" s="148"/>
      <c r="AW1374" s="148"/>
      <c r="AX1374" s="148"/>
      <c r="AY1374" s="148"/>
      <c r="AZ1374" s="148"/>
      <c r="BA1374" s="148"/>
      <c r="BB1374" s="148"/>
      <c r="BC1374" s="148"/>
      <c r="BD1374" s="148"/>
      <c r="BE1374" s="148"/>
      <c r="BF1374" s="148"/>
      <c r="BG1374" s="148"/>
      <c r="BH1374" s="148"/>
    </row>
    <row r="1375" spans="1:60" outlineLevel="1" x14ac:dyDescent="0.2">
      <c r="A1375" s="155"/>
      <c r="B1375" s="156"/>
      <c r="C1375" s="185" t="s">
        <v>1323</v>
      </c>
      <c r="D1375" s="158"/>
      <c r="E1375" s="159">
        <v>36.230000000000004</v>
      </c>
      <c r="F1375" s="157"/>
      <c r="G1375" s="157"/>
      <c r="H1375" s="157"/>
      <c r="I1375" s="157"/>
      <c r="J1375" s="157"/>
      <c r="K1375" s="157"/>
      <c r="L1375" s="157"/>
      <c r="M1375" s="157"/>
      <c r="N1375" s="157"/>
      <c r="O1375" s="157"/>
      <c r="P1375" s="157"/>
      <c r="Q1375" s="157"/>
      <c r="R1375" s="157"/>
      <c r="S1375" s="157"/>
      <c r="T1375" s="157"/>
      <c r="U1375" s="157"/>
      <c r="V1375" s="157"/>
      <c r="W1375" s="157"/>
      <c r="X1375" s="157"/>
      <c r="Y1375" s="148"/>
      <c r="Z1375" s="148"/>
      <c r="AA1375" s="148"/>
      <c r="AB1375" s="148"/>
      <c r="AC1375" s="148"/>
      <c r="AD1375" s="148"/>
      <c r="AE1375" s="148"/>
      <c r="AF1375" s="148"/>
      <c r="AG1375" s="148" t="s">
        <v>287</v>
      </c>
      <c r="AH1375" s="148">
        <v>0</v>
      </c>
      <c r="AI1375" s="148"/>
      <c r="AJ1375" s="148"/>
      <c r="AK1375" s="148"/>
      <c r="AL1375" s="148"/>
      <c r="AM1375" s="148"/>
      <c r="AN1375" s="148"/>
      <c r="AO1375" s="148"/>
      <c r="AP1375" s="148"/>
      <c r="AQ1375" s="148"/>
      <c r="AR1375" s="148"/>
      <c r="AS1375" s="148"/>
      <c r="AT1375" s="148"/>
      <c r="AU1375" s="148"/>
      <c r="AV1375" s="148"/>
      <c r="AW1375" s="148"/>
      <c r="AX1375" s="148"/>
      <c r="AY1375" s="148"/>
      <c r="AZ1375" s="148"/>
      <c r="BA1375" s="148"/>
      <c r="BB1375" s="148"/>
      <c r="BC1375" s="148"/>
      <c r="BD1375" s="148"/>
      <c r="BE1375" s="148"/>
      <c r="BF1375" s="148"/>
      <c r="BG1375" s="148"/>
      <c r="BH1375" s="148"/>
    </row>
    <row r="1376" spans="1:60" outlineLevel="1" x14ac:dyDescent="0.2">
      <c r="A1376" s="167">
        <v>228</v>
      </c>
      <c r="B1376" s="168" t="s">
        <v>1324</v>
      </c>
      <c r="C1376" s="184" t="s">
        <v>1325</v>
      </c>
      <c r="D1376" s="169" t="s">
        <v>353</v>
      </c>
      <c r="E1376" s="170">
        <v>20.8</v>
      </c>
      <c r="F1376" s="171"/>
      <c r="G1376" s="172">
        <f>ROUND(E1376*F1376,2)</f>
        <v>0</v>
      </c>
      <c r="H1376" s="171"/>
      <c r="I1376" s="172">
        <f>ROUND(E1376*H1376,2)</f>
        <v>0</v>
      </c>
      <c r="J1376" s="171"/>
      <c r="K1376" s="172">
        <f>ROUND(E1376*J1376,2)</f>
        <v>0</v>
      </c>
      <c r="L1376" s="172">
        <v>15</v>
      </c>
      <c r="M1376" s="172">
        <f>G1376*(1+L1376/100)</f>
        <v>0</v>
      </c>
      <c r="N1376" s="172">
        <v>0</v>
      </c>
      <c r="O1376" s="172">
        <f>ROUND(E1376*N1376,2)</f>
        <v>0</v>
      </c>
      <c r="P1376" s="172">
        <v>0</v>
      </c>
      <c r="Q1376" s="172">
        <f>ROUND(E1376*P1376,2)</f>
        <v>0</v>
      </c>
      <c r="R1376" s="172"/>
      <c r="S1376" s="172" t="s">
        <v>291</v>
      </c>
      <c r="T1376" s="173" t="s">
        <v>283</v>
      </c>
      <c r="U1376" s="157">
        <v>0</v>
      </c>
      <c r="V1376" s="157">
        <f>ROUND(E1376*U1376,2)</f>
        <v>0</v>
      </c>
      <c r="W1376" s="157"/>
      <c r="X1376" s="157" t="s">
        <v>292</v>
      </c>
      <c r="Y1376" s="148"/>
      <c r="Z1376" s="148"/>
      <c r="AA1376" s="148"/>
      <c r="AB1376" s="148"/>
      <c r="AC1376" s="148"/>
      <c r="AD1376" s="148"/>
      <c r="AE1376" s="148"/>
      <c r="AF1376" s="148"/>
      <c r="AG1376" s="148" t="s">
        <v>1242</v>
      </c>
      <c r="AH1376" s="148"/>
      <c r="AI1376" s="148"/>
      <c r="AJ1376" s="148"/>
      <c r="AK1376" s="148"/>
      <c r="AL1376" s="148"/>
      <c r="AM1376" s="148"/>
      <c r="AN1376" s="148"/>
      <c r="AO1376" s="148"/>
      <c r="AP1376" s="148"/>
      <c r="AQ1376" s="148"/>
      <c r="AR1376" s="148"/>
      <c r="AS1376" s="148"/>
      <c r="AT1376" s="148"/>
      <c r="AU1376" s="148"/>
      <c r="AV1376" s="148"/>
      <c r="AW1376" s="148"/>
      <c r="AX1376" s="148"/>
      <c r="AY1376" s="148"/>
      <c r="AZ1376" s="148"/>
      <c r="BA1376" s="148"/>
      <c r="BB1376" s="148"/>
      <c r="BC1376" s="148"/>
      <c r="BD1376" s="148"/>
      <c r="BE1376" s="148"/>
      <c r="BF1376" s="148"/>
      <c r="BG1376" s="148"/>
      <c r="BH1376" s="148"/>
    </row>
    <row r="1377" spans="1:60" outlineLevel="1" x14ac:dyDescent="0.2">
      <c r="A1377" s="155"/>
      <c r="B1377" s="156"/>
      <c r="C1377" s="185" t="s">
        <v>955</v>
      </c>
      <c r="D1377" s="158"/>
      <c r="E1377" s="159"/>
      <c r="F1377" s="157"/>
      <c r="G1377" s="157"/>
      <c r="H1377" s="157"/>
      <c r="I1377" s="157"/>
      <c r="J1377" s="157"/>
      <c r="K1377" s="157"/>
      <c r="L1377" s="157"/>
      <c r="M1377" s="157"/>
      <c r="N1377" s="157"/>
      <c r="O1377" s="157"/>
      <c r="P1377" s="157"/>
      <c r="Q1377" s="157"/>
      <c r="R1377" s="157"/>
      <c r="S1377" s="157"/>
      <c r="T1377" s="157"/>
      <c r="U1377" s="157"/>
      <c r="V1377" s="157"/>
      <c r="W1377" s="157"/>
      <c r="X1377" s="157"/>
      <c r="Y1377" s="148"/>
      <c r="Z1377" s="148"/>
      <c r="AA1377" s="148"/>
      <c r="AB1377" s="148"/>
      <c r="AC1377" s="148"/>
      <c r="AD1377" s="148"/>
      <c r="AE1377" s="148"/>
      <c r="AF1377" s="148"/>
      <c r="AG1377" s="148" t="s">
        <v>287</v>
      </c>
      <c r="AH1377" s="148">
        <v>0</v>
      </c>
      <c r="AI1377" s="148"/>
      <c r="AJ1377" s="148"/>
      <c r="AK1377" s="148"/>
      <c r="AL1377" s="148"/>
      <c r="AM1377" s="148"/>
      <c r="AN1377" s="148"/>
      <c r="AO1377" s="148"/>
      <c r="AP1377" s="148"/>
      <c r="AQ1377" s="148"/>
      <c r="AR1377" s="148"/>
      <c r="AS1377" s="148"/>
      <c r="AT1377" s="148"/>
      <c r="AU1377" s="148"/>
      <c r="AV1377" s="148"/>
      <c r="AW1377" s="148"/>
      <c r="AX1377" s="148"/>
      <c r="AY1377" s="148"/>
      <c r="AZ1377" s="148"/>
      <c r="BA1377" s="148"/>
      <c r="BB1377" s="148"/>
      <c r="BC1377" s="148"/>
      <c r="BD1377" s="148"/>
      <c r="BE1377" s="148"/>
      <c r="BF1377" s="148"/>
      <c r="BG1377" s="148"/>
      <c r="BH1377" s="148"/>
    </row>
    <row r="1378" spans="1:60" outlineLevel="1" x14ac:dyDescent="0.2">
      <c r="A1378" s="155"/>
      <c r="B1378" s="156"/>
      <c r="C1378" s="185" t="s">
        <v>1299</v>
      </c>
      <c r="D1378" s="158"/>
      <c r="E1378" s="159"/>
      <c r="F1378" s="157"/>
      <c r="G1378" s="157"/>
      <c r="H1378" s="157"/>
      <c r="I1378" s="157"/>
      <c r="J1378" s="157"/>
      <c r="K1378" s="157"/>
      <c r="L1378" s="157"/>
      <c r="M1378" s="157"/>
      <c r="N1378" s="157"/>
      <c r="O1378" s="157"/>
      <c r="P1378" s="157"/>
      <c r="Q1378" s="157"/>
      <c r="R1378" s="157"/>
      <c r="S1378" s="157"/>
      <c r="T1378" s="157"/>
      <c r="U1378" s="157"/>
      <c r="V1378" s="157"/>
      <c r="W1378" s="157"/>
      <c r="X1378" s="157"/>
      <c r="Y1378" s="148"/>
      <c r="Z1378" s="148"/>
      <c r="AA1378" s="148"/>
      <c r="AB1378" s="148"/>
      <c r="AC1378" s="148"/>
      <c r="AD1378" s="148"/>
      <c r="AE1378" s="148"/>
      <c r="AF1378" s="148"/>
      <c r="AG1378" s="148" t="s">
        <v>287</v>
      </c>
      <c r="AH1378" s="148">
        <v>0</v>
      </c>
      <c r="AI1378" s="148"/>
      <c r="AJ1378" s="148"/>
      <c r="AK1378" s="148"/>
      <c r="AL1378" s="148"/>
      <c r="AM1378" s="148"/>
      <c r="AN1378" s="148"/>
      <c r="AO1378" s="148"/>
      <c r="AP1378" s="148"/>
      <c r="AQ1378" s="148"/>
      <c r="AR1378" s="148"/>
      <c r="AS1378" s="148"/>
      <c r="AT1378" s="148"/>
      <c r="AU1378" s="148"/>
      <c r="AV1378" s="148"/>
      <c r="AW1378" s="148"/>
      <c r="AX1378" s="148"/>
      <c r="AY1378" s="148"/>
      <c r="AZ1378" s="148"/>
      <c r="BA1378" s="148"/>
      <c r="BB1378" s="148"/>
      <c r="BC1378" s="148"/>
      <c r="BD1378" s="148"/>
      <c r="BE1378" s="148"/>
      <c r="BF1378" s="148"/>
      <c r="BG1378" s="148"/>
      <c r="BH1378" s="148"/>
    </row>
    <row r="1379" spans="1:60" outlineLevel="1" x14ac:dyDescent="0.2">
      <c r="A1379" s="155"/>
      <c r="B1379" s="156"/>
      <c r="C1379" s="185" t="s">
        <v>957</v>
      </c>
      <c r="D1379" s="158"/>
      <c r="E1379" s="159"/>
      <c r="F1379" s="157"/>
      <c r="G1379" s="157"/>
      <c r="H1379" s="157"/>
      <c r="I1379" s="157"/>
      <c r="J1379" s="157"/>
      <c r="K1379" s="157"/>
      <c r="L1379" s="157"/>
      <c r="M1379" s="157"/>
      <c r="N1379" s="157"/>
      <c r="O1379" s="157"/>
      <c r="P1379" s="157"/>
      <c r="Q1379" s="157"/>
      <c r="R1379" s="157"/>
      <c r="S1379" s="157"/>
      <c r="T1379" s="157"/>
      <c r="U1379" s="157"/>
      <c r="V1379" s="157"/>
      <c r="W1379" s="157"/>
      <c r="X1379" s="157"/>
      <c r="Y1379" s="148"/>
      <c r="Z1379" s="148"/>
      <c r="AA1379" s="148"/>
      <c r="AB1379" s="148"/>
      <c r="AC1379" s="148"/>
      <c r="AD1379" s="148"/>
      <c r="AE1379" s="148"/>
      <c r="AF1379" s="148"/>
      <c r="AG1379" s="148" t="s">
        <v>287</v>
      </c>
      <c r="AH1379" s="148">
        <v>0</v>
      </c>
      <c r="AI1379" s="148"/>
      <c r="AJ1379" s="148"/>
      <c r="AK1379" s="148"/>
      <c r="AL1379" s="148"/>
      <c r="AM1379" s="148"/>
      <c r="AN1379" s="148"/>
      <c r="AO1379" s="148"/>
      <c r="AP1379" s="148"/>
      <c r="AQ1379" s="148"/>
      <c r="AR1379" s="148"/>
      <c r="AS1379" s="148"/>
      <c r="AT1379" s="148"/>
      <c r="AU1379" s="148"/>
      <c r="AV1379" s="148"/>
      <c r="AW1379" s="148"/>
      <c r="AX1379" s="148"/>
      <c r="AY1379" s="148"/>
      <c r="AZ1379" s="148"/>
      <c r="BA1379" s="148"/>
      <c r="BB1379" s="148"/>
      <c r="BC1379" s="148"/>
      <c r="BD1379" s="148"/>
      <c r="BE1379" s="148"/>
      <c r="BF1379" s="148"/>
      <c r="BG1379" s="148"/>
      <c r="BH1379" s="148"/>
    </row>
    <row r="1380" spans="1:60" outlineLevel="1" x14ac:dyDescent="0.2">
      <c r="A1380" s="155"/>
      <c r="B1380" s="156"/>
      <c r="C1380" s="185" t="s">
        <v>1326</v>
      </c>
      <c r="D1380" s="158"/>
      <c r="E1380" s="159">
        <v>20.8</v>
      </c>
      <c r="F1380" s="157"/>
      <c r="G1380" s="157"/>
      <c r="H1380" s="157"/>
      <c r="I1380" s="157"/>
      <c r="J1380" s="157"/>
      <c r="K1380" s="157"/>
      <c r="L1380" s="157"/>
      <c r="M1380" s="157"/>
      <c r="N1380" s="157"/>
      <c r="O1380" s="157"/>
      <c r="P1380" s="157"/>
      <c r="Q1380" s="157"/>
      <c r="R1380" s="157"/>
      <c r="S1380" s="157"/>
      <c r="T1380" s="157"/>
      <c r="U1380" s="157"/>
      <c r="V1380" s="157"/>
      <c r="W1380" s="157"/>
      <c r="X1380" s="157"/>
      <c r="Y1380" s="148"/>
      <c r="Z1380" s="148"/>
      <c r="AA1380" s="148"/>
      <c r="AB1380" s="148"/>
      <c r="AC1380" s="148"/>
      <c r="AD1380" s="148"/>
      <c r="AE1380" s="148"/>
      <c r="AF1380" s="148"/>
      <c r="AG1380" s="148" t="s">
        <v>287</v>
      </c>
      <c r="AH1380" s="148">
        <v>0</v>
      </c>
      <c r="AI1380" s="148"/>
      <c r="AJ1380" s="148"/>
      <c r="AK1380" s="148"/>
      <c r="AL1380" s="148"/>
      <c r="AM1380" s="148"/>
      <c r="AN1380" s="148"/>
      <c r="AO1380" s="148"/>
      <c r="AP1380" s="148"/>
      <c r="AQ1380" s="148"/>
      <c r="AR1380" s="148"/>
      <c r="AS1380" s="148"/>
      <c r="AT1380" s="148"/>
      <c r="AU1380" s="148"/>
      <c r="AV1380" s="148"/>
      <c r="AW1380" s="148"/>
      <c r="AX1380" s="148"/>
      <c r="AY1380" s="148"/>
      <c r="AZ1380" s="148"/>
      <c r="BA1380" s="148"/>
      <c r="BB1380" s="148"/>
      <c r="BC1380" s="148"/>
      <c r="BD1380" s="148"/>
      <c r="BE1380" s="148"/>
      <c r="BF1380" s="148"/>
      <c r="BG1380" s="148"/>
      <c r="BH1380" s="148"/>
    </row>
    <row r="1381" spans="1:60" outlineLevel="1" x14ac:dyDescent="0.2">
      <c r="A1381" s="167">
        <v>229</v>
      </c>
      <c r="B1381" s="168" t="s">
        <v>1327</v>
      </c>
      <c r="C1381" s="184" t="s">
        <v>1328</v>
      </c>
      <c r="D1381" s="169" t="s">
        <v>353</v>
      </c>
      <c r="E1381" s="170">
        <v>10.700000000000001</v>
      </c>
      <c r="F1381" s="171"/>
      <c r="G1381" s="172">
        <f>ROUND(E1381*F1381,2)</f>
        <v>0</v>
      </c>
      <c r="H1381" s="171"/>
      <c r="I1381" s="172">
        <f>ROUND(E1381*H1381,2)</f>
        <v>0</v>
      </c>
      <c r="J1381" s="171"/>
      <c r="K1381" s="172">
        <f>ROUND(E1381*J1381,2)</f>
        <v>0</v>
      </c>
      <c r="L1381" s="172">
        <v>15</v>
      </c>
      <c r="M1381" s="172">
        <f>G1381*(1+L1381/100)</f>
        <v>0</v>
      </c>
      <c r="N1381" s="172">
        <v>0</v>
      </c>
      <c r="O1381" s="172">
        <f>ROUND(E1381*N1381,2)</f>
        <v>0</v>
      </c>
      <c r="P1381" s="172">
        <v>0</v>
      </c>
      <c r="Q1381" s="172">
        <f>ROUND(E1381*P1381,2)</f>
        <v>0</v>
      </c>
      <c r="R1381" s="172"/>
      <c r="S1381" s="172" t="s">
        <v>282</v>
      </c>
      <c r="T1381" s="173" t="s">
        <v>283</v>
      </c>
      <c r="U1381" s="157">
        <v>0</v>
      </c>
      <c r="V1381" s="157">
        <f>ROUND(E1381*U1381,2)</f>
        <v>0</v>
      </c>
      <c r="W1381" s="157"/>
      <c r="X1381" s="157" t="s">
        <v>292</v>
      </c>
      <c r="Y1381" s="148"/>
      <c r="Z1381" s="148"/>
      <c r="AA1381" s="148"/>
      <c r="AB1381" s="148"/>
      <c r="AC1381" s="148"/>
      <c r="AD1381" s="148"/>
      <c r="AE1381" s="148"/>
      <c r="AF1381" s="148"/>
      <c r="AG1381" s="148" t="s">
        <v>1242</v>
      </c>
      <c r="AH1381" s="148"/>
      <c r="AI1381" s="148"/>
      <c r="AJ1381" s="148"/>
      <c r="AK1381" s="148"/>
      <c r="AL1381" s="148"/>
      <c r="AM1381" s="148"/>
      <c r="AN1381" s="148"/>
      <c r="AO1381" s="148"/>
      <c r="AP1381" s="148"/>
      <c r="AQ1381" s="148"/>
      <c r="AR1381" s="148"/>
      <c r="AS1381" s="148"/>
      <c r="AT1381" s="148"/>
      <c r="AU1381" s="148"/>
      <c r="AV1381" s="148"/>
      <c r="AW1381" s="148"/>
      <c r="AX1381" s="148"/>
      <c r="AY1381" s="148"/>
      <c r="AZ1381" s="148"/>
      <c r="BA1381" s="148"/>
      <c r="BB1381" s="148"/>
      <c r="BC1381" s="148"/>
      <c r="BD1381" s="148"/>
      <c r="BE1381" s="148"/>
      <c r="BF1381" s="148"/>
      <c r="BG1381" s="148"/>
      <c r="BH1381" s="148"/>
    </row>
    <row r="1382" spans="1:60" outlineLevel="1" x14ac:dyDescent="0.2">
      <c r="A1382" s="155"/>
      <c r="B1382" s="156"/>
      <c r="C1382" s="185" t="s">
        <v>955</v>
      </c>
      <c r="D1382" s="158"/>
      <c r="E1382" s="159"/>
      <c r="F1382" s="157"/>
      <c r="G1382" s="157"/>
      <c r="H1382" s="157"/>
      <c r="I1382" s="157"/>
      <c r="J1382" s="157"/>
      <c r="K1382" s="157"/>
      <c r="L1382" s="157"/>
      <c r="M1382" s="157"/>
      <c r="N1382" s="157"/>
      <c r="O1382" s="157"/>
      <c r="P1382" s="157"/>
      <c r="Q1382" s="157"/>
      <c r="R1382" s="157"/>
      <c r="S1382" s="157"/>
      <c r="T1382" s="157"/>
      <c r="U1382" s="157"/>
      <c r="V1382" s="157"/>
      <c r="W1382" s="157"/>
      <c r="X1382" s="157"/>
      <c r="Y1382" s="148"/>
      <c r="Z1382" s="148"/>
      <c r="AA1382" s="148"/>
      <c r="AB1382" s="148"/>
      <c r="AC1382" s="148"/>
      <c r="AD1382" s="148"/>
      <c r="AE1382" s="148"/>
      <c r="AF1382" s="148"/>
      <c r="AG1382" s="148" t="s">
        <v>287</v>
      </c>
      <c r="AH1382" s="148">
        <v>0</v>
      </c>
      <c r="AI1382" s="148"/>
      <c r="AJ1382" s="148"/>
      <c r="AK1382" s="148"/>
      <c r="AL1382" s="148"/>
      <c r="AM1382" s="148"/>
      <c r="AN1382" s="148"/>
      <c r="AO1382" s="148"/>
      <c r="AP1382" s="148"/>
      <c r="AQ1382" s="148"/>
      <c r="AR1382" s="148"/>
      <c r="AS1382" s="148"/>
      <c r="AT1382" s="148"/>
      <c r="AU1382" s="148"/>
      <c r="AV1382" s="148"/>
      <c r="AW1382" s="148"/>
      <c r="AX1382" s="148"/>
      <c r="AY1382" s="148"/>
      <c r="AZ1382" s="148"/>
      <c r="BA1382" s="148"/>
      <c r="BB1382" s="148"/>
      <c r="BC1382" s="148"/>
      <c r="BD1382" s="148"/>
      <c r="BE1382" s="148"/>
      <c r="BF1382" s="148"/>
      <c r="BG1382" s="148"/>
      <c r="BH1382" s="148"/>
    </row>
    <row r="1383" spans="1:60" outlineLevel="1" x14ac:dyDescent="0.2">
      <c r="A1383" s="155"/>
      <c r="B1383" s="156"/>
      <c r="C1383" s="185" t="s">
        <v>1304</v>
      </c>
      <c r="D1383" s="158"/>
      <c r="E1383" s="159"/>
      <c r="F1383" s="157"/>
      <c r="G1383" s="157"/>
      <c r="H1383" s="157"/>
      <c r="I1383" s="157"/>
      <c r="J1383" s="157"/>
      <c r="K1383" s="157"/>
      <c r="L1383" s="157"/>
      <c r="M1383" s="157"/>
      <c r="N1383" s="157"/>
      <c r="O1383" s="157"/>
      <c r="P1383" s="157"/>
      <c r="Q1383" s="157"/>
      <c r="R1383" s="157"/>
      <c r="S1383" s="157"/>
      <c r="T1383" s="157"/>
      <c r="U1383" s="157"/>
      <c r="V1383" s="157"/>
      <c r="W1383" s="157"/>
      <c r="X1383" s="157"/>
      <c r="Y1383" s="148"/>
      <c r="Z1383" s="148"/>
      <c r="AA1383" s="148"/>
      <c r="AB1383" s="148"/>
      <c r="AC1383" s="148"/>
      <c r="AD1383" s="148"/>
      <c r="AE1383" s="148"/>
      <c r="AF1383" s="148"/>
      <c r="AG1383" s="148" t="s">
        <v>287</v>
      </c>
      <c r="AH1383" s="148">
        <v>0</v>
      </c>
      <c r="AI1383" s="148"/>
      <c r="AJ1383" s="148"/>
      <c r="AK1383" s="148"/>
      <c r="AL1383" s="148"/>
      <c r="AM1383" s="148"/>
      <c r="AN1383" s="148"/>
      <c r="AO1383" s="148"/>
      <c r="AP1383" s="148"/>
      <c r="AQ1383" s="148"/>
      <c r="AR1383" s="148"/>
      <c r="AS1383" s="148"/>
      <c r="AT1383" s="148"/>
      <c r="AU1383" s="148"/>
      <c r="AV1383" s="148"/>
      <c r="AW1383" s="148"/>
      <c r="AX1383" s="148"/>
      <c r="AY1383" s="148"/>
      <c r="AZ1383" s="148"/>
      <c r="BA1383" s="148"/>
      <c r="BB1383" s="148"/>
      <c r="BC1383" s="148"/>
      <c r="BD1383" s="148"/>
      <c r="BE1383" s="148"/>
      <c r="BF1383" s="148"/>
      <c r="BG1383" s="148"/>
      <c r="BH1383" s="148"/>
    </row>
    <row r="1384" spans="1:60" outlineLevel="1" x14ac:dyDescent="0.2">
      <c r="A1384" s="155"/>
      <c r="B1384" s="156"/>
      <c r="C1384" s="185" t="s">
        <v>1305</v>
      </c>
      <c r="D1384" s="158"/>
      <c r="E1384" s="159"/>
      <c r="F1384" s="157"/>
      <c r="G1384" s="157"/>
      <c r="H1384" s="157"/>
      <c r="I1384" s="157"/>
      <c r="J1384" s="157"/>
      <c r="K1384" s="157"/>
      <c r="L1384" s="157"/>
      <c r="M1384" s="157"/>
      <c r="N1384" s="157"/>
      <c r="O1384" s="157"/>
      <c r="P1384" s="157"/>
      <c r="Q1384" s="157"/>
      <c r="R1384" s="157"/>
      <c r="S1384" s="157"/>
      <c r="T1384" s="157"/>
      <c r="U1384" s="157"/>
      <c r="V1384" s="157"/>
      <c r="W1384" s="157"/>
      <c r="X1384" s="157"/>
      <c r="Y1384" s="148"/>
      <c r="Z1384" s="148"/>
      <c r="AA1384" s="148"/>
      <c r="AB1384" s="148"/>
      <c r="AC1384" s="148"/>
      <c r="AD1384" s="148"/>
      <c r="AE1384" s="148"/>
      <c r="AF1384" s="148"/>
      <c r="AG1384" s="148" t="s">
        <v>287</v>
      </c>
      <c r="AH1384" s="148">
        <v>0</v>
      </c>
      <c r="AI1384" s="148"/>
      <c r="AJ1384" s="148"/>
      <c r="AK1384" s="148"/>
      <c r="AL1384" s="148"/>
      <c r="AM1384" s="148"/>
      <c r="AN1384" s="148"/>
      <c r="AO1384" s="148"/>
      <c r="AP1384" s="148"/>
      <c r="AQ1384" s="148"/>
      <c r="AR1384" s="148"/>
      <c r="AS1384" s="148"/>
      <c r="AT1384" s="148"/>
      <c r="AU1384" s="148"/>
      <c r="AV1384" s="148"/>
      <c r="AW1384" s="148"/>
      <c r="AX1384" s="148"/>
      <c r="AY1384" s="148"/>
      <c r="AZ1384" s="148"/>
      <c r="BA1384" s="148"/>
      <c r="BB1384" s="148"/>
      <c r="BC1384" s="148"/>
      <c r="BD1384" s="148"/>
      <c r="BE1384" s="148"/>
      <c r="BF1384" s="148"/>
      <c r="BG1384" s="148"/>
      <c r="BH1384" s="148"/>
    </row>
    <row r="1385" spans="1:60" outlineLevel="1" x14ac:dyDescent="0.2">
      <c r="A1385" s="155"/>
      <c r="B1385" s="156"/>
      <c r="C1385" s="185" t="s">
        <v>1306</v>
      </c>
      <c r="D1385" s="158"/>
      <c r="E1385" s="159"/>
      <c r="F1385" s="157"/>
      <c r="G1385" s="157"/>
      <c r="H1385" s="157"/>
      <c r="I1385" s="157"/>
      <c r="J1385" s="157"/>
      <c r="K1385" s="157"/>
      <c r="L1385" s="157"/>
      <c r="M1385" s="157"/>
      <c r="N1385" s="157"/>
      <c r="O1385" s="157"/>
      <c r="P1385" s="157"/>
      <c r="Q1385" s="157"/>
      <c r="R1385" s="157"/>
      <c r="S1385" s="157"/>
      <c r="T1385" s="157"/>
      <c r="U1385" s="157"/>
      <c r="V1385" s="157"/>
      <c r="W1385" s="157"/>
      <c r="X1385" s="157"/>
      <c r="Y1385" s="148"/>
      <c r="Z1385" s="148"/>
      <c r="AA1385" s="148"/>
      <c r="AB1385" s="148"/>
      <c r="AC1385" s="148"/>
      <c r="AD1385" s="148"/>
      <c r="AE1385" s="148"/>
      <c r="AF1385" s="148"/>
      <c r="AG1385" s="148" t="s">
        <v>287</v>
      </c>
      <c r="AH1385" s="148">
        <v>0</v>
      </c>
      <c r="AI1385" s="148"/>
      <c r="AJ1385" s="148"/>
      <c r="AK1385" s="148"/>
      <c r="AL1385" s="148"/>
      <c r="AM1385" s="148"/>
      <c r="AN1385" s="148"/>
      <c r="AO1385" s="148"/>
      <c r="AP1385" s="148"/>
      <c r="AQ1385" s="148"/>
      <c r="AR1385" s="148"/>
      <c r="AS1385" s="148"/>
      <c r="AT1385" s="148"/>
      <c r="AU1385" s="148"/>
      <c r="AV1385" s="148"/>
      <c r="AW1385" s="148"/>
      <c r="AX1385" s="148"/>
      <c r="AY1385" s="148"/>
      <c r="AZ1385" s="148"/>
      <c r="BA1385" s="148"/>
      <c r="BB1385" s="148"/>
      <c r="BC1385" s="148"/>
      <c r="BD1385" s="148"/>
      <c r="BE1385" s="148"/>
      <c r="BF1385" s="148"/>
      <c r="BG1385" s="148"/>
      <c r="BH1385" s="148"/>
    </row>
    <row r="1386" spans="1:60" outlineLevel="1" x14ac:dyDescent="0.2">
      <c r="A1386" s="155"/>
      <c r="B1386" s="156"/>
      <c r="C1386" s="185" t="s">
        <v>1307</v>
      </c>
      <c r="D1386" s="158"/>
      <c r="E1386" s="159"/>
      <c r="F1386" s="157"/>
      <c r="G1386" s="157"/>
      <c r="H1386" s="157"/>
      <c r="I1386" s="157"/>
      <c r="J1386" s="157"/>
      <c r="K1386" s="157"/>
      <c r="L1386" s="157"/>
      <c r="M1386" s="157"/>
      <c r="N1386" s="157"/>
      <c r="O1386" s="157"/>
      <c r="P1386" s="157"/>
      <c r="Q1386" s="157"/>
      <c r="R1386" s="157"/>
      <c r="S1386" s="157"/>
      <c r="T1386" s="157"/>
      <c r="U1386" s="157"/>
      <c r="V1386" s="157"/>
      <c r="W1386" s="157"/>
      <c r="X1386" s="157"/>
      <c r="Y1386" s="148"/>
      <c r="Z1386" s="148"/>
      <c r="AA1386" s="148"/>
      <c r="AB1386" s="148"/>
      <c r="AC1386" s="148"/>
      <c r="AD1386" s="148"/>
      <c r="AE1386" s="148"/>
      <c r="AF1386" s="148"/>
      <c r="AG1386" s="148" t="s">
        <v>287</v>
      </c>
      <c r="AH1386" s="148">
        <v>0</v>
      </c>
      <c r="AI1386" s="148"/>
      <c r="AJ1386" s="148"/>
      <c r="AK1386" s="148"/>
      <c r="AL1386" s="148"/>
      <c r="AM1386" s="148"/>
      <c r="AN1386" s="148"/>
      <c r="AO1386" s="148"/>
      <c r="AP1386" s="148"/>
      <c r="AQ1386" s="148"/>
      <c r="AR1386" s="148"/>
      <c r="AS1386" s="148"/>
      <c r="AT1386" s="148"/>
      <c r="AU1386" s="148"/>
      <c r="AV1386" s="148"/>
      <c r="AW1386" s="148"/>
      <c r="AX1386" s="148"/>
      <c r="AY1386" s="148"/>
      <c r="AZ1386" s="148"/>
      <c r="BA1386" s="148"/>
      <c r="BB1386" s="148"/>
      <c r="BC1386" s="148"/>
      <c r="BD1386" s="148"/>
      <c r="BE1386" s="148"/>
      <c r="BF1386" s="148"/>
      <c r="BG1386" s="148"/>
      <c r="BH1386" s="148"/>
    </row>
    <row r="1387" spans="1:60" outlineLevel="1" x14ac:dyDescent="0.2">
      <c r="A1387" s="155"/>
      <c r="B1387" s="156"/>
      <c r="C1387" s="185" t="s">
        <v>1308</v>
      </c>
      <c r="D1387" s="158"/>
      <c r="E1387" s="159"/>
      <c r="F1387" s="157"/>
      <c r="G1387" s="157"/>
      <c r="H1387" s="157"/>
      <c r="I1387" s="157"/>
      <c r="J1387" s="157"/>
      <c r="K1387" s="157"/>
      <c r="L1387" s="157"/>
      <c r="M1387" s="157"/>
      <c r="N1387" s="157"/>
      <c r="O1387" s="157"/>
      <c r="P1387" s="157"/>
      <c r="Q1387" s="157"/>
      <c r="R1387" s="157"/>
      <c r="S1387" s="157"/>
      <c r="T1387" s="157"/>
      <c r="U1387" s="157"/>
      <c r="V1387" s="157"/>
      <c r="W1387" s="157"/>
      <c r="X1387" s="157"/>
      <c r="Y1387" s="148"/>
      <c r="Z1387" s="148"/>
      <c r="AA1387" s="148"/>
      <c r="AB1387" s="148"/>
      <c r="AC1387" s="148"/>
      <c r="AD1387" s="148"/>
      <c r="AE1387" s="148"/>
      <c r="AF1387" s="148"/>
      <c r="AG1387" s="148" t="s">
        <v>287</v>
      </c>
      <c r="AH1387" s="148">
        <v>0</v>
      </c>
      <c r="AI1387" s="148"/>
      <c r="AJ1387" s="148"/>
      <c r="AK1387" s="148"/>
      <c r="AL1387" s="148"/>
      <c r="AM1387" s="148"/>
      <c r="AN1387" s="148"/>
      <c r="AO1387" s="148"/>
      <c r="AP1387" s="148"/>
      <c r="AQ1387" s="148"/>
      <c r="AR1387" s="148"/>
      <c r="AS1387" s="148"/>
      <c r="AT1387" s="148"/>
      <c r="AU1387" s="148"/>
      <c r="AV1387" s="148"/>
      <c r="AW1387" s="148"/>
      <c r="AX1387" s="148"/>
      <c r="AY1387" s="148"/>
      <c r="AZ1387" s="148"/>
      <c r="BA1387" s="148"/>
      <c r="BB1387" s="148"/>
      <c r="BC1387" s="148"/>
      <c r="BD1387" s="148"/>
      <c r="BE1387" s="148"/>
      <c r="BF1387" s="148"/>
      <c r="BG1387" s="148"/>
      <c r="BH1387" s="148"/>
    </row>
    <row r="1388" spans="1:60" outlineLevel="1" x14ac:dyDescent="0.2">
      <c r="A1388" s="155"/>
      <c r="B1388" s="156"/>
      <c r="C1388" s="185" t="s">
        <v>1309</v>
      </c>
      <c r="D1388" s="158"/>
      <c r="E1388" s="159">
        <v>10.700000000000001</v>
      </c>
      <c r="F1388" s="157"/>
      <c r="G1388" s="157"/>
      <c r="H1388" s="157"/>
      <c r="I1388" s="157"/>
      <c r="J1388" s="157"/>
      <c r="K1388" s="157"/>
      <c r="L1388" s="157"/>
      <c r="M1388" s="157"/>
      <c r="N1388" s="157"/>
      <c r="O1388" s="157"/>
      <c r="P1388" s="157"/>
      <c r="Q1388" s="157"/>
      <c r="R1388" s="157"/>
      <c r="S1388" s="157"/>
      <c r="T1388" s="157"/>
      <c r="U1388" s="157"/>
      <c r="V1388" s="157"/>
      <c r="W1388" s="157"/>
      <c r="X1388" s="157"/>
      <c r="Y1388" s="148"/>
      <c r="Z1388" s="148"/>
      <c r="AA1388" s="148"/>
      <c r="AB1388" s="148"/>
      <c r="AC1388" s="148"/>
      <c r="AD1388" s="148"/>
      <c r="AE1388" s="148"/>
      <c r="AF1388" s="148"/>
      <c r="AG1388" s="148" t="s">
        <v>287</v>
      </c>
      <c r="AH1388" s="148">
        <v>0</v>
      </c>
      <c r="AI1388" s="148"/>
      <c r="AJ1388" s="148"/>
      <c r="AK1388" s="148"/>
      <c r="AL1388" s="148"/>
      <c r="AM1388" s="148"/>
      <c r="AN1388" s="148"/>
      <c r="AO1388" s="148"/>
      <c r="AP1388" s="148"/>
      <c r="AQ1388" s="148"/>
      <c r="AR1388" s="148"/>
      <c r="AS1388" s="148"/>
      <c r="AT1388" s="148"/>
      <c r="AU1388" s="148"/>
      <c r="AV1388" s="148"/>
      <c r="AW1388" s="148"/>
      <c r="AX1388" s="148"/>
      <c r="AY1388" s="148"/>
      <c r="AZ1388" s="148"/>
      <c r="BA1388" s="148"/>
      <c r="BB1388" s="148"/>
      <c r="BC1388" s="148"/>
      <c r="BD1388" s="148"/>
      <c r="BE1388" s="148"/>
      <c r="BF1388" s="148"/>
      <c r="BG1388" s="148"/>
      <c r="BH1388" s="148"/>
    </row>
    <row r="1389" spans="1:60" outlineLevel="1" x14ac:dyDescent="0.2">
      <c r="A1389" s="167">
        <v>230</v>
      </c>
      <c r="B1389" s="168" t="s">
        <v>1329</v>
      </c>
      <c r="C1389" s="184" t="s">
        <v>1330</v>
      </c>
      <c r="D1389" s="169" t="s">
        <v>353</v>
      </c>
      <c r="E1389" s="170">
        <v>36.225000000000001</v>
      </c>
      <c r="F1389" s="171"/>
      <c r="G1389" s="172">
        <f>ROUND(E1389*F1389,2)</f>
        <v>0</v>
      </c>
      <c r="H1389" s="171"/>
      <c r="I1389" s="172">
        <f>ROUND(E1389*H1389,2)</f>
        <v>0</v>
      </c>
      <c r="J1389" s="171"/>
      <c r="K1389" s="172">
        <f>ROUND(E1389*J1389,2)</f>
        <v>0</v>
      </c>
      <c r="L1389" s="172">
        <v>15</v>
      </c>
      <c r="M1389" s="172">
        <f>G1389*(1+L1389/100)</f>
        <v>0</v>
      </c>
      <c r="N1389" s="172">
        <v>0</v>
      </c>
      <c r="O1389" s="172">
        <f>ROUND(E1389*N1389,2)</f>
        <v>0</v>
      </c>
      <c r="P1389" s="172">
        <v>0</v>
      </c>
      <c r="Q1389" s="172">
        <f>ROUND(E1389*P1389,2)</f>
        <v>0</v>
      </c>
      <c r="R1389" s="172"/>
      <c r="S1389" s="172" t="s">
        <v>282</v>
      </c>
      <c r="T1389" s="173" t="s">
        <v>283</v>
      </c>
      <c r="U1389" s="157">
        <v>0</v>
      </c>
      <c r="V1389" s="157">
        <f>ROUND(E1389*U1389,2)</f>
        <v>0</v>
      </c>
      <c r="W1389" s="157"/>
      <c r="X1389" s="157" t="s">
        <v>292</v>
      </c>
      <c r="Y1389" s="148"/>
      <c r="Z1389" s="148"/>
      <c r="AA1389" s="148"/>
      <c r="AB1389" s="148"/>
      <c r="AC1389" s="148"/>
      <c r="AD1389" s="148"/>
      <c r="AE1389" s="148"/>
      <c r="AF1389" s="148"/>
      <c r="AG1389" s="148" t="s">
        <v>1242</v>
      </c>
      <c r="AH1389" s="148"/>
      <c r="AI1389" s="148"/>
      <c r="AJ1389" s="148"/>
      <c r="AK1389" s="148"/>
      <c r="AL1389" s="148"/>
      <c r="AM1389" s="148"/>
      <c r="AN1389" s="148"/>
      <c r="AO1389" s="148"/>
      <c r="AP1389" s="148"/>
      <c r="AQ1389" s="148"/>
      <c r="AR1389" s="148"/>
      <c r="AS1389" s="148"/>
      <c r="AT1389" s="148"/>
      <c r="AU1389" s="148"/>
      <c r="AV1389" s="148"/>
      <c r="AW1389" s="148"/>
      <c r="AX1389" s="148"/>
      <c r="AY1389" s="148"/>
      <c r="AZ1389" s="148"/>
      <c r="BA1389" s="148"/>
      <c r="BB1389" s="148"/>
      <c r="BC1389" s="148"/>
      <c r="BD1389" s="148"/>
      <c r="BE1389" s="148"/>
      <c r="BF1389" s="148"/>
      <c r="BG1389" s="148"/>
      <c r="BH1389" s="148"/>
    </row>
    <row r="1390" spans="1:60" outlineLevel="1" x14ac:dyDescent="0.2">
      <c r="A1390" s="155"/>
      <c r="B1390" s="156"/>
      <c r="C1390" s="185" t="s">
        <v>955</v>
      </c>
      <c r="D1390" s="158"/>
      <c r="E1390" s="159"/>
      <c r="F1390" s="157"/>
      <c r="G1390" s="157"/>
      <c r="H1390" s="157"/>
      <c r="I1390" s="157"/>
      <c r="J1390" s="157"/>
      <c r="K1390" s="157"/>
      <c r="L1390" s="157"/>
      <c r="M1390" s="157"/>
      <c r="N1390" s="157"/>
      <c r="O1390" s="157"/>
      <c r="P1390" s="157"/>
      <c r="Q1390" s="157"/>
      <c r="R1390" s="157"/>
      <c r="S1390" s="157"/>
      <c r="T1390" s="157"/>
      <c r="U1390" s="157"/>
      <c r="V1390" s="157"/>
      <c r="W1390" s="157"/>
      <c r="X1390" s="157"/>
      <c r="Y1390" s="148"/>
      <c r="Z1390" s="148"/>
      <c r="AA1390" s="148"/>
      <c r="AB1390" s="148"/>
      <c r="AC1390" s="148"/>
      <c r="AD1390" s="148"/>
      <c r="AE1390" s="148"/>
      <c r="AF1390" s="148"/>
      <c r="AG1390" s="148" t="s">
        <v>287</v>
      </c>
      <c r="AH1390" s="148">
        <v>0</v>
      </c>
      <c r="AI1390" s="148"/>
      <c r="AJ1390" s="148"/>
      <c r="AK1390" s="148"/>
      <c r="AL1390" s="148"/>
      <c r="AM1390" s="148"/>
      <c r="AN1390" s="148"/>
      <c r="AO1390" s="148"/>
      <c r="AP1390" s="148"/>
      <c r="AQ1390" s="148"/>
      <c r="AR1390" s="148"/>
      <c r="AS1390" s="148"/>
      <c r="AT1390" s="148"/>
      <c r="AU1390" s="148"/>
      <c r="AV1390" s="148"/>
      <c r="AW1390" s="148"/>
      <c r="AX1390" s="148"/>
      <c r="AY1390" s="148"/>
      <c r="AZ1390" s="148"/>
      <c r="BA1390" s="148"/>
      <c r="BB1390" s="148"/>
      <c r="BC1390" s="148"/>
      <c r="BD1390" s="148"/>
      <c r="BE1390" s="148"/>
      <c r="BF1390" s="148"/>
      <c r="BG1390" s="148"/>
      <c r="BH1390" s="148"/>
    </row>
    <row r="1391" spans="1:60" outlineLevel="1" x14ac:dyDescent="0.2">
      <c r="A1391" s="155"/>
      <c r="B1391" s="156"/>
      <c r="C1391" s="185" t="s">
        <v>373</v>
      </c>
      <c r="D1391" s="158"/>
      <c r="E1391" s="159"/>
      <c r="F1391" s="157"/>
      <c r="G1391" s="157"/>
      <c r="H1391" s="157"/>
      <c r="I1391" s="157"/>
      <c r="J1391" s="157"/>
      <c r="K1391" s="157"/>
      <c r="L1391" s="157"/>
      <c r="M1391" s="157"/>
      <c r="N1391" s="157"/>
      <c r="O1391" s="157"/>
      <c r="P1391" s="157"/>
      <c r="Q1391" s="157"/>
      <c r="R1391" s="157"/>
      <c r="S1391" s="157"/>
      <c r="T1391" s="157"/>
      <c r="U1391" s="157"/>
      <c r="V1391" s="157"/>
      <c r="W1391" s="157"/>
      <c r="X1391" s="157"/>
      <c r="Y1391" s="148"/>
      <c r="Z1391" s="148"/>
      <c r="AA1391" s="148"/>
      <c r="AB1391" s="148"/>
      <c r="AC1391" s="148"/>
      <c r="AD1391" s="148"/>
      <c r="AE1391" s="148"/>
      <c r="AF1391" s="148"/>
      <c r="AG1391" s="148" t="s">
        <v>287</v>
      </c>
      <c r="AH1391" s="148">
        <v>0</v>
      </c>
      <c r="AI1391" s="148"/>
      <c r="AJ1391" s="148"/>
      <c r="AK1391" s="148"/>
      <c r="AL1391" s="148"/>
      <c r="AM1391" s="148"/>
      <c r="AN1391" s="148"/>
      <c r="AO1391" s="148"/>
      <c r="AP1391" s="148"/>
      <c r="AQ1391" s="148"/>
      <c r="AR1391" s="148"/>
      <c r="AS1391" s="148"/>
      <c r="AT1391" s="148"/>
      <c r="AU1391" s="148"/>
      <c r="AV1391" s="148"/>
      <c r="AW1391" s="148"/>
      <c r="AX1391" s="148"/>
      <c r="AY1391" s="148"/>
      <c r="AZ1391" s="148"/>
      <c r="BA1391" s="148"/>
      <c r="BB1391" s="148"/>
      <c r="BC1391" s="148"/>
      <c r="BD1391" s="148"/>
      <c r="BE1391" s="148"/>
      <c r="BF1391" s="148"/>
      <c r="BG1391" s="148"/>
      <c r="BH1391" s="148"/>
    </row>
    <row r="1392" spans="1:60" outlineLevel="1" x14ac:dyDescent="0.2">
      <c r="A1392" s="155"/>
      <c r="B1392" s="156"/>
      <c r="C1392" s="185" t="s">
        <v>1299</v>
      </c>
      <c r="D1392" s="158"/>
      <c r="E1392" s="159"/>
      <c r="F1392" s="157"/>
      <c r="G1392" s="157"/>
      <c r="H1392" s="157"/>
      <c r="I1392" s="157"/>
      <c r="J1392" s="157"/>
      <c r="K1392" s="157"/>
      <c r="L1392" s="157"/>
      <c r="M1392" s="157"/>
      <c r="N1392" s="157"/>
      <c r="O1392" s="157"/>
      <c r="P1392" s="157"/>
      <c r="Q1392" s="157"/>
      <c r="R1392" s="157"/>
      <c r="S1392" s="157"/>
      <c r="T1392" s="157"/>
      <c r="U1392" s="157"/>
      <c r="V1392" s="157"/>
      <c r="W1392" s="157"/>
      <c r="X1392" s="157"/>
      <c r="Y1392" s="148"/>
      <c r="Z1392" s="148"/>
      <c r="AA1392" s="148"/>
      <c r="AB1392" s="148"/>
      <c r="AC1392" s="148"/>
      <c r="AD1392" s="148"/>
      <c r="AE1392" s="148"/>
      <c r="AF1392" s="148"/>
      <c r="AG1392" s="148" t="s">
        <v>287</v>
      </c>
      <c r="AH1392" s="148">
        <v>0</v>
      </c>
      <c r="AI1392" s="148"/>
      <c r="AJ1392" s="148"/>
      <c r="AK1392" s="148"/>
      <c r="AL1392" s="148"/>
      <c r="AM1392" s="148"/>
      <c r="AN1392" s="148"/>
      <c r="AO1392" s="148"/>
      <c r="AP1392" s="148"/>
      <c r="AQ1392" s="148"/>
      <c r="AR1392" s="148"/>
      <c r="AS1392" s="148"/>
      <c r="AT1392" s="148"/>
      <c r="AU1392" s="148"/>
      <c r="AV1392" s="148"/>
      <c r="AW1392" s="148"/>
      <c r="AX1392" s="148"/>
      <c r="AY1392" s="148"/>
      <c r="AZ1392" s="148"/>
      <c r="BA1392" s="148"/>
      <c r="BB1392" s="148"/>
      <c r="BC1392" s="148"/>
      <c r="BD1392" s="148"/>
      <c r="BE1392" s="148"/>
      <c r="BF1392" s="148"/>
      <c r="BG1392" s="148"/>
      <c r="BH1392" s="148"/>
    </row>
    <row r="1393" spans="1:60" outlineLevel="1" x14ac:dyDescent="0.2">
      <c r="A1393" s="155"/>
      <c r="B1393" s="156"/>
      <c r="C1393" s="185" t="s">
        <v>1305</v>
      </c>
      <c r="D1393" s="158"/>
      <c r="E1393" s="159"/>
      <c r="F1393" s="157"/>
      <c r="G1393" s="157"/>
      <c r="H1393" s="157"/>
      <c r="I1393" s="157"/>
      <c r="J1393" s="157"/>
      <c r="K1393" s="157"/>
      <c r="L1393" s="157"/>
      <c r="M1393" s="157"/>
      <c r="N1393" s="157"/>
      <c r="O1393" s="157"/>
      <c r="P1393" s="157"/>
      <c r="Q1393" s="157"/>
      <c r="R1393" s="157"/>
      <c r="S1393" s="157"/>
      <c r="T1393" s="157"/>
      <c r="U1393" s="157"/>
      <c r="V1393" s="157"/>
      <c r="W1393" s="157"/>
      <c r="X1393" s="157"/>
      <c r="Y1393" s="148"/>
      <c r="Z1393" s="148"/>
      <c r="AA1393" s="148"/>
      <c r="AB1393" s="148"/>
      <c r="AC1393" s="148"/>
      <c r="AD1393" s="148"/>
      <c r="AE1393" s="148"/>
      <c r="AF1393" s="148"/>
      <c r="AG1393" s="148" t="s">
        <v>287</v>
      </c>
      <c r="AH1393" s="148">
        <v>0</v>
      </c>
      <c r="AI1393" s="148"/>
      <c r="AJ1393" s="148"/>
      <c r="AK1393" s="148"/>
      <c r="AL1393" s="148"/>
      <c r="AM1393" s="148"/>
      <c r="AN1393" s="148"/>
      <c r="AO1393" s="148"/>
      <c r="AP1393" s="148"/>
      <c r="AQ1393" s="148"/>
      <c r="AR1393" s="148"/>
      <c r="AS1393" s="148"/>
      <c r="AT1393" s="148"/>
      <c r="AU1393" s="148"/>
      <c r="AV1393" s="148"/>
      <c r="AW1393" s="148"/>
      <c r="AX1393" s="148"/>
      <c r="AY1393" s="148"/>
      <c r="AZ1393" s="148"/>
      <c r="BA1393" s="148"/>
      <c r="BB1393" s="148"/>
      <c r="BC1393" s="148"/>
      <c r="BD1393" s="148"/>
      <c r="BE1393" s="148"/>
      <c r="BF1393" s="148"/>
      <c r="BG1393" s="148"/>
      <c r="BH1393" s="148"/>
    </row>
    <row r="1394" spans="1:60" outlineLevel="1" x14ac:dyDescent="0.2">
      <c r="A1394" s="155"/>
      <c r="B1394" s="156"/>
      <c r="C1394" s="185" t="s">
        <v>1306</v>
      </c>
      <c r="D1394" s="158"/>
      <c r="E1394" s="159"/>
      <c r="F1394" s="157"/>
      <c r="G1394" s="157"/>
      <c r="H1394" s="157"/>
      <c r="I1394" s="157"/>
      <c r="J1394" s="157"/>
      <c r="K1394" s="157"/>
      <c r="L1394" s="157"/>
      <c r="M1394" s="157"/>
      <c r="N1394" s="157"/>
      <c r="O1394" s="157"/>
      <c r="P1394" s="157"/>
      <c r="Q1394" s="157"/>
      <c r="R1394" s="157"/>
      <c r="S1394" s="157"/>
      <c r="T1394" s="157"/>
      <c r="U1394" s="157"/>
      <c r="V1394" s="157"/>
      <c r="W1394" s="157"/>
      <c r="X1394" s="157"/>
      <c r="Y1394" s="148"/>
      <c r="Z1394" s="148"/>
      <c r="AA1394" s="148"/>
      <c r="AB1394" s="148"/>
      <c r="AC1394" s="148"/>
      <c r="AD1394" s="148"/>
      <c r="AE1394" s="148"/>
      <c r="AF1394" s="148"/>
      <c r="AG1394" s="148" t="s">
        <v>287</v>
      </c>
      <c r="AH1394" s="148">
        <v>0</v>
      </c>
      <c r="AI1394" s="148"/>
      <c r="AJ1394" s="148"/>
      <c r="AK1394" s="148"/>
      <c r="AL1394" s="148"/>
      <c r="AM1394" s="148"/>
      <c r="AN1394" s="148"/>
      <c r="AO1394" s="148"/>
      <c r="AP1394" s="148"/>
      <c r="AQ1394" s="148"/>
      <c r="AR1394" s="148"/>
      <c r="AS1394" s="148"/>
      <c r="AT1394" s="148"/>
      <c r="AU1394" s="148"/>
      <c r="AV1394" s="148"/>
      <c r="AW1394" s="148"/>
      <c r="AX1394" s="148"/>
      <c r="AY1394" s="148"/>
      <c r="AZ1394" s="148"/>
      <c r="BA1394" s="148"/>
      <c r="BB1394" s="148"/>
      <c r="BC1394" s="148"/>
      <c r="BD1394" s="148"/>
      <c r="BE1394" s="148"/>
      <c r="BF1394" s="148"/>
      <c r="BG1394" s="148"/>
      <c r="BH1394" s="148"/>
    </row>
    <row r="1395" spans="1:60" outlineLevel="1" x14ac:dyDescent="0.2">
      <c r="A1395" s="155"/>
      <c r="B1395" s="156"/>
      <c r="C1395" s="185" t="s">
        <v>957</v>
      </c>
      <c r="D1395" s="158"/>
      <c r="E1395" s="159"/>
      <c r="F1395" s="157"/>
      <c r="G1395" s="157"/>
      <c r="H1395" s="157"/>
      <c r="I1395" s="157"/>
      <c r="J1395" s="157"/>
      <c r="K1395" s="157"/>
      <c r="L1395" s="157"/>
      <c r="M1395" s="157"/>
      <c r="N1395" s="157"/>
      <c r="O1395" s="157"/>
      <c r="P1395" s="157"/>
      <c r="Q1395" s="157"/>
      <c r="R1395" s="157"/>
      <c r="S1395" s="157"/>
      <c r="T1395" s="157"/>
      <c r="U1395" s="157"/>
      <c r="V1395" s="157"/>
      <c r="W1395" s="157"/>
      <c r="X1395" s="157"/>
      <c r="Y1395" s="148"/>
      <c r="Z1395" s="148"/>
      <c r="AA1395" s="148"/>
      <c r="AB1395" s="148"/>
      <c r="AC1395" s="148"/>
      <c r="AD1395" s="148"/>
      <c r="AE1395" s="148"/>
      <c r="AF1395" s="148"/>
      <c r="AG1395" s="148" t="s">
        <v>287</v>
      </c>
      <c r="AH1395" s="148">
        <v>0</v>
      </c>
      <c r="AI1395" s="148"/>
      <c r="AJ1395" s="148"/>
      <c r="AK1395" s="148"/>
      <c r="AL1395" s="148"/>
      <c r="AM1395" s="148"/>
      <c r="AN1395" s="148"/>
      <c r="AO1395" s="148"/>
      <c r="AP1395" s="148"/>
      <c r="AQ1395" s="148"/>
      <c r="AR1395" s="148"/>
      <c r="AS1395" s="148"/>
      <c r="AT1395" s="148"/>
      <c r="AU1395" s="148"/>
      <c r="AV1395" s="148"/>
      <c r="AW1395" s="148"/>
      <c r="AX1395" s="148"/>
      <c r="AY1395" s="148"/>
      <c r="AZ1395" s="148"/>
      <c r="BA1395" s="148"/>
      <c r="BB1395" s="148"/>
      <c r="BC1395" s="148"/>
      <c r="BD1395" s="148"/>
      <c r="BE1395" s="148"/>
      <c r="BF1395" s="148"/>
      <c r="BG1395" s="148"/>
      <c r="BH1395" s="148"/>
    </row>
    <row r="1396" spans="1:60" outlineLevel="1" x14ac:dyDescent="0.2">
      <c r="A1396" s="155"/>
      <c r="B1396" s="156"/>
      <c r="C1396" s="185" t="s">
        <v>1308</v>
      </c>
      <c r="D1396" s="158"/>
      <c r="E1396" s="159"/>
      <c r="F1396" s="157"/>
      <c r="G1396" s="157"/>
      <c r="H1396" s="157"/>
      <c r="I1396" s="157"/>
      <c r="J1396" s="157"/>
      <c r="K1396" s="157"/>
      <c r="L1396" s="157"/>
      <c r="M1396" s="157"/>
      <c r="N1396" s="157"/>
      <c r="O1396" s="157"/>
      <c r="P1396" s="157"/>
      <c r="Q1396" s="157"/>
      <c r="R1396" s="157"/>
      <c r="S1396" s="157"/>
      <c r="T1396" s="157"/>
      <c r="U1396" s="157"/>
      <c r="V1396" s="157"/>
      <c r="W1396" s="157"/>
      <c r="X1396" s="157"/>
      <c r="Y1396" s="148"/>
      <c r="Z1396" s="148"/>
      <c r="AA1396" s="148"/>
      <c r="AB1396" s="148"/>
      <c r="AC1396" s="148"/>
      <c r="AD1396" s="148"/>
      <c r="AE1396" s="148"/>
      <c r="AF1396" s="148"/>
      <c r="AG1396" s="148" t="s">
        <v>287</v>
      </c>
      <c r="AH1396" s="148">
        <v>0</v>
      </c>
      <c r="AI1396" s="148"/>
      <c r="AJ1396" s="148"/>
      <c r="AK1396" s="148"/>
      <c r="AL1396" s="148"/>
      <c r="AM1396" s="148"/>
      <c r="AN1396" s="148"/>
      <c r="AO1396" s="148"/>
      <c r="AP1396" s="148"/>
      <c r="AQ1396" s="148"/>
      <c r="AR1396" s="148"/>
      <c r="AS1396" s="148"/>
      <c r="AT1396" s="148"/>
      <c r="AU1396" s="148"/>
      <c r="AV1396" s="148"/>
      <c r="AW1396" s="148"/>
      <c r="AX1396" s="148"/>
      <c r="AY1396" s="148"/>
      <c r="AZ1396" s="148"/>
      <c r="BA1396" s="148"/>
      <c r="BB1396" s="148"/>
      <c r="BC1396" s="148"/>
      <c r="BD1396" s="148"/>
      <c r="BE1396" s="148"/>
      <c r="BF1396" s="148"/>
      <c r="BG1396" s="148"/>
      <c r="BH1396" s="148"/>
    </row>
    <row r="1397" spans="1:60" outlineLevel="1" x14ac:dyDescent="0.2">
      <c r="A1397" s="155"/>
      <c r="B1397" s="156"/>
      <c r="C1397" s="185" t="s">
        <v>379</v>
      </c>
      <c r="D1397" s="158"/>
      <c r="E1397" s="159"/>
      <c r="F1397" s="157"/>
      <c r="G1397" s="157"/>
      <c r="H1397" s="157"/>
      <c r="I1397" s="157"/>
      <c r="J1397" s="157"/>
      <c r="K1397" s="157"/>
      <c r="L1397" s="157"/>
      <c r="M1397" s="157"/>
      <c r="N1397" s="157"/>
      <c r="O1397" s="157"/>
      <c r="P1397" s="157"/>
      <c r="Q1397" s="157"/>
      <c r="R1397" s="157"/>
      <c r="S1397" s="157"/>
      <c r="T1397" s="157"/>
      <c r="U1397" s="157"/>
      <c r="V1397" s="157"/>
      <c r="W1397" s="157"/>
      <c r="X1397" s="157"/>
      <c r="Y1397" s="148"/>
      <c r="Z1397" s="148"/>
      <c r="AA1397" s="148"/>
      <c r="AB1397" s="148"/>
      <c r="AC1397" s="148"/>
      <c r="AD1397" s="148"/>
      <c r="AE1397" s="148"/>
      <c r="AF1397" s="148"/>
      <c r="AG1397" s="148" t="s">
        <v>287</v>
      </c>
      <c r="AH1397" s="148">
        <v>0</v>
      </c>
      <c r="AI1397" s="148"/>
      <c r="AJ1397" s="148"/>
      <c r="AK1397" s="148"/>
      <c r="AL1397" s="148"/>
      <c r="AM1397" s="148"/>
      <c r="AN1397" s="148"/>
      <c r="AO1397" s="148"/>
      <c r="AP1397" s="148"/>
      <c r="AQ1397" s="148"/>
      <c r="AR1397" s="148"/>
      <c r="AS1397" s="148"/>
      <c r="AT1397" s="148"/>
      <c r="AU1397" s="148"/>
      <c r="AV1397" s="148"/>
      <c r="AW1397" s="148"/>
      <c r="AX1397" s="148"/>
      <c r="AY1397" s="148"/>
      <c r="AZ1397" s="148"/>
      <c r="BA1397" s="148"/>
      <c r="BB1397" s="148"/>
      <c r="BC1397" s="148"/>
      <c r="BD1397" s="148"/>
      <c r="BE1397" s="148"/>
      <c r="BF1397" s="148"/>
      <c r="BG1397" s="148"/>
      <c r="BH1397" s="148"/>
    </row>
    <row r="1398" spans="1:60" outlineLevel="1" x14ac:dyDescent="0.2">
      <c r="A1398" s="155"/>
      <c r="B1398" s="156"/>
      <c r="C1398" s="185" t="s">
        <v>1322</v>
      </c>
      <c r="D1398" s="158"/>
      <c r="E1398" s="159"/>
      <c r="F1398" s="157"/>
      <c r="G1398" s="157"/>
      <c r="H1398" s="157"/>
      <c r="I1398" s="157"/>
      <c r="J1398" s="157"/>
      <c r="K1398" s="157"/>
      <c r="L1398" s="157"/>
      <c r="M1398" s="157"/>
      <c r="N1398" s="157"/>
      <c r="O1398" s="157"/>
      <c r="P1398" s="157"/>
      <c r="Q1398" s="157"/>
      <c r="R1398" s="157"/>
      <c r="S1398" s="157"/>
      <c r="T1398" s="157"/>
      <c r="U1398" s="157"/>
      <c r="V1398" s="157"/>
      <c r="W1398" s="157"/>
      <c r="X1398" s="157"/>
      <c r="Y1398" s="148"/>
      <c r="Z1398" s="148"/>
      <c r="AA1398" s="148"/>
      <c r="AB1398" s="148"/>
      <c r="AC1398" s="148"/>
      <c r="AD1398" s="148"/>
      <c r="AE1398" s="148"/>
      <c r="AF1398" s="148"/>
      <c r="AG1398" s="148" t="s">
        <v>287</v>
      </c>
      <c r="AH1398" s="148">
        <v>0</v>
      </c>
      <c r="AI1398" s="148"/>
      <c r="AJ1398" s="148"/>
      <c r="AK1398" s="148"/>
      <c r="AL1398" s="148"/>
      <c r="AM1398" s="148"/>
      <c r="AN1398" s="148"/>
      <c r="AO1398" s="148"/>
      <c r="AP1398" s="148"/>
      <c r="AQ1398" s="148"/>
      <c r="AR1398" s="148"/>
      <c r="AS1398" s="148"/>
      <c r="AT1398" s="148"/>
      <c r="AU1398" s="148"/>
      <c r="AV1398" s="148"/>
      <c r="AW1398" s="148"/>
      <c r="AX1398" s="148"/>
      <c r="AY1398" s="148"/>
      <c r="AZ1398" s="148"/>
      <c r="BA1398" s="148"/>
      <c r="BB1398" s="148"/>
      <c r="BC1398" s="148"/>
      <c r="BD1398" s="148"/>
      <c r="BE1398" s="148"/>
      <c r="BF1398" s="148"/>
      <c r="BG1398" s="148"/>
      <c r="BH1398" s="148"/>
    </row>
    <row r="1399" spans="1:60" outlineLevel="1" x14ac:dyDescent="0.2">
      <c r="A1399" s="155"/>
      <c r="B1399" s="156"/>
      <c r="C1399" s="185" t="s">
        <v>1323</v>
      </c>
      <c r="D1399" s="158"/>
      <c r="E1399" s="159">
        <v>36.230000000000004</v>
      </c>
      <c r="F1399" s="157"/>
      <c r="G1399" s="157"/>
      <c r="H1399" s="157"/>
      <c r="I1399" s="157"/>
      <c r="J1399" s="157"/>
      <c r="K1399" s="157"/>
      <c r="L1399" s="157"/>
      <c r="M1399" s="157"/>
      <c r="N1399" s="157"/>
      <c r="O1399" s="157"/>
      <c r="P1399" s="157"/>
      <c r="Q1399" s="157"/>
      <c r="R1399" s="157"/>
      <c r="S1399" s="157"/>
      <c r="T1399" s="157"/>
      <c r="U1399" s="157"/>
      <c r="V1399" s="157"/>
      <c r="W1399" s="157"/>
      <c r="X1399" s="157"/>
      <c r="Y1399" s="148"/>
      <c r="Z1399" s="148"/>
      <c r="AA1399" s="148"/>
      <c r="AB1399" s="148"/>
      <c r="AC1399" s="148"/>
      <c r="AD1399" s="148"/>
      <c r="AE1399" s="148"/>
      <c r="AF1399" s="148"/>
      <c r="AG1399" s="148" t="s">
        <v>287</v>
      </c>
      <c r="AH1399" s="148">
        <v>0</v>
      </c>
      <c r="AI1399" s="148"/>
      <c r="AJ1399" s="148"/>
      <c r="AK1399" s="148"/>
      <c r="AL1399" s="148"/>
      <c r="AM1399" s="148"/>
      <c r="AN1399" s="148"/>
      <c r="AO1399" s="148"/>
      <c r="AP1399" s="148"/>
      <c r="AQ1399" s="148"/>
      <c r="AR1399" s="148"/>
      <c r="AS1399" s="148"/>
      <c r="AT1399" s="148"/>
      <c r="AU1399" s="148"/>
      <c r="AV1399" s="148"/>
      <c r="AW1399" s="148"/>
      <c r="AX1399" s="148"/>
      <c r="AY1399" s="148"/>
      <c r="AZ1399" s="148"/>
      <c r="BA1399" s="148"/>
      <c r="BB1399" s="148"/>
      <c r="BC1399" s="148"/>
      <c r="BD1399" s="148"/>
      <c r="BE1399" s="148"/>
      <c r="BF1399" s="148"/>
      <c r="BG1399" s="148"/>
      <c r="BH1399" s="148"/>
    </row>
    <row r="1400" spans="1:60" outlineLevel="1" x14ac:dyDescent="0.2">
      <c r="A1400" s="167">
        <v>231</v>
      </c>
      <c r="B1400" s="168" t="s">
        <v>1331</v>
      </c>
      <c r="C1400" s="184" t="s">
        <v>1332</v>
      </c>
      <c r="D1400" s="169" t="s">
        <v>353</v>
      </c>
      <c r="E1400" s="170">
        <v>20.8</v>
      </c>
      <c r="F1400" s="171"/>
      <c r="G1400" s="172">
        <f>ROUND(E1400*F1400,2)</f>
        <v>0</v>
      </c>
      <c r="H1400" s="171"/>
      <c r="I1400" s="172">
        <f>ROUND(E1400*H1400,2)</f>
        <v>0</v>
      </c>
      <c r="J1400" s="171"/>
      <c r="K1400" s="172">
        <f>ROUND(E1400*J1400,2)</f>
        <v>0</v>
      </c>
      <c r="L1400" s="172">
        <v>15</v>
      </c>
      <c r="M1400" s="172">
        <f>G1400*(1+L1400/100)</f>
        <v>0</v>
      </c>
      <c r="N1400" s="172">
        <v>0</v>
      </c>
      <c r="O1400" s="172">
        <f>ROUND(E1400*N1400,2)</f>
        <v>0</v>
      </c>
      <c r="P1400" s="172">
        <v>0</v>
      </c>
      <c r="Q1400" s="172">
        <f>ROUND(E1400*P1400,2)</f>
        <v>0</v>
      </c>
      <c r="R1400" s="172"/>
      <c r="S1400" s="172" t="s">
        <v>282</v>
      </c>
      <c r="T1400" s="173" t="s">
        <v>283</v>
      </c>
      <c r="U1400" s="157">
        <v>0</v>
      </c>
      <c r="V1400" s="157">
        <f>ROUND(E1400*U1400,2)</f>
        <v>0</v>
      </c>
      <c r="W1400" s="157"/>
      <c r="X1400" s="157" t="s">
        <v>284</v>
      </c>
      <c r="Y1400" s="148"/>
      <c r="Z1400" s="148"/>
      <c r="AA1400" s="148"/>
      <c r="AB1400" s="148"/>
      <c r="AC1400" s="148"/>
      <c r="AD1400" s="148"/>
      <c r="AE1400" s="148"/>
      <c r="AF1400" s="148"/>
      <c r="AG1400" s="148" t="s">
        <v>285</v>
      </c>
      <c r="AH1400" s="148"/>
      <c r="AI1400" s="148"/>
      <c r="AJ1400" s="148"/>
      <c r="AK1400" s="148"/>
      <c r="AL1400" s="148"/>
      <c r="AM1400" s="148"/>
      <c r="AN1400" s="148"/>
      <c r="AO1400" s="148"/>
      <c r="AP1400" s="148"/>
      <c r="AQ1400" s="148"/>
      <c r="AR1400" s="148"/>
      <c r="AS1400" s="148"/>
      <c r="AT1400" s="148"/>
      <c r="AU1400" s="148"/>
      <c r="AV1400" s="148"/>
      <c r="AW1400" s="148"/>
      <c r="AX1400" s="148"/>
      <c r="AY1400" s="148"/>
      <c r="AZ1400" s="148"/>
      <c r="BA1400" s="148"/>
      <c r="BB1400" s="148"/>
      <c r="BC1400" s="148"/>
      <c r="BD1400" s="148"/>
      <c r="BE1400" s="148"/>
      <c r="BF1400" s="148"/>
      <c r="BG1400" s="148"/>
      <c r="BH1400" s="148"/>
    </row>
    <row r="1401" spans="1:60" outlineLevel="1" x14ac:dyDescent="0.2">
      <c r="A1401" s="155"/>
      <c r="B1401" s="156"/>
      <c r="C1401" s="185" t="s">
        <v>955</v>
      </c>
      <c r="D1401" s="158"/>
      <c r="E1401" s="159"/>
      <c r="F1401" s="157"/>
      <c r="G1401" s="157"/>
      <c r="H1401" s="157"/>
      <c r="I1401" s="157"/>
      <c r="J1401" s="157"/>
      <c r="K1401" s="157"/>
      <c r="L1401" s="157"/>
      <c r="M1401" s="157"/>
      <c r="N1401" s="157"/>
      <c r="O1401" s="157"/>
      <c r="P1401" s="157"/>
      <c r="Q1401" s="157"/>
      <c r="R1401" s="157"/>
      <c r="S1401" s="157"/>
      <c r="T1401" s="157"/>
      <c r="U1401" s="157"/>
      <c r="V1401" s="157"/>
      <c r="W1401" s="157"/>
      <c r="X1401" s="157"/>
      <c r="Y1401" s="148"/>
      <c r="Z1401" s="148"/>
      <c r="AA1401" s="148"/>
      <c r="AB1401" s="148"/>
      <c r="AC1401" s="148"/>
      <c r="AD1401" s="148"/>
      <c r="AE1401" s="148"/>
      <c r="AF1401" s="148"/>
      <c r="AG1401" s="148" t="s">
        <v>287</v>
      </c>
      <c r="AH1401" s="148">
        <v>0</v>
      </c>
      <c r="AI1401" s="148"/>
      <c r="AJ1401" s="148"/>
      <c r="AK1401" s="148"/>
      <c r="AL1401" s="148"/>
      <c r="AM1401" s="148"/>
      <c r="AN1401" s="148"/>
      <c r="AO1401" s="148"/>
      <c r="AP1401" s="148"/>
      <c r="AQ1401" s="148"/>
      <c r="AR1401" s="148"/>
      <c r="AS1401" s="148"/>
      <c r="AT1401" s="148"/>
      <c r="AU1401" s="148"/>
      <c r="AV1401" s="148"/>
      <c r="AW1401" s="148"/>
      <c r="AX1401" s="148"/>
      <c r="AY1401" s="148"/>
      <c r="AZ1401" s="148"/>
      <c r="BA1401" s="148"/>
      <c r="BB1401" s="148"/>
      <c r="BC1401" s="148"/>
      <c r="BD1401" s="148"/>
      <c r="BE1401" s="148"/>
      <c r="BF1401" s="148"/>
      <c r="BG1401" s="148"/>
      <c r="BH1401" s="148"/>
    </row>
    <row r="1402" spans="1:60" outlineLevel="1" x14ac:dyDescent="0.2">
      <c r="A1402" s="155"/>
      <c r="B1402" s="156"/>
      <c r="C1402" s="185" t="s">
        <v>1299</v>
      </c>
      <c r="D1402" s="158"/>
      <c r="E1402" s="159"/>
      <c r="F1402" s="157"/>
      <c r="G1402" s="157"/>
      <c r="H1402" s="157"/>
      <c r="I1402" s="157"/>
      <c r="J1402" s="157"/>
      <c r="K1402" s="157"/>
      <c r="L1402" s="157"/>
      <c r="M1402" s="157"/>
      <c r="N1402" s="157"/>
      <c r="O1402" s="157"/>
      <c r="P1402" s="157"/>
      <c r="Q1402" s="157"/>
      <c r="R1402" s="157"/>
      <c r="S1402" s="157"/>
      <c r="T1402" s="157"/>
      <c r="U1402" s="157"/>
      <c r="V1402" s="157"/>
      <c r="W1402" s="157"/>
      <c r="X1402" s="157"/>
      <c r="Y1402" s="148"/>
      <c r="Z1402" s="148"/>
      <c r="AA1402" s="148"/>
      <c r="AB1402" s="148"/>
      <c r="AC1402" s="148"/>
      <c r="AD1402" s="148"/>
      <c r="AE1402" s="148"/>
      <c r="AF1402" s="148"/>
      <c r="AG1402" s="148" t="s">
        <v>287</v>
      </c>
      <c r="AH1402" s="148">
        <v>0</v>
      </c>
      <c r="AI1402" s="148"/>
      <c r="AJ1402" s="148"/>
      <c r="AK1402" s="148"/>
      <c r="AL1402" s="148"/>
      <c r="AM1402" s="148"/>
      <c r="AN1402" s="148"/>
      <c r="AO1402" s="148"/>
      <c r="AP1402" s="148"/>
      <c r="AQ1402" s="148"/>
      <c r="AR1402" s="148"/>
      <c r="AS1402" s="148"/>
      <c r="AT1402" s="148"/>
      <c r="AU1402" s="148"/>
      <c r="AV1402" s="148"/>
      <c r="AW1402" s="148"/>
      <c r="AX1402" s="148"/>
      <c r="AY1402" s="148"/>
      <c r="AZ1402" s="148"/>
      <c r="BA1402" s="148"/>
      <c r="BB1402" s="148"/>
      <c r="BC1402" s="148"/>
      <c r="BD1402" s="148"/>
      <c r="BE1402" s="148"/>
      <c r="BF1402" s="148"/>
      <c r="BG1402" s="148"/>
      <c r="BH1402" s="148"/>
    </row>
    <row r="1403" spans="1:60" outlineLevel="1" x14ac:dyDescent="0.2">
      <c r="A1403" s="155"/>
      <c r="B1403" s="156"/>
      <c r="C1403" s="185" t="s">
        <v>957</v>
      </c>
      <c r="D1403" s="158"/>
      <c r="E1403" s="159"/>
      <c r="F1403" s="157"/>
      <c r="G1403" s="157"/>
      <c r="H1403" s="157"/>
      <c r="I1403" s="157"/>
      <c r="J1403" s="157"/>
      <c r="K1403" s="157"/>
      <c r="L1403" s="157"/>
      <c r="M1403" s="157"/>
      <c r="N1403" s="157"/>
      <c r="O1403" s="157"/>
      <c r="P1403" s="157"/>
      <c r="Q1403" s="157"/>
      <c r="R1403" s="157"/>
      <c r="S1403" s="157"/>
      <c r="T1403" s="157"/>
      <c r="U1403" s="157"/>
      <c r="V1403" s="157"/>
      <c r="W1403" s="157"/>
      <c r="X1403" s="157"/>
      <c r="Y1403" s="148"/>
      <c r="Z1403" s="148"/>
      <c r="AA1403" s="148"/>
      <c r="AB1403" s="148"/>
      <c r="AC1403" s="148"/>
      <c r="AD1403" s="148"/>
      <c r="AE1403" s="148"/>
      <c r="AF1403" s="148"/>
      <c r="AG1403" s="148" t="s">
        <v>287</v>
      </c>
      <c r="AH1403" s="148">
        <v>0</v>
      </c>
      <c r="AI1403" s="148"/>
      <c r="AJ1403" s="148"/>
      <c r="AK1403" s="148"/>
      <c r="AL1403" s="148"/>
      <c r="AM1403" s="148"/>
      <c r="AN1403" s="148"/>
      <c r="AO1403" s="148"/>
      <c r="AP1403" s="148"/>
      <c r="AQ1403" s="148"/>
      <c r="AR1403" s="148"/>
      <c r="AS1403" s="148"/>
      <c r="AT1403" s="148"/>
      <c r="AU1403" s="148"/>
      <c r="AV1403" s="148"/>
      <c r="AW1403" s="148"/>
      <c r="AX1403" s="148"/>
      <c r="AY1403" s="148"/>
      <c r="AZ1403" s="148"/>
      <c r="BA1403" s="148"/>
      <c r="BB1403" s="148"/>
      <c r="BC1403" s="148"/>
      <c r="BD1403" s="148"/>
      <c r="BE1403" s="148"/>
      <c r="BF1403" s="148"/>
      <c r="BG1403" s="148"/>
      <c r="BH1403" s="148"/>
    </row>
    <row r="1404" spans="1:60" outlineLevel="1" x14ac:dyDescent="0.2">
      <c r="A1404" s="155"/>
      <c r="B1404" s="156"/>
      <c r="C1404" s="185" t="s">
        <v>1326</v>
      </c>
      <c r="D1404" s="158"/>
      <c r="E1404" s="159">
        <v>20.8</v>
      </c>
      <c r="F1404" s="157"/>
      <c r="G1404" s="157"/>
      <c r="H1404" s="157"/>
      <c r="I1404" s="157"/>
      <c r="J1404" s="157"/>
      <c r="K1404" s="157"/>
      <c r="L1404" s="157"/>
      <c r="M1404" s="157"/>
      <c r="N1404" s="157"/>
      <c r="O1404" s="157"/>
      <c r="P1404" s="157"/>
      <c r="Q1404" s="157"/>
      <c r="R1404" s="157"/>
      <c r="S1404" s="157"/>
      <c r="T1404" s="157"/>
      <c r="U1404" s="157"/>
      <c r="V1404" s="157"/>
      <c r="W1404" s="157"/>
      <c r="X1404" s="157"/>
      <c r="Y1404" s="148"/>
      <c r="Z1404" s="148"/>
      <c r="AA1404" s="148"/>
      <c r="AB1404" s="148"/>
      <c r="AC1404" s="148"/>
      <c r="AD1404" s="148"/>
      <c r="AE1404" s="148"/>
      <c r="AF1404" s="148"/>
      <c r="AG1404" s="148" t="s">
        <v>287</v>
      </c>
      <c r="AH1404" s="148">
        <v>0</v>
      </c>
      <c r="AI1404" s="148"/>
      <c r="AJ1404" s="148"/>
      <c r="AK1404" s="148"/>
      <c r="AL1404" s="148"/>
      <c r="AM1404" s="148"/>
      <c r="AN1404" s="148"/>
      <c r="AO1404" s="148"/>
      <c r="AP1404" s="148"/>
      <c r="AQ1404" s="148"/>
      <c r="AR1404" s="148"/>
      <c r="AS1404" s="148"/>
      <c r="AT1404" s="148"/>
      <c r="AU1404" s="148"/>
      <c r="AV1404" s="148"/>
      <c r="AW1404" s="148"/>
      <c r="AX1404" s="148"/>
      <c r="AY1404" s="148"/>
      <c r="AZ1404" s="148"/>
      <c r="BA1404" s="148"/>
      <c r="BB1404" s="148"/>
      <c r="BC1404" s="148"/>
      <c r="BD1404" s="148"/>
      <c r="BE1404" s="148"/>
      <c r="BF1404" s="148"/>
      <c r="BG1404" s="148"/>
      <c r="BH1404" s="148"/>
    </row>
    <row r="1405" spans="1:60" outlineLevel="1" x14ac:dyDescent="0.2">
      <c r="A1405" s="167">
        <v>232</v>
      </c>
      <c r="B1405" s="168" t="s">
        <v>1333</v>
      </c>
      <c r="C1405" s="184" t="s">
        <v>1334</v>
      </c>
      <c r="D1405" s="169" t="s">
        <v>281</v>
      </c>
      <c r="E1405" s="170">
        <v>5</v>
      </c>
      <c r="F1405" s="171"/>
      <c r="G1405" s="172">
        <f>ROUND(E1405*F1405,2)</f>
        <v>0</v>
      </c>
      <c r="H1405" s="171"/>
      <c r="I1405" s="172">
        <f>ROUND(E1405*H1405,2)</f>
        <v>0</v>
      </c>
      <c r="J1405" s="171"/>
      <c r="K1405" s="172">
        <f>ROUND(E1405*J1405,2)</f>
        <v>0</v>
      </c>
      <c r="L1405" s="172">
        <v>15</v>
      </c>
      <c r="M1405" s="172">
        <f>G1405*(1+L1405/100)</f>
        <v>0</v>
      </c>
      <c r="N1405" s="172">
        <v>0</v>
      </c>
      <c r="O1405" s="172">
        <f>ROUND(E1405*N1405,2)</f>
        <v>0</v>
      </c>
      <c r="P1405" s="172">
        <v>0</v>
      </c>
      <c r="Q1405" s="172">
        <f>ROUND(E1405*P1405,2)</f>
        <v>0</v>
      </c>
      <c r="R1405" s="172"/>
      <c r="S1405" s="172" t="s">
        <v>282</v>
      </c>
      <c r="T1405" s="173" t="s">
        <v>283</v>
      </c>
      <c r="U1405" s="157">
        <v>0</v>
      </c>
      <c r="V1405" s="157">
        <f>ROUND(E1405*U1405,2)</f>
        <v>0</v>
      </c>
      <c r="W1405" s="157"/>
      <c r="X1405" s="157" t="s">
        <v>292</v>
      </c>
      <c r="Y1405" s="148"/>
      <c r="Z1405" s="148"/>
      <c r="AA1405" s="148"/>
      <c r="AB1405" s="148"/>
      <c r="AC1405" s="148"/>
      <c r="AD1405" s="148"/>
      <c r="AE1405" s="148"/>
      <c r="AF1405" s="148"/>
      <c r="AG1405" s="148" t="s">
        <v>1242</v>
      </c>
      <c r="AH1405" s="148"/>
      <c r="AI1405" s="148"/>
      <c r="AJ1405" s="148"/>
      <c r="AK1405" s="148"/>
      <c r="AL1405" s="148"/>
      <c r="AM1405" s="148"/>
      <c r="AN1405" s="148"/>
      <c r="AO1405" s="148"/>
      <c r="AP1405" s="148"/>
      <c r="AQ1405" s="148"/>
      <c r="AR1405" s="148"/>
      <c r="AS1405" s="148"/>
      <c r="AT1405" s="148"/>
      <c r="AU1405" s="148"/>
      <c r="AV1405" s="148"/>
      <c r="AW1405" s="148"/>
      <c r="AX1405" s="148"/>
      <c r="AY1405" s="148"/>
      <c r="AZ1405" s="148"/>
      <c r="BA1405" s="148"/>
      <c r="BB1405" s="148"/>
      <c r="BC1405" s="148"/>
      <c r="BD1405" s="148"/>
      <c r="BE1405" s="148"/>
      <c r="BF1405" s="148"/>
      <c r="BG1405" s="148"/>
      <c r="BH1405" s="148"/>
    </row>
    <row r="1406" spans="1:60" outlineLevel="1" x14ac:dyDescent="0.2">
      <c r="A1406" s="155"/>
      <c r="B1406" s="156"/>
      <c r="C1406" s="185" t="s">
        <v>286</v>
      </c>
      <c r="D1406" s="158"/>
      <c r="E1406" s="159"/>
      <c r="F1406" s="157"/>
      <c r="G1406" s="157"/>
      <c r="H1406" s="157"/>
      <c r="I1406" s="157"/>
      <c r="J1406" s="157"/>
      <c r="K1406" s="157"/>
      <c r="L1406" s="157"/>
      <c r="M1406" s="157"/>
      <c r="N1406" s="157"/>
      <c r="O1406" s="157"/>
      <c r="P1406" s="157"/>
      <c r="Q1406" s="157"/>
      <c r="R1406" s="157"/>
      <c r="S1406" s="157"/>
      <c r="T1406" s="157"/>
      <c r="U1406" s="157"/>
      <c r="V1406" s="157"/>
      <c r="W1406" s="157"/>
      <c r="X1406" s="157"/>
      <c r="Y1406" s="148"/>
      <c r="Z1406" s="148"/>
      <c r="AA1406" s="148"/>
      <c r="AB1406" s="148"/>
      <c r="AC1406" s="148"/>
      <c r="AD1406" s="148"/>
      <c r="AE1406" s="148"/>
      <c r="AF1406" s="148"/>
      <c r="AG1406" s="148" t="s">
        <v>287</v>
      </c>
      <c r="AH1406" s="148">
        <v>0</v>
      </c>
      <c r="AI1406" s="148"/>
      <c r="AJ1406" s="148"/>
      <c r="AK1406" s="148"/>
      <c r="AL1406" s="148"/>
      <c r="AM1406" s="148"/>
      <c r="AN1406" s="148"/>
      <c r="AO1406" s="148"/>
      <c r="AP1406" s="148"/>
      <c r="AQ1406" s="148"/>
      <c r="AR1406" s="148"/>
      <c r="AS1406" s="148"/>
      <c r="AT1406" s="148"/>
      <c r="AU1406" s="148"/>
      <c r="AV1406" s="148"/>
      <c r="AW1406" s="148"/>
      <c r="AX1406" s="148"/>
      <c r="AY1406" s="148"/>
      <c r="AZ1406" s="148"/>
      <c r="BA1406" s="148"/>
      <c r="BB1406" s="148"/>
      <c r="BC1406" s="148"/>
      <c r="BD1406" s="148"/>
      <c r="BE1406" s="148"/>
      <c r="BF1406" s="148"/>
      <c r="BG1406" s="148"/>
      <c r="BH1406" s="148"/>
    </row>
    <row r="1407" spans="1:60" outlineLevel="1" x14ac:dyDescent="0.2">
      <c r="A1407" s="155"/>
      <c r="B1407" s="156"/>
      <c r="C1407" s="185" t="s">
        <v>160</v>
      </c>
      <c r="D1407" s="158"/>
      <c r="E1407" s="159">
        <v>5</v>
      </c>
      <c r="F1407" s="157"/>
      <c r="G1407" s="157"/>
      <c r="H1407" s="157"/>
      <c r="I1407" s="157"/>
      <c r="J1407" s="157"/>
      <c r="K1407" s="157"/>
      <c r="L1407" s="157"/>
      <c r="M1407" s="157"/>
      <c r="N1407" s="157"/>
      <c r="O1407" s="157"/>
      <c r="P1407" s="157"/>
      <c r="Q1407" s="157"/>
      <c r="R1407" s="157"/>
      <c r="S1407" s="157"/>
      <c r="T1407" s="157"/>
      <c r="U1407" s="157"/>
      <c r="V1407" s="157"/>
      <c r="W1407" s="157"/>
      <c r="X1407" s="157"/>
      <c r="Y1407" s="148"/>
      <c r="Z1407" s="148"/>
      <c r="AA1407" s="148"/>
      <c r="AB1407" s="148"/>
      <c r="AC1407" s="148"/>
      <c r="AD1407" s="148"/>
      <c r="AE1407" s="148"/>
      <c r="AF1407" s="148"/>
      <c r="AG1407" s="148" t="s">
        <v>287</v>
      </c>
      <c r="AH1407" s="148">
        <v>0</v>
      </c>
      <c r="AI1407" s="148"/>
      <c r="AJ1407" s="148"/>
      <c r="AK1407" s="148"/>
      <c r="AL1407" s="148"/>
      <c r="AM1407" s="148"/>
      <c r="AN1407" s="148"/>
      <c r="AO1407" s="148"/>
      <c r="AP1407" s="148"/>
      <c r="AQ1407" s="148"/>
      <c r="AR1407" s="148"/>
      <c r="AS1407" s="148"/>
      <c r="AT1407" s="148"/>
      <c r="AU1407" s="148"/>
      <c r="AV1407" s="148"/>
      <c r="AW1407" s="148"/>
      <c r="AX1407" s="148"/>
      <c r="AY1407" s="148"/>
      <c r="AZ1407" s="148"/>
      <c r="BA1407" s="148"/>
      <c r="BB1407" s="148"/>
      <c r="BC1407" s="148"/>
      <c r="BD1407" s="148"/>
      <c r="BE1407" s="148"/>
      <c r="BF1407" s="148"/>
      <c r="BG1407" s="148"/>
      <c r="BH1407" s="148"/>
    </row>
    <row r="1408" spans="1:60" outlineLevel="1" x14ac:dyDescent="0.2">
      <c r="A1408" s="174">
        <v>233</v>
      </c>
      <c r="B1408" s="175" t="s">
        <v>1335</v>
      </c>
      <c r="C1408" s="186" t="s">
        <v>1336</v>
      </c>
      <c r="D1408" s="176" t="s">
        <v>0</v>
      </c>
      <c r="E1408" s="177">
        <v>4.3000000000000007</v>
      </c>
      <c r="F1408" s="178"/>
      <c r="G1408" s="179">
        <f>ROUND(E1408*F1408,2)</f>
        <v>0</v>
      </c>
      <c r="H1408" s="178"/>
      <c r="I1408" s="179">
        <f>ROUND(E1408*H1408,2)</f>
        <v>0</v>
      </c>
      <c r="J1408" s="178"/>
      <c r="K1408" s="179">
        <f>ROUND(E1408*J1408,2)</f>
        <v>0</v>
      </c>
      <c r="L1408" s="179">
        <v>15</v>
      </c>
      <c r="M1408" s="179">
        <f>G1408*(1+L1408/100)</f>
        <v>0</v>
      </c>
      <c r="N1408" s="179">
        <v>0</v>
      </c>
      <c r="O1408" s="179">
        <f>ROUND(E1408*N1408,2)</f>
        <v>0</v>
      </c>
      <c r="P1408" s="179">
        <v>0</v>
      </c>
      <c r="Q1408" s="179">
        <f>ROUND(E1408*P1408,2)</f>
        <v>0</v>
      </c>
      <c r="R1408" s="179"/>
      <c r="S1408" s="179" t="s">
        <v>291</v>
      </c>
      <c r="T1408" s="180" t="s">
        <v>283</v>
      </c>
      <c r="U1408" s="157">
        <v>0</v>
      </c>
      <c r="V1408" s="157">
        <f>ROUND(E1408*U1408,2)</f>
        <v>0</v>
      </c>
      <c r="W1408" s="157"/>
      <c r="X1408" s="157" t="s">
        <v>292</v>
      </c>
      <c r="Y1408" s="148"/>
      <c r="Z1408" s="148"/>
      <c r="AA1408" s="148"/>
      <c r="AB1408" s="148"/>
      <c r="AC1408" s="148"/>
      <c r="AD1408" s="148"/>
      <c r="AE1408" s="148"/>
      <c r="AF1408" s="148"/>
      <c r="AG1408" s="148" t="s">
        <v>1242</v>
      </c>
      <c r="AH1408" s="148"/>
      <c r="AI1408" s="148"/>
      <c r="AJ1408" s="148"/>
      <c r="AK1408" s="148"/>
      <c r="AL1408" s="148"/>
      <c r="AM1408" s="148"/>
      <c r="AN1408" s="148"/>
      <c r="AO1408" s="148"/>
      <c r="AP1408" s="148"/>
      <c r="AQ1408" s="148"/>
      <c r="AR1408" s="148"/>
      <c r="AS1408" s="148"/>
      <c r="AT1408" s="148"/>
      <c r="AU1408" s="148"/>
      <c r="AV1408" s="148"/>
      <c r="AW1408" s="148"/>
      <c r="AX1408" s="148"/>
      <c r="AY1408" s="148"/>
      <c r="AZ1408" s="148"/>
      <c r="BA1408" s="148"/>
      <c r="BB1408" s="148"/>
      <c r="BC1408" s="148"/>
      <c r="BD1408" s="148"/>
      <c r="BE1408" s="148"/>
      <c r="BF1408" s="148"/>
      <c r="BG1408" s="148"/>
      <c r="BH1408" s="148"/>
    </row>
    <row r="1409" spans="1:60" x14ac:dyDescent="0.2">
      <c r="A1409" s="161" t="s">
        <v>277</v>
      </c>
      <c r="B1409" s="162" t="s">
        <v>205</v>
      </c>
      <c r="C1409" s="183" t="s">
        <v>206</v>
      </c>
      <c r="D1409" s="163"/>
      <c r="E1409" s="164"/>
      <c r="F1409" s="165"/>
      <c r="G1409" s="165">
        <f>SUMIF(AG1410:AG1496,"&lt;&gt;NOR",G1410:G1496)</f>
        <v>0</v>
      </c>
      <c r="H1409" s="165"/>
      <c r="I1409" s="165">
        <f>SUM(I1410:I1496)</f>
        <v>0</v>
      </c>
      <c r="J1409" s="165"/>
      <c r="K1409" s="165">
        <f>SUM(K1410:K1496)</f>
        <v>0</v>
      </c>
      <c r="L1409" s="165"/>
      <c r="M1409" s="165">
        <f>SUM(M1410:M1496)</f>
        <v>0</v>
      </c>
      <c r="N1409" s="165"/>
      <c r="O1409" s="165">
        <f>SUM(O1410:O1496)</f>
        <v>0</v>
      </c>
      <c r="P1409" s="165"/>
      <c r="Q1409" s="165">
        <f>SUM(Q1410:Q1496)</f>
        <v>0</v>
      </c>
      <c r="R1409" s="165"/>
      <c r="S1409" s="165"/>
      <c r="T1409" s="166"/>
      <c r="U1409" s="160"/>
      <c r="V1409" s="160">
        <f>SUM(V1410:V1496)</f>
        <v>0</v>
      </c>
      <c r="W1409" s="160"/>
      <c r="X1409" s="160"/>
      <c r="AG1409" t="s">
        <v>278</v>
      </c>
    </row>
    <row r="1410" spans="1:60" outlineLevel="1" x14ac:dyDescent="0.2">
      <c r="A1410" s="167">
        <v>234</v>
      </c>
      <c r="B1410" s="168" t="s">
        <v>1337</v>
      </c>
      <c r="C1410" s="184" t="s">
        <v>1338</v>
      </c>
      <c r="D1410" s="169" t="s">
        <v>353</v>
      </c>
      <c r="E1410" s="170">
        <v>1219.68</v>
      </c>
      <c r="F1410" s="171"/>
      <c r="G1410" s="172">
        <f>ROUND(E1410*F1410,2)</f>
        <v>0</v>
      </c>
      <c r="H1410" s="171"/>
      <c r="I1410" s="172">
        <f>ROUND(E1410*H1410,2)</f>
        <v>0</v>
      </c>
      <c r="J1410" s="171"/>
      <c r="K1410" s="172">
        <f>ROUND(E1410*J1410,2)</f>
        <v>0</v>
      </c>
      <c r="L1410" s="172">
        <v>15</v>
      </c>
      <c r="M1410" s="172">
        <f>G1410*(1+L1410/100)</f>
        <v>0</v>
      </c>
      <c r="N1410" s="172">
        <v>0</v>
      </c>
      <c r="O1410" s="172">
        <f>ROUND(E1410*N1410,2)</f>
        <v>0</v>
      </c>
      <c r="P1410" s="172">
        <v>0</v>
      </c>
      <c r="Q1410" s="172">
        <f>ROUND(E1410*P1410,2)</f>
        <v>0</v>
      </c>
      <c r="R1410" s="172"/>
      <c r="S1410" s="172" t="s">
        <v>291</v>
      </c>
      <c r="T1410" s="173" t="s">
        <v>283</v>
      </c>
      <c r="U1410" s="157">
        <v>0</v>
      </c>
      <c r="V1410" s="157">
        <f>ROUND(E1410*U1410,2)</f>
        <v>0</v>
      </c>
      <c r="W1410" s="157"/>
      <c r="X1410" s="157" t="s">
        <v>292</v>
      </c>
      <c r="Y1410" s="148"/>
      <c r="Z1410" s="148"/>
      <c r="AA1410" s="148"/>
      <c r="AB1410" s="148"/>
      <c r="AC1410" s="148"/>
      <c r="AD1410" s="148"/>
      <c r="AE1410" s="148"/>
      <c r="AF1410" s="148"/>
      <c r="AG1410" s="148" t="s">
        <v>1242</v>
      </c>
      <c r="AH1410" s="148"/>
      <c r="AI1410" s="148"/>
      <c r="AJ1410" s="148"/>
      <c r="AK1410" s="148"/>
      <c r="AL1410" s="148"/>
      <c r="AM1410" s="148"/>
      <c r="AN1410" s="148"/>
      <c r="AO1410" s="148"/>
      <c r="AP1410" s="148"/>
      <c r="AQ1410" s="148"/>
      <c r="AR1410" s="148"/>
      <c r="AS1410" s="148"/>
      <c r="AT1410" s="148"/>
      <c r="AU1410" s="148"/>
      <c r="AV1410" s="148"/>
      <c r="AW1410" s="148"/>
      <c r="AX1410" s="148"/>
      <c r="AY1410" s="148"/>
      <c r="AZ1410" s="148"/>
      <c r="BA1410" s="148"/>
      <c r="BB1410" s="148"/>
      <c r="BC1410" s="148"/>
      <c r="BD1410" s="148"/>
      <c r="BE1410" s="148"/>
      <c r="BF1410" s="148"/>
      <c r="BG1410" s="148"/>
      <c r="BH1410" s="148"/>
    </row>
    <row r="1411" spans="1:60" outlineLevel="1" x14ac:dyDescent="0.2">
      <c r="A1411" s="155"/>
      <c r="B1411" s="156"/>
      <c r="C1411" s="185" t="s">
        <v>1044</v>
      </c>
      <c r="D1411" s="158"/>
      <c r="E1411" s="159"/>
      <c r="F1411" s="157"/>
      <c r="G1411" s="157"/>
      <c r="H1411" s="157"/>
      <c r="I1411" s="157"/>
      <c r="J1411" s="157"/>
      <c r="K1411" s="157"/>
      <c r="L1411" s="157"/>
      <c r="M1411" s="157"/>
      <c r="N1411" s="157"/>
      <c r="O1411" s="157"/>
      <c r="P1411" s="157"/>
      <c r="Q1411" s="157"/>
      <c r="R1411" s="157"/>
      <c r="S1411" s="157"/>
      <c r="T1411" s="157"/>
      <c r="U1411" s="157"/>
      <c r="V1411" s="157"/>
      <c r="W1411" s="157"/>
      <c r="X1411" s="157"/>
      <c r="Y1411" s="148"/>
      <c r="Z1411" s="148"/>
      <c r="AA1411" s="148"/>
      <c r="AB1411" s="148"/>
      <c r="AC1411" s="148"/>
      <c r="AD1411" s="148"/>
      <c r="AE1411" s="148"/>
      <c r="AF1411" s="148"/>
      <c r="AG1411" s="148" t="s">
        <v>287</v>
      </c>
      <c r="AH1411" s="148">
        <v>0</v>
      </c>
      <c r="AI1411" s="148"/>
      <c r="AJ1411" s="148"/>
      <c r="AK1411" s="148"/>
      <c r="AL1411" s="148"/>
      <c r="AM1411" s="148"/>
      <c r="AN1411" s="148"/>
      <c r="AO1411" s="148"/>
      <c r="AP1411" s="148"/>
      <c r="AQ1411" s="148"/>
      <c r="AR1411" s="148"/>
      <c r="AS1411" s="148"/>
      <c r="AT1411" s="148"/>
      <c r="AU1411" s="148"/>
      <c r="AV1411" s="148"/>
      <c r="AW1411" s="148"/>
      <c r="AX1411" s="148"/>
      <c r="AY1411" s="148"/>
      <c r="AZ1411" s="148"/>
      <c r="BA1411" s="148"/>
      <c r="BB1411" s="148"/>
      <c r="BC1411" s="148"/>
      <c r="BD1411" s="148"/>
      <c r="BE1411" s="148"/>
      <c r="BF1411" s="148"/>
      <c r="BG1411" s="148"/>
      <c r="BH1411" s="148"/>
    </row>
    <row r="1412" spans="1:60" outlineLevel="1" x14ac:dyDescent="0.2">
      <c r="A1412" s="155"/>
      <c r="B1412" s="156"/>
      <c r="C1412" s="185" t="s">
        <v>1339</v>
      </c>
      <c r="D1412" s="158"/>
      <c r="E1412" s="159"/>
      <c r="F1412" s="157"/>
      <c r="G1412" s="157"/>
      <c r="H1412" s="157"/>
      <c r="I1412" s="157"/>
      <c r="J1412" s="157"/>
      <c r="K1412" s="157"/>
      <c r="L1412" s="157"/>
      <c r="M1412" s="157"/>
      <c r="N1412" s="157"/>
      <c r="O1412" s="157"/>
      <c r="P1412" s="157"/>
      <c r="Q1412" s="157"/>
      <c r="R1412" s="157"/>
      <c r="S1412" s="157"/>
      <c r="T1412" s="157"/>
      <c r="U1412" s="157"/>
      <c r="V1412" s="157"/>
      <c r="W1412" s="157"/>
      <c r="X1412" s="157"/>
      <c r="Y1412" s="148"/>
      <c r="Z1412" s="148"/>
      <c r="AA1412" s="148"/>
      <c r="AB1412" s="148"/>
      <c r="AC1412" s="148"/>
      <c r="AD1412" s="148"/>
      <c r="AE1412" s="148"/>
      <c r="AF1412" s="148"/>
      <c r="AG1412" s="148" t="s">
        <v>287</v>
      </c>
      <c r="AH1412" s="148">
        <v>0</v>
      </c>
      <c r="AI1412" s="148"/>
      <c r="AJ1412" s="148"/>
      <c r="AK1412" s="148"/>
      <c r="AL1412" s="148"/>
      <c r="AM1412" s="148"/>
      <c r="AN1412" s="148"/>
      <c r="AO1412" s="148"/>
      <c r="AP1412" s="148"/>
      <c r="AQ1412" s="148"/>
      <c r="AR1412" s="148"/>
      <c r="AS1412" s="148"/>
      <c r="AT1412" s="148"/>
      <c r="AU1412" s="148"/>
      <c r="AV1412" s="148"/>
      <c r="AW1412" s="148"/>
      <c r="AX1412" s="148"/>
      <c r="AY1412" s="148"/>
      <c r="AZ1412" s="148"/>
      <c r="BA1412" s="148"/>
      <c r="BB1412" s="148"/>
      <c r="BC1412" s="148"/>
      <c r="BD1412" s="148"/>
      <c r="BE1412" s="148"/>
      <c r="BF1412" s="148"/>
      <c r="BG1412" s="148"/>
      <c r="BH1412" s="148"/>
    </row>
    <row r="1413" spans="1:60" outlineLevel="1" x14ac:dyDescent="0.2">
      <c r="A1413" s="155"/>
      <c r="B1413" s="156"/>
      <c r="C1413" s="185" t="s">
        <v>1340</v>
      </c>
      <c r="D1413" s="158"/>
      <c r="E1413" s="159"/>
      <c r="F1413" s="157"/>
      <c r="G1413" s="157"/>
      <c r="H1413" s="157"/>
      <c r="I1413" s="157"/>
      <c r="J1413" s="157"/>
      <c r="K1413" s="157"/>
      <c r="L1413" s="157"/>
      <c r="M1413" s="157"/>
      <c r="N1413" s="157"/>
      <c r="O1413" s="157"/>
      <c r="P1413" s="157"/>
      <c r="Q1413" s="157"/>
      <c r="R1413" s="157"/>
      <c r="S1413" s="157"/>
      <c r="T1413" s="157"/>
      <c r="U1413" s="157"/>
      <c r="V1413" s="157"/>
      <c r="W1413" s="157"/>
      <c r="X1413" s="157"/>
      <c r="Y1413" s="148"/>
      <c r="Z1413" s="148"/>
      <c r="AA1413" s="148"/>
      <c r="AB1413" s="148"/>
      <c r="AC1413" s="148"/>
      <c r="AD1413" s="148"/>
      <c r="AE1413" s="148"/>
      <c r="AF1413" s="148"/>
      <c r="AG1413" s="148" t="s">
        <v>287</v>
      </c>
      <c r="AH1413" s="148">
        <v>0</v>
      </c>
      <c r="AI1413" s="148"/>
      <c r="AJ1413" s="148"/>
      <c r="AK1413" s="148"/>
      <c r="AL1413" s="148"/>
      <c r="AM1413" s="148"/>
      <c r="AN1413" s="148"/>
      <c r="AO1413" s="148"/>
      <c r="AP1413" s="148"/>
      <c r="AQ1413" s="148"/>
      <c r="AR1413" s="148"/>
      <c r="AS1413" s="148"/>
      <c r="AT1413" s="148"/>
      <c r="AU1413" s="148"/>
      <c r="AV1413" s="148"/>
      <c r="AW1413" s="148"/>
      <c r="AX1413" s="148"/>
      <c r="AY1413" s="148"/>
      <c r="AZ1413" s="148"/>
      <c r="BA1413" s="148"/>
      <c r="BB1413" s="148"/>
      <c r="BC1413" s="148"/>
      <c r="BD1413" s="148"/>
      <c r="BE1413" s="148"/>
      <c r="BF1413" s="148"/>
      <c r="BG1413" s="148"/>
      <c r="BH1413" s="148"/>
    </row>
    <row r="1414" spans="1:60" outlineLevel="1" x14ac:dyDescent="0.2">
      <c r="A1414" s="155"/>
      <c r="B1414" s="156"/>
      <c r="C1414" s="185" t="s">
        <v>1341</v>
      </c>
      <c r="D1414" s="158"/>
      <c r="E1414" s="159"/>
      <c r="F1414" s="157"/>
      <c r="G1414" s="157"/>
      <c r="H1414" s="157"/>
      <c r="I1414" s="157"/>
      <c r="J1414" s="157"/>
      <c r="K1414" s="157"/>
      <c r="L1414" s="157"/>
      <c r="M1414" s="157"/>
      <c r="N1414" s="157"/>
      <c r="O1414" s="157"/>
      <c r="P1414" s="157"/>
      <c r="Q1414" s="157"/>
      <c r="R1414" s="157"/>
      <c r="S1414" s="157"/>
      <c r="T1414" s="157"/>
      <c r="U1414" s="157"/>
      <c r="V1414" s="157"/>
      <c r="W1414" s="157"/>
      <c r="X1414" s="157"/>
      <c r="Y1414" s="148"/>
      <c r="Z1414" s="148"/>
      <c r="AA1414" s="148"/>
      <c r="AB1414" s="148"/>
      <c r="AC1414" s="148"/>
      <c r="AD1414" s="148"/>
      <c r="AE1414" s="148"/>
      <c r="AF1414" s="148"/>
      <c r="AG1414" s="148" t="s">
        <v>287</v>
      </c>
      <c r="AH1414" s="148">
        <v>0</v>
      </c>
      <c r="AI1414" s="148"/>
      <c r="AJ1414" s="148"/>
      <c r="AK1414" s="148"/>
      <c r="AL1414" s="148"/>
      <c r="AM1414" s="148"/>
      <c r="AN1414" s="148"/>
      <c r="AO1414" s="148"/>
      <c r="AP1414" s="148"/>
      <c r="AQ1414" s="148"/>
      <c r="AR1414" s="148"/>
      <c r="AS1414" s="148"/>
      <c r="AT1414" s="148"/>
      <c r="AU1414" s="148"/>
      <c r="AV1414" s="148"/>
      <c r="AW1414" s="148"/>
      <c r="AX1414" s="148"/>
      <c r="AY1414" s="148"/>
      <c r="AZ1414" s="148"/>
      <c r="BA1414" s="148"/>
      <c r="BB1414" s="148"/>
      <c r="BC1414" s="148"/>
      <c r="BD1414" s="148"/>
      <c r="BE1414" s="148"/>
      <c r="BF1414" s="148"/>
      <c r="BG1414" s="148"/>
      <c r="BH1414" s="148"/>
    </row>
    <row r="1415" spans="1:60" outlineLevel="1" x14ac:dyDescent="0.2">
      <c r="A1415" s="155"/>
      <c r="B1415" s="156"/>
      <c r="C1415" s="185" t="s">
        <v>1342</v>
      </c>
      <c r="D1415" s="158"/>
      <c r="E1415" s="159"/>
      <c r="F1415" s="157"/>
      <c r="G1415" s="157"/>
      <c r="H1415" s="157"/>
      <c r="I1415" s="157"/>
      <c r="J1415" s="157"/>
      <c r="K1415" s="157"/>
      <c r="L1415" s="157"/>
      <c r="M1415" s="157"/>
      <c r="N1415" s="157"/>
      <c r="O1415" s="157"/>
      <c r="P1415" s="157"/>
      <c r="Q1415" s="157"/>
      <c r="R1415" s="157"/>
      <c r="S1415" s="157"/>
      <c r="T1415" s="157"/>
      <c r="U1415" s="157"/>
      <c r="V1415" s="157"/>
      <c r="W1415" s="157"/>
      <c r="X1415" s="157"/>
      <c r="Y1415" s="148"/>
      <c r="Z1415" s="148"/>
      <c r="AA1415" s="148"/>
      <c r="AB1415" s="148"/>
      <c r="AC1415" s="148"/>
      <c r="AD1415" s="148"/>
      <c r="AE1415" s="148"/>
      <c r="AF1415" s="148"/>
      <c r="AG1415" s="148" t="s">
        <v>287</v>
      </c>
      <c r="AH1415" s="148">
        <v>0</v>
      </c>
      <c r="AI1415" s="148"/>
      <c r="AJ1415" s="148"/>
      <c r="AK1415" s="148"/>
      <c r="AL1415" s="148"/>
      <c r="AM1415" s="148"/>
      <c r="AN1415" s="148"/>
      <c r="AO1415" s="148"/>
      <c r="AP1415" s="148"/>
      <c r="AQ1415" s="148"/>
      <c r="AR1415" s="148"/>
      <c r="AS1415" s="148"/>
      <c r="AT1415" s="148"/>
      <c r="AU1415" s="148"/>
      <c r="AV1415" s="148"/>
      <c r="AW1415" s="148"/>
      <c r="AX1415" s="148"/>
      <c r="AY1415" s="148"/>
      <c r="AZ1415" s="148"/>
      <c r="BA1415" s="148"/>
      <c r="BB1415" s="148"/>
      <c r="BC1415" s="148"/>
      <c r="BD1415" s="148"/>
      <c r="BE1415" s="148"/>
      <c r="BF1415" s="148"/>
      <c r="BG1415" s="148"/>
      <c r="BH1415" s="148"/>
    </row>
    <row r="1416" spans="1:60" outlineLevel="1" x14ac:dyDescent="0.2">
      <c r="A1416" s="155"/>
      <c r="B1416" s="156"/>
      <c r="C1416" s="185" t="s">
        <v>1343</v>
      </c>
      <c r="D1416" s="158"/>
      <c r="E1416" s="159"/>
      <c r="F1416" s="157"/>
      <c r="G1416" s="157"/>
      <c r="H1416" s="157"/>
      <c r="I1416" s="157"/>
      <c r="J1416" s="157"/>
      <c r="K1416" s="157"/>
      <c r="L1416" s="157"/>
      <c r="M1416" s="157"/>
      <c r="N1416" s="157"/>
      <c r="O1416" s="157"/>
      <c r="P1416" s="157"/>
      <c r="Q1416" s="157"/>
      <c r="R1416" s="157"/>
      <c r="S1416" s="157"/>
      <c r="T1416" s="157"/>
      <c r="U1416" s="157"/>
      <c r="V1416" s="157"/>
      <c r="W1416" s="157"/>
      <c r="X1416" s="157"/>
      <c r="Y1416" s="148"/>
      <c r="Z1416" s="148"/>
      <c r="AA1416" s="148"/>
      <c r="AB1416" s="148"/>
      <c r="AC1416" s="148"/>
      <c r="AD1416" s="148"/>
      <c r="AE1416" s="148"/>
      <c r="AF1416" s="148"/>
      <c r="AG1416" s="148" t="s">
        <v>287</v>
      </c>
      <c r="AH1416" s="148">
        <v>0</v>
      </c>
      <c r="AI1416" s="148"/>
      <c r="AJ1416" s="148"/>
      <c r="AK1416" s="148"/>
      <c r="AL1416" s="148"/>
      <c r="AM1416" s="148"/>
      <c r="AN1416" s="148"/>
      <c r="AO1416" s="148"/>
      <c r="AP1416" s="148"/>
      <c r="AQ1416" s="148"/>
      <c r="AR1416" s="148"/>
      <c r="AS1416" s="148"/>
      <c r="AT1416" s="148"/>
      <c r="AU1416" s="148"/>
      <c r="AV1416" s="148"/>
      <c r="AW1416" s="148"/>
      <c r="AX1416" s="148"/>
      <c r="AY1416" s="148"/>
      <c r="AZ1416" s="148"/>
      <c r="BA1416" s="148"/>
      <c r="BB1416" s="148"/>
      <c r="BC1416" s="148"/>
      <c r="BD1416" s="148"/>
      <c r="BE1416" s="148"/>
      <c r="BF1416" s="148"/>
      <c r="BG1416" s="148"/>
      <c r="BH1416" s="148"/>
    </row>
    <row r="1417" spans="1:60" outlineLevel="1" x14ac:dyDescent="0.2">
      <c r="A1417" s="155"/>
      <c r="B1417" s="156"/>
      <c r="C1417" s="185" t="s">
        <v>1068</v>
      </c>
      <c r="D1417" s="158"/>
      <c r="E1417" s="159"/>
      <c r="F1417" s="157"/>
      <c r="G1417" s="157"/>
      <c r="H1417" s="157"/>
      <c r="I1417" s="157"/>
      <c r="J1417" s="157"/>
      <c r="K1417" s="157"/>
      <c r="L1417" s="157"/>
      <c r="M1417" s="157"/>
      <c r="N1417" s="157"/>
      <c r="O1417" s="157"/>
      <c r="P1417" s="157"/>
      <c r="Q1417" s="157"/>
      <c r="R1417" s="157"/>
      <c r="S1417" s="157"/>
      <c r="T1417" s="157"/>
      <c r="U1417" s="157"/>
      <c r="V1417" s="157"/>
      <c r="W1417" s="157"/>
      <c r="X1417" s="157"/>
      <c r="Y1417" s="148"/>
      <c r="Z1417" s="148"/>
      <c r="AA1417" s="148"/>
      <c r="AB1417" s="148"/>
      <c r="AC1417" s="148"/>
      <c r="AD1417" s="148"/>
      <c r="AE1417" s="148"/>
      <c r="AF1417" s="148"/>
      <c r="AG1417" s="148" t="s">
        <v>287</v>
      </c>
      <c r="AH1417" s="148">
        <v>0</v>
      </c>
      <c r="AI1417" s="148"/>
      <c r="AJ1417" s="148"/>
      <c r="AK1417" s="148"/>
      <c r="AL1417" s="148"/>
      <c r="AM1417" s="148"/>
      <c r="AN1417" s="148"/>
      <c r="AO1417" s="148"/>
      <c r="AP1417" s="148"/>
      <c r="AQ1417" s="148"/>
      <c r="AR1417" s="148"/>
      <c r="AS1417" s="148"/>
      <c r="AT1417" s="148"/>
      <c r="AU1417" s="148"/>
      <c r="AV1417" s="148"/>
      <c r="AW1417" s="148"/>
      <c r="AX1417" s="148"/>
      <c r="AY1417" s="148"/>
      <c r="AZ1417" s="148"/>
      <c r="BA1417" s="148"/>
      <c r="BB1417" s="148"/>
      <c r="BC1417" s="148"/>
      <c r="BD1417" s="148"/>
      <c r="BE1417" s="148"/>
      <c r="BF1417" s="148"/>
      <c r="BG1417" s="148"/>
      <c r="BH1417" s="148"/>
    </row>
    <row r="1418" spans="1:60" outlineLevel="1" x14ac:dyDescent="0.2">
      <c r="A1418" s="155"/>
      <c r="B1418" s="156"/>
      <c r="C1418" s="185" t="s">
        <v>1069</v>
      </c>
      <c r="D1418" s="158"/>
      <c r="E1418" s="159"/>
      <c r="F1418" s="157"/>
      <c r="G1418" s="157"/>
      <c r="H1418" s="157"/>
      <c r="I1418" s="157"/>
      <c r="J1418" s="157"/>
      <c r="K1418" s="157"/>
      <c r="L1418" s="157"/>
      <c r="M1418" s="157"/>
      <c r="N1418" s="157"/>
      <c r="O1418" s="157"/>
      <c r="P1418" s="157"/>
      <c r="Q1418" s="157"/>
      <c r="R1418" s="157"/>
      <c r="S1418" s="157"/>
      <c r="T1418" s="157"/>
      <c r="U1418" s="157"/>
      <c r="V1418" s="157"/>
      <c r="W1418" s="157"/>
      <c r="X1418" s="157"/>
      <c r="Y1418" s="148"/>
      <c r="Z1418" s="148"/>
      <c r="AA1418" s="148"/>
      <c r="AB1418" s="148"/>
      <c r="AC1418" s="148"/>
      <c r="AD1418" s="148"/>
      <c r="AE1418" s="148"/>
      <c r="AF1418" s="148"/>
      <c r="AG1418" s="148" t="s">
        <v>287</v>
      </c>
      <c r="AH1418" s="148">
        <v>0</v>
      </c>
      <c r="AI1418" s="148"/>
      <c r="AJ1418" s="148"/>
      <c r="AK1418" s="148"/>
      <c r="AL1418" s="148"/>
      <c r="AM1418" s="148"/>
      <c r="AN1418" s="148"/>
      <c r="AO1418" s="148"/>
      <c r="AP1418" s="148"/>
      <c r="AQ1418" s="148"/>
      <c r="AR1418" s="148"/>
      <c r="AS1418" s="148"/>
      <c r="AT1418" s="148"/>
      <c r="AU1418" s="148"/>
      <c r="AV1418" s="148"/>
      <c r="AW1418" s="148"/>
      <c r="AX1418" s="148"/>
      <c r="AY1418" s="148"/>
      <c r="AZ1418" s="148"/>
      <c r="BA1418" s="148"/>
      <c r="BB1418" s="148"/>
      <c r="BC1418" s="148"/>
      <c r="BD1418" s="148"/>
      <c r="BE1418" s="148"/>
      <c r="BF1418" s="148"/>
      <c r="BG1418" s="148"/>
      <c r="BH1418" s="148"/>
    </row>
    <row r="1419" spans="1:60" outlineLevel="1" x14ac:dyDescent="0.2">
      <c r="A1419" s="155"/>
      <c r="B1419" s="156"/>
      <c r="C1419" s="185" t="s">
        <v>1070</v>
      </c>
      <c r="D1419" s="158"/>
      <c r="E1419" s="159"/>
      <c r="F1419" s="157"/>
      <c r="G1419" s="157"/>
      <c r="H1419" s="157"/>
      <c r="I1419" s="157"/>
      <c r="J1419" s="157"/>
      <c r="K1419" s="157"/>
      <c r="L1419" s="157"/>
      <c r="M1419" s="157"/>
      <c r="N1419" s="157"/>
      <c r="O1419" s="157"/>
      <c r="P1419" s="157"/>
      <c r="Q1419" s="157"/>
      <c r="R1419" s="157"/>
      <c r="S1419" s="157"/>
      <c r="T1419" s="157"/>
      <c r="U1419" s="157"/>
      <c r="V1419" s="157"/>
      <c r="W1419" s="157"/>
      <c r="X1419" s="157"/>
      <c r="Y1419" s="148"/>
      <c r="Z1419" s="148"/>
      <c r="AA1419" s="148"/>
      <c r="AB1419" s="148"/>
      <c r="AC1419" s="148"/>
      <c r="AD1419" s="148"/>
      <c r="AE1419" s="148"/>
      <c r="AF1419" s="148"/>
      <c r="AG1419" s="148" t="s">
        <v>287</v>
      </c>
      <c r="AH1419" s="148">
        <v>0</v>
      </c>
      <c r="AI1419" s="148"/>
      <c r="AJ1419" s="148"/>
      <c r="AK1419" s="148"/>
      <c r="AL1419" s="148"/>
      <c r="AM1419" s="148"/>
      <c r="AN1419" s="148"/>
      <c r="AO1419" s="148"/>
      <c r="AP1419" s="148"/>
      <c r="AQ1419" s="148"/>
      <c r="AR1419" s="148"/>
      <c r="AS1419" s="148"/>
      <c r="AT1419" s="148"/>
      <c r="AU1419" s="148"/>
      <c r="AV1419" s="148"/>
      <c r="AW1419" s="148"/>
      <c r="AX1419" s="148"/>
      <c r="AY1419" s="148"/>
      <c r="AZ1419" s="148"/>
      <c r="BA1419" s="148"/>
      <c r="BB1419" s="148"/>
      <c r="BC1419" s="148"/>
      <c r="BD1419" s="148"/>
      <c r="BE1419" s="148"/>
      <c r="BF1419" s="148"/>
      <c r="BG1419" s="148"/>
      <c r="BH1419" s="148"/>
    </row>
    <row r="1420" spans="1:60" outlineLevel="1" x14ac:dyDescent="0.2">
      <c r="A1420" s="155"/>
      <c r="B1420" s="156"/>
      <c r="C1420" s="185" t="s">
        <v>1344</v>
      </c>
      <c r="D1420" s="158"/>
      <c r="E1420" s="159">
        <v>1219.68</v>
      </c>
      <c r="F1420" s="157"/>
      <c r="G1420" s="157"/>
      <c r="H1420" s="157"/>
      <c r="I1420" s="157"/>
      <c r="J1420" s="157"/>
      <c r="K1420" s="157"/>
      <c r="L1420" s="157"/>
      <c r="M1420" s="157"/>
      <c r="N1420" s="157"/>
      <c r="O1420" s="157"/>
      <c r="P1420" s="157"/>
      <c r="Q1420" s="157"/>
      <c r="R1420" s="157"/>
      <c r="S1420" s="157"/>
      <c r="T1420" s="157"/>
      <c r="U1420" s="157"/>
      <c r="V1420" s="157"/>
      <c r="W1420" s="157"/>
      <c r="X1420" s="157"/>
      <c r="Y1420" s="148"/>
      <c r="Z1420" s="148"/>
      <c r="AA1420" s="148"/>
      <c r="AB1420" s="148"/>
      <c r="AC1420" s="148"/>
      <c r="AD1420" s="148"/>
      <c r="AE1420" s="148"/>
      <c r="AF1420" s="148"/>
      <c r="AG1420" s="148" t="s">
        <v>287</v>
      </c>
      <c r="AH1420" s="148">
        <v>0</v>
      </c>
      <c r="AI1420" s="148"/>
      <c r="AJ1420" s="148"/>
      <c r="AK1420" s="148"/>
      <c r="AL1420" s="148"/>
      <c r="AM1420" s="148"/>
      <c r="AN1420" s="148"/>
      <c r="AO1420" s="148"/>
      <c r="AP1420" s="148"/>
      <c r="AQ1420" s="148"/>
      <c r="AR1420" s="148"/>
      <c r="AS1420" s="148"/>
      <c r="AT1420" s="148"/>
      <c r="AU1420" s="148"/>
      <c r="AV1420" s="148"/>
      <c r="AW1420" s="148"/>
      <c r="AX1420" s="148"/>
      <c r="AY1420" s="148"/>
      <c r="AZ1420" s="148"/>
      <c r="BA1420" s="148"/>
      <c r="BB1420" s="148"/>
      <c r="BC1420" s="148"/>
      <c r="BD1420" s="148"/>
      <c r="BE1420" s="148"/>
      <c r="BF1420" s="148"/>
      <c r="BG1420" s="148"/>
      <c r="BH1420" s="148"/>
    </row>
    <row r="1421" spans="1:60" outlineLevel="1" x14ac:dyDescent="0.2">
      <c r="A1421" s="167">
        <v>235</v>
      </c>
      <c r="B1421" s="168" t="s">
        <v>1345</v>
      </c>
      <c r="C1421" s="184" t="s">
        <v>1346</v>
      </c>
      <c r="D1421" s="169" t="s">
        <v>290</v>
      </c>
      <c r="E1421" s="170">
        <v>31.80958</v>
      </c>
      <c r="F1421" s="171"/>
      <c r="G1421" s="172">
        <f>ROUND(E1421*F1421,2)</f>
        <v>0</v>
      </c>
      <c r="H1421" s="171"/>
      <c r="I1421" s="172">
        <f>ROUND(E1421*H1421,2)</f>
        <v>0</v>
      </c>
      <c r="J1421" s="171"/>
      <c r="K1421" s="172">
        <f>ROUND(E1421*J1421,2)</f>
        <v>0</v>
      </c>
      <c r="L1421" s="172">
        <v>15</v>
      </c>
      <c r="M1421" s="172">
        <f>G1421*(1+L1421/100)</f>
        <v>0</v>
      </c>
      <c r="N1421" s="172">
        <v>0</v>
      </c>
      <c r="O1421" s="172">
        <f>ROUND(E1421*N1421,2)</f>
        <v>0</v>
      </c>
      <c r="P1421" s="172">
        <v>0</v>
      </c>
      <c r="Q1421" s="172">
        <f>ROUND(E1421*P1421,2)</f>
        <v>0</v>
      </c>
      <c r="R1421" s="172" t="s">
        <v>456</v>
      </c>
      <c r="S1421" s="172" t="s">
        <v>291</v>
      </c>
      <c r="T1421" s="173" t="s">
        <v>283</v>
      </c>
      <c r="U1421" s="157">
        <v>0</v>
      </c>
      <c r="V1421" s="157">
        <f>ROUND(E1421*U1421,2)</f>
        <v>0</v>
      </c>
      <c r="W1421" s="157"/>
      <c r="X1421" s="157" t="s">
        <v>284</v>
      </c>
      <c r="Y1421" s="148"/>
      <c r="Z1421" s="148"/>
      <c r="AA1421" s="148"/>
      <c r="AB1421" s="148"/>
      <c r="AC1421" s="148"/>
      <c r="AD1421" s="148"/>
      <c r="AE1421" s="148"/>
      <c r="AF1421" s="148"/>
      <c r="AG1421" s="148" t="s">
        <v>285</v>
      </c>
      <c r="AH1421" s="148"/>
      <c r="AI1421" s="148"/>
      <c r="AJ1421" s="148"/>
      <c r="AK1421" s="148"/>
      <c r="AL1421" s="148"/>
      <c r="AM1421" s="148"/>
      <c r="AN1421" s="148"/>
      <c r="AO1421" s="148"/>
      <c r="AP1421" s="148"/>
      <c r="AQ1421" s="148"/>
      <c r="AR1421" s="148"/>
      <c r="AS1421" s="148"/>
      <c r="AT1421" s="148"/>
      <c r="AU1421" s="148"/>
      <c r="AV1421" s="148"/>
      <c r="AW1421" s="148"/>
      <c r="AX1421" s="148"/>
      <c r="AY1421" s="148"/>
      <c r="AZ1421" s="148"/>
      <c r="BA1421" s="148"/>
      <c r="BB1421" s="148"/>
      <c r="BC1421" s="148"/>
      <c r="BD1421" s="148"/>
      <c r="BE1421" s="148"/>
      <c r="BF1421" s="148"/>
      <c r="BG1421" s="148"/>
      <c r="BH1421" s="148"/>
    </row>
    <row r="1422" spans="1:60" outlineLevel="1" x14ac:dyDescent="0.2">
      <c r="A1422" s="155"/>
      <c r="B1422" s="156"/>
      <c r="C1422" s="185" t="s">
        <v>1044</v>
      </c>
      <c r="D1422" s="158"/>
      <c r="E1422" s="159"/>
      <c r="F1422" s="157"/>
      <c r="G1422" s="157"/>
      <c r="H1422" s="157"/>
      <c r="I1422" s="157"/>
      <c r="J1422" s="157"/>
      <c r="K1422" s="157"/>
      <c r="L1422" s="157"/>
      <c r="M1422" s="157"/>
      <c r="N1422" s="157"/>
      <c r="O1422" s="157"/>
      <c r="P1422" s="157"/>
      <c r="Q1422" s="157"/>
      <c r="R1422" s="157"/>
      <c r="S1422" s="157"/>
      <c r="T1422" s="157"/>
      <c r="U1422" s="157"/>
      <c r="V1422" s="157"/>
      <c r="W1422" s="157"/>
      <c r="X1422" s="157"/>
      <c r="Y1422" s="148"/>
      <c r="Z1422" s="148"/>
      <c r="AA1422" s="148"/>
      <c r="AB1422" s="148"/>
      <c r="AC1422" s="148"/>
      <c r="AD1422" s="148"/>
      <c r="AE1422" s="148"/>
      <c r="AF1422" s="148"/>
      <c r="AG1422" s="148" t="s">
        <v>287</v>
      </c>
      <c r="AH1422" s="148">
        <v>0</v>
      </c>
      <c r="AI1422" s="148"/>
      <c r="AJ1422" s="148"/>
      <c r="AK1422" s="148"/>
      <c r="AL1422" s="148"/>
      <c r="AM1422" s="148"/>
      <c r="AN1422" s="148"/>
      <c r="AO1422" s="148"/>
      <c r="AP1422" s="148"/>
      <c r="AQ1422" s="148"/>
      <c r="AR1422" s="148"/>
      <c r="AS1422" s="148"/>
      <c r="AT1422" s="148"/>
      <c r="AU1422" s="148"/>
      <c r="AV1422" s="148"/>
      <c r="AW1422" s="148"/>
      <c r="AX1422" s="148"/>
      <c r="AY1422" s="148"/>
      <c r="AZ1422" s="148"/>
      <c r="BA1422" s="148"/>
      <c r="BB1422" s="148"/>
      <c r="BC1422" s="148"/>
      <c r="BD1422" s="148"/>
      <c r="BE1422" s="148"/>
      <c r="BF1422" s="148"/>
      <c r="BG1422" s="148"/>
      <c r="BH1422" s="148"/>
    </row>
    <row r="1423" spans="1:60" outlineLevel="1" x14ac:dyDescent="0.2">
      <c r="A1423" s="155"/>
      <c r="B1423" s="156"/>
      <c r="C1423" s="185" t="s">
        <v>373</v>
      </c>
      <c r="D1423" s="158"/>
      <c r="E1423" s="159"/>
      <c r="F1423" s="157"/>
      <c r="G1423" s="157"/>
      <c r="H1423" s="157"/>
      <c r="I1423" s="157"/>
      <c r="J1423" s="157"/>
      <c r="K1423" s="157"/>
      <c r="L1423" s="157"/>
      <c r="M1423" s="157"/>
      <c r="N1423" s="157"/>
      <c r="O1423" s="157"/>
      <c r="P1423" s="157"/>
      <c r="Q1423" s="157"/>
      <c r="R1423" s="157"/>
      <c r="S1423" s="157"/>
      <c r="T1423" s="157"/>
      <c r="U1423" s="157"/>
      <c r="V1423" s="157"/>
      <c r="W1423" s="157"/>
      <c r="X1423" s="157"/>
      <c r="Y1423" s="148"/>
      <c r="Z1423" s="148"/>
      <c r="AA1423" s="148"/>
      <c r="AB1423" s="148"/>
      <c r="AC1423" s="148"/>
      <c r="AD1423" s="148"/>
      <c r="AE1423" s="148"/>
      <c r="AF1423" s="148"/>
      <c r="AG1423" s="148" t="s">
        <v>287</v>
      </c>
      <c r="AH1423" s="148">
        <v>0</v>
      </c>
      <c r="AI1423" s="148"/>
      <c r="AJ1423" s="148"/>
      <c r="AK1423" s="148"/>
      <c r="AL1423" s="148"/>
      <c r="AM1423" s="148"/>
      <c r="AN1423" s="148"/>
      <c r="AO1423" s="148"/>
      <c r="AP1423" s="148"/>
      <c r="AQ1423" s="148"/>
      <c r="AR1423" s="148"/>
      <c r="AS1423" s="148"/>
      <c r="AT1423" s="148"/>
      <c r="AU1423" s="148"/>
      <c r="AV1423" s="148"/>
      <c r="AW1423" s="148"/>
      <c r="AX1423" s="148"/>
      <c r="AY1423" s="148"/>
      <c r="AZ1423" s="148"/>
      <c r="BA1423" s="148"/>
      <c r="BB1423" s="148"/>
      <c r="BC1423" s="148"/>
      <c r="BD1423" s="148"/>
      <c r="BE1423" s="148"/>
      <c r="BF1423" s="148"/>
      <c r="BG1423" s="148"/>
      <c r="BH1423" s="148"/>
    </row>
    <row r="1424" spans="1:60" outlineLevel="1" x14ac:dyDescent="0.2">
      <c r="A1424" s="155"/>
      <c r="B1424" s="156"/>
      <c r="C1424" s="185" t="s">
        <v>1347</v>
      </c>
      <c r="D1424" s="158"/>
      <c r="E1424" s="159"/>
      <c r="F1424" s="157"/>
      <c r="G1424" s="157"/>
      <c r="H1424" s="157"/>
      <c r="I1424" s="157"/>
      <c r="J1424" s="157"/>
      <c r="K1424" s="157"/>
      <c r="L1424" s="157"/>
      <c r="M1424" s="157"/>
      <c r="N1424" s="157"/>
      <c r="O1424" s="157"/>
      <c r="P1424" s="157"/>
      <c r="Q1424" s="157"/>
      <c r="R1424" s="157"/>
      <c r="S1424" s="157"/>
      <c r="T1424" s="157"/>
      <c r="U1424" s="157"/>
      <c r="V1424" s="157"/>
      <c r="W1424" s="157"/>
      <c r="X1424" s="157"/>
      <c r="Y1424" s="148"/>
      <c r="Z1424" s="148"/>
      <c r="AA1424" s="148"/>
      <c r="AB1424" s="148"/>
      <c r="AC1424" s="148"/>
      <c r="AD1424" s="148"/>
      <c r="AE1424" s="148"/>
      <c r="AF1424" s="148"/>
      <c r="AG1424" s="148" t="s">
        <v>287</v>
      </c>
      <c r="AH1424" s="148">
        <v>0</v>
      </c>
      <c r="AI1424" s="148"/>
      <c r="AJ1424" s="148"/>
      <c r="AK1424" s="148"/>
      <c r="AL1424" s="148"/>
      <c r="AM1424" s="148"/>
      <c r="AN1424" s="148"/>
      <c r="AO1424" s="148"/>
      <c r="AP1424" s="148"/>
      <c r="AQ1424" s="148"/>
      <c r="AR1424" s="148"/>
      <c r="AS1424" s="148"/>
      <c r="AT1424" s="148"/>
      <c r="AU1424" s="148"/>
      <c r="AV1424" s="148"/>
      <c r="AW1424" s="148"/>
      <c r="AX1424" s="148"/>
      <c r="AY1424" s="148"/>
      <c r="AZ1424" s="148"/>
      <c r="BA1424" s="148"/>
      <c r="BB1424" s="148"/>
      <c r="BC1424" s="148"/>
      <c r="BD1424" s="148"/>
      <c r="BE1424" s="148"/>
      <c r="BF1424" s="148"/>
      <c r="BG1424" s="148"/>
      <c r="BH1424" s="148"/>
    </row>
    <row r="1425" spans="1:60" outlineLevel="1" x14ac:dyDescent="0.2">
      <c r="A1425" s="155"/>
      <c r="B1425" s="156"/>
      <c r="C1425" s="185" t="s">
        <v>1348</v>
      </c>
      <c r="D1425" s="158"/>
      <c r="E1425" s="159"/>
      <c r="F1425" s="157"/>
      <c r="G1425" s="157"/>
      <c r="H1425" s="157"/>
      <c r="I1425" s="157"/>
      <c r="J1425" s="157"/>
      <c r="K1425" s="157"/>
      <c r="L1425" s="157"/>
      <c r="M1425" s="157"/>
      <c r="N1425" s="157"/>
      <c r="O1425" s="157"/>
      <c r="P1425" s="157"/>
      <c r="Q1425" s="157"/>
      <c r="R1425" s="157"/>
      <c r="S1425" s="157"/>
      <c r="T1425" s="157"/>
      <c r="U1425" s="157"/>
      <c r="V1425" s="157"/>
      <c r="W1425" s="157"/>
      <c r="X1425" s="157"/>
      <c r="Y1425" s="148"/>
      <c r="Z1425" s="148"/>
      <c r="AA1425" s="148"/>
      <c r="AB1425" s="148"/>
      <c r="AC1425" s="148"/>
      <c r="AD1425" s="148"/>
      <c r="AE1425" s="148"/>
      <c r="AF1425" s="148"/>
      <c r="AG1425" s="148" t="s">
        <v>287</v>
      </c>
      <c r="AH1425" s="148">
        <v>0</v>
      </c>
      <c r="AI1425" s="148"/>
      <c r="AJ1425" s="148"/>
      <c r="AK1425" s="148"/>
      <c r="AL1425" s="148"/>
      <c r="AM1425" s="148"/>
      <c r="AN1425" s="148"/>
      <c r="AO1425" s="148"/>
      <c r="AP1425" s="148"/>
      <c r="AQ1425" s="148"/>
      <c r="AR1425" s="148"/>
      <c r="AS1425" s="148"/>
      <c r="AT1425" s="148"/>
      <c r="AU1425" s="148"/>
      <c r="AV1425" s="148"/>
      <c r="AW1425" s="148"/>
      <c r="AX1425" s="148"/>
      <c r="AY1425" s="148"/>
      <c r="AZ1425" s="148"/>
      <c r="BA1425" s="148"/>
      <c r="BB1425" s="148"/>
      <c r="BC1425" s="148"/>
      <c r="BD1425" s="148"/>
      <c r="BE1425" s="148"/>
      <c r="BF1425" s="148"/>
      <c r="BG1425" s="148"/>
      <c r="BH1425" s="148"/>
    </row>
    <row r="1426" spans="1:60" outlineLevel="1" x14ac:dyDescent="0.2">
      <c r="A1426" s="155"/>
      <c r="B1426" s="156"/>
      <c r="C1426" s="185" t="s">
        <v>1349</v>
      </c>
      <c r="D1426" s="158"/>
      <c r="E1426" s="159"/>
      <c r="F1426" s="157"/>
      <c r="G1426" s="157"/>
      <c r="H1426" s="157"/>
      <c r="I1426" s="157"/>
      <c r="J1426" s="157"/>
      <c r="K1426" s="157"/>
      <c r="L1426" s="157"/>
      <c r="M1426" s="157"/>
      <c r="N1426" s="157"/>
      <c r="O1426" s="157"/>
      <c r="P1426" s="157"/>
      <c r="Q1426" s="157"/>
      <c r="R1426" s="157"/>
      <c r="S1426" s="157"/>
      <c r="T1426" s="157"/>
      <c r="U1426" s="157"/>
      <c r="V1426" s="157"/>
      <c r="W1426" s="157"/>
      <c r="X1426" s="157"/>
      <c r="Y1426" s="148"/>
      <c r="Z1426" s="148"/>
      <c r="AA1426" s="148"/>
      <c r="AB1426" s="148"/>
      <c r="AC1426" s="148"/>
      <c r="AD1426" s="148"/>
      <c r="AE1426" s="148"/>
      <c r="AF1426" s="148"/>
      <c r="AG1426" s="148" t="s">
        <v>287</v>
      </c>
      <c r="AH1426" s="148">
        <v>0</v>
      </c>
      <c r="AI1426" s="148"/>
      <c r="AJ1426" s="148"/>
      <c r="AK1426" s="148"/>
      <c r="AL1426" s="148"/>
      <c r="AM1426" s="148"/>
      <c r="AN1426" s="148"/>
      <c r="AO1426" s="148"/>
      <c r="AP1426" s="148"/>
      <c r="AQ1426" s="148"/>
      <c r="AR1426" s="148"/>
      <c r="AS1426" s="148"/>
      <c r="AT1426" s="148"/>
      <c r="AU1426" s="148"/>
      <c r="AV1426" s="148"/>
      <c r="AW1426" s="148"/>
      <c r="AX1426" s="148"/>
      <c r="AY1426" s="148"/>
      <c r="AZ1426" s="148"/>
      <c r="BA1426" s="148"/>
      <c r="BB1426" s="148"/>
      <c r="BC1426" s="148"/>
      <c r="BD1426" s="148"/>
      <c r="BE1426" s="148"/>
      <c r="BF1426" s="148"/>
      <c r="BG1426" s="148"/>
      <c r="BH1426" s="148"/>
    </row>
    <row r="1427" spans="1:60" outlineLevel="1" x14ac:dyDescent="0.2">
      <c r="A1427" s="155"/>
      <c r="B1427" s="156"/>
      <c r="C1427" s="185" t="s">
        <v>1350</v>
      </c>
      <c r="D1427" s="158"/>
      <c r="E1427" s="159"/>
      <c r="F1427" s="157"/>
      <c r="G1427" s="157"/>
      <c r="H1427" s="157"/>
      <c r="I1427" s="157"/>
      <c r="J1427" s="157"/>
      <c r="K1427" s="157"/>
      <c r="L1427" s="157"/>
      <c r="M1427" s="157"/>
      <c r="N1427" s="157"/>
      <c r="O1427" s="157"/>
      <c r="P1427" s="157"/>
      <c r="Q1427" s="157"/>
      <c r="R1427" s="157"/>
      <c r="S1427" s="157"/>
      <c r="T1427" s="157"/>
      <c r="U1427" s="157"/>
      <c r="V1427" s="157"/>
      <c r="W1427" s="157"/>
      <c r="X1427" s="157"/>
      <c r="Y1427" s="148"/>
      <c r="Z1427" s="148"/>
      <c r="AA1427" s="148"/>
      <c r="AB1427" s="148"/>
      <c r="AC1427" s="148"/>
      <c r="AD1427" s="148"/>
      <c r="AE1427" s="148"/>
      <c r="AF1427" s="148"/>
      <c r="AG1427" s="148" t="s">
        <v>287</v>
      </c>
      <c r="AH1427" s="148">
        <v>0</v>
      </c>
      <c r="AI1427" s="148"/>
      <c r="AJ1427" s="148"/>
      <c r="AK1427" s="148"/>
      <c r="AL1427" s="148"/>
      <c r="AM1427" s="148"/>
      <c r="AN1427" s="148"/>
      <c r="AO1427" s="148"/>
      <c r="AP1427" s="148"/>
      <c r="AQ1427" s="148"/>
      <c r="AR1427" s="148"/>
      <c r="AS1427" s="148"/>
      <c r="AT1427" s="148"/>
      <c r="AU1427" s="148"/>
      <c r="AV1427" s="148"/>
      <c r="AW1427" s="148"/>
      <c r="AX1427" s="148"/>
      <c r="AY1427" s="148"/>
      <c r="AZ1427" s="148"/>
      <c r="BA1427" s="148"/>
      <c r="BB1427" s="148"/>
      <c r="BC1427" s="148"/>
      <c r="BD1427" s="148"/>
      <c r="BE1427" s="148"/>
      <c r="BF1427" s="148"/>
      <c r="BG1427" s="148"/>
      <c r="BH1427" s="148"/>
    </row>
    <row r="1428" spans="1:60" outlineLevel="1" x14ac:dyDescent="0.2">
      <c r="A1428" s="155"/>
      <c r="B1428" s="156"/>
      <c r="C1428" s="185" t="s">
        <v>1351</v>
      </c>
      <c r="D1428" s="158"/>
      <c r="E1428" s="159"/>
      <c r="F1428" s="157"/>
      <c r="G1428" s="157"/>
      <c r="H1428" s="157"/>
      <c r="I1428" s="157"/>
      <c r="J1428" s="157"/>
      <c r="K1428" s="157"/>
      <c r="L1428" s="157"/>
      <c r="M1428" s="157"/>
      <c r="N1428" s="157"/>
      <c r="O1428" s="157"/>
      <c r="P1428" s="157"/>
      <c r="Q1428" s="157"/>
      <c r="R1428" s="157"/>
      <c r="S1428" s="157"/>
      <c r="T1428" s="157"/>
      <c r="U1428" s="157"/>
      <c r="V1428" s="157"/>
      <c r="W1428" s="157"/>
      <c r="X1428" s="157"/>
      <c r="Y1428" s="148"/>
      <c r="Z1428" s="148"/>
      <c r="AA1428" s="148"/>
      <c r="AB1428" s="148"/>
      <c r="AC1428" s="148"/>
      <c r="AD1428" s="148"/>
      <c r="AE1428" s="148"/>
      <c r="AF1428" s="148"/>
      <c r="AG1428" s="148" t="s">
        <v>287</v>
      </c>
      <c r="AH1428" s="148">
        <v>0</v>
      </c>
      <c r="AI1428" s="148"/>
      <c r="AJ1428" s="148"/>
      <c r="AK1428" s="148"/>
      <c r="AL1428" s="148"/>
      <c r="AM1428" s="148"/>
      <c r="AN1428" s="148"/>
      <c r="AO1428" s="148"/>
      <c r="AP1428" s="148"/>
      <c r="AQ1428" s="148"/>
      <c r="AR1428" s="148"/>
      <c r="AS1428" s="148"/>
      <c r="AT1428" s="148"/>
      <c r="AU1428" s="148"/>
      <c r="AV1428" s="148"/>
      <c r="AW1428" s="148"/>
      <c r="AX1428" s="148"/>
      <c r="AY1428" s="148"/>
      <c r="AZ1428" s="148"/>
      <c r="BA1428" s="148"/>
      <c r="BB1428" s="148"/>
      <c r="BC1428" s="148"/>
      <c r="BD1428" s="148"/>
      <c r="BE1428" s="148"/>
      <c r="BF1428" s="148"/>
      <c r="BG1428" s="148"/>
      <c r="BH1428" s="148"/>
    </row>
    <row r="1429" spans="1:60" outlineLevel="1" x14ac:dyDescent="0.2">
      <c r="A1429" s="155"/>
      <c r="B1429" s="156"/>
      <c r="C1429" s="185" t="s">
        <v>379</v>
      </c>
      <c r="D1429" s="158"/>
      <c r="E1429" s="159"/>
      <c r="F1429" s="157"/>
      <c r="G1429" s="157"/>
      <c r="H1429" s="157"/>
      <c r="I1429" s="157"/>
      <c r="J1429" s="157"/>
      <c r="K1429" s="157"/>
      <c r="L1429" s="157"/>
      <c r="M1429" s="157"/>
      <c r="N1429" s="157"/>
      <c r="O1429" s="157"/>
      <c r="P1429" s="157"/>
      <c r="Q1429" s="157"/>
      <c r="R1429" s="157"/>
      <c r="S1429" s="157"/>
      <c r="T1429" s="157"/>
      <c r="U1429" s="157"/>
      <c r="V1429" s="157"/>
      <c r="W1429" s="157"/>
      <c r="X1429" s="157"/>
      <c r="Y1429" s="148"/>
      <c r="Z1429" s="148"/>
      <c r="AA1429" s="148"/>
      <c r="AB1429" s="148"/>
      <c r="AC1429" s="148"/>
      <c r="AD1429" s="148"/>
      <c r="AE1429" s="148"/>
      <c r="AF1429" s="148"/>
      <c r="AG1429" s="148" t="s">
        <v>287</v>
      </c>
      <c r="AH1429" s="148">
        <v>0</v>
      </c>
      <c r="AI1429" s="148"/>
      <c r="AJ1429" s="148"/>
      <c r="AK1429" s="148"/>
      <c r="AL1429" s="148"/>
      <c r="AM1429" s="148"/>
      <c r="AN1429" s="148"/>
      <c r="AO1429" s="148"/>
      <c r="AP1429" s="148"/>
      <c r="AQ1429" s="148"/>
      <c r="AR1429" s="148"/>
      <c r="AS1429" s="148"/>
      <c r="AT1429" s="148"/>
      <c r="AU1429" s="148"/>
      <c r="AV1429" s="148"/>
      <c r="AW1429" s="148"/>
      <c r="AX1429" s="148"/>
      <c r="AY1429" s="148"/>
      <c r="AZ1429" s="148"/>
      <c r="BA1429" s="148"/>
      <c r="BB1429" s="148"/>
      <c r="BC1429" s="148"/>
      <c r="BD1429" s="148"/>
      <c r="BE1429" s="148"/>
      <c r="BF1429" s="148"/>
      <c r="BG1429" s="148"/>
      <c r="BH1429" s="148"/>
    </row>
    <row r="1430" spans="1:60" outlineLevel="1" x14ac:dyDescent="0.2">
      <c r="A1430" s="155"/>
      <c r="B1430" s="156"/>
      <c r="C1430" s="185" t="s">
        <v>1352</v>
      </c>
      <c r="D1430" s="158"/>
      <c r="E1430" s="159"/>
      <c r="F1430" s="157"/>
      <c r="G1430" s="157"/>
      <c r="H1430" s="157"/>
      <c r="I1430" s="157"/>
      <c r="J1430" s="157"/>
      <c r="K1430" s="157"/>
      <c r="L1430" s="157"/>
      <c r="M1430" s="157"/>
      <c r="N1430" s="157"/>
      <c r="O1430" s="157"/>
      <c r="P1430" s="157"/>
      <c r="Q1430" s="157"/>
      <c r="R1430" s="157"/>
      <c r="S1430" s="157"/>
      <c r="T1430" s="157"/>
      <c r="U1430" s="157"/>
      <c r="V1430" s="157"/>
      <c r="W1430" s="157"/>
      <c r="X1430" s="157"/>
      <c r="Y1430" s="148"/>
      <c r="Z1430" s="148"/>
      <c r="AA1430" s="148"/>
      <c r="AB1430" s="148"/>
      <c r="AC1430" s="148"/>
      <c r="AD1430" s="148"/>
      <c r="AE1430" s="148"/>
      <c r="AF1430" s="148"/>
      <c r="AG1430" s="148" t="s">
        <v>287</v>
      </c>
      <c r="AH1430" s="148">
        <v>0</v>
      </c>
      <c r="AI1430" s="148"/>
      <c r="AJ1430" s="148"/>
      <c r="AK1430" s="148"/>
      <c r="AL1430" s="148"/>
      <c r="AM1430" s="148"/>
      <c r="AN1430" s="148"/>
      <c r="AO1430" s="148"/>
      <c r="AP1430" s="148"/>
      <c r="AQ1430" s="148"/>
      <c r="AR1430" s="148"/>
      <c r="AS1430" s="148"/>
      <c r="AT1430" s="148"/>
      <c r="AU1430" s="148"/>
      <c r="AV1430" s="148"/>
      <c r="AW1430" s="148"/>
      <c r="AX1430" s="148"/>
      <c r="AY1430" s="148"/>
      <c r="AZ1430" s="148"/>
      <c r="BA1430" s="148"/>
      <c r="BB1430" s="148"/>
      <c r="BC1430" s="148"/>
      <c r="BD1430" s="148"/>
      <c r="BE1430" s="148"/>
      <c r="BF1430" s="148"/>
      <c r="BG1430" s="148"/>
      <c r="BH1430" s="148"/>
    </row>
    <row r="1431" spans="1:60" outlineLevel="1" x14ac:dyDescent="0.2">
      <c r="A1431" s="155"/>
      <c r="B1431" s="156"/>
      <c r="C1431" s="185" t="s">
        <v>1353</v>
      </c>
      <c r="D1431" s="158"/>
      <c r="E1431" s="159">
        <v>31.810000000000002</v>
      </c>
      <c r="F1431" s="157"/>
      <c r="G1431" s="157"/>
      <c r="H1431" s="157"/>
      <c r="I1431" s="157"/>
      <c r="J1431" s="157"/>
      <c r="K1431" s="157"/>
      <c r="L1431" s="157"/>
      <c r="M1431" s="157"/>
      <c r="N1431" s="157"/>
      <c r="O1431" s="157"/>
      <c r="P1431" s="157"/>
      <c r="Q1431" s="157"/>
      <c r="R1431" s="157"/>
      <c r="S1431" s="157"/>
      <c r="T1431" s="157"/>
      <c r="U1431" s="157"/>
      <c r="V1431" s="157"/>
      <c r="W1431" s="157"/>
      <c r="X1431" s="157"/>
      <c r="Y1431" s="148"/>
      <c r="Z1431" s="148"/>
      <c r="AA1431" s="148"/>
      <c r="AB1431" s="148"/>
      <c r="AC1431" s="148"/>
      <c r="AD1431" s="148"/>
      <c r="AE1431" s="148"/>
      <c r="AF1431" s="148"/>
      <c r="AG1431" s="148" t="s">
        <v>287</v>
      </c>
      <c r="AH1431" s="148">
        <v>0</v>
      </c>
      <c r="AI1431" s="148"/>
      <c r="AJ1431" s="148"/>
      <c r="AK1431" s="148"/>
      <c r="AL1431" s="148"/>
      <c r="AM1431" s="148"/>
      <c r="AN1431" s="148"/>
      <c r="AO1431" s="148"/>
      <c r="AP1431" s="148"/>
      <c r="AQ1431" s="148"/>
      <c r="AR1431" s="148"/>
      <c r="AS1431" s="148"/>
      <c r="AT1431" s="148"/>
      <c r="AU1431" s="148"/>
      <c r="AV1431" s="148"/>
      <c r="AW1431" s="148"/>
      <c r="AX1431" s="148"/>
      <c r="AY1431" s="148"/>
      <c r="AZ1431" s="148"/>
      <c r="BA1431" s="148"/>
      <c r="BB1431" s="148"/>
      <c r="BC1431" s="148"/>
      <c r="BD1431" s="148"/>
      <c r="BE1431" s="148"/>
      <c r="BF1431" s="148"/>
      <c r="BG1431" s="148"/>
      <c r="BH1431" s="148"/>
    </row>
    <row r="1432" spans="1:60" outlineLevel="1" x14ac:dyDescent="0.2">
      <c r="A1432" s="167">
        <v>236</v>
      </c>
      <c r="B1432" s="168" t="s">
        <v>1354</v>
      </c>
      <c r="C1432" s="184" t="s">
        <v>1355</v>
      </c>
      <c r="D1432" s="169" t="s">
        <v>353</v>
      </c>
      <c r="E1432" s="170">
        <v>96.547000000000011</v>
      </c>
      <c r="F1432" s="171"/>
      <c r="G1432" s="172">
        <f>ROUND(E1432*F1432,2)</f>
        <v>0</v>
      </c>
      <c r="H1432" s="171"/>
      <c r="I1432" s="172">
        <f>ROUND(E1432*H1432,2)</f>
        <v>0</v>
      </c>
      <c r="J1432" s="171"/>
      <c r="K1432" s="172">
        <f>ROUND(E1432*J1432,2)</f>
        <v>0</v>
      </c>
      <c r="L1432" s="172">
        <v>15</v>
      </c>
      <c r="M1432" s="172">
        <f>G1432*(1+L1432/100)</f>
        <v>0</v>
      </c>
      <c r="N1432" s="172">
        <v>0</v>
      </c>
      <c r="O1432" s="172">
        <f>ROUND(E1432*N1432,2)</f>
        <v>0</v>
      </c>
      <c r="P1432" s="172">
        <v>0</v>
      </c>
      <c r="Q1432" s="172">
        <f>ROUND(E1432*P1432,2)</f>
        <v>0</v>
      </c>
      <c r="R1432" s="172" t="s">
        <v>456</v>
      </c>
      <c r="S1432" s="172" t="s">
        <v>291</v>
      </c>
      <c r="T1432" s="173" t="s">
        <v>283</v>
      </c>
      <c r="U1432" s="157">
        <v>0</v>
      </c>
      <c r="V1432" s="157">
        <f>ROUND(E1432*U1432,2)</f>
        <v>0</v>
      </c>
      <c r="W1432" s="157"/>
      <c r="X1432" s="157" t="s">
        <v>284</v>
      </c>
      <c r="Y1432" s="148"/>
      <c r="Z1432" s="148"/>
      <c r="AA1432" s="148"/>
      <c r="AB1432" s="148"/>
      <c r="AC1432" s="148"/>
      <c r="AD1432" s="148"/>
      <c r="AE1432" s="148"/>
      <c r="AF1432" s="148"/>
      <c r="AG1432" s="148" t="s">
        <v>285</v>
      </c>
      <c r="AH1432" s="148"/>
      <c r="AI1432" s="148"/>
      <c r="AJ1432" s="148"/>
      <c r="AK1432" s="148"/>
      <c r="AL1432" s="148"/>
      <c r="AM1432" s="148"/>
      <c r="AN1432" s="148"/>
      <c r="AO1432" s="148"/>
      <c r="AP1432" s="148"/>
      <c r="AQ1432" s="148"/>
      <c r="AR1432" s="148"/>
      <c r="AS1432" s="148"/>
      <c r="AT1432" s="148"/>
      <c r="AU1432" s="148"/>
      <c r="AV1432" s="148"/>
      <c r="AW1432" s="148"/>
      <c r="AX1432" s="148"/>
      <c r="AY1432" s="148"/>
      <c r="AZ1432" s="148"/>
      <c r="BA1432" s="148"/>
      <c r="BB1432" s="148"/>
      <c r="BC1432" s="148"/>
      <c r="BD1432" s="148"/>
      <c r="BE1432" s="148"/>
      <c r="BF1432" s="148"/>
      <c r="BG1432" s="148"/>
      <c r="BH1432" s="148"/>
    </row>
    <row r="1433" spans="1:60" outlineLevel="1" x14ac:dyDescent="0.2">
      <c r="A1433" s="155"/>
      <c r="B1433" s="156"/>
      <c r="C1433" s="185" t="s">
        <v>1044</v>
      </c>
      <c r="D1433" s="158"/>
      <c r="E1433" s="159"/>
      <c r="F1433" s="157"/>
      <c r="G1433" s="157"/>
      <c r="H1433" s="157"/>
      <c r="I1433" s="157"/>
      <c r="J1433" s="157"/>
      <c r="K1433" s="157"/>
      <c r="L1433" s="157"/>
      <c r="M1433" s="157"/>
      <c r="N1433" s="157"/>
      <c r="O1433" s="157"/>
      <c r="P1433" s="157"/>
      <c r="Q1433" s="157"/>
      <c r="R1433" s="157"/>
      <c r="S1433" s="157"/>
      <c r="T1433" s="157"/>
      <c r="U1433" s="157"/>
      <c r="V1433" s="157"/>
      <c r="W1433" s="157"/>
      <c r="X1433" s="157"/>
      <c r="Y1433" s="148"/>
      <c r="Z1433" s="148"/>
      <c r="AA1433" s="148"/>
      <c r="AB1433" s="148"/>
      <c r="AC1433" s="148"/>
      <c r="AD1433" s="148"/>
      <c r="AE1433" s="148"/>
      <c r="AF1433" s="148"/>
      <c r="AG1433" s="148" t="s">
        <v>287</v>
      </c>
      <c r="AH1433" s="148">
        <v>0</v>
      </c>
      <c r="AI1433" s="148"/>
      <c r="AJ1433" s="148"/>
      <c r="AK1433" s="148"/>
      <c r="AL1433" s="148"/>
      <c r="AM1433" s="148"/>
      <c r="AN1433" s="148"/>
      <c r="AO1433" s="148"/>
      <c r="AP1433" s="148"/>
      <c r="AQ1433" s="148"/>
      <c r="AR1433" s="148"/>
      <c r="AS1433" s="148"/>
      <c r="AT1433" s="148"/>
      <c r="AU1433" s="148"/>
      <c r="AV1433" s="148"/>
      <c r="AW1433" s="148"/>
      <c r="AX1433" s="148"/>
      <c r="AY1433" s="148"/>
      <c r="AZ1433" s="148"/>
      <c r="BA1433" s="148"/>
      <c r="BB1433" s="148"/>
      <c r="BC1433" s="148"/>
      <c r="BD1433" s="148"/>
      <c r="BE1433" s="148"/>
      <c r="BF1433" s="148"/>
      <c r="BG1433" s="148"/>
      <c r="BH1433" s="148"/>
    </row>
    <row r="1434" spans="1:60" outlineLevel="1" x14ac:dyDescent="0.2">
      <c r="A1434" s="155"/>
      <c r="B1434" s="156"/>
      <c r="C1434" s="185" t="s">
        <v>1356</v>
      </c>
      <c r="D1434" s="158"/>
      <c r="E1434" s="159"/>
      <c r="F1434" s="157"/>
      <c r="G1434" s="157"/>
      <c r="H1434" s="157"/>
      <c r="I1434" s="157"/>
      <c r="J1434" s="157"/>
      <c r="K1434" s="157"/>
      <c r="L1434" s="157"/>
      <c r="M1434" s="157"/>
      <c r="N1434" s="157"/>
      <c r="O1434" s="157"/>
      <c r="P1434" s="157"/>
      <c r="Q1434" s="157"/>
      <c r="R1434" s="157"/>
      <c r="S1434" s="157"/>
      <c r="T1434" s="157"/>
      <c r="U1434" s="157"/>
      <c r="V1434" s="157"/>
      <c r="W1434" s="157"/>
      <c r="X1434" s="157"/>
      <c r="Y1434" s="148"/>
      <c r="Z1434" s="148"/>
      <c r="AA1434" s="148"/>
      <c r="AB1434" s="148"/>
      <c r="AC1434" s="148"/>
      <c r="AD1434" s="148"/>
      <c r="AE1434" s="148"/>
      <c r="AF1434" s="148"/>
      <c r="AG1434" s="148" t="s">
        <v>287</v>
      </c>
      <c r="AH1434" s="148">
        <v>0</v>
      </c>
      <c r="AI1434" s="148"/>
      <c r="AJ1434" s="148"/>
      <c r="AK1434" s="148"/>
      <c r="AL1434" s="148"/>
      <c r="AM1434" s="148"/>
      <c r="AN1434" s="148"/>
      <c r="AO1434" s="148"/>
      <c r="AP1434" s="148"/>
      <c r="AQ1434" s="148"/>
      <c r="AR1434" s="148"/>
      <c r="AS1434" s="148"/>
      <c r="AT1434" s="148"/>
      <c r="AU1434" s="148"/>
      <c r="AV1434" s="148"/>
      <c r="AW1434" s="148"/>
      <c r="AX1434" s="148"/>
      <c r="AY1434" s="148"/>
      <c r="AZ1434" s="148"/>
      <c r="BA1434" s="148"/>
      <c r="BB1434" s="148"/>
      <c r="BC1434" s="148"/>
      <c r="BD1434" s="148"/>
      <c r="BE1434" s="148"/>
      <c r="BF1434" s="148"/>
      <c r="BG1434" s="148"/>
      <c r="BH1434" s="148"/>
    </row>
    <row r="1435" spans="1:60" outlineLevel="1" x14ac:dyDescent="0.2">
      <c r="A1435" s="155"/>
      <c r="B1435" s="156"/>
      <c r="C1435" s="185" t="s">
        <v>1357</v>
      </c>
      <c r="D1435" s="158"/>
      <c r="E1435" s="159">
        <v>96.550000000000011</v>
      </c>
      <c r="F1435" s="157"/>
      <c r="G1435" s="157"/>
      <c r="H1435" s="157"/>
      <c r="I1435" s="157"/>
      <c r="J1435" s="157"/>
      <c r="K1435" s="157"/>
      <c r="L1435" s="157"/>
      <c r="M1435" s="157"/>
      <c r="N1435" s="157"/>
      <c r="O1435" s="157"/>
      <c r="P1435" s="157"/>
      <c r="Q1435" s="157"/>
      <c r="R1435" s="157"/>
      <c r="S1435" s="157"/>
      <c r="T1435" s="157"/>
      <c r="U1435" s="157"/>
      <c r="V1435" s="157"/>
      <c r="W1435" s="157"/>
      <c r="X1435" s="157"/>
      <c r="Y1435" s="148"/>
      <c r="Z1435" s="148"/>
      <c r="AA1435" s="148"/>
      <c r="AB1435" s="148"/>
      <c r="AC1435" s="148"/>
      <c r="AD1435" s="148"/>
      <c r="AE1435" s="148"/>
      <c r="AF1435" s="148"/>
      <c r="AG1435" s="148" t="s">
        <v>287</v>
      </c>
      <c r="AH1435" s="148">
        <v>0</v>
      </c>
      <c r="AI1435" s="148"/>
      <c r="AJ1435" s="148"/>
      <c r="AK1435" s="148"/>
      <c r="AL1435" s="148"/>
      <c r="AM1435" s="148"/>
      <c r="AN1435" s="148"/>
      <c r="AO1435" s="148"/>
      <c r="AP1435" s="148"/>
      <c r="AQ1435" s="148"/>
      <c r="AR1435" s="148"/>
      <c r="AS1435" s="148"/>
      <c r="AT1435" s="148"/>
      <c r="AU1435" s="148"/>
      <c r="AV1435" s="148"/>
      <c r="AW1435" s="148"/>
      <c r="AX1435" s="148"/>
      <c r="AY1435" s="148"/>
      <c r="AZ1435" s="148"/>
      <c r="BA1435" s="148"/>
      <c r="BB1435" s="148"/>
      <c r="BC1435" s="148"/>
      <c r="BD1435" s="148"/>
      <c r="BE1435" s="148"/>
      <c r="BF1435" s="148"/>
      <c r="BG1435" s="148"/>
      <c r="BH1435" s="148"/>
    </row>
    <row r="1436" spans="1:60" outlineLevel="1" x14ac:dyDescent="0.2">
      <c r="A1436" s="167">
        <v>237</v>
      </c>
      <c r="B1436" s="168" t="s">
        <v>1358</v>
      </c>
      <c r="C1436" s="184" t="s">
        <v>1359</v>
      </c>
      <c r="D1436" s="169" t="s">
        <v>353</v>
      </c>
      <c r="E1436" s="170">
        <v>580.19500000000005</v>
      </c>
      <c r="F1436" s="171"/>
      <c r="G1436" s="172">
        <f>ROUND(E1436*F1436,2)</f>
        <v>0</v>
      </c>
      <c r="H1436" s="171"/>
      <c r="I1436" s="172">
        <f>ROUND(E1436*H1436,2)</f>
        <v>0</v>
      </c>
      <c r="J1436" s="171"/>
      <c r="K1436" s="172">
        <f>ROUND(E1436*J1436,2)</f>
        <v>0</v>
      </c>
      <c r="L1436" s="172">
        <v>15</v>
      </c>
      <c r="M1436" s="172">
        <f>G1436*(1+L1436/100)</f>
        <v>0</v>
      </c>
      <c r="N1436" s="172">
        <v>0</v>
      </c>
      <c r="O1436" s="172">
        <f>ROUND(E1436*N1436,2)</f>
        <v>0</v>
      </c>
      <c r="P1436" s="172">
        <v>0</v>
      </c>
      <c r="Q1436" s="172">
        <f>ROUND(E1436*P1436,2)</f>
        <v>0</v>
      </c>
      <c r="R1436" s="172" t="s">
        <v>456</v>
      </c>
      <c r="S1436" s="172" t="s">
        <v>291</v>
      </c>
      <c r="T1436" s="173" t="s">
        <v>283</v>
      </c>
      <c r="U1436" s="157">
        <v>0</v>
      </c>
      <c r="V1436" s="157">
        <f>ROUND(E1436*U1436,2)</f>
        <v>0</v>
      </c>
      <c r="W1436" s="157"/>
      <c r="X1436" s="157" t="s">
        <v>284</v>
      </c>
      <c r="Y1436" s="148"/>
      <c r="Z1436" s="148"/>
      <c r="AA1436" s="148"/>
      <c r="AB1436" s="148"/>
      <c r="AC1436" s="148"/>
      <c r="AD1436" s="148"/>
      <c r="AE1436" s="148"/>
      <c r="AF1436" s="148"/>
      <c r="AG1436" s="148" t="s">
        <v>285</v>
      </c>
      <c r="AH1436" s="148"/>
      <c r="AI1436" s="148"/>
      <c r="AJ1436" s="148"/>
      <c r="AK1436" s="148"/>
      <c r="AL1436" s="148"/>
      <c r="AM1436" s="148"/>
      <c r="AN1436" s="148"/>
      <c r="AO1436" s="148"/>
      <c r="AP1436" s="148"/>
      <c r="AQ1436" s="148"/>
      <c r="AR1436" s="148"/>
      <c r="AS1436" s="148"/>
      <c r="AT1436" s="148"/>
      <c r="AU1436" s="148"/>
      <c r="AV1436" s="148"/>
      <c r="AW1436" s="148"/>
      <c r="AX1436" s="148"/>
      <c r="AY1436" s="148"/>
      <c r="AZ1436" s="148"/>
      <c r="BA1436" s="148"/>
      <c r="BB1436" s="148"/>
      <c r="BC1436" s="148"/>
      <c r="BD1436" s="148"/>
      <c r="BE1436" s="148"/>
      <c r="BF1436" s="148"/>
      <c r="BG1436" s="148"/>
      <c r="BH1436" s="148"/>
    </row>
    <row r="1437" spans="1:60" outlineLevel="1" x14ac:dyDescent="0.2">
      <c r="A1437" s="155"/>
      <c r="B1437" s="156"/>
      <c r="C1437" s="185" t="s">
        <v>1044</v>
      </c>
      <c r="D1437" s="158"/>
      <c r="E1437" s="159"/>
      <c r="F1437" s="157"/>
      <c r="G1437" s="157"/>
      <c r="H1437" s="157"/>
      <c r="I1437" s="157"/>
      <c r="J1437" s="157"/>
      <c r="K1437" s="157"/>
      <c r="L1437" s="157"/>
      <c r="M1437" s="157"/>
      <c r="N1437" s="157"/>
      <c r="O1437" s="157"/>
      <c r="P1437" s="157"/>
      <c r="Q1437" s="157"/>
      <c r="R1437" s="157"/>
      <c r="S1437" s="157"/>
      <c r="T1437" s="157"/>
      <c r="U1437" s="157"/>
      <c r="V1437" s="157"/>
      <c r="W1437" s="157"/>
      <c r="X1437" s="157"/>
      <c r="Y1437" s="148"/>
      <c r="Z1437" s="148"/>
      <c r="AA1437" s="148"/>
      <c r="AB1437" s="148"/>
      <c r="AC1437" s="148"/>
      <c r="AD1437" s="148"/>
      <c r="AE1437" s="148"/>
      <c r="AF1437" s="148"/>
      <c r="AG1437" s="148" t="s">
        <v>287</v>
      </c>
      <c r="AH1437" s="148">
        <v>0</v>
      </c>
      <c r="AI1437" s="148"/>
      <c r="AJ1437" s="148"/>
      <c r="AK1437" s="148"/>
      <c r="AL1437" s="148"/>
      <c r="AM1437" s="148"/>
      <c r="AN1437" s="148"/>
      <c r="AO1437" s="148"/>
      <c r="AP1437" s="148"/>
      <c r="AQ1437" s="148"/>
      <c r="AR1437" s="148"/>
      <c r="AS1437" s="148"/>
      <c r="AT1437" s="148"/>
      <c r="AU1437" s="148"/>
      <c r="AV1437" s="148"/>
      <c r="AW1437" s="148"/>
      <c r="AX1437" s="148"/>
      <c r="AY1437" s="148"/>
      <c r="AZ1437" s="148"/>
      <c r="BA1437" s="148"/>
      <c r="BB1437" s="148"/>
      <c r="BC1437" s="148"/>
      <c r="BD1437" s="148"/>
      <c r="BE1437" s="148"/>
      <c r="BF1437" s="148"/>
      <c r="BG1437" s="148"/>
      <c r="BH1437" s="148"/>
    </row>
    <row r="1438" spans="1:60" outlineLevel="1" x14ac:dyDescent="0.2">
      <c r="A1438" s="155"/>
      <c r="B1438" s="156"/>
      <c r="C1438" s="185" t="s">
        <v>1360</v>
      </c>
      <c r="D1438" s="158"/>
      <c r="E1438" s="159"/>
      <c r="F1438" s="157"/>
      <c r="G1438" s="157"/>
      <c r="H1438" s="157"/>
      <c r="I1438" s="157"/>
      <c r="J1438" s="157"/>
      <c r="K1438" s="157"/>
      <c r="L1438" s="157"/>
      <c r="M1438" s="157"/>
      <c r="N1438" s="157"/>
      <c r="O1438" s="157"/>
      <c r="P1438" s="157"/>
      <c r="Q1438" s="157"/>
      <c r="R1438" s="157"/>
      <c r="S1438" s="157"/>
      <c r="T1438" s="157"/>
      <c r="U1438" s="157"/>
      <c r="V1438" s="157"/>
      <c r="W1438" s="157"/>
      <c r="X1438" s="157"/>
      <c r="Y1438" s="148"/>
      <c r="Z1438" s="148"/>
      <c r="AA1438" s="148"/>
      <c r="AB1438" s="148"/>
      <c r="AC1438" s="148"/>
      <c r="AD1438" s="148"/>
      <c r="AE1438" s="148"/>
      <c r="AF1438" s="148"/>
      <c r="AG1438" s="148" t="s">
        <v>287</v>
      </c>
      <c r="AH1438" s="148">
        <v>0</v>
      </c>
      <c r="AI1438" s="148"/>
      <c r="AJ1438" s="148"/>
      <c r="AK1438" s="148"/>
      <c r="AL1438" s="148"/>
      <c r="AM1438" s="148"/>
      <c r="AN1438" s="148"/>
      <c r="AO1438" s="148"/>
      <c r="AP1438" s="148"/>
      <c r="AQ1438" s="148"/>
      <c r="AR1438" s="148"/>
      <c r="AS1438" s="148"/>
      <c r="AT1438" s="148"/>
      <c r="AU1438" s="148"/>
      <c r="AV1438" s="148"/>
      <c r="AW1438" s="148"/>
      <c r="AX1438" s="148"/>
      <c r="AY1438" s="148"/>
      <c r="AZ1438" s="148"/>
      <c r="BA1438" s="148"/>
      <c r="BB1438" s="148"/>
      <c r="BC1438" s="148"/>
      <c r="BD1438" s="148"/>
      <c r="BE1438" s="148"/>
      <c r="BF1438" s="148"/>
      <c r="BG1438" s="148"/>
      <c r="BH1438" s="148"/>
    </row>
    <row r="1439" spans="1:60" outlineLevel="1" x14ac:dyDescent="0.2">
      <c r="A1439" s="155"/>
      <c r="B1439" s="156"/>
      <c r="C1439" s="185" t="s">
        <v>1361</v>
      </c>
      <c r="D1439" s="158"/>
      <c r="E1439" s="159">
        <v>580.20000000000005</v>
      </c>
      <c r="F1439" s="157"/>
      <c r="G1439" s="157"/>
      <c r="H1439" s="157"/>
      <c r="I1439" s="157"/>
      <c r="J1439" s="157"/>
      <c r="K1439" s="157"/>
      <c r="L1439" s="157"/>
      <c r="M1439" s="157"/>
      <c r="N1439" s="157"/>
      <c r="O1439" s="157"/>
      <c r="P1439" s="157"/>
      <c r="Q1439" s="157"/>
      <c r="R1439" s="157"/>
      <c r="S1439" s="157"/>
      <c r="T1439" s="157"/>
      <c r="U1439" s="157"/>
      <c r="V1439" s="157"/>
      <c r="W1439" s="157"/>
      <c r="X1439" s="157"/>
      <c r="Y1439" s="148"/>
      <c r="Z1439" s="148"/>
      <c r="AA1439" s="148"/>
      <c r="AB1439" s="148"/>
      <c r="AC1439" s="148"/>
      <c r="AD1439" s="148"/>
      <c r="AE1439" s="148"/>
      <c r="AF1439" s="148"/>
      <c r="AG1439" s="148" t="s">
        <v>287</v>
      </c>
      <c r="AH1439" s="148">
        <v>0</v>
      </c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48"/>
      <c r="AX1439" s="148"/>
      <c r="AY1439" s="148"/>
      <c r="AZ1439" s="148"/>
      <c r="BA1439" s="148"/>
      <c r="BB1439" s="148"/>
      <c r="BC1439" s="148"/>
      <c r="BD1439" s="148"/>
      <c r="BE1439" s="148"/>
      <c r="BF1439" s="148"/>
      <c r="BG1439" s="148"/>
      <c r="BH1439" s="148"/>
    </row>
    <row r="1440" spans="1:60" outlineLevel="1" x14ac:dyDescent="0.2">
      <c r="A1440" s="167">
        <v>238</v>
      </c>
      <c r="B1440" s="168" t="s">
        <v>1362</v>
      </c>
      <c r="C1440" s="184" t="s">
        <v>1363</v>
      </c>
      <c r="D1440" s="169" t="s">
        <v>353</v>
      </c>
      <c r="E1440" s="170">
        <v>3.41</v>
      </c>
      <c r="F1440" s="171"/>
      <c r="G1440" s="172">
        <f>ROUND(E1440*F1440,2)</f>
        <v>0</v>
      </c>
      <c r="H1440" s="171"/>
      <c r="I1440" s="172">
        <f>ROUND(E1440*H1440,2)</f>
        <v>0</v>
      </c>
      <c r="J1440" s="171"/>
      <c r="K1440" s="172">
        <f>ROUND(E1440*J1440,2)</f>
        <v>0</v>
      </c>
      <c r="L1440" s="172">
        <v>15</v>
      </c>
      <c r="M1440" s="172">
        <f>G1440*(1+L1440/100)</f>
        <v>0</v>
      </c>
      <c r="N1440" s="172">
        <v>0</v>
      </c>
      <c r="O1440" s="172">
        <f>ROUND(E1440*N1440,2)</f>
        <v>0</v>
      </c>
      <c r="P1440" s="172">
        <v>0</v>
      </c>
      <c r="Q1440" s="172">
        <f>ROUND(E1440*P1440,2)</f>
        <v>0</v>
      </c>
      <c r="R1440" s="172" t="s">
        <v>456</v>
      </c>
      <c r="S1440" s="172" t="s">
        <v>291</v>
      </c>
      <c r="T1440" s="173" t="s">
        <v>283</v>
      </c>
      <c r="U1440" s="157">
        <v>0</v>
      </c>
      <c r="V1440" s="157">
        <f>ROUND(E1440*U1440,2)</f>
        <v>0</v>
      </c>
      <c r="W1440" s="157"/>
      <c r="X1440" s="157" t="s">
        <v>284</v>
      </c>
      <c r="Y1440" s="148"/>
      <c r="Z1440" s="148"/>
      <c r="AA1440" s="148"/>
      <c r="AB1440" s="148"/>
      <c r="AC1440" s="148"/>
      <c r="AD1440" s="148"/>
      <c r="AE1440" s="148"/>
      <c r="AF1440" s="148"/>
      <c r="AG1440" s="148" t="s">
        <v>285</v>
      </c>
      <c r="AH1440" s="148"/>
      <c r="AI1440" s="148"/>
      <c r="AJ1440" s="148"/>
      <c r="AK1440" s="148"/>
      <c r="AL1440" s="148"/>
      <c r="AM1440" s="148"/>
      <c r="AN1440" s="148"/>
      <c r="AO1440" s="148"/>
      <c r="AP1440" s="148"/>
      <c r="AQ1440" s="148"/>
      <c r="AR1440" s="148"/>
      <c r="AS1440" s="148"/>
      <c r="AT1440" s="148"/>
      <c r="AU1440" s="148"/>
      <c r="AV1440" s="148"/>
      <c r="AW1440" s="148"/>
      <c r="AX1440" s="148"/>
      <c r="AY1440" s="148"/>
      <c r="AZ1440" s="148"/>
      <c r="BA1440" s="148"/>
      <c r="BB1440" s="148"/>
      <c r="BC1440" s="148"/>
      <c r="BD1440" s="148"/>
      <c r="BE1440" s="148"/>
      <c r="BF1440" s="148"/>
      <c r="BG1440" s="148"/>
      <c r="BH1440" s="148"/>
    </row>
    <row r="1441" spans="1:60" outlineLevel="1" x14ac:dyDescent="0.2">
      <c r="A1441" s="155"/>
      <c r="B1441" s="156"/>
      <c r="C1441" s="185" t="s">
        <v>1044</v>
      </c>
      <c r="D1441" s="158"/>
      <c r="E1441" s="159"/>
      <c r="F1441" s="157"/>
      <c r="G1441" s="157"/>
      <c r="H1441" s="157"/>
      <c r="I1441" s="157"/>
      <c r="J1441" s="157"/>
      <c r="K1441" s="157"/>
      <c r="L1441" s="157"/>
      <c r="M1441" s="157"/>
      <c r="N1441" s="157"/>
      <c r="O1441" s="157"/>
      <c r="P1441" s="157"/>
      <c r="Q1441" s="157"/>
      <c r="R1441" s="157"/>
      <c r="S1441" s="157"/>
      <c r="T1441" s="157"/>
      <c r="U1441" s="157"/>
      <c r="V1441" s="157"/>
      <c r="W1441" s="157"/>
      <c r="X1441" s="157"/>
      <c r="Y1441" s="148"/>
      <c r="Z1441" s="148"/>
      <c r="AA1441" s="148"/>
      <c r="AB1441" s="148"/>
      <c r="AC1441" s="148"/>
      <c r="AD1441" s="148"/>
      <c r="AE1441" s="148"/>
      <c r="AF1441" s="148"/>
      <c r="AG1441" s="148" t="s">
        <v>287</v>
      </c>
      <c r="AH1441" s="148">
        <v>0</v>
      </c>
      <c r="AI1441" s="148"/>
      <c r="AJ1441" s="148"/>
      <c r="AK1441" s="148"/>
      <c r="AL1441" s="148"/>
      <c r="AM1441" s="148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48"/>
      <c r="AX1441" s="148"/>
      <c r="AY1441" s="148"/>
      <c r="AZ1441" s="148"/>
      <c r="BA1441" s="148"/>
      <c r="BB1441" s="148"/>
      <c r="BC1441" s="148"/>
      <c r="BD1441" s="148"/>
      <c r="BE1441" s="148"/>
      <c r="BF1441" s="148"/>
      <c r="BG1441" s="148"/>
      <c r="BH1441" s="148"/>
    </row>
    <row r="1442" spans="1:60" outlineLevel="1" x14ac:dyDescent="0.2">
      <c r="A1442" s="155"/>
      <c r="B1442" s="156"/>
      <c r="C1442" s="185" t="s">
        <v>1364</v>
      </c>
      <c r="D1442" s="158"/>
      <c r="E1442" s="159"/>
      <c r="F1442" s="157"/>
      <c r="G1442" s="157"/>
      <c r="H1442" s="157"/>
      <c r="I1442" s="157"/>
      <c r="J1442" s="157"/>
      <c r="K1442" s="157"/>
      <c r="L1442" s="157"/>
      <c r="M1442" s="157"/>
      <c r="N1442" s="157"/>
      <c r="O1442" s="157"/>
      <c r="P1442" s="157"/>
      <c r="Q1442" s="157"/>
      <c r="R1442" s="157"/>
      <c r="S1442" s="157"/>
      <c r="T1442" s="157"/>
      <c r="U1442" s="157"/>
      <c r="V1442" s="157"/>
      <c r="W1442" s="157"/>
      <c r="X1442" s="157"/>
      <c r="Y1442" s="148"/>
      <c r="Z1442" s="148"/>
      <c r="AA1442" s="148"/>
      <c r="AB1442" s="148"/>
      <c r="AC1442" s="148"/>
      <c r="AD1442" s="148"/>
      <c r="AE1442" s="148"/>
      <c r="AF1442" s="148"/>
      <c r="AG1442" s="148" t="s">
        <v>287</v>
      </c>
      <c r="AH1442" s="148">
        <v>0</v>
      </c>
      <c r="AI1442" s="148"/>
      <c r="AJ1442" s="148"/>
      <c r="AK1442" s="148"/>
      <c r="AL1442" s="148"/>
      <c r="AM1442" s="148"/>
      <c r="AN1442" s="148"/>
      <c r="AO1442" s="148"/>
      <c r="AP1442" s="148"/>
      <c r="AQ1442" s="148"/>
      <c r="AR1442" s="148"/>
      <c r="AS1442" s="148"/>
      <c r="AT1442" s="148"/>
      <c r="AU1442" s="148"/>
      <c r="AV1442" s="148"/>
      <c r="AW1442" s="148"/>
      <c r="AX1442" s="148"/>
      <c r="AY1442" s="148"/>
      <c r="AZ1442" s="148"/>
      <c r="BA1442" s="148"/>
      <c r="BB1442" s="148"/>
      <c r="BC1442" s="148"/>
      <c r="BD1442" s="148"/>
      <c r="BE1442" s="148"/>
      <c r="BF1442" s="148"/>
      <c r="BG1442" s="148"/>
      <c r="BH1442" s="148"/>
    </row>
    <row r="1443" spans="1:60" outlineLevel="1" x14ac:dyDescent="0.2">
      <c r="A1443" s="155"/>
      <c r="B1443" s="156"/>
      <c r="C1443" s="185" t="s">
        <v>1365</v>
      </c>
      <c r="D1443" s="158"/>
      <c r="E1443" s="159">
        <v>3.41</v>
      </c>
      <c r="F1443" s="157"/>
      <c r="G1443" s="157"/>
      <c r="H1443" s="157"/>
      <c r="I1443" s="157"/>
      <c r="J1443" s="157"/>
      <c r="K1443" s="157"/>
      <c r="L1443" s="157"/>
      <c r="M1443" s="157"/>
      <c r="N1443" s="157"/>
      <c r="O1443" s="157"/>
      <c r="P1443" s="157"/>
      <c r="Q1443" s="157"/>
      <c r="R1443" s="157"/>
      <c r="S1443" s="157"/>
      <c r="T1443" s="157"/>
      <c r="U1443" s="157"/>
      <c r="V1443" s="157"/>
      <c r="W1443" s="157"/>
      <c r="X1443" s="157"/>
      <c r="Y1443" s="148"/>
      <c r="Z1443" s="148"/>
      <c r="AA1443" s="148"/>
      <c r="AB1443" s="148"/>
      <c r="AC1443" s="148"/>
      <c r="AD1443" s="148"/>
      <c r="AE1443" s="148"/>
      <c r="AF1443" s="148"/>
      <c r="AG1443" s="148" t="s">
        <v>287</v>
      </c>
      <c r="AH1443" s="148">
        <v>0</v>
      </c>
      <c r="AI1443" s="148"/>
      <c r="AJ1443" s="148"/>
      <c r="AK1443" s="148"/>
      <c r="AL1443" s="148"/>
      <c r="AM1443" s="148"/>
      <c r="AN1443" s="148"/>
      <c r="AO1443" s="148"/>
      <c r="AP1443" s="148"/>
      <c r="AQ1443" s="148"/>
      <c r="AR1443" s="148"/>
      <c r="AS1443" s="148"/>
      <c r="AT1443" s="148"/>
      <c r="AU1443" s="148"/>
      <c r="AV1443" s="148"/>
      <c r="AW1443" s="148"/>
      <c r="AX1443" s="148"/>
      <c r="AY1443" s="148"/>
      <c r="AZ1443" s="148"/>
      <c r="BA1443" s="148"/>
      <c r="BB1443" s="148"/>
      <c r="BC1443" s="148"/>
      <c r="BD1443" s="148"/>
      <c r="BE1443" s="148"/>
      <c r="BF1443" s="148"/>
      <c r="BG1443" s="148"/>
      <c r="BH1443" s="148"/>
    </row>
    <row r="1444" spans="1:60" outlineLevel="1" x14ac:dyDescent="0.2">
      <c r="A1444" s="167">
        <v>239</v>
      </c>
      <c r="B1444" s="168" t="s">
        <v>1366</v>
      </c>
      <c r="C1444" s="184" t="s">
        <v>1367</v>
      </c>
      <c r="D1444" s="169" t="s">
        <v>353</v>
      </c>
      <c r="E1444" s="170">
        <v>919</v>
      </c>
      <c r="F1444" s="171"/>
      <c r="G1444" s="172">
        <f>ROUND(E1444*F1444,2)</f>
        <v>0</v>
      </c>
      <c r="H1444" s="171"/>
      <c r="I1444" s="172">
        <f>ROUND(E1444*H1444,2)</f>
        <v>0</v>
      </c>
      <c r="J1444" s="171"/>
      <c r="K1444" s="172">
        <f>ROUND(E1444*J1444,2)</f>
        <v>0</v>
      </c>
      <c r="L1444" s="172">
        <v>15</v>
      </c>
      <c r="M1444" s="172">
        <f>G1444*(1+L1444/100)</f>
        <v>0</v>
      </c>
      <c r="N1444" s="172">
        <v>0</v>
      </c>
      <c r="O1444" s="172">
        <f>ROUND(E1444*N1444,2)</f>
        <v>0</v>
      </c>
      <c r="P1444" s="172">
        <v>0</v>
      </c>
      <c r="Q1444" s="172">
        <f>ROUND(E1444*P1444,2)</f>
        <v>0</v>
      </c>
      <c r="R1444" s="172"/>
      <c r="S1444" s="172" t="s">
        <v>291</v>
      </c>
      <c r="T1444" s="173" t="s">
        <v>283</v>
      </c>
      <c r="U1444" s="157">
        <v>0</v>
      </c>
      <c r="V1444" s="157">
        <f>ROUND(E1444*U1444,2)</f>
        <v>0</v>
      </c>
      <c r="W1444" s="157"/>
      <c r="X1444" s="157" t="s">
        <v>446</v>
      </c>
      <c r="Y1444" s="148"/>
      <c r="Z1444" s="148"/>
      <c r="AA1444" s="148"/>
      <c r="AB1444" s="148"/>
      <c r="AC1444" s="148"/>
      <c r="AD1444" s="148"/>
      <c r="AE1444" s="148"/>
      <c r="AF1444" s="148"/>
      <c r="AG1444" s="148" t="s">
        <v>1289</v>
      </c>
      <c r="AH1444" s="148"/>
      <c r="AI1444" s="148"/>
      <c r="AJ1444" s="148"/>
      <c r="AK1444" s="148"/>
      <c r="AL1444" s="148"/>
      <c r="AM1444" s="148"/>
      <c r="AN1444" s="148"/>
      <c r="AO1444" s="148"/>
      <c r="AP1444" s="148"/>
      <c r="AQ1444" s="148"/>
      <c r="AR1444" s="148"/>
      <c r="AS1444" s="148"/>
      <c r="AT1444" s="148"/>
      <c r="AU1444" s="148"/>
      <c r="AV1444" s="148"/>
      <c r="AW1444" s="148"/>
      <c r="AX1444" s="148"/>
      <c r="AY1444" s="148"/>
      <c r="AZ1444" s="148"/>
      <c r="BA1444" s="148"/>
      <c r="BB1444" s="148"/>
      <c r="BC1444" s="148"/>
      <c r="BD1444" s="148"/>
      <c r="BE1444" s="148"/>
      <c r="BF1444" s="148"/>
      <c r="BG1444" s="148"/>
      <c r="BH1444" s="148"/>
    </row>
    <row r="1445" spans="1:60" outlineLevel="1" x14ac:dyDescent="0.2">
      <c r="A1445" s="155"/>
      <c r="B1445" s="156"/>
      <c r="C1445" s="185" t="s">
        <v>1044</v>
      </c>
      <c r="D1445" s="158"/>
      <c r="E1445" s="159"/>
      <c r="F1445" s="157"/>
      <c r="G1445" s="157"/>
      <c r="H1445" s="157"/>
      <c r="I1445" s="157"/>
      <c r="J1445" s="157"/>
      <c r="K1445" s="157"/>
      <c r="L1445" s="157"/>
      <c r="M1445" s="157"/>
      <c r="N1445" s="157"/>
      <c r="O1445" s="157"/>
      <c r="P1445" s="157"/>
      <c r="Q1445" s="157"/>
      <c r="R1445" s="157"/>
      <c r="S1445" s="157"/>
      <c r="T1445" s="157"/>
      <c r="U1445" s="157"/>
      <c r="V1445" s="157"/>
      <c r="W1445" s="157"/>
      <c r="X1445" s="157"/>
      <c r="Y1445" s="148"/>
      <c r="Z1445" s="148"/>
      <c r="AA1445" s="148"/>
      <c r="AB1445" s="148"/>
      <c r="AC1445" s="148"/>
      <c r="AD1445" s="148"/>
      <c r="AE1445" s="148"/>
      <c r="AF1445" s="148"/>
      <c r="AG1445" s="148" t="s">
        <v>287</v>
      </c>
      <c r="AH1445" s="148">
        <v>0</v>
      </c>
      <c r="AI1445" s="148"/>
      <c r="AJ1445" s="148"/>
      <c r="AK1445" s="148"/>
      <c r="AL1445" s="148"/>
      <c r="AM1445" s="148"/>
      <c r="AN1445" s="148"/>
      <c r="AO1445" s="148"/>
      <c r="AP1445" s="148"/>
      <c r="AQ1445" s="148"/>
      <c r="AR1445" s="148"/>
      <c r="AS1445" s="148"/>
      <c r="AT1445" s="148"/>
      <c r="AU1445" s="148"/>
      <c r="AV1445" s="148"/>
      <c r="AW1445" s="148"/>
      <c r="AX1445" s="148"/>
      <c r="AY1445" s="148"/>
      <c r="AZ1445" s="148"/>
      <c r="BA1445" s="148"/>
      <c r="BB1445" s="148"/>
      <c r="BC1445" s="148"/>
      <c r="BD1445" s="148"/>
      <c r="BE1445" s="148"/>
      <c r="BF1445" s="148"/>
      <c r="BG1445" s="148"/>
      <c r="BH1445" s="148"/>
    </row>
    <row r="1446" spans="1:60" outlineLevel="1" x14ac:dyDescent="0.2">
      <c r="A1446" s="155"/>
      <c r="B1446" s="156"/>
      <c r="C1446" s="185" t="s">
        <v>1061</v>
      </c>
      <c r="D1446" s="158"/>
      <c r="E1446" s="159"/>
      <c r="F1446" s="157"/>
      <c r="G1446" s="157"/>
      <c r="H1446" s="157"/>
      <c r="I1446" s="157"/>
      <c r="J1446" s="157"/>
      <c r="K1446" s="157"/>
      <c r="L1446" s="157"/>
      <c r="M1446" s="157"/>
      <c r="N1446" s="157"/>
      <c r="O1446" s="157"/>
      <c r="P1446" s="157"/>
      <c r="Q1446" s="157"/>
      <c r="R1446" s="157"/>
      <c r="S1446" s="157"/>
      <c r="T1446" s="157"/>
      <c r="U1446" s="157"/>
      <c r="V1446" s="157"/>
      <c r="W1446" s="157"/>
      <c r="X1446" s="157"/>
      <c r="Y1446" s="148"/>
      <c r="Z1446" s="148"/>
      <c r="AA1446" s="148"/>
      <c r="AB1446" s="148"/>
      <c r="AC1446" s="148"/>
      <c r="AD1446" s="148"/>
      <c r="AE1446" s="148"/>
      <c r="AF1446" s="148"/>
      <c r="AG1446" s="148" t="s">
        <v>287</v>
      </c>
      <c r="AH1446" s="148">
        <v>0</v>
      </c>
      <c r="AI1446" s="148"/>
      <c r="AJ1446" s="148"/>
      <c r="AK1446" s="148"/>
      <c r="AL1446" s="148"/>
      <c r="AM1446" s="148"/>
      <c r="AN1446" s="148"/>
      <c r="AO1446" s="148"/>
      <c r="AP1446" s="148"/>
      <c r="AQ1446" s="148"/>
      <c r="AR1446" s="148"/>
      <c r="AS1446" s="148"/>
      <c r="AT1446" s="148"/>
      <c r="AU1446" s="148"/>
      <c r="AV1446" s="148"/>
      <c r="AW1446" s="148"/>
      <c r="AX1446" s="148"/>
      <c r="AY1446" s="148"/>
      <c r="AZ1446" s="148"/>
      <c r="BA1446" s="148"/>
      <c r="BB1446" s="148"/>
      <c r="BC1446" s="148"/>
      <c r="BD1446" s="148"/>
      <c r="BE1446" s="148"/>
      <c r="BF1446" s="148"/>
      <c r="BG1446" s="148"/>
      <c r="BH1446" s="148"/>
    </row>
    <row r="1447" spans="1:60" outlineLevel="1" x14ac:dyDescent="0.2">
      <c r="A1447" s="155"/>
      <c r="B1447" s="156"/>
      <c r="C1447" s="185" t="s">
        <v>1062</v>
      </c>
      <c r="D1447" s="158"/>
      <c r="E1447" s="159"/>
      <c r="F1447" s="157"/>
      <c r="G1447" s="157"/>
      <c r="H1447" s="157"/>
      <c r="I1447" s="157"/>
      <c r="J1447" s="157"/>
      <c r="K1447" s="157"/>
      <c r="L1447" s="157"/>
      <c r="M1447" s="157"/>
      <c r="N1447" s="157"/>
      <c r="O1447" s="157"/>
      <c r="P1447" s="157"/>
      <c r="Q1447" s="157"/>
      <c r="R1447" s="157"/>
      <c r="S1447" s="157"/>
      <c r="T1447" s="157"/>
      <c r="U1447" s="157"/>
      <c r="V1447" s="157"/>
      <c r="W1447" s="157"/>
      <c r="X1447" s="157"/>
      <c r="Y1447" s="148"/>
      <c r="Z1447" s="148"/>
      <c r="AA1447" s="148"/>
      <c r="AB1447" s="148"/>
      <c r="AC1447" s="148"/>
      <c r="AD1447" s="148"/>
      <c r="AE1447" s="148"/>
      <c r="AF1447" s="148"/>
      <c r="AG1447" s="148" t="s">
        <v>287</v>
      </c>
      <c r="AH1447" s="148">
        <v>0</v>
      </c>
      <c r="AI1447" s="148"/>
      <c r="AJ1447" s="148"/>
      <c r="AK1447" s="148"/>
      <c r="AL1447" s="148"/>
      <c r="AM1447" s="148"/>
      <c r="AN1447" s="148"/>
      <c r="AO1447" s="148"/>
      <c r="AP1447" s="148"/>
      <c r="AQ1447" s="148"/>
      <c r="AR1447" s="148"/>
      <c r="AS1447" s="148"/>
      <c r="AT1447" s="148"/>
      <c r="AU1447" s="148"/>
      <c r="AV1447" s="148"/>
      <c r="AW1447" s="148"/>
      <c r="AX1447" s="148"/>
      <c r="AY1447" s="148"/>
      <c r="AZ1447" s="148"/>
      <c r="BA1447" s="148"/>
      <c r="BB1447" s="148"/>
      <c r="BC1447" s="148"/>
      <c r="BD1447" s="148"/>
      <c r="BE1447" s="148"/>
      <c r="BF1447" s="148"/>
      <c r="BG1447" s="148"/>
      <c r="BH1447" s="148"/>
    </row>
    <row r="1448" spans="1:60" outlineLevel="1" x14ac:dyDescent="0.2">
      <c r="A1448" s="155"/>
      <c r="B1448" s="156"/>
      <c r="C1448" s="185" t="s">
        <v>1063</v>
      </c>
      <c r="D1448" s="158"/>
      <c r="E1448" s="159"/>
      <c r="F1448" s="157"/>
      <c r="G1448" s="157"/>
      <c r="H1448" s="157"/>
      <c r="I1448" s="157"/>
      <c r="J1448" s="157"/>
      <c r="K1448" s="157"/>
      <c r="L1448" s="157"/>
      <c r="M1448" s="157"/>
      <c r="N1448" s="157"/>
      <c r="O1448" s="157"/>
      <c r="P1448" s="157"/>
      <c r="Q1448" s="157"/>
      <c r="R1448" s="157"/>
      <c r="S1448" s="157"/>
      <c r="T1448" s="157"/>
      <c r="U1448" s="157"/>
      <c r="V1448" s="157"/>
      <c r="W1448" s="157"/>
      <c r="X1448" s="157"/>
      <c r="Y1448" s="148"/>
      <c r="Z1448" s="148"/>
      <c r="AA1448" s="148"/>
      <c r="AB1448" s="148"/>
      <c r="AC1448" s="148"/>
      <c r="AD1448" s="148"/>
      <c r="AE1448" s="148"/>
      <c r="AF1448" s="148"/>
      <c r="AG1448" s="148" t="s">
        <v>287</v>
      </c>
      <c r="AH1448" s="148">
        <v>0</v>
      </c>
      <c r="AI1448" s="148"/>
      <c r="AJ1448" s="148"/>
      <c r="AK1448" s="148"/>
      <c r="AL1448" s="148"/>
      <c r="AM1448" s="148"/>
      <c r="AN1448" s="148"/>
      <c r="AO1448" s="148"/>
      <c r="AP1448" s="148"/>
      <c r="AQ1448" s="148"/>
      <c r="AR1448" s="148"/>
      <c r="AS1448" s="148"/>
      <c r="AT1448" s="148"/>
      <c r="AU1448" s="148"/>
      <c r="AV1448" s="148"/>
      <c r="AW1448" s="148"/>
      <c r="AX1448" s="148"/>
      <c r="AY1448" s="148"/>
      <c r="AZ1448" s="148"/>
      <c r="BA1448" s="148"/>
      <c r="BB1448" s="148"/>
      <c r="BC1448" s="148"/>
      <c r="BD1448" s="148"/>
      <c r="BE1448" s="148"/>
      <c r="BF1448" s="148"/>
      <c r="BG1448" s="148"/>
      <c r="BH1448" s="148"/>
    </row>
    <row r="1449" spans="1:60" outlineLevel="1" x14ac:dyDescent="0.2">
      <c r="A1449" s="155"/>
      <c r="B1449" s="156"/>
      <c r="C1449" s="185" t="s">
        <v>1064</v>
      </c>
      <c r="D1449" s="158"/>
      <c r="E1449" s="159"/>
      <c r="F1449" s="157"/>
      <c r="G1449" s="157"/>
      <c r="H1449" s="157"/>
      <c r="I1449" s="157"/>
      <c r="J1449" s="157"/>
      <c r="K1449" s="157"/>
      <c r="L1449" s="157"/>
      <c r="M1449" s="157"/>
      <c r="N1449" s="157"/>
      <c r="O1449" s="157"/>
      <c r="P1449" s="157"/>
      <c r="Q1449" s="157"/>
      <c r="R1449" s="157"/>
      <c r="S1449" s="157"/>
      <c r="T1449" s="157"/>
      <c r="U1449" s="157"/>
      <c r="V1449" s="157"/>
      <c r="W1449" s="157"/>
      <c r="X1449" s="157"/>
      <c r="Y1449" s="148"/>
      <c r="Z1449" s="148"/>
      <c r="AA1449" s="148"/>
      <c r="AB1449" s="148"/>
      <c r="AC1449" s="148"/>
      <c r="AD1449" s="148"/>
      <c r="AE1449" s="148"/>
      <c r="AF1449" s="148"/>
      <c r="AG1449" s="148" t="s">
        <v>287</v>
      </c>
      <c r="AH1449" s="148">
        <v>0</v>
      </c>
      <c r="AI1449" s="148"/>
      <c r="AJ1449" s="148"/>
      <c r="AK1449" s="148"/>
      <c r="AL1449" s="148"/>
      <c r="AM1449" s="148"/>
      <c r="AN1449" s="148"/>
      <c r="AO1449" s="148"/>
      <c r="AP1449" s="148"/>
      <c r="AQ1449" s="148"/>
      <c r="AR1449" s="148"/>
      <c r="AS1449" s="148"/>
      <c r="AT1449" s="148"/>
      <c r="AU1449" s="148"/>
      <c r="AV1449" s="148"/>
      <c r="AW1449" s="148"/>
      <c r="AX1449" s="148"/>
      <c r="AY1449" s="148"/>
      <c r="AZ1449" s="148"/>
      <c r="BA1449" s="148"/>
      <c r="BB1449" s="148"/>
      <c r="BC1449" s="148"/>
      <c r="BD1449" s="148"/>
      <c r="BE1449" s="148"/>
      <c r="BF1449" s="148"/>
      <c r="BG1449" s="148"/>
      <c r="BH1449" s="148"/>
    </row>
    <row r="1450" spans="1:60" outlineLevel="1" x14ac:dyDescent="0.2">
      <c r="A1450" s="155"/>
      <c r="B1450" s="156"/>
      <c r="C1450" s="185" t="s">
        <v>1065</v>
      </c>
      <c r="D1450" s="158"/>
      <c r="E1450" s="159"/>
      <c r="F1450" s="157"/>
      <c r="G1450" s="157"/>
      <c r="H1450" s="157"/>
      <c r="I1450" s="157"/>
      <c r="J1450" s="157"/>
      <c r="K1450" s="157"/>
      <c r="L1450" s="157"/>
      <c r="M1450" s="157"/>
      <c r="N1450" s="157"/>
      <c r="O1450" s="157"/>
      <c r="P1450" s="157"/>
      <c r="Q1450" s="157"/>
      <c r="R1450" s="157"/>
      <c r="S1450" s="157"/>
      <c r="T1450" s="157"/>
      <c r="U1450" s="157"/>
      <c r="V1450" s="157"/>
      <c r="W1450" s="157"/>
      <c r="X1450" s="157"/>
      <c r="Y1450" s="148"/>
      <c r="Z1450" s="148"/>
      <c r="AA1450" s="148"/>
      <c r="AB1450" s="148"/>
      <c r="AC1450" s="148"/>
      <c r="AD1450" s="148"/>
      <c r="AE1450" s="148"/>
      <c r="AF1450" s="148"/>
      <c r="AG1450" s="148" t="s">
        <v>287</v>
      </c>
      <c r="AH1450" s="148">
        <v>0</v>
      </c>
      <c r="AI1450" s="148"/>
      <c r="AJ1450" s="148"/>
      <c r="AK1450" s="148"/>
      <c r="AL1450" s="148"/>
      <c r="AM1450" s="148"/>
      <c r="AN1450" s="148"/>
      <c r="AO1450" s="148"/>
      <c r="AP1450" s="148"/>
      <c r="AQ1450" s="148"/>
      <c r="AR1450" s="148"/>
      <c r="AS1450" s="148"/>
      <c r="AT1450" s="148"/>
      <c r="AU1450" s="148"/>
      <c r="AV1450" s="148"/>
      <c r="AW1450" s="148"/>
      <c r="AX1450" s="148"/>
      <c r="AY1450" s="148"/>
      <c r="AZ1450" s="148"/>
      <c r="BA1450" s="148"/>
      <c r="BB1450" s="148"/>
      <c r="BC1450" s="148"/>
      <c r="BD1450" s="148"/>
      <c r="BE1450" s="148"/>
      <c r="BF1450" s="148"/>
      <c r="BG1450" s="148"/>
      <c r="BH1450" s="148"/>
    </row>
    <row r="1451" spans="1:60" outlineLevel="1" x14ac:dyDescent="0.2">
      <c r="A1451" s="155"/>
      <c r="B1451" s="156"/>
      <c r="C1451" s="185" t="s">
        <v>1068</v>
      </c>
      <c r="D1451" s="158"/>
      <c r="E1451" s="159"/>
      <c r="F1451" s="157"/>
      <c r="G1451" s="157"/>
      <c r="H1451" s="157"/>
      <c r="I1451" s="157"/>
      <c r="J1451" s="157"/>
      <c r="K1451" s="157"/>
      <c r="L1451" s="157"/>
      <c r="M1451" s="157"/>
      <c r="N1451" s="157"/>
      <c r="O1451" s="157"/>
      <c r="P1451" s="157"/>
      <c r="Q1451" s="157"/>
      <c r="R1451" s="157"/>
      <c r="S1451" s="157"/>
      <c r="T1451" s="157"/>
      <c r="U1451" s="157"/>
      <c r="V1451" s="157"/>
      <c r="W1451" s="157"/>
      <c r="X1451" s="157"/>
      <c r="Y1451" s="148"/>
      <c r="Z1451" s="148"/>
      <c r="AA1451" s="148"/>
      <c r="AB1451" s="148"/>
      <c r="AC1451" s="148"/>
      <c r="AD1451" s="148"/>
      <c r="AE1451" s="148"/>
      <c r="AF1451" s="148"/>
      <c r="AG1451" s="148" t="s">
        <v>287</v>
      </c>
      <c r="AH1451" s="148">
        <v>0</v>
      </c>
      <c r="AI1451" s="148"/>
      <c r="AJ1451" s="148"/>
      <c r="AK1451" s="148"/>
      <c r="AL1451" s="148"/>
      <c r="AM1451" s="148"/>
      <c r="AN1451" s="148"/>
      <c r="AO1451" s="148"/>
      <c r="AP1451" s="148"/>
      <c r="AQ1451" s="148"/>
      <c r="AR1451" s="148"/>
      <c r="AS1451" s="148"/>
      <c r="AT1451" s="148"/>
      <c r="AU1451" s="148"/>
      <c r="AV1451" s="148"/>
      <c r="AW1451" s="148"/>
      <c r="AX1451" s="148"/>
      <c r="AY1451" s="148"/>
      <c r="AZ1451" s="148"/>
      <c r="BA1451" s="148"/>
      <c r="BB1451" s="148"/>
      <c r="BC1451" s="148"/>
      <c r="BD1451" s="148"/>
      <c r="BE1451" s="148"/>
      <c r="BF1451" s="148"/>
      <c r="BG1451" s="148"/>
      <c r="BH1451" s="148"/>
    </row>
    <row r="1452" spans="1:60" outlineLevel="1" x14ac:dyDescent="0.2">
      <c r="A1452" s="155"/>
      <c r="B1452" s="156"/>
      <c r="C1452" s="185" t="s">
        <v>1069</v>
      </c>
      <c r="D1452" s="158"/>
      <c r="E1452" s="159"/>
      <c r="F1452" s="157"/>
      <c r="G1452" s="157"/>
      <c r="H1452" s="157"/>
      <c r="I1452" s="157"/>
      <c r="J1452" s="157"/>
      <c r="K1452" s="157"/>
      <c r="L1452" s="157"/>
      <c r="M1452" s="157"/>
      <c r="N1452" s="157"/>
      <c r="O1452" s="157"/>
      <c r="P1452" s="157"/>
      <c r="Q1452" s="157"/>
      <c r="R1452" s="157"/>
      <c r="S1452" s="157"/>
      <c r="T1452" s="157"/>
      <c r="U1452" s="157"/>
      <c r="V1452" s="157"/>
      <c r="W1452" s="157"/>
      <c r="X1452" s="157"/>
      <c r="Y1452" s="148"/>
      <c r="Z1452" s="148"/>
      <c r="AA1452" s="148"/>
      <c r="AB1452" s="148"/>
      <c r="AC1452" s="148"/>
      <c r="AD1452" s="148"/>
      <c r="AE1452" s="148"/>
      <c r="AF1452" s="148"/>
      <c r="AG1452" s="148" t="s">
        <v>287</v>
      </c>
      <c r="AH1452" s="148">
        <v>0</v>
      </c>
      <c r="AI1452" s="148"/>
      <c r="AJ1452" s="148"/>
      <c r="AK1452" s="148"/>
      <c r="AL1452" s="148"/>
      <c r="AM1452" s="148"/>
      <c r="AN1452" s="148"/>
      <c r="AO1452" s="148"/>
      <c r="AP1452" s="148"/>
      <c r="AQ1452" s="148"/>
      <c r="AR1452" s="148"/>
      <c r="AS1452" s="148"/>
      <c r="AT1452" s="148"/>
      <c r="AU1452" s="148"/>
      <c r="AV1452" s="148"/>
      <c r="AW1452" s="148"/>
      <c r="AX1452" s="148"/>
      <c r="AY1452" s="148"/>
      <c r="AZ1452" s="148"/>
      <c r="BA1452" s="148"/>
      <c r="BB1452" s="148"/>
      <c r="BC1452" s="148"/>
      <c r="BD1452" s="148"/>
      <c r="BE1452" s="148"/>
      <c r="BF1452" s="148"/>
      <c r="BG1452" s="148"/>
      <c r="BH1452" s="148"/>
    </row>
    <row r="1453" spans="1:60" outlineLevel="1" x14ac:dyDescent="0.2">
      <c r="A1453" s="155"/>
      <c r="B1453" s="156"/>
      <c r="C1453" s="185" t="s">
        <v>1070</v>
      </c>
      <c r="D1453" s="158"/>
      <c r="E1453" s="159"/>
      <c r="F1453" s="157"/>
      <c r="G1453" s="157"/>
      <c r="H1453" s="157"/>
      <c r="I1453" s="157"/>
      <c r="J1453" s="157"/>
      <c r="K1453" s="157"/>
      <c r="L1453" s="157"/>
      <c r="M1453" s="157"/>
      <c r="N1453" s="157"/>
      <c r="O1453" s="157"/>
      <c r="P1453" s="157"/>
      <c r="Q1453" s="157"/>
      <c r="R1453" s="157"/>
      <c r="S1453" s="157"/>
      <c r="T1453" s="157"/>
      <c r="U1453" s="157"/>
      <c r="V1453" s="157"/>
      <c r="W1453" s="157"/>
      <c r="X1453" s="157"/>
      <c r="Y1453" s="148"/>
      <c r="Z1453" s="148"/>
      <c r="AA1453" s="148"/>
      <c r="AB1453" s="148"/>
      <c r="AC1453" s="148"/>
      <c r="AD1453" s="148"/>
      <c r="AE1453" s="148"/>
      <c r="AF1453" s="148"/>
      <c r="AG1453" s="148" t="s">
        <v>287</v>
      </c>
      <c r="AH1453" s="148">
        <v>0</v>
      </c>
      <c r="AI1453" s="148"/>
      <c r="AJ1453" s="148"/>
      <c r="AK1453" s="148"/>
      <c r="AL1453" s="148"/>
      <c r="AM1453" s="148"/>
      <c r="AN1453" s="148"/>
      <c r="AO1453" s="148"/>
      <c r="AP1453" s="148"/>
      <c r="AQ1453" s="148"/>
      <c r="AR1453" s="148"/>
      <c r="AS1453" s="148"/>
      <c r="AT1453" s="148"/>
      <c r="AU1453" s="148"/>
      <c r="AV1453" s="148"/>
      <c r="AW1453" s="148"/>
      <c r="AX1453" s="148"/>
      <c r="AY1453" s="148"/>
      <c r="AZ1453" s="148"/>
      <c r="BA1453" s="148"/>
      <c r="BB1453" s="148"/>
      <c r="BC1453" s="148"/>
      <c r="BD1453" s="148"/>
      <c r="BE1453" s="148"/>
      <c r="BF1453" s="148"/>
      <c r="BG1453" s="148"/>
      <c r="BH1453" s="148"/>
    </row>
    <row r="1454" spans="1:60" outlineLevel="1" x14ac:dyDescent="0.2">
      <c r="A1454" s="155"/>
      <c r="B1454" s="156"/>
      <c r="C1454" s="185" t="s">
        <v>1368</v>
      </c>
      <c r="D1454" s="158"/>
      <c r="E1454" s="159">
        <v>919</v>
      </c>
      <c r="F1454" s="157"/>
      <c r="G1454" s="157"/>
      <c r="H1454" s="157"/>
      <c r="I1454" s="157"/>
      <c r="J1454" s="157"/>
      <c r="K1454" s="157"/>
      <c r="L1454" s="157"/>
      <c r="M1454" s="157"/>
      <c r="N1454" s="157"/>
      <c r="O1454" s="157"/>
      <c r="P1454" s="157"/>
      <c r="Q1454" s="157"/>
      <c r="R1454" s="157"/>
      <c r="S1454" s="157"/>
      <c r="T1454" s="157"/>
      <c r="U1454" s="157"/>
      <c r="V1454" s="157"/>
      <c r="W1454" s="157"/>
      <c r="X1454" s="157"/>
      <c r="Y1454" s="148"/>
      <c r="Z1454" s="148"/>
      <c r="AA1454" s="148"/>
      <c r="AB1454" s="148"/>
      <c r="AC1454" s="148"/>
      <c r="AD1454" s="148"/>
      <c r="AE1454" s="148"/>
      <c r="AF1454" s="148"/>
      <c r="AG1454" s="148" t="s">
        <v>287</v>
      </c>
      <c r="AH1454" s="148">
        <v>0</v>
      </c>
      <c r="AI1454" s="148"/>
      <c r="AJ1454" s="148"/>
      <c r="AK1454" s="148"/>
      <c r="AL1454" s="148"/>
      <c r="AM1454" s="148"/>
      <c r="AN1454" s="148"/>
      <c r="AO1454" s="148"/>
      <c r="AP1454" s="148"/>
      <c r="AQ1454" s="148"/>
      <c r="AR1454" s="148"/>
      <c r="AS1454" s="148"/>
      <c r="AT1454" s="148"/>
      <c r="AU1454" s="148"/>
      <c r="AV1454" s="148"/>
      <c r="AW1454" s="148"/>
      <c r="AX1454" s="148"/>
      <c r="AY1454" s="148"/>
      <c r="AZ1454" s="148"/>
      <c r="BA1454" s="148"/>
      <c r="BB1454" s="148"/>
      <c r="BC1454" s="148"/>
      <c r="BD1454" s="148"/>
      <c r="BE1454" s="148"/>
      <c r="BF1454" s="148"/>
      <c r="BG1454" s="148"/>
      <c r="BH1454" s="148"/>
    </row>
    <row r="1455" spans="1:60" outlineLevel="1" x14ac:dyDescent="0.2">
      <c r="A1455" s="167">
        <v>240</v>
      </c>
      <c r="B1455" s="168" t="s">
        <v>1369</v>
      </c>
      <c r="C1455" s="184" t="s">
        <v>1370</v>
      </c>
      <c r="D1455" s="169" t="s">
        <v>445</v>
      </c>
      <c r="E1455" s="170">
        <v>727.30000000000007</v>
      </c>
      <c r="F1455" s="171"/>
      <c r="G1455" s="172">
        <f>ROUND(E1455*F1455,2)</f>
        <v>0</v>
      </c>
      <c r="H1455" s="171"/>
      <c r="I1455" s="172">
        <f>ROUND(E1455*H1455,2)</f>
        <v>0</v>
      </c>
      <c r="J1455" s="171"/>
      <c r="K1455" s="172">
        <f>ROUND(E1455*J1455,2)</f>
        <v>0</v>
      </c>
      <c r="L1455" s="172">
        <v>15</v>
      </c>
      <c r="M1455" s="172">
        <f>G1455*(1+L1455/100)</f>
        <v>0</v>
      </c>
      <c r="N1455" s="172">
        <v>0</v>
      </c>
      <c r="O1455" s="172">
        <f>ROUND(E1455*N1455,2)</f>
        <v>0</v>
      </c>
      <c r="P1455" s="172">
        <v>0</v>
      </c>
      <c r="Q1455" s="172">
        <f>ROUND(E1455*P1455,2)</f>
        <v>0</v>
      </c>
      <c r="R1455" s="172"/>
      <c r="S1455" s="172" t="s">
        <v>291</v>
      </c>
      <c r="T1455" s="173" t="s">
        <v>283</v>
      </c>
      <c r="U1455" s="157">
        <v>0</v>
      </c>
      <c r="V1455" s="157">
        <f>ROUND(E1455*U1455,2)</f>
        <v>0</v>
      </c>
      <c r="W1455" s="157"/>
      <c r="X1455" s="157" t="s">
        <v>292</v>
      </c>
      <c r="Y1455" s="148"/>
      <c r="Z1455" s="148"/>
      <c r="AA1455" s="148"/>
      <c r="AB1455" s="148"/>
      <c r="AC1455" s="148"/>
      <c r="AD1455" s="148"/>
      <c r="AE1455" s="148"/>
      <c r="AF1455" s="148"/>
      <c r="AG1455" s="148" t="s">
        <v>1242</v>
      </c>
      <c r="AH1455" s="148"/>
      <c r="AI1455" s="148"/>
      <c r="AJ1455" s="148"/>
      <c r="AK1455" s="148"/>
      <c r="AL1455" s="148"/>
      <c r="AM1455" s="148"/>
      <c r="AN1455" s="148"/>
      <c r="AO1455" s="148"/>
      <c r="AP1455" s="148"/>
      <c r="AQ1455" s="148"/>
      <c r="AR1455" s="148"/>
      <c r="AS1455" s="148"/>
      <c r="AT1455" s="148"/>
      <c r="AU1455" s="148"/>
      <c r="AV1455" s="148"/>
      <c r="AW1455" s="148"/>
      <c r="AX1455" s="148"/>
      <c r="AY1455" s="148"/>
      <c r="AZ1455" s="148"/>
      <c r="BA1455" s="148"/>
      <c r="BB1455" s="148"/>
      <c r="BC1455" s="148"/>
      <c r="BD1455" s="148"/>
      <c r="BE1455" s="148"/>
      <c r="BF1455" s="148"/>
      <c r="BG1455" s="148"/>
      <c r="BH1455" s="148"/>
    </row>
    <row r="1456" spans="1:60" outlineLevel="1" x14ac:dyDescent="0.2">
      <c r="A1456" s="155"/>
      <c r="B1456" s="156"/>
      <c r="C1456" s="185" t="s">
        <v>1371</v>
      </c>
      <c r="D1456" s="158"/>
      <c r="E1456" s="159"/>
      <c r="F1456" s="157"/>
      <c r="G1456" s="157"/>
      <c r="H1456" s="157"/>
      <c r="I1456" s="157"/>
      <c r="J1456" s="157"/>
      <c r="K1456" s="157"/>
      <c r="L1456" s="157"/>
      <c r="M1456" s="157"/>
      <c r="N1456" s="157"/>
      <c r="O1456" s="157"/>
      <c r="P1456" s="157"/>
      <c r="Q1456" s="157"/>
      <c r="R1456" s="157"/>
      <c r="S1456" s="157"/>
      <c r="T1456" s="157"/>
      <c r="U1456" s="157"/>
      <c r="V1456" s="157"/>
      <c r="W1456" s="157"/>
      <c r="X1456" s="157"/>
      <c r="Y1456" s="148"/>
      <c r="Z1456" s="148"/>
      <c r="AA1456" s="148"/>
      <c r="AB1456" s="148"/>
      <c r="AC1456" s="148"/>
      <c r="AD1456" s="148"/>
      <c r="AE1456" s="148"/>
      <c r="AF1456" s="148"/>
      <c r="AG1456" s="148" t="s">
        <v>287</v>
      </c>
      <c r="AH1456" s="148">
        <v>0</v>
      </c>
      <c r="AI1456" s="148"/>
      <c r="AJ1456" s="148"/>
      <c r="AK1456" s="148"/>
      <c r="AL1456" s="148"/>
      <c r="AM1456" s="148"/>
      <c r="AN1456" s="148"/>
      <c r="AO1456" s="148"/>
      <c r="AP1456" s="148"/>
      <c r="AQ1456" s="148"/>
      <c r="AR1456" s="148"/>
      <c r="AS1456" s="148"/>
      <c r="AT1456" s="148"/>
      <c r="AU1456" s="148"/>
      <c r="AV1456" s="148"/>
      <c r="AW1456" s="148"/>
      <c r="AX1456" s="148"/>
      <c r="AY1456" s="148"/>
      <c r="AZ1456" s="148"/>
      <c r="BA1456" s="148"/>
      <c r="BB1456" s="148"/>
      <c r="BC1456" s="148"/>
      <c r="BD1456" s="148"/>
      <c r="BE1456" s="148"/>
      <c r="BF1456" s="148"/>
      <c r="BG1456" s="148"/>
      <c r="BH1456" s="148"/>
    </row>
    <row r="1457" spans="1:60" outlineLevel="1" x14ac:dyDescent="0.2">
      <c r="A1457" s="155"/>
      <c r="B1457" s="156"/>
      <c r="C1457" s="185" t="s">
        <v>1372</v>
      </c>
      <c r="D1457" s="158"/>
      <c r="E1457" s="159">
        <v>727.30000000000007</v>
      </c>
      <c r="F1457" s="157"/>
      <c r="G1457" s="157"/>
      <c r="H1457" s="157"/>
      <c r="I1457" s="157"/>
      <c r="J1457" s="157"/>
      <c r="K1457" s="157"/>
      <c r="L1457" s="157"/>
      <c r="M1457" s="157"/>
      <c r="N1457" s="157"/>
      <c r="O1457" s="157"/>
      <c r="P1457" s="157"/>
      <c r="Q1457" s="157"/>
      <c r="R1457" s="157"/>
      <c r="S1457" s="157"/>
      <c r="T1457" s="157"/>
      <c r="U1457" s="157"/>
      <c r="V1457" s="157"/>
      <c r="W1457" s="157"/>
      <c r="X1457" s="157"/>
      <c r="Y1457" s="148"/>
      <c r="Z1457" s="148"/>
      <c r="AA1457" s="148"/>
      <c r="AB1457" s="148"/>
      <c r="AC1457" s="148"/>
      <c r="AD1457" s="148"/>
      <c r="AE1457" s="148"/>
      <c r="AF1457" s="148"/>
      <c r="AG1457" s="148" t="s">
        <v>287</v>
      </c>
      <c r="AH1457" s="148">
        <v>0</v>
      </c>
      <c r="AI1457" s="148"/>
      <c r="AJ1457" s="148"/>
      <c r="AK1457" s="148"/>
      <c r="AL1457" s="148"/>
      <c r="AM1457" s="148"/>
      <c r="AN1457" s="148"/>
      <c r="AO1457" s="148"/>
      <c r="AP1457" s="148"/>
      <c r="AQ1457" s="148"/>
      <c r="AR1457" s="148"/>
      <c r="AS1457" s="148"/>
      <c r="AT1457" s="148"/>
      <c r="AU1457" s="148"/>
      <c r="AV1457" s="148"/>
      <c r="AW1457" s="148"/>
      <c r="AX1457" s="148"/>
      <c r="AY1457" s="148"/>
      <c r="AZ1457" s="148"/>
      <c r="BA1457" s="148"/>
      <c r="BB1457" s="148"/>
      <c r="BC1457" s="148"/>
      <c r="BD1457" s="148"/>
      <c r="BE1457" s="148"/>
      <c r="BF1457" s="148"/>
      <c r="BG1457" s="148"/>
      <c r="BH1457" s="148"/>
    </row>
    <row r="1458" spans="1:60" outlineLevel="1" x14ac:dyDescent="0.2">
      <c r="A1458" s="167">
        <v>241</v>
      </c>
      <c r="B1458" s="168" t="s">
        <v>1373</v>
      </c>
      <c r="C1458" s="184" t="s">
        <v>1374</v>
      </c>
      <c r="D1458" s="169" t="s">
        <v>353</v>
      </c>
      <c r="E1458" s="170">
        <v>41.6</v>
      </c>
      <c r="F1458" s="171"/>
      <c r="G1458" s="172">
        <f>ROUND(E1458*F1458,2)</f>
        <v>0</v>
      </c>
      <c r="H1458" s="171"/>
      <c r="I1458" s="172">
        <f>ROUND(E1458*H1458,2)</f>
        <v>0</v>
      </c>
      <c r="J1458" s="171"/>
      <c r="K1458" s="172">
        <f>ROUND(E1458*J1458,2)</f>
        <v>0</v>
      </c>
      <c r="L1458" s="172">
        <v>15</v>
      </c>
      <c r="M1458" s="172">
        <f>G1458*(1+L1458/100)</f>
        <v>0</v>
      </c>
      <c r="N1458" s="172">
        <v>0</v>
      </c>
      <c r="O1458" s="172">
        <f>ROUND(E1458*N1458,2)</f>
        <v>0</v>
      </c>
      <c r="P1458" s="172">
        <v>0</v>
      </c>
      <c r="Q1458" s="172">
        <f>ROUND(E1458*P1458,2)</f>
        <v>0</v>
      </c>
      <c r="R1458" s="172"/>
      <c r="S1458" s="172" t="s">
        <v>291</v>
      </c>
      <c r="T1458" s="173" t="s">
        <v>283</v>
      </c>
      <c r="U1458" s="157">
        <v>0</v>
      </c>
      <c r="V1458" s="157">
        <f>ROUND(E1458*U1458,2)</f>
        <v>0</v>
      </c>
      <c r="W1458" s="157"/>
      <c r="X1458" s="157" t="s">
        <v>292</v>
      </c>
      <c r="Y1458" s="148"/>
      <c r="Z1458" s="148"/>
      <c r="AA1458" s="148"/>
      <c r="AB1458" s="148"/>
      <c r="AC1458" s="148"/>
      <c r="AD1458" s="148"/>
      <c r="AE1458" s="148"/>
      <c r="AF1458" s="148"/>
      <c r="AG1458" s="148" t="s">
        <v>1242</v>
      </c>
      <c r="AH1458" s="148"/>
      <c r="AI1458" s="148"/>
      <c r="AJ1458" s="148"/>
      <c r="AK1458" s="148"/>
      <c r="AL1458" s="148"/>
      <c r="AM1458" s="148"/>
      <c r="AN1458" s="148"/>
      <c r="AO1458" s="148"/>
      <c r="AP1458" s="148"/>
      <c r="AQ1458" s="148"/>
      <c r="AR1458" s="148"/>
      <c r="AS1458" s="148"/>
      <c r="AT1458" s="148"/>
      <c r="AU1458" s="148"/>
      <c r="AV1458" s="148"/>
      <c r="AW1458" s="148"/>
      <c r="AX1458" s="148"/>
      <c r="AY1458" s="148"/>
      <c r="AZ1458" s="148"/>
      <c r="BA1458" s="148"/>
      <c r="BB1458" s="148"/>
      <c r="BC1458" s="148"/>
      <c r="BD1458" s="148"/>
      <c r="BE1458" s="148"/>
      <c r="BF1458" s="148"/>
      <c r="BG1458" s="148"/>
      <c r="BH1458" s="148"/>
    </row>
    <row r="1459" spans="1:60" outlineLevel="1" x14ac:dyDescent="0.2">
      <c r="A1459" s="155"/>
      <c r="B1459" s="156"/>
      <c r="C1459" s="185" t="s">
        <v>955</v>
      </c>
      <c r="D1459" s="158"/>
      <c r="E1459" s="159"/>
      <c r="F1459" s="157"/>
      <c r="G1459" s="157"/>
      <c r="H1459" s="157"/>
      <c r="I1459" s="157"/>
      <c r="J1459" s="157"/>
      <c r="K1459" s="157"/>
      <c r="L1459" s="157"/>
      <c r="M1459" s="157"/>
      <c r="N1459" s="157"/>
      <c r="O1459" s="157"/>
      <c r="P1459" s="157"/>
      <c r="Q1459" s="157"/>
      <c r="R1459" s="157"/>
      <c r="S1459" s="157"/>
      <c r="T1459" s="157"/>
      <c r="U1459" s="157"/>
      <c r="V1459" s="157"/>
      <c r="W1459" s="157"/>
      <c r="X1459" s="157"/>
      <c r="Y1459" s="148"/>
      <c r="Z1459" s="148"/>
      <c r="AA1459" s="148"/>
      <c r="AB1459" s="148"/>
      <c r="AC1459" s="148"/>
      <c r="AD1459" s="148"/>
      <c r="AE1459" s="148"/>
      <c r="AF1459" s="148"/>
      <c r="AG1459" s="148" t="s">
        <v>287</v>
      </c>
      <c r="AH1459" s="148">
        <v>0</v>
      </c>
      <c r="AI1459" s="148"/>
      <c r="AJ1459" s="148"/>
      <c r="AK1459" s="148"/>
      <c r="AL1459" s="148"/>
      <c r="AM1459" s="148"/>
      <c r="AN1459" s="148"/>
      <c r="AO1459" s="148"/>
      <c r="AP1459" s="148"/>
      <c r="AQ1459" s="148"/>
      <c r="AR1459" s="148"/>
      <c r="AS1459" s="148"/>
      <c r="AT1459" s="148"/>
      <c r="AU1459" s="148"/>
      <c r="AV1459" s="148"/>
      <c r="AW1459" s="148"/>
      <c r="AX1459" s="148"/>
      <c r="AY1459" s="148"/>
      <c r="AZ1459" s="148"/>
      <c r="BA1459" s="148"/>
      <c r="BB1459" s="148"/>
      <c r="BC1459" s="148"/>
      <c r="BD1459" s="148"/>
      <c r="BE1459" s="148"/>
      <c r="BF1459" s="148"/>
      <c r="BG1459" s="148"/>
      <c r="BH1459" s="148"/>
    </row>
    <row r="1460" spans="1:60" outlineLevel="1" x14ac:dyDescent="0.2">
      <c r="A1460" s="155"/>
      <c r="B1460" s="156"/>
      <c r="C1460" s="185" t="s">
        <v>1375</v>
      </c>
      <c r="D1460" s="158"/>
      <c r="E1460" s="159"/>
      <c r="F1460" s="157"/>
      <c r="G1460" s="157"/>
      <c r="H1460" s="157"/>
      <c r="I1460" s="157"/>
      <c r="J1460" s="157"/>
      <c r="K1460" s="157"/>
      <c r="L1460" s="157"/>
      <c r="M1460" s="157"/>
      <c r="N1460" s="157"/>
      <c r="O1460" s="157"/>
      <c r="P1460" s="157"/>
      <c r="Q1460" s="157"/>
      <c r="R1460" s="157"/>
      <c r="S1460" s="157"/>
      <c r="T1460" s="157"/>
      <c r="U1460" s="157"/>
      <c r="V1460" s="157"/>
      <c r="W1460" s="157"/>
      <c r="X1460" s="157"/>
      <c r="Y1460" s="148"/>
      <c r="Z1460" s="148"/>
      <c r="AA1460" s="148"/>
      <c r="AB1460" s="148"/>
      <c r="AC1460" s="148"/>
      <c r="AD1460" s="148"/>
      <c r="AE1460" s="148"/>
      <c r="AF1460" s="148"/>
      <c r="AG1460" s="148" t="s">
        <v>287</v>
      </c>
      <c r="AH1460" s="148">
        <v>0</v>
      </c>
      <c r="AI1460" s="148"/>
      <c r="AJ1460" s="148"/>
      <c r="AK1460" s="148"/>
      <c r="AL1460" s="148"/>
      <c r="AM1460" s="148"/>
      <c r="AN1460" s="148"/>
      <c r="AO1460" s="148"/>
      <c r="AP1460" s="148"/>
      <c r="AQ1460" s="148"/>
      <c r="AR1460" s="148"/>
      <c r="AS1460" s="148"/>
      <c r="AT1460" s="148"/>
      <c r="AU1460" s="148"/>
      <c r="AV1460" s="148"/>
      <c r="AW1460" s="148"/>
      <c r="AX1460" s="148"/>
      <c r="AY1460" s="148"/>
      <c r="AZ1460" s="148"/>
      <c r="BA1460" s="148"/>
      <c r="BB1460" s="148"/>
      <c r="BC1460" s="148"/>
      <c r="BD1460" s="148"/>
      <c r="BE1460" s="148"/>
      <c r="BF1460" s="148"/>
      <c r="BG1460" s="148"/>
      <c r="BH1460" s="148"/>
    </row>
    <row r="1461" spans="1:60" outlineLevel="1" x14ac:dyDescent="0.2">
      <c r="A1461" s="155"/>
      <c r="B1461" s="156"/>
      <c r="C1461" s="185" t="s">
        <v>1376</v>
      </c>
      <c r="D1461" s="158"/>
      <c r="E1461" s="159"/>
      <c r="F1461" s="157"/>
      <c r="G1461" s="157"/>
      <c r="H1461" s="157"/>
      <c r="I1461" s="157"/>
      <c r="J1461" s="157"/>
      <c r="K1461" s="157"/>
      <c r="L1461" s="157"/>
      <c r="M1461" s="157"/>
      <c r="N1461" s="157"/>
      <c r="O1461" s="157"/>
      <c r="P1461" s="157"/>
      <c r="Q1461" s="157"/>
      <c r="R1461" s="157"/>
      <c r="S1461" s="157"/>
      <c r="T1461" s="157"/>
      <c r="U1461" s="157"/>
      <c r="V1461" s="157"/>
      <c r="W1461" s="157"/>
      <c r="X1461" s="157"/>
      <c r="Y1461" s="148"/>
      <c r="Z1461" s="148"/>
      <c r="AA1461" s="148"/>
      <c r="AB1461" s="148"/>
      <c r="AC1461" s="148"/>
      <c r="AD1461" s="148"/>
      <c r="AE1461" s="148"/>
      <c r="AF1461" s="148"/>
      <c r="AG1461" s="148" t="s">
        <v>287</v>
      </c>
      <c r="AH1461" s="148">
        <v>0</v>
      </c>
      <c r="AI1461" s="148"/>
      <c r="AJ1461" s="148"/>
      <c r="AK1461" s="148"/>
      <c r="AL1461" s="148"/>
      <c r="AM1461" s="148"/>
      <c r="AN1461" s="148"/>
      <c r="AO1461" s="148"/>
      <c r="AP1461" s="148"/>
      <c r="AQ1461" s="148"/>
      <c r="AR1461" s="148"/>
      <c r="AS1461" s="148"/>
      <c r="AT1461" s="148"/>
      <c r="AU1461" s="148"/>
      <c r="AV1461" s="148"/>
      <c r="AW1461" s="148"/>
      <c r="AX1461" s="148"/>
      <c r="AY1461" s="148"/>
      <c r="AZ1461" s="148"/>
      <c r="BA1461" s="148"/>
      <c r="BB1461" s="148"/>
      <c r="BC1461" s="148"/>
      <c r="BD1461" s="148"/>
      <c r="BE1461" s="148"/>
      <c r="BF1461" s="148"/>
      <c r="BG1461" s="148"/>
      <c r="BH1461" s="148"/>
    </row>
    <row r="1462" spans="1:60" outlineLevel="1" x14ac:dyDescent="0.2">
      <c r="A1462" s="155"/>
      <c r="B1462" s="156"/>
      <c r="C1462" s="185" t="s">
        <v>1377</v>
      </c>
      <c r="D1462" s="158"/>
      <c r="E1462" s="159">
        <v>41.6</v>
      </c>
      <c r="F1462" s="157"/>
      <c r="G1462" s="157"/>
      <c r="H1462" s="157"/>
      <c r="I1462" s="157"/>
      <c r="J1462" s="157"/>
      <c r="K1462" s="157"/>
      <c r="L1462" s="157"/>
      <c r="M1462" s="157"/>
      <c r="N1462" s="157"/>
      <c r="O1462" s="157"/>
      <c r="P1462" s="157"/>
      <c r="Q1462" s="157"/>
      <c r="R1462" s="157"/>
      <c r="S1462" s="157"/>
      <c r="T1462" s="157"/>
      <c r="U1462" s="157"/>
      <c r="V1462" s="157"/>
      <c r="W1462" s="157"/>
      <c r="X1462" s="157"/>
      <c r="Y1462" s="148"/>
      <c r="Z1462" s="148"/>
      <c r="AA1462" s="148"/>
      <c r="AB1462" s="148"/>
      <c r="AC1462" s="148"/>
      <c r="AD1462" s="148"/>
      <c r="AE1462" s="148"/>
      <c r="AF1462" s="148"/>
      <c r="AG1462" s="148" t="s">
        <v>287</v>
      </c>
      <c r="AH1462" s="148">
        <v>0</v>
      </c>
      <c r="AI1462" s="148"/>
      <c r="AJ1462" s="148"/>
      <c r="AK1462" s="148"/>
      <c r="AL1462" s="148"/>
      <c r="AM1462" s="148"/>
      <c r="AN1462" s="148"/>
      <c r="AO1462" s="148"/>
      <c r="AP1462" s="148"/>
      <c r="AQ1462" s="148"/>
      <c r="AR1462" s="148"/>
      <c r="AS1462" s="148"/>
      <c r="AT1462" s="148"/>
      <c r="AU1462" s="148"/>
      <c r="AV1462" s="148"/>
      <c r="AW1462" s="148"/>
      <c r="AX1462" s="148"/>
      <c r="AY1462" s="148"/>
      <c r="AZ1462" s="148"/>
      <c r="BA1462" s="148"/>
      <c r="BB1462" s="148"/>
      <c r="BC1462" s="148"/>
      <c r="BD1462" s="148"/>
      <c r="BE1462" s="148"/>
      <c r="BF1462" s="148"/>
      <c r="BG1462" s="148"/>
      <c r="BH1462" s="148"/>
    </row>
    <row r="1463" spans="1:60" outlineLevel="1" x14ac:dyDescent="0.2">
      <c r="A1463" s="167">
        <v>242</v>
      </c>
      <c r="B1463" s="168" t="s">
        <v>1378</v>
      </c>
      <c r="C1463" s="184" t="s">
        <v>1379</v>
      </c>
      <c r="D1463" s="169" t="s">
        <v>353</v>
      </c>
      <c r="E1463" s="170">
        <v>1164</v>
      </c>
      <c r="F1463" s="171"/>
      <c r="G1463" s="172">
        <f>ROUND(E1463*F1463,2)</f>
        <v>0</v>
      </c>
      <c r="H1463" s="171"/>
      <c r="I1463" s="172">
        <f>ROUND(E1463*H1463,2)</f>
        <v>0</v>
      </c>
      <c r="J1463" s="171"/>
      <c r="K1463" s="172">
        <f>ROUND(E1463*J1463,2)</f>
        <v>0</v>
      </c>
      <c r="L1463" s="172">
        <v>15</v>
      </c>
      <c r="M1463" s="172">
        <f>G1463*(1+L1463/100)</f>
        <v>0</v>
      </c>
      <c r="N1463" s="172">
        <v>0</v>
      </c>
      <c r="O1463" s="172">
        <f>ROUND(E1463*N1463,2)</f>
        <v>0</v>
      </c>
      <c r="P1463" s="172">
        <v>0</v>
      </c>
      <c r="Q1463" s="172">
        <f>ROUND(E1463*P1463,2)</f>
        <v>0</v>
      </c>
      <c r="R1463" s="172"/>
      <c r="S1463" s="172" t="s">
        <v>291</v>
      </c>
      <c r="T1463" s="173" t="s">
        <v>283</v>
      </c>
      <c r="U1463" s="157">
        <v>0</v>
      </c>
      <c r="V1463" s="157">
        <f>ROUND(E1463*U1463,2)</f>
        <v>0</v>
      </c>
      <c r="W1463" s="157"/>
      <c r="X1463" s="157" t="s">
        <v>292</v>
      </c>
      <c r="Y1463" s="148"/>
      <c r="Z1463" s="148"/>
      <c r="AA1463" s="148"/>
      <c r="AB1463" s="148"/>
      <c r="AC1463" s="148"/>
      <c r="AD1463" s="148"/>
      <c r="AE1463" s="148"/>
      <c r="AF1463" s="148"/>
      <c r="AG1463" s="148" t="s">
        <v>1242</v>
      </c>
      <c r="AH1463" s="148"/>
      <c r="AI1463" s="148"/>
      <c r="AJ1463" s="148"/>
      <c r="AK1463" s="148"/>
      <c r="AL1463" s="148"/>
      <c r="AM1463" s="148"/>
      <c r="AN1463" s="148"/>
      <c r="AO1463" s="148"/>
      <c r="AP1463" s="148"/>
      <c r="AQ1463" s="148"/>
      <c r="AR1463" s="148"/>
      <c r="AS1463" s="148"/>
      <c r="AT1463" s="148"/>
      <c r="AU1463" s="148"/>
      <c r="AV1463" s="148"/>
      <c r="AW1463" s="148"/>
      <c r="AX1463" s="148"/>
      <c r="AY1463" s="148"/>
      <c r="AZ1463" s="148"/>
      <c r="BA1463" s="148"/>
      <c r="BB1463" s="148"/>
      <c r="BC1463" s="148"/>
      <c r="BD1463" s="148"/>
      <c r="BE1463" s="148"/>
      <c r="BF1463" s="148"/>
      <c r="BG1463" s="148"/>
      <c r="BH1463" s="148"/>
    </row>
    <row r="1464" spans="1:60" outlineLevel="1" x14ac:dyDescent="0.2">
      <c r="A1464" s="155"/>
      <c r="B1464" s="156"/>
      <c r="C1464" s="185" t="s">
        <v>955</v>
      </c>
      <c r="D1464" s="158"/>
      <c r="E1464" s="159"/>
      <c r="F1464" s="157"/>
      <c r="G1464" s="157"/>
      <c r="H1464" s="157"/>
      <c r="I1464" s="157"/>
      <c r="J1464" s="157"/>
      <c r="K1464" s="157"/>
      <c r="L1464" s="157"/>
      <c r="M1464" s="157"/>
      <c r="N1464" s="157"/>
      <c r="O1464" s="157"/>
      <c r="P1464" s="157"/>
      <c r="Q1464" s="157"/>
      <c r="R1464" s="157"/>
      <c r="S1464" s="157"/>
      <c r="T1464" s="157"/>
      <c r="U1464" s="157"/>
      <c r="V1464" s="157"/>
      <c r="W1464" s="157"/>
      <c r="X1464" s="157"/>
      <c r="Y1464" s="148"/>
      <c r="Z1464" s="148"/>
      <c r="AA1464" s="148"/>
      <c r="AB1464" s="148"/>
      <c r="AC1464" s="148"/>
      <c r="AD1464" s="148"/>
      <c r="AE1464" s="148"/>
      <c r="AF1464" s="148"/>
      <c r="AG1464" s="148" t="s">
        <v>287</v>
      </c>
      <c r="AH1464" s="148">
        <v>0</v>
      </c>
      <c r="AI1464" s="148"/>
      <c r="AJ1464" s="148"/>
      <c r="AK1464" s="148"/>
      <c r="AL1464" s="148"/>
      <c r="AM1464" s="148"/>
      <c r="AN1464" s="148"/>
      <c r="AO1464" s="148"/>
      <c r="AP1464" s="148"/>
      <c r="AQ1464" s="148"/>
      <c r="AR1464" s="148"/>
      <c r="AS1464" s="148"/>
      <c r="AT1464" s="148"/>
      <c r="AU1464" s="148"/>
      <c r="AV1464" s="148"/>
      <c r="AW1464" s="148"/>
      <c r="AX1464" s="148"/>
      <c r="AY1464" s="148"/>
      <c r="AZ1464" s="148"/>
      <c r="BA1464" s="148"/>
      <c r="BB1464" s="148"/>
      <c r="BC1464" s="148"/>
      <c r="BD1464" s="148"/>
      <c r="BE1464" s="148"/>
      <c r="BF1464" s="148"/>
      <c r="BG1464" s="148"/>
      <c r="BH1464" s="148"/>
    </row>
    <row r="1465" spans="1:60" outlineLevel="1" x14ac:dyDescent="0.2">
      <c r="A1465" s="155"/>
      <c r="B1465" s="156"/>
      <c r="C1465" s="185" t="s">
        <v>1380</v>
      </c>
      <c r="D1465" s="158"/>
      <c r="E1465" s="159"/>
      <c r="F1465" s="157"/>
      <c r="G1465" s="157"/>
      <c r="H1465" s="157"/>
      <c r="I1465" s="157"/>
      <c r="J1465" s="157"/>
      <c r="K1465" s="157"/>
      <c r="L1465" s="157"/>
      <c r="M1465" s="157"/>
      <c r="N1465" s="157"/>
      <c r="O1465" s="157"/>
      <c r="P1465" s="157"/>
      <c r="Q1465" s="157"/>
      <c r="R1465" s="157"/>
      <c r="S1465" s="157"/>
      <c r="T1465" s="157"/>
      <c r="U1465" s="157"/>
      <c r="V1465" s="157"/>
      <c r="W1465" s="157"/>
      <c r="X1465" s="157"/>
      <c r="Y1465" s="148"/>
      <c r="Z1465" s="148"/>
      <c r="AA1465" s="148"/>
      <c r="AB1465" s="148"/>
      <c r="AC1465" s="148"/>
      <c r="AD1465" s="148"/>
      <c r="AE1465" s="148"/>
      <c r="AF1465" s="148"/>
      <c r="AG1465" s="148" t="s">
        <v>287</v>
      </c>
      <c r="AH1465" s="148">
        <v>0</v>
      </c>
      <c r="AI1465" s="148"/>
      <c r="AJ1465" s="148"/>
      <c r="AK1465" s="148"/>
      <c r="AL1465" s="148"/>
      <c r="AM1465" s="148"/>
      <c r="AN1465" s="148"/>
      <c r="AO1465" s="148"/>
      <c r="AP1465" s="148"/>
      <c r="AQ1465" s="148"/>
      <c r="AR1465" s="148"/>
      <c r="AS1465" s="148"/>
      <c r="AT1465" s="148"/>
      <c r="AU1465" s="148"/>
      <c r="AV1465" s="148"/>
      <c r="AW1465" s="148"/>
      <c r="AX1465" s="148"/>
      <c r="AY1465" s="148"/>
      <c r="AZ1465" s="148"/>
      <c r="BA1465" s="148"/>
      <c r="BB1465" s="148"/>
      <c r="BC1465" s="148"/>
      <c r="BD1465" s="148"/>
      <c r="BE1465" s="148"/>
      <c r="BF1465" s="148"/>
      <c r="BG1465" s="148"/>
      <c r="BH1465" s="148"/>
    </row>
    <row r="1466" spans="1:60" outlineLevel="1" x14ac:dyDescent="0.2">
      <c r="A1466" s="155"/>
      <c r="B1466" s="156"/>
      <c r="C1466" s="185" t="s">
        <v>1381</v>
      </c>
      <c r="D1466" s="158"/>
      <c r="E1466" s="159"/>
      <c r="F1466" s="157"/>
      <c r="G1466" s="157"/>
      <c r="H1466" s="157"/>
      <c r="I1466" s="157"/>
      <c r="J1466" s="157"/>
      <c r="K1466" s="157"/>
      <c r="L1466" s="157"/>
      <c r="M1466" s="157"/>
      <c r="N1466" s="157"/>
      <c r="O1466" s="157"/>
      <c r="P1466" s="157"/>
      <c r="Q1466" s="157"/>
      <c r="R1466" s="157"/>
      <c r="S1466" s="157"/>
      <c r="T1466" s="157"/>
      <c r="U1466" s="157"/>
      <c r="V1466" s="157"/>
      <c r="W1466" s="157"/>
      <c r="X1466" s="157"/>
      <c r="Y1466" s="148"/>
      <c r="Z1466" s="148"/>
      <c r="AA1466" s="148"/>
      <c r="AB1466" s="148"/>
      <c r="AC1466" s="148"/>
      <c r="AD1466" s="148"/>
      <c r="AE1466" s="148"/>
      <c r="AF1466" s="148"/>
      <c r="AG1466" s="148" t="s">
        <v>287</v>
      </c>
      <c r="AH1466" s="148">
        <v>0</v>
      </c>
      <c r="AI1466" s="148"/>
      <c r="AJ1466" s="148"/>
      <c r="AK1466" s="148"/>
      <c r="AL1466" s="148"/>
      <c r="AM1466" s="148"/>
      <c r="AN1466" s="148"/>
      <c r="AO1466" s="148"/>
      <c r="AP1466" s="148"/>
      <c r="AQ1466" s="148"/>
      <c r="AR1466" s="148"/>
      <c r="AS1466" s="148"/>
      <c r="AT1466" s="148"/>
      <c r="AU1466" s="148"/>
      <c r="AV1466" s="148"/>
      <c r="AW1466" s="148"/>
      <c r="AX1466" s="148"/>
      <c r="AY1466" s="148"/>
      <c r="AZ1466" s="148"/>
      <c r="BA1466" s="148"/>
      <c r="BB1466" s="148"/>
      <c r="BC1466" s="148"/>
      <c r="BD1466" s="148"/>
      <c r="BE1466" s="148"/>
      <c r="BF1466" s="148"/>
      <c r="BG1466" s="148"/>
      <c r="BH1466" s="148"/>
    </row>
    <row r="1467" spans="1:60" outlineLevel="1" x14ac:dyDescent="0.2">
      <c r="A1467" s="155"/>
      <c r="B1467" s="156"/>
      <c r="C1467" s="185" t="s">
        <v>1382</v>
      </c>
      <c r="D1467" s="158"/>
      <c r="E1467" s="159">
        <v>1164</v>
      </c>
      <c r="F1467" s="157"/>
      <c r="G1467" s="157"/>
      <c r="H1467" s="157"/>
      <c r="I1467" s="157"/>
      <c r="J1467" s="157"/>
      <c r="K1467" s="157"/>
      <c r="L1467" s="157"/>
      <c r="M1467" s="157"/>
      <c r="N1467" s="157"/>
      <c r="O1467" s="157"/>
      <c r="P1467" s="157"/>
      <c r="Q1467" s="157"/>
      <c r="R1467" s="157"/>
      <c r="S1467" s="157"/>
      <c r="T1467" s="157"/>
      <c r="U1467" s="157"/>
      <c r="V1467" s="157"/>
      <c r="W1467" s="157"/>
      <c r="X1467" s="157"/>
      <c r="Y1467" s="148"/>
      <c r="Z1467" s="148"/>
      <c r="AA1467" s="148"/>
      <c r="AB1467" s="148"/>
      <c r="AC1467" s="148"/>
      <c r="AD1467" s="148"/>
      <c r="AE1467" s="148"/>
      <c r="AF1467" s="148"/>
      <c r="AG1467" s="148" t="s">
        <v>287</v>
      </c>
      <c r="AH1467" s="148">
        <v>0</v>
      </c>
      <c r="AI1467" s="148"/>
      <c r="AJ1467" s="148"/>
      <c r="AK1467" s="148"/>
      <c r="AL1467" s="148"/>
      <c r="AM1467" s="148"/>
      <c r="AN1467" s="148"/>
      <c r="AO1467" s="148"/>
      <c r="AP1467" s="148"/>
      <c r="AQ1467" s="148"/>
      <c r="AR1467" s="148"/>
      <c r="AS1467" s="148"/>
      <c r="AT1467" s="148"/>
      <c r="AU1467" s="148"/>
      <c r="AV1467" s="148"/>
      <c r="AW1467" s="148"/>
      <c r="AX1467" s="148"/>
      <c r="AY1467" s="148"/>
      <c r="AZ1467" s="148"/>
      <c r="BA1467" s="148"/>
      <c r="BB1467" s="148"/>
      <c r="BC1467" s="148"/>
      <c r="BD1467" s="148"/>
      <c r="BE1467" s="148"/>
      <c r="BF1467" s="148"/>
      <c r="BG1467" s="148"/>
      <c r="BH1467" s="148"/>
    </row>
    <row r="1468" spans="1:60" outlineLevel="1" x14ac:dyDescent="0.2">
      <c r="A1468" s="167">
        <v>243</v>
      </c>
      <c r="B1468" s="168" t="s">
        <v>1383</v>
      </c>
      <c r="C1468" s="184" t="s">
        <v>1384</v>
      </c>
      <c r="D1468" s="169" t="s">
        <v>353</v>
      </c>
      <c r="E1468" s="170">
        <v>3.6</v>
      </c>
      <c r="F1468" s="171"/>
      <c r="G1468" s="172">
        <f>ROUND(E1468*F1468,2)</f>
        <v>0</v>
      </c>
      <c r="H1468" s="171"/>
      <c r="I1468" s="172">
        <f>ROUND(E1468*H1468,2)</f>
        <v>0</v>
      </c>
      <c r="J1468" s="171"/>
      <c r="K1468" s="172">
        <f>ROUND(E1468*J1468,2)</f>
        <v>0</v>
      </c>
      <c r="L1468" s="172">
        <v>15</v>
      </c>
      <c r="M1468" s="172">
        <f>G1468*(1+L1468/100)</f>
        <v>0</v>
      </c>
      <c r="N1468" s="172">
        <v>0</v>
      </c>
      <c r="O1468" s="172">
        <f>ROUND(E1468*N1468,2)</f>
        <v>0</v>
      </c>
      <c r="P1468" s="172">
        <v>0</v>
      </c>
      <c r="Q1468" s="172">
        <f>ROUND(E1468*P1468,2)</f>
        <v>0</v>
      </c>
      <c r="R1468" s="172"/>
      <c r="S1468" s="172" t="s">
        <v>291</v>
      </c>
      <c r="T1468" s="173" t="s">
        <v>283</v>
      </c>
      <c r="U1468" s="157">
        <v>0</v>
      </c>
      <c r="V1468" s="157">
        <f>ROUND(E1468*U1468,2)</f>
        <v>0</v>
      </c>
      <c r="W1468" s="157"/>
      <c r="X1468" s="157" t="s">
        <v>292</v>
      </c>
      <c r="Y1468" s="148"/>
      <c r="Z1468" s="148"/>
      <c r="AA1468" s="148"/>
      <c r="AB1468" s="148"/>
      <c r="AC1468" s="148"/>
      <c r="AD1468" s="148"/>
      <c r="AE1468" s="148"/>
      <c r="AF1468" s="148"/>
      <c r="AG1468" s="148" t="s">
        <v>1242</v>
      </c>
      <c r="AH1468" s="148"/>
      <c r="AI1468" s="148"/>
      <c r="AJ1468" s="148"/>
      <c r="AK1468" s="148"/>
      <c r="AL1468" s="148"/>
      <c r="AM1468" s="148"/>
      <c r="AN1468" s="148"/>
      <c r="AO1468" s="148"/>
      <c r="AP1468" s="148"/>
      <c r="AQ1468" s="148"/>
      <c r="AR1468" s="148"/>
      <c r="AS1468" s="148"/>
      <c r="AT1468" s="148"/>
      <c r="AU1468" s="148"/>
      <c r="AV1468" s="148"/>
      <c r="AW1468" s="148"/>
      <c r="AX1468" s="148"/>
      <c r="AY1468" s="148"/>
      <c r="AZ1468" s="148"/>
      <c r="BA1468" s="148"/>
      <c r="BB1468" s="148"/>
      <c r="BC1468" s="148"/>
      <c r="BD1468" s="148"/>
      <c r="BE1468" s="148"/>
      <c r="BF1468" s="148"/>
      <c r="BG1468" s="148"/>
      <c r="BH1468" s="148"/>
    </row>
    <row r="1469" spans="1:60" outlineLevel="1" x14ac:dyDescent="0.2">
      <c r="A1469" s="155"/>
      <c r="B1469" s="156"/>
      <c r="C1469" s="185" t="s">
        <v>955</v>
      </c>
      <c r="D1469" s="158"/>
      <c r="E1469" s="159"/>
      <c r="F1469" s="157"/>
      <c r="G1469" s="157"/>
      <c r="H1469" s="157"/>
      <c r="I1469" s="157"/>
      <c r="J1469" s="157"/>
      <c r="K1469" s="157"/>
      <c r="L1469" s="157"/>
      <c r="M1469" s="157"/>
      <c r="N1469" s="157"/>
      <c r="O1469" s="157"/>
      <c r="P1469" s="157"/>
      <c r="Q1469" s="157"/>
      <c r="R1469" s="157"/>
      <c r="S1469" s="157"/>
      <c r="T1469" s="157"/>
      <c r="U1469" s="157"/>
      <c r="V1469" s="157"/>
      <c r="W1469" s="157"/>
      <c r="X1469" s="157"/>
      <c r="Y1469" s="148"/>
      <c r="Z1469" s="148"/>
      <c r="AA1469" s="148"/>
      <c r="AB1469" s="148"/>
      <c r="AC1469" s="148"/>
      <c r="AD1469" s="148"/>
      <c r="AE1469" s="148"/>
      <c r="AF1469" s="148"/>
      <c r="AG1469" s="148" t="s">
        <v>287</v>
      </c>
      <c r="AH1469" s="148">
        <v>0</v>
      </c>
      <c r="AI1469" s="148"/>
      <c r="AJ1469" s="148"/>
      <c r="AK1469" s="148"/>
      <c r="AL1469" s="148"/>
      <c r="AM1469" s="148"/>
      <c r="AN1469" s="148"/>
      <c r="AO1469" s="148"/>
      <c r="AP1469" s="148"/>
      <c r="AQ1469" s="148"/>
      <c r="AR1469" s="148"/>
      <c r="AS1469" s="148"/>
      <c r="AT1469" s="148"/>
      <c r="AU1469" s="148"/>
      <c r="AV1469" s="148"/>
      <c r="AW1469" s="148"/>
      <c r="AX1469" s="148"/>
      <c r="AY1469" s="148"/>
      <c r="AZ1469" s="148"/>
      <c r="BA1469" s="148"/>
      <c r="BB1469" s="148"/>
      <c r="BC1469" s="148"/>
      <c r="BD1469" s="148"/>
      <c r="BE1469" s="148"/>
      <c r="BF1469" s="148"/>
      <c r="BG1469" s="148"/>
      <c r="BH1469" s="148"/>
    </row>
    <row r="1470" spans="1:60" outlineLevel="1" x14ac:dyDescent="0.2">
      <c r="A1470" s="155"/>
      <c r="B1470" s="156"/>
      <c r="C1470" s="185" t="s">
        <v>1304</v>
      </c>
      <c r="D1470" s="158"/>
      <c r="E1470" s="159"/>
      <c r="F1470" s="157"/>
      <c r="G1470" s="157"/>
      <c r="H1470" s="157"/>
      <c r="I1470" s="157"/>
      <c r="J1470" s="157"/>
      <c r="K1470" s="157"/>
      <c r="L1470" s="157"/>
      <c r="M1470" s="157"/>
      <c r="N1470" s="157"/>
      <c r="O1470" s="157"/>
      <c r="P1470" s="157"/>
      <c r="Q1470" s="157"/>
      <c r="R1470" s="157"/>
      <c r="S1470" s="157"/>
      <c r="T1470" s="157"/>
      <c r="U1470" s="157"/>
      <c r="V1470" s="157"/>
      <c r="W1470" s="157"/>
      <c r="X1470" s="157"/>
      <c r="Y1470" s="148"/>
      <c r="Z1470" s="148"/>
      <c r="AA1470" s="148"/>
      <c r="AB1470" s="148"/>
      <c r="AC1470" s="148"/>
      <c r="AD1470" s="148"/>
      <c r="AE1470" s="148"/>
      <c r="AF1470" s="148"/>
      <c r="AG1470" s="148" t="s">
        <v>287</v>
      </c>
      <c r="AH1470" s="148">
        <v>0</v>
      </c>
      <c r="AI1470" s="148"/>
      <c r="AJ1470" s="148"/>
      <c r="AK1470" s="148"/>
      <c r="AL1470" s="148"/>
      <c r="AM1470" s="148"/>
      <c r="AN1470" s="148"/>
      <c r="AO1470" s="148"/>
      <c r="AP1470" s="148"/>
      <c r="AQ1470" s="148"/>
      <c r="AR1470" s="148"/>
      <c r="AS1470" s="148"/>
      <c r="AT1470" s="148"/>
      <c r="AU1470" s="148"/>
      <c r="AV1470" s="148"/>
      <c r="AW1470" s="148"/>
      <c r="AX1470" s="148"/>
      <c r="AY1470" s="148"/>
      <c r="AZ1470" s="148"/>
      <c r="BA1470" s="148"/>
      <c r="BB1470" s="148"/>
      <c r="BC1470" s="148"/>
      <c r="BD1470" s="148"/>
      <c r="BE1470" s="148"/>
      <c r="BF1470" s="148"/>
      <c r="BG1470" s="148"/>
      <c r="BH1470" s="148"/>
    </row>
    <row r="1471" spans="1:60" outlineLevel="1" x14ac:dyDescent="0.2">
      <c r="A1471" s="155"/>
      <c r="B1471" s="156"/>
      <c r="C1471" s="185" t="s">
        <v>1305</v>
      </c>
      <c r="D1471" s="158"/>
      <c r="E1471" s="159"/>
      <c r="F1471" s="157"/>
      <c r="G1471" s="157"/>
      <c r="H1471" s="157"/>
      <c r="I1471" s="157"/>
      <c r="J1471" s="157"/>
      <c r="K1471" s="157"/>
      <c r="L1471" s="157"/>
      <c r="M1471" s="157"/>
      <c r="N1471" s="157"/>
      <c r="O1471" s="157"/>
      <c r="P1471" s="157"/>
      <c r="Q1471" s="157"/>
      <c r="R1471" s="157"/>
      <c r="S1471" s="157"/>
      <c r="T1471" s="157"/>
      <c r="U1471" s="157"/>
      <c r="V1471" s="157"/>
      <c r="W1471" s="157"/>
      <c r="X1471" s="157"/>
      <c r="Y1471" s="148"/>
      <c r="Z1471" s="148"/>
      <c r="AA1471" s="148"/>
      <c r="AB1471" s="148"/>
      <c r="AC1471" s="148"/>
      <c r="AD1471" s="148"/>
      <c r="AE1471" s="148"/>
      <c r="AF1471" s="148"/>
      <c r="AG1471" s="148" t="s">
        <v>287</v>
      </c>
      <c r="AH1471" s="148">
        <v>0</v>
      </c>
      <c r="AI1471" s="148"/>
      <c r="AJ1471" s="148"/>
      <c r="AK1471" s="148"/>
      <c r="AL1471" s="148"/>
      <c r="AM1471" s="148"/>
      <c r="AN1471" s="148"/>
      <c r="AO1471" s="148"/>
      <c r="AP1471" s="148"/>
      <c r="AQ1471" s="148"/>
      <c r="AR1471" s="148"/>
      <c r="AS1471" s="148"/>
      <c r="AT1471" s="148"/>
      <c r="AU1471" s="148"/>
      <c r="AV1471" s="148"/>
      <c r="AW1471" s="148"/>
      <c r="AX1471" s="148"/>
      <c r="AY1471" s="148"/>
      <c r="AZ1471" s="148"/>
      <c r="BA1471" s="148"/>
      <c r="BB1471" s="148"/>
      <c r="BC1471" s="148"/>
      <c r="BD1471" s="148"/>
      <c r="BE1471" s="148"/>
      <c r="BF1471" s="148"/>
      <c r="BG1471" s="148"/>
      <c r="BH1471" s="148"/>
    </row>
    <row r="1472" spans="1:60" outlineLevel="1" x14ac:dyDescent="0.2">
      <c r="A1472" s="155"/>
      <c r="B1472" s="156"/>
      <c r="C1472" s="185" t="s">
        <v>1385</v>
      </c>
      <c r="D1472" s="158"/>
      <c r="E1472" s="159">
        <v>3.6</v>
      </c>
      <c r="F1472" s="157"/>
      <c r="G1472" s="157"/>
      <c r="H1472" s="157"/>
      <c r="I1472" s="157"/>
      <c r="J1472" s="157"/>
      <c r="K1472" s="157"/>
      <c r="L1472" s="157"/>
      <c r="M1472" s="157"/>
      <c r="N1472" s="157"/>
      <c r="O1472" s="157"/>
      <c r="P1472" s="157"/>
      <c r="Q1472" s="157"/>
      <c r="R1472" s="157"/>
      <c r="S1472" s="157"/>
      <c r="T1472" s="157"/>
      <c r="U1472" s="157"/>
      <c r="V1472" s="157"/>
      <c r="W1472" s="157"/>
      <c r="X1472" s="157"/>
      <c r="Y1472" s="148"/>
      <c r="Z1472" s="148"/>
      <c r="AA1472" s="148"/>
      <c r="AB1472" s="148"/>
      <c r="AC1472" s="148"/>
      <c r="AD1472" s="148"/>
      <c r="AE1472" s="148"/>
      <c r="AF1472" s="148"/>
      <c r="AG1472" s="148" t="s">
        <v>287</v>
      </c>
      <c r="AH1472" s="148">
        <v>0</v>
      </c>
      <c r="AI1472" s="148"/>
      <c r="AJ1472" s="148"/>
      <c r="AK1472" s="148"/>
      <c r="AL1472" s="148"/>
      <c r="AM1472" s="148"/>
      <c r="AN1472" s="148"/>
      <c r="AO1472" s="148"/>
      <c r="AP1472" s="148"/>
      <c r="AQ1472" s="148"/>
      <c r="AR1472" s="148"/>
      <c r="AS1472" s="148"/>
      <c r="AT1472" s="148"/>
      <c r="AU1472" s="148"/>
      <c r="AV1472" s="148"/>
      <c r="AW1472" s="148"/>
      <c r="AX1472" s="148"/>
      <c r="AY1472" s="148"/>
      <c r="AZ1472" s="148"/>
      <c r="BA1472" s="148"/>
      <c r="BB1472" s="148"/>
      <c r="BC1472" s="148"/>
      <c r="BD1472" s="148"/>
      <c r="BE1472" s="148"/>
      <c r="BF1472" s="148"/>
      <c r="BG1472" s="148"/>
      <c r="BH1472" s="148"/>
    </row>
    <row r="1473" spans="1:60" outlineLevel="1" x14ac:dyDescent="0.2">
      <c r="A1473" s="167">
        <v>244</v>
      </c>
      <c r="B1473" s="168" t="s">
        <v>1345</v>
      </c>
      <c r="C1473" s="184" t="s">
        <v>1346</v>
      </c>
      <c r="D1473" s="169" t="s">
        <v>290</v>
      </c>
      <c r="E1473" s="170">
        <v>3.6520000000000001</v>
      </c>
      <c r="F1473" s="171"/>
      <c r="G1473" s="172">
        <f>ROUND(E1473*F1473,2)</f>
        <v>0</v>
      </c>
      <c r="H1473" s="171"/>
      <c r="I1473" s="172">
        <f>ROUND(E1473*H1473,2)</f>
        <v>0</v>
      </c>
      <c r="J1473" s="171"/>
      <c r="K1473" s="172">
        <f>ROUND(E1473*J1473,2)</f>
        <v>0</v>
      </c>
      <c r="L1473" s="172">
        <v>15</v>
      </c>
      <c r="M1473" s="172">
        <f>G1473*(1+L1473/100)</f>
        <v>0</v>
      </c>
      <c r="N1473" s="172">
        <v>0</v>
      </c>
      <c r="O1473" s="172">
        <f>ROUND(E1473*N1473,2)</f>
        <v>0</v>
      </c>
      <c r="P1473" s="172">
        <v>0</v>
      </c>
      <c r="Q1473" s="172">
        <f>ROUND(E1473*P1473,2)</f>
        <v>0</v>
      </c>
      <c r="R1473" s="172" t="s">
        <v>456</v>
      </c>
      <c r="S1473" s="172" t="s">
        <v>291</v>
      </c>
      <c r="T1473" s="173" t="s">
        <v>283</v>
      </c>
      <c r="U1473" s="157">
        <v>0</v>
      </c>
      <c r="V1473" s="157">
        <f>ROUND(E1473*U1473,2)</f>
        <v>0</v>
      </c>
      <c r="W1473" s="157"/>
      <c r="X1473" s="157" t="s">
        <v>284</v>
      </c>
      <c r="Y1473" s="148"/>
      <c r="Z1473" s="148"/>
      <c r="AA1473" s="148"/>
      <c r="AB1473" s="148"/>
      <c r="AC1473" s="148"/>
      <c r="AD1473" s="148"/>
      <c r="AE1473" s="148"/>
      <c r="AF1473" s="148"/>
      <c r="AG1473" s="148" t="s">
        <v>285</v>
      </c>
      <c r="AH1473" s="148"/>
      <c r="AI1473" s="148"/>
      <c r="AJ1473" s="148"/>
      <c r="AK1473" s="148"/>
      <c r="AL1473" s="148"/>
      <c r="AM1473" s="148"/>
      <c r="AN1473" s="148"/>
      <c r="AO1473" s="148"/>
      <c r="AP1473" s="148"/>
      <c r="AQ1473" s="148"/>
      <c r="AR1473" s="148"/>
      <c r="AS1473" s="148"/>
      <c r="AT1473" s="148"/>
      <c r="AU1473" s="148"/>
      <c r="AV1473" s="148"/>
      <c r="AW1473" s="148"/>
      <c r="AX1473" s="148"/>
      <c r="AY1473" s="148"/>
      <c r="AZ1473" s="148"/>
      <c r="BA1473" s="148"/>
      <c r="BB1473" s="148"/>
      <c r="BC1473" s="148"/>
      <c r="BD1473" s="148"/>
      <c r="BE1473" s="148"/>
      <c r="BF1473" s="148"/>
      <c r="BG1473" s="148"/>
      <c r="BH1473" s="148"/>
    </row>
    <row r="1474" spans="1:60" outlineLevel="1" x14ac:dyDescent="0.2">
      <c r="A1474" s="155"/>
      <c r="B1474" s="156"/>
      <c r="C1474" s="185" t="s">
        <v>955</v>
      </c>
      <c r="D1474" s="158"/>
      <c r="E1474" s="159"/>
      <c r="F1474" s="157"/>
      <c r="G1474" s="157"/>
      <c r="H1474" s="157"/>
      <c r="I1474" s="157"/>
      <c r="J1474" s="157"/>
      <c r="K1474" s="157"/>
      <c r="L1474" s="157"/>
      <c r="M1474" s="157"/>
      <c r="N1474" s="157"/>
      <c r="O1474" s="157"/>
      <c r="P1474" s="157"/>
      <c r="Q1474" s="157"/>
      <c r="R1474" s="157"/>
      <c r="S1474" s="157"/>
      <c r="T1474" s="157"/>
      <c r="U1474" s="157"/>
      <c r="V1474" s="157"/>
      <c r="W1474" s="157"/>
      <c r="X1474" s="157"/>
      <c r="Y1474" s="148"/>
      <c r="Z1474" s="148"/>
      <c r="AA1474" s="148"/>
      <c r="AB1474" s="148"/>
      <c r="AC1474" s="148"/>
      <c r="AD1474" s="148"/>
      <c r="AE1474" s="148"/>
      <c r="AF1474" s="148"/>
      <c r="AG1474" s="148" t="s">
        <v>287</v>
      </c>
      <c r="AH1474" s="148">
        <v>0</v>
      </c>
      <c r="AI1474" s="148"/>
      <c r="AJ1474" s="148"/>
      <c r="AK1474" s="148"/>
      <c r="AL1474" s="148"/>
      <c r="AM1474" s="148"/>
      <c r="AN1474" s="148"/>
      <c r="AO1474" s="148"/>
      <c r="AP1474" s="148"/>
      <c r="AQ1474" s="148"/>
      <c r="AR1474" s="148"/>
      <c r="AS1474" s="148"/>
      <c r="AT1474" s="148"/>
      <c r="AU1474" s="148"/>
      <c r="AV1474" s="148"/>
      <c r="AW1474" s="148"/>
      <c r="AX1474" s="148"/>
      <c r="AY1474" s="148"/>
      <c r="AZ1474" s="148"/>
      <c r="BA1474" s="148"/>
      <c r="BB1474" s="148"/>
      <c r="BC1474" s="148"/>
      <c r="BD1474" s="148"/>
      <c r="BE1474" s="148"/>
      <c r="BF1474" s="148"/>
      <c r="BG1474" s="148"/>
      <c r="BH1474" s="148"/>
    </row>
    <row r="1475" spans="1:60" outlineLevel="1" x14ac:dyDescent="0.2">
      <c r="A1475" s="155"/>
      <c r="B1475" s="156"/>
      <c r="C1475" s="185" t="s">
        <v>373</v>
      </c>
      <c r="D1475" s="158"/>
      <c r="E1475" s="159"/>
      <c r="F1475" s="157"/>
      <c r="G1475" s="157"/>
      <c r="H1475" s="157"/>
      <c r="I1475" s="157"/>
      <c r="J1475" s="157"/>
      <c r="K1475" s="157"/>
      <c r="L1475" s="157"/>
      <c r="M1475" s="157"/>
      <c r="N1475" s="157"/>
      <c r="O1475" s="157"/>
      <c r="P1475" s="157"/>
      <c r="Q1475" s="157"/>
      <c r="R1475" s="157"/>
      <c r="S1475" s="157"/>
      <c r="T1475" s="157"/>
      <c r="U1475" s="157"/>
      <c r="V1475" s="157"/>
      <c r="W1475" s="157"/>
      <c r="X1475" s="157"/>
      <c r="Y1475" s="148"/>
      <c r="Z1475" s="148"/>
      <c r="AA1475" s="148"/>
      <c r="AB1475" s="148"/>
      <c r="AC1475" s="148"/>
      <c r="AD1475" s="148"/>
      <c r="AE1475" s="148"/>
      <c r="AF1475" s="148"/>
      <c r="AG1475" s="148" t="s">
        <v>287</v>
      </c>
      <c r="AH1475" s="148">
        <v>0</v>
      </c>
      <c r="AI1475" s="148"/>
      <c r="AJ1475" s="148"/>
      <c r="AK1475" s="148"/>
      <c r="AL1475" s="148"/>
      <c r="AM1475" s="148"/>
      <c r="AN1475" s="148"/>
      <c r="AO1475" s="148"/>
      <c r="AP1475" s="148"/>
      <c r="AQ1475" s="148"/>
      <c r="AR1475" s="148"/>
      <c r="AS1475" s="148"/>
      <c r="AT1475" s="148"/>
      <c r="AU1475" s="148"/>
      <c r="AV1475" s="148"/>
      <c r="AW1475" s="148"/>
      <c r="AX1475" s="148"/>
      <c r="AY1475" s="148"/>
      <c r="AZ1475" s="148"/>
      <c r="BA1475" s="148"/>
      <c r="BB1475" s="148"/>
      <c r="BC1475" s="148"/>
      <c r="BD1475" s="148"/>
      <c r="BE1475" s="148"/>
      <c r="BF1475" s="148"/>
      <c r="BG1475" s="148"/>
      <c r="BH1475" s="148"/>
    </row>
    <row r="1476" spans="1:60" outlineLevel="1" x14ac:dyDescent="0.2">
      <c r="A1476" s="155"/>
      <c r="B1476" s="156"/>
      <c r="C1476" s="185" t="s">
        <v>1386</v>
      </c>
      <c r="D1476" s="158"/>
      <c r="E1476" s="159"/>
      <c r="F1476" s="157"/>
      <c r="G1476" s="157"/>
      <c r="H1476" s="157"/>
      <c r="I1476" s="157"/>
      <c r="J1476" s="157"/>
      <c r="K1476" s="157"/>
      <c r="L1476" s="157"/>
      <c r="M1476" s="157"/>
      <c r="N1476" s="157"/>
      <c r="O1476" s="157"/>
      <c r="P1476" s="157"/>
      <c r="Q1476" s="157"/>
      <c r="R1476" s="157"/>
      <c r="S1476" s="157"/>
      <c r="T1476" s="157"/>
      <c r="U1476" s="157"/>
      <c r="V1476" s="157"/>
      <c r="W1476" s="157"/>
      <c r="X1476" s="157"/>
      <c r="Y1476" s="148"/>
      <c r="Z1476" s="148"/>
      <c r="AA1476" s="148"/>
      <c r="AB1476" s="148"/>
      <c r="AC1476" s="148"/>
      <c r="AD1476" s="148"/>
      <c r="AE1476" s="148"/>
      <c r="AF1476" s="148"/>
      <c r="AG1476" s="148" t="s">
        <v>287</v>
      </c>
      <c r="AH1476" s="148">
        <v>0</v>
      </c>
      <c r="AI1476" s="148"/>
      <c r="AJ1476" s="148"/>
      <c r="AK1476" s="148"/>
      <c r="AL1476" s="148"/>
      <c r="AM1476" s="148"/>
      <c r="AN1476" s="148"/>
      <c r="AO1476" s="148"/>
      <c r="AP1476" s="148"/>
      <c r="AQ1476" s="148"/>
      <c r="AR1476" s="148"/>
      <c r="AS1476" s="148"/>
      <c r="AT1476" s="148"/>
      <c r="AU1476" s="148"/>
      <c r="AV1476" s="148"/>
      <c r="AW1476" s="148"/>
      <c r="AX1476" s="148"/>
      <c r="AY1476" s="148"/>
      <c r="AZ1476" s="148"/>
      <c r="BA1476" s="148"/>
      <c r="BB1476" s="148"/>
      <c r="BC1476" s="148"/>
      <c r="BD1476" s="148"/>
      <c r="BE1476" s="148"/>
      <c r="BF1476" s="148"/>
      <c r="BG1476" s="148"/>
      <c r="BH1476" s="148"/>
    </row>
    <row r="1477" spans="1:60" outlineLevel="1" x14ac:dyDescent="0.2">
      <c r="A1477" s="155"/>
      <c r="B1477" s="156"/>
      <c r="C1477" s="185" t="s">
        <v>1387</v>
      </c>
      <c r="D1477" s="158"/>
      <c r="E1477" s="159"/>
      <c r="F1477" s="157"/>
      <c r="G1477" s="157"/>
      <c r="H1477" s="157"/>
      <c r="I1477" s="157"/>
      <c r="J1477" s="157"/>
      <c r="K1477" s="157"/>
      <c r="L1477" s="157"/>
      <c r="M1477" s="157"/>
      <c r="N1477" s="157"/>
      <c r="O1477" s="157"/>
      <c r="P1477" s="157"/>
      <c r="Q1477" s="157"/>
      <c r="R1477" s="157"/>
      <c r="S1477" s="157"/>
      <c r="T1477" s="157"/>
      <c r="U1477" s="157"/>
      <c r="V1477" s="157"/>
      <c r="W1477" s="157"/>
      <c r="X1477" s="157"/>
      <c r="Y1477" s="148"/>
      <c r="Z1477" s="148"/>
      <c r="AA1477" s="148"/>
      <c r="AB1477" s="148"/>
      <c r="AC1477" s="148"/>
      <c r="AD1477" s="148"/>
      <c r="AE1477" s="148"/>
      <c r="AF1477" s="148"/>
      <c r="AG1477" s="148" t="s">
        <v>287</v>
      </c>
      <c r="AH1477" s="148">
        <v>0</v>
      </c>
      <c r="AI1477" s="148"/>
      <c r="AJ1477" s="148"/>
      <c r="AK1477" s="148"/>
      <c r="AL1477" s="148"/>
      <c r="AM1477" s="148"/>
      <c r="AN1477" s="148"/>
      <c r="AO1477" s="148"/>
      <c r="AP1477" s="148"/>
      <c r="AQ1477" s="148"/>
      <c r="AR1477" s="148"/>
      <c r="AS1477" s="148"/>
      <c r="AT1477" s="148"/>
      <c r="AU1477" s="148"/>
      <c r="AV1477" s="148"/>
      <c r="AW1477" s="148"/>
      <c r="AX1477" s="148"/>
      <c r="AY1477" s="148"/>
      <c r="AZ1477" s="148"/>
      <c r="BA1477" s="148"/>
      <c r="BB1477" s="148"/>
      <c r="BC1477" s="148"/>
      <c r="BD1477" s="148"/>
      <c r="BE1477" s="148"/>
      <c r="BF1477" s="148"/>
      <c r="BG1477" s="148"/>
      <c r="BH1477" s="148"/>
    </row>
    <row r="1478" spans="1:60" outlineLevel="1" x14ac:dyDescent="0.2">
      <c r="A1478" s="155"/>
      <c r="B1478" s="156"/>
      <c r="C1478" s="185" t="s">
        <v>1388</v>
      </c>
      <c r="D1478" s="158"/>
      <c r="E1478" s="159"/>
      <c r="F1478" s="157"/>
      <c r="G1478" s="157"/>
      <c r="H1478" s="157"/>
      <c r="I1478" s="157"/>
      <c r="J1478" s="157"/>
      <c r="K1478" s="157"/>
      <c r="L1478" s="157"/>
      <c r="M1478" s="157"/>
      <c r="N1478" s="157"/>
      <c r="O1478" s="157"/>
      <c r="P1478" s="157"/>
      <c r="Q1478" s="157"/>
      <c r="R1478" s="157"/>
      <c r="S1478" s="157"/>
      <c r="T1478" s="157"/>
      <c r="U1478" s="157"/>
      <c r="V1478" s="157"/>
      <c r="W1478" s="157"/>
      <c r="X1478" s="157"/>
      <c r="Y1478" s="148"/>
      <c r="Z1478" s="148"/>
      <c r="AA1478" s="148"/>
      <c r="AB1478" s="148"/>
      <c r="AC1478" s="148"/>
      <c r="AD1478" s="148"/>
      <c r="AE1478" s="148"/>
      <c r="AF1478" s="148"/>
      <c r="AG1478" s="148" t="s">
        <v>287</v>
      </c>
      <c r="AH1478" s="148">
        <v>0</v>
      </c>
      <c r="AI1478" s="148"/>
      <c r="AJ1478" s="148"/>
      <c r="AK1478" s="148"/>
      <c r="AL1478" s="148"/>
      <c r="AM1478" s="148"/>
      <c r="AN1478" s="148"/>
      <c r="AO1478" s="148"/>
      <c r="AP1478" s="148"/>
      <c r="AQ1478" s="148"/>
      <c r="AR1478" s="148"/>
      <c r="AS1478" s="148"/>
      <c r="AT1478" s="148"/>
      <c r="AU1478" s="148"/>
      <c r="AV1478" s="148"/>
      <c r="AW1478" s="148"/>
      <c r="AX1478" s="148"/>
      <c r="AY1478" s="148"/>
      <c r="AZ1478" s="148"/>
      <c r="BA1478" s="148"/>
      <c r="BB1478" s="148"/>
      <c r="BC1478" s="148"/>
      <c r="BD1478" s="148"/>
      <c r="BE1478" s="148"/>
      <c r="BF1478" s="148"/>
      <c r="BG1478" s="148"/>
      <c r="BH1478" s="148"/>
    </row>
    <row r="1479" spans="1:60" outlineLevel="1" x14ac:dyDescent="0.2">
      <c r="A1479" s="155"/>
      <c r="B1479" s="156"/>
      <c r="C1479" s="185" t="s">
        <v>379</v>
      </c>
      <c r="D1479" s="158"/>
      <c r="E1479" s="159"/>
      <c r="F1479" s="157"/>
      <c r="G1479" s="157"/>
      <c r="H1479" s="157"/>
      <c r="I1479" s="157"/>
      <c r="J1479" s="157"/>
      <c r="K1479" s="157"/>
      <c r="L1479" s="157"/>
      <c r="M1479" s="157"/>
      <c r="N1479" s="157"/>
      <c r="O1479" s="157"/>
      <c r="P1479" s="157"/>
      <c r="Q1479" s="157"/>
      <c r="R1479" s="157"/>
      <c r="S1479" s="157"/>
      <c r="T1479" s="157"/>
      <c r="U1479" s="157"/>
      <c r="V1479" s="157"/>
      <c r="W1479" s="157"/>
      <c r="X1479" s="157"/>
      <c r="Y1479" s="148"/>
      <c r="Z1479" s="148"/>
      <c r="AA1479" s="148"/>
      <c r="AB1479" s="148"/>
      <c r="AC1479" s="148"/>
      <c r="AD1479" s="148"/>
      <c r="AE1479" s="148"/>
      <c r="AF1479" s="148"/>
      <c r="AG1479" s="148" t="s">
        <v>287</v>
      </c>
      <c r="AH1479" s="148">
        <v>0</v>
      </c>
      <c r="AI1479" s="148"/>
      <c r="AJ1479" s="148"/>
      <c r="AK1479" s="148"/>
      <c r="AL1479" s="148"/>
      <c r="AM1479" s="148"/>
      <c r="AN1479" s="148"/>
      <c r="AO1479" s="148"/>
      <c r="AP1479" s="148"/>
      <c r="AQ1479" s="148"/>
      <c r="AR1479" s="148"/>
      <c r="AS1479" s="148"/>
      <c r="AT1479" s="148"/>
      <c r="AU1479" s="148"/>
      <c r="AV1479" s="148"/>
      <c r="AW1479" s="148"/>
      <c r="AX1479" s="148"/>
      <c r="AY1479" s="148"/>
      <c r="AZ1479" s="148"/>
      <c r="BA1479" s="148"/>
      <c r="BB1479" s="148"/>
      <c r="BC1479" s="148"/>
      <c r="BD1479" s="148"/>
      <c r="BE1479" s="148"/>
      <c r="BF1479" s="148"/>
      <c r="BG1479" s="148"/>
      <c r="BH1479" s="148"/>
    </row>
    <row r="1480" spans="1:60" outlineLevel="1" x14ac:dyDescent="0.2">
      <c r="A1480" s="155"/>
      <c r="B1480" s="156"/>
      <c r="C1480" s="185" t="s">
        <v>1389</v>
      </c>
      <c r="D1480" s="158"/>
      <c r="E1480" s="159"/>
      <c r="F1480" s="157"/>
      <c r="G1480" s="157"/>
      <c r="H1480" s="157"/>
      <c r="I1480" s="157"/>
      <c r="J1480" s="157"/>
      <c r="K1480" s="157"/>
      <c r="L1480" s="157"/>
      <c r="M1480" s="157"/>
      <c r="N1480" s="157"/>
      <c r="O1480" s="157"/>
      <c r="P1480" s="157"/>
      <c r="Q1480" s="157"/>
      <c r="R1480" s="157"/>
      <c r="S1480" s="157"/>
      <c r="T1480" s="157"/>
      <c r="U1480" s="157"/>
      <c r="V1480" s="157"/>
      <c r="W1480" s="157"/>
      <c r="X1480" s="157"/>
      <c r="Y1480" s="148"/>
      <c r="Z1480" s="148"/>
      <c r="AA1480" s="148"/>
      <c r="AB1480" s="148"/>
      <c r="AC1480" s="148"/>
      <c r="AD1480" s="148"/>
      <c r="AE1480" s="148"/>
      <c r="AF1480" s="148"/>
      <c r="AG1480" s="148" t="s">
        <v>287</v>
      </c>
      <c r="AH1480" s="148">
        <v>0</v>
      </c>
      <c r="AI1480" s="148"/>
      <c r="AJ1480" s="148"/>
      <c r="AK1480" s="148"/>
      <c r="AL1480" s="148"/>
      <c r="AM1480" s="148"/>
      <c r="AN1480" s="148"/>
      <c r="AO1480" s="148"/>
      <c r="AP1480" s="148"/>
      <c r="AQ1480" s="148"/>
      <c r="AR1480" s="148"/>
      <c r="AS1480" s="148"/>
      <c r="AT1480" s="148"/>
      <c r="AU1480" s="148"/>
      <c r="AV1480" s="148"/>
      <c r="AW1480" s="148"/>
      <c r="AX1480" s="148"/>
      <c r="AY1480" s="148"/>
      <c r="AZ1480" s="148"/>
      <c r="BA1480" s="148"/>
      <c r="BB1480" s="148"/>
      <c r="BC1480" s="148"/>
      <c r="BD1480" s="148"/>
      <c r="BE1480" s="148"/>
      <c r="BF1480" s="148"/>
      <c r="BG1480" s="148"/>
      <c r="BH1480" s="148"/>
    </row>
    <row r="1481" spans="1:60" outlineLevel="1" x14ac:dyDescent="0.2">
      <c r="A1481" s="155"/>
      <c r="B1481" s="156"/>
      <c r="C1481" s="185" t="s">
        <v>1390</v>
      </c>
      <c r="D1481" s="158"/>
      <c r="E1481" s="159">
        <v>3.6500000000000004</v>
      </c>
      <c r="F1481" s="157"/>
      <c r="G1481" s="157"/>
      <c r="H1481" s="157"/>
      <c r="I1481" s="157"/>
      <c r="J1481" s="157"/>
      <c r="K1481" s="157"/>
      <c r="L1481" s="157"/>
      <c r="M1481" s="157"/>
      <c r="N1481" s="157"/>
      <c r="O1481" s="157"/>
      <c r="P1481" s="157"/>
      <c r="Q1481" s="157"/>
      <c r="R1481" s="157"/>
      <c r="S1481" s="157"/>
      <c r="T1481" s="157"/>
      <c r="U1481" s="157"/>
      <c r="V1481" s="157"/>
      <c r="W1481" s="157"/>
      <c r="X1481" s="157"/>
      <c r="Y1481" s="148"/>
      <c r="Z1481" s="148"/>
      <c r="AA1481" s="148"/>
      <c r="AB1481" s="148"/>
      <c r="AC1481" s="148"/>
      <c r="AD1481" s="148"/>
      <c r="AE1481" s="148"/>
      <c r="AF1481" s="148"/>
      <c r="AG1481" s="148" t="s">
        <v>287</v>
      </c>
      <c r="AH1481" s="148">
        <v>0</v>
      </c>
      <c r="AI1481" s="148"/>
      <c r="AJ1481" s="148"/>
      <c r="AK1481" s="148"/>
      <c r="AL1481" s="148"/>
      <c r="AM1481" s="148"/>
      <c r="AN1481" s="148"/>
      <c r="AO1481" s="148"/>
      <c r="AP1481" s="148"/>
      <c r="AQ1481" s="148"/>
      <c r="AR1481" s="148"/>
      <c r="AS1481" s="148"/>
      <c r="AT1481" s="148"/>
      <c r="AU1481" s="148"/>
      <c r="AV1481" s="148"/>
      <c r="AW1481" s="148"/>
      <c r="AX1481" s="148"/>
      <c r="AY1481" s="148"/>
      <c r="AZ1481" s="148"/>
      <c r="BA1481" s="148"/>
      <c r="BB1481" s="148"/>
      <c r="BC1481" s="148"/>
      <c r="BD1481" s="148"/>
      <c r="BE1481" s="148"/>
      <c r="BF1481" s="148"/>
      <c r="BG1481" s="148"/>
      <c r="BH1481" s="148"/>
    </row>
    <row r="1482" spans="1:60" outlineLevel="1" x14ac:dyDescent="0.2">
      <c r="A1482" s="167">
        <v>245</v>
      </c>
      <c r="B1482" s="168" t="s">
        <v>1391</v>
      </c>
      <c r="C1482" s="184" t="s">
        <v>1392</v>
      </c>
      <c r="D1482" s="169" t="s">
        <v>290</v>
      </c>
      <c r="E1482" s="170">
        <v>2.1780000000000004</v>
      </c>
      <c r="F1482" s="171"/>
      <c r="G1482" s="172">
        <f>ROUND(E1482*F1482,2)</f>
        <v>0</v>
      </c>
      <c r="H1482" s="171"/>
      <c r="I1482" s="172">
        <f>ROUND(E1482*H1482,2)</f>
        <v>0</v>
      </c>
      <c r="J1482" s="171"/>
      <c r="K1482" s="172">
        <f>ROUND(E1482*J1482,2)</f>
        <v>0</v>
      </c>
      <c r="L1482" s="172">
        <v>15</v>
      </c>
      <c r="M1482" s="172">
        <f>G1482*(1+L1482/100)</f>
        <v>0</v>
      </c>
      <c r="N1482" s="172">
        <v>0</v>
      </c>
      <c r="O1482" s="172">
        <f>ROUND(E1482*N1482,2)</f>
        <v>0</v>
      </c>
      <c r="P1482" s="172">
        <v>0</v>
      </c>
      <c r="Q1482" s="172">
        <f>ROUND(E1482*P1482,2)</f>
        <v>0</v>
      </c>
      <c r="R1482" s="172" t="s">
        <v>456</v>
      </c>
      <c r="S1482" s="172" t="s">
        <v>291</v>
      </c>
      <c r="T1482" s="173" t="s">
        <v>283</v>
      </c>
      <c r="U1482" s="157">
        <v>0</v>
      </c>
      <c r="V1482" s="157">
        <f>ROUND(E1482*U1482,2)</f>
        <v>0</v>
      </c>
      <c r="W1482" s="157"/>
      <c r="X1482" s="157" t="s">
        <v>284</v>
      </c>
      <c r="Y1482" s="148"/>
      <c r="Z1482" s="148"/>
      <c r="AA1482" s="148"/>
      <c r="AB1482" s="148"/>
      <c r="AC1482" s="148"/>
      <c r="AD1482" s="148"/>
      <c r="AE1482" s="148"/>
      <c r="AF1482" s="148"/>
      <c r="AG1482" s="148" t="s">
        <v>285</v>
      </c>
      <c r="AH1482" s="148"/>
      <c r="AI1482" s="148"/>
      <c r="AJ1482" s="148"/>
      <c r="AK1482" s="148"/>
      <c r="AL1482" s="148"/>
      <c r="AM1482" s="148"/>
      <c r="AN1482" s="148"/>
      <c r="AO1482" s="148"/>
      <c r="AP1482" s="148"/>
      <c r="AQ1482" s="148"/>
      <c r="AR1482" s="148"/>
      <c r="AS1482" s="148"/>
      <c r="AT1482" s="148"/>
      <c r="AU1482" s="148"/>
      <c r="AV1482" s="148"/>
      <c r="AW1482" s="148"/>
      <c r="AX1482" s="148"/>
      <c r="AY1482" s="148"/>
      <c r="AZ1482" s="148"/>
      <c r="BA1482" s="148"/>
      <c r="BB1482" s="148"/>
      <c r="BC1482" s="148"/>
      <c r="BD1482" s="148"/>
      <c r="BE1482" s="148"/>
      <c r="BF1482" s="148"/>
      <c r="BG1482" s="148"/>
      <c r="BH1482" s="148"/>
    </row>
    <row r="1483" spans="1:60" outlineLevel="1" x14ac:dyDescent="0.2">
      <c r="A1483" s="155"/>
      <c r="B1483" s="156"/>
      <c r="C1483" s="185" t="s">
        <v>955</v>
      </c>
      <c r="D1483" s="158"/>
      <c r="E1483" s="159"/>
      <c r="F1483" s="157"/>
      <c r="G1483" s="157"/>
      <c r="H1483" s="157"/>
      <c r="I1483" s="157"/>
      <c r="J1483" s="157"/>
      <c r="K1483" s="157"/>
      <c r="L1483" s="157"/>
      <c r="M1483" s="157"/>
      <c r="N1483" s="157"/>
      <c r="O1483" s="157"/>
      <c r="P1483" s="157"/>
      <c r="Q1483" s="157"/>
      <c r="R1483" s="157"/>
      <c r="S1483" s="157"/>
      <c r="T1483" s="157"/>
      <c r="U1483" s="157"/>
      <c r="V1483" s="157"/>
      <c r="W1483" s="157"/>
      <c r="X1483" s="157"/>
      <c r="Y1483" s="148"/>
      <c r="Z1483" s="148"/>
      <c r="AA1483" s="148"/>
      <c r="AB1483" s="148"/>
      <c r="AC1483" s="148"/>
      <c r="AD1483" s="148"/>
      <c r="AE1483" s="148"/>
      <c r="AF1483" s="148"/>
      <c r="AG1483" s="148" t="s">
        <v>287</v>
      </c>
      <c r="AH1483" s="148">
        <v>0</v>
      </c>
      <c r="AI1483" s="148"/>
      <c r="AJ1483" s="148"/>
      <c r="AK1483" s="148"/>
      <c r="AL1483" s="148"/>
      <c r="AM1483" s="148"/>
      <c r="AN1483" s="148"/>
      <c r="AO1483" s="148"/>
      <c r="AP1483" s="148"/>
      <c r="AQ1483" s="148"/>
      <c r="AR1483" s="148"/>
      <c r="AS1483" s="148"/>
      <c r="AT1483" s="148"/>
      <c r="AU1483" s="148"/>
      <c r="AV1483" s="148"/>
      <c r="AW1483" s="148"/>
      <c r="AX1483" s="148"/>
      <c r="AY1483" s="148"/>
      <c r="AZ1483" s="148"/>
      <c r="BA1483" s="148"/>
      <c r="BB1483" s="148"/>
      <c r="BC1483" s="148"/>
      <c r="BD1483" s="148"/>
      <c r="BE1483" s="148"/>
      <c r="BF1483" s="148"/>
      <c r="BG1483" s="148"/>
      <c r="BH1483" s="148"/>
    </row>
    <row r="1484" spans="1:60" outlineLevel="1" x14ac:dyDescent="0.2">
      <c r="A1484" s="155"/>
      <c r="B1484" s="156"/>
      <c r="C1484" s="185" t="s">
        <v>1393</v>
      </c>
      <c r="D1484" s="158"/>
      <c r="E1484" s="159"/>
      <c r="F1484" s="157"/>
      <c r="G1484" s="157"/>
      <c r="H1484" s="157"/>
      <c r="I1484" s="157"/>
      <c r="J1484" s="157"/>
      <c r="K1484" s="157"/>
      <c r="L1484" s="157"/>
      <c r="M1484" s="157"/>
      <c r="N1484" s="157"/>
      <c r="O1484" s="157"/>
      <c r="P1484" s="157"/>
      <c r="Q1484" s="157"/>
      <c r="R1484" s="157"/>
      <c r="S1484" s="157"/>
      <c r="T1484" s="157"/>
      <c r="U1484" s="157"/>
      <c r="V1484" s="157"/>
      <c r="W1484" s="157"/>
      <c r="X1484" s="157"/>
      <c r="Y1484" s="148"/>
      <c r="Z1484" s="148"/>
      <c r="AA1484" s="148"/>
      <c r="AB1484" s="148"/>
      <c r="AC1484" s="148"/>
      <c r="AD1484" s="148"/>
      <c r="AE1484" s="148"/>
      <c r="AF1484" s="148"/>
      <c r="AG1484" s="148" t="s">
        <v>287</v>
      </c>
      <c r="AH1484" s="148">
        <v>0</v>
      </c>
      <c r="AI1484" s="148"/>
      <c r="AJ1484" s="148"/>
      <c r="AK1484" s="148"/>
      <c r="AL1484" s="148"/>
      <c r="AM1484" s="148"/>
      <c r="AN1484" s="148"/>
      <c r="AO1484" s="148"/>
      <c r="AP1484" s="148"/>
      <c r="AQ1484" s="148"/>
      <c r="AR1484" s="148"/>
      <c r="AS1484" s="148"/>
      <c r="AT1484" s="148"/>
      <c r="AU1484" s="148"/>
      <c r="AV1484" s="148"/>
      <c r="AW1484" s="148"/>
      <c r="AX1484" s="148"/>
      <c r="AY1484" s="148"/>
      <c r="AZ1484" s="148"/>
      <c r="BA1484" s="148"/>
      <c r="BB1484" s="148"/>
      <c r="BC1484" s="148"/>
      <c r="BD1484" s="148"/>
      <c r="BE1484" s="148"/>
      <c r="BF1484" s="148"/>
      <c r="BG1484" s="148"/>
      <c r="BH1484" s="148"/>
    </row>
    <row r="1485" spans="1:60" outlineLevel="1" x14ac:dyDescent="0.2">
      <c r="A1485" s="155"/>
      <c r="B1485" s="156"/>
      <c r="C1485" s="185" t="s">
        <v>1394</v>
      </c>
      <c r="D1485" s="158"/>
      <c r="E1485" s="159"/>
      <c r="F1485" s="157"/>
      <c r="G1485" s="157"/>
      <c r="H1485" s="157"/>
      <c r="I1485" s="157"/>
      <c r="J1485" s="157"/>
      <c r="K1485" s="157"/>
      <c r="L1485" s="157"/>
      <c r="M1485" s="157"/>
      <c r="N1485" s="157"/>
      <c r="O1485" s="157"/>
      <c r="P1485" s="157"/>
      <c r="Q1485" s="157"/>
      <c r="R1485" s="157"/>
      <c r="S1485" s="157"/>
      <c r="T1485" s="157"/>
      <c r="U1485" s="157"/>
      <c r="V1485" s="157"/>
      <c r="W1485" s="157"/>
      <c r="X1485" s="157"/>
      <c r="Y1485" s="148"/>
      <c r="Z1485" s="148"/>
      <c r="AA1485" s="148"/>
      <c r="AB1485" s="148"/>
      <c r="AC1485" s="148"/>
      <c r="AD1485" s="148"/>
      <c r="AE1485" s="148"/>
      <c r="AF1485" s="148"/>
      <c r="AG1485" s="148" t="s">
        <v>287</v>
      </c>
      <c r="AH1485" s="148">
        <v>0</v>
      </c>
      <c r="AI1485" s="148"/>
      <c r="AJ1485" s="148"/>
      <c r="AK1485" s="148"/>
      <c r="AL1485" s="148"/>
      <c r="AM1485" s="148"/>
      <c r="AN1485" s="148"/>
      <c r="AO1485" s="148"/>
      <c r="AP1485" s="148"/>
      <c r="AQ1485" s="148"/>
      <c r="AR1485" s="148"/>
      <c r="AS1485" s="148"/>
      <c r="AT1485" s="148"/>
      <c r="AU1485" s="148"/>
      <c r="AV1485" s="148"/>
      <c r="AW1485" s="148"/>
      <c r="AX1485" s="148"/>
      <c r="AY1485" s="148"/>
      <c r="AZ1485" s="148"/>
      <c r="BA1485" s="148"/>
      <c r="BB1485" s="148"/>
      <c r="BC1485" s="148"/>
      <c r="BD1485" s="148"/>
      <c r="BE1485" s="148"/>
      <c r="BF1485" s="148"/>
      <c r="BG1485" s="148"/>
      <c r="BH1485" s="148"/>
    </row>
    <row r="1486" spans="1:60" outlineLevel="1" x14ac:dyDescent="0.2">
      <c r="A1486" s="155"/>
      <c r="B1486" s="156"/>
      <c r="C1486" s="185" t="s">
        <v>1395</v>
      </c>
      <c r="D1486" s="158"/>
      <c r="E1486" s="159">
        <v>2.1800000000000002</v>
      </c>
      <c r="F1486" s="157"/>
      <c r="G1486" s="157"/>
      <c r="H1486" s="157"/>
      <c r="I1486" s="157"/>
      <c r="J1486" s="157"/>
      <c r="K1486" s="157"/>
      <c r="L1486" s="157"/>
      <c r="M1486" s="157"/>
      <c r="N1486" s="157"/>
      <c r="O1486" s="157"/>
      <c r="P1486" s="157"/>
      <c r="Q1486" s="157"/>
      <c r="R1486" s="157"/>
      <c r="S1486" s="157"/>
      <c r="T1486" s="157"/>
      <c r="U1486" s="157"/>
      <c r="V1486" s="157"/>
      <c r="W1486" s="157"/>
      <c r="X1486" s="157"/>
      <c r="Y1486" s="148"/>
      <c r="Z1486" s="148"/>
      <c r="AA1486" s="148"/>
      <c r="AB1486" s="148"/>
      <c r="AC1486" s="148"/>
      <c r="AD1486" s="148"/>
      <c r="AE1486" s="148"/>
      <c r="AF1486" s="148"/>
      <c r="AG1486" s="148" t="s">
        <v>287</v>
      </c>
      <c r="AH1486" s="148">
        <v>0</v>
      </c>
      <c r="AI1486" s="148"/>
      <c r="AJ1486" s="148"/>
      <c r="AK1486" s="148"/>
      <c r="AL1486" s="148"/>
      <c r="AM1486" s="148"/>
      <c r="AN1486" s="148"/>
      <c r="AO1486" s="148"/>
      <c r="AP1486" s="148"/>
      <c r="AQ1486" s="148"/>
      <c r="AR1486" s="148"/>
      <c r="AS1486" s="148"/>
      <c r="AT1486" s="148"/>
      <c r="AU1486" s="148"/>
      <c r="AV1486" s="148"/>
      <c r="AW1486" s="148"/>
      <c r="AX1486" s="148"/>
      <c r="AY1486" s="148"/>
      <c r="AZ1486" s="148"/>
      <c r="BA1486" s="148"/>
      <c r="BB1486" s="148"/>
      <c r="BC1486" s="148"/>
      <c r="BD1486" s="148"/>
      <c r="BE1486" s="148"/>
      <c r="BF1486" s="148"/>
      <c r="BG1486" s="148"/>
      <c r="BH1486" s="148"/>
    </row>
    <row r="1487" spans="1:60" outlineLevel="1" x14ac:dyDescent="0.2">
      <c r="A1487" s="167">
        <v>246</v>
      </c>
      <c r="B1487" s="168" t="s">
        <v>1396</v>
      </c>
      <c r="C1487" s="184" t="s">
        <v>1397</v>
      </c>
      <c r="D1487" s="169" t="s">
        <v>353</v>
      </c>
      <c r="E1487" s="170">
        <v>1280.4000000000001</v>
      </c>
      <c r="F1487" s="171"/>
      <c r="G1487" s="172">
        <f>ROUND(E1487*F1487,2)</f>
        <v>0</v>
      </c>
      <c r="H1487" s="171"/>
      <c r="I1487" s="172">
        <f>ROUND(E1487*H1487,2)</f>
        <v>0</v>
      </c>
      <c r="J1487" s="171"/>
      <c r="K1487" s="172">
        <f>ROUND(E1487*J1487,2)</f>
        <v>0</v>
      </c>
      <c r="L1487" s="172">
        <v>15</v>
      </c>
      <c r="M1487" s="172">
        <f>G1487*(1+L1487/100)</f>
        <v>0</v>
      </c>
      <c r="N1487" s="172">
        <v>0</v>
      </c>
      <c r="O1487" s="172">
        <f>ROUND(E1487*N1487,2)</f>
        <v>0</v>
      </c>
      <c r="P1487" s="172">
        <v>0</v>
      </c>
      <c r="Q1487" s="172">
        <f>ROUND(E1487*P1487,2)</f>
        <v>0</v>
      </c>
      <c r="R1487" s="172" t="s">
        <v>456</v>
      </c>
      <c r="S1487" s="172" t="s">
        <v>291</v>
      </c>
      <c r="T1487" s="173" t="s">
        <v>283</v>
      </c>
      <c r="U1487" s="157">
        <v>0</v>
      </c>
      <c r="V1487" s="157">
        <f>ROUND(E1487*U1487,2)</f>
        <v>0</v>
      </c>
      <c r="W1487" s="157"/>
      <c r="X1487" s="157" t="s">
        <v>284</v>
      </c>
      <c r="Y1487" s="148"/>
      <c r="Z1487" s="148"/>
      <c r="AA1487" s="148"/>
      <c r="AB1487" s="148"/>
      <c r="AC1487" s="148"/>
      <c r="AD1487" s="148"/>
      <c r="AE1487" s="148"/>
      <c r="AF1487" s="148"/>
      <c r="AG1487" s="148" t="s">
        <v>285</v>
      </c>
      <c r="AH1487" s="148"/>
      <c r="AI1487" s="148"/>
      <c r="AJ1487" s="148"/>
      <c r="AK1487" s="148"/>
      <c r="AL1487" s="148"/>
      <c r="AM1487" s="148"/>
      <c r="AN1487" s="148"/>
      <c r="AO1487" s="148"/>
      <c r="AP1487" s="148"/>
      <c r="AQ1487" s="148"/>
      <c r="AR1487" s="148"/>
      <c r="AS1487" s="148"/>
      <c r="AT1487" s="148"/>
      <c r="AU1487" s="148"/>
      <c r="AV1487" s="148"/>
      <c r="AW1487" s="148"/>
      <c r="AX1487" s="148"/>
      <c r="AY1487" s="148"/>
      <c r="AZ1487" s="148"/>
      <c r="BA1487" s="148"/>
      <c r="BB1487" s="148"/>
      <c r="BC1487" s="148"/>
      <c r="BD1487" s="148"/>
      <c r="BE1487" s="148"/>
      <c r="BF1487" s="148"/>
      <c r="BG1487" s="148"/>
      <c r="BH1487" s="148"/>
    </row>
    <row r="1488" spans="1:60" outlineLevel="1" x14ac:dyDescent="0.2">
      <c r="A1488" s="155"/>
      <c r="B1488" s="156"/>
      <c r="C1488" s="185" t="s">
        <v>955</v>
      </c>
      <c r="D1488" s="158"/>
      <c r="E1488" s="159"/>
      <c r="F1488" s="157"/>
      <c r="G1488" s="157"/>
      <c r="H1488" s="157"/>
      <c r="I1488" s="157"/>
      <c r="J1488" s="157"/>
      <c r="K1488" s="157"/>
      <c r="L1488" s="157"/>
      <c r="M1488" s="157"/>
      <c r="N1488" s="157"/>
      <c r="O1488" s="157"/>
      <c r="P1488" s="157"/>
      <c r="Q1488" s="157"/>
      <c r="R1488" s="157"/>
      <c r="S1488" s="157"/>
      <c r="T1488" s="157"/>
      <c r="U1488" s="157"/>
      <c r="V1488" s="157"/>
      <c r="W1488" s="157"/>
      <c r="X1488" s="157"/>
      <c r="Y1488" s="148"/>
      <c r="Z1488" s="148"/>
      <c r="AA1488" s="148"/>
      <c r="AB1488" s="148"/>
      <c r="AC1488" s="148"/>
      <c r="AD1488" s="148"/>
      <c r="AE1488" s="148"/>
      <c r="AF1488" s="148"/>
      <c r="AG1488" s="148" t="s">
        <v>287</v>
      </c>
      <c r="AH1488" s="148">
        <v>0</v>
      </c>
      <c r="AI1488" s="148"/>
      <c r="AJ1488" s="148"/>
      <c r="AK1488" s="148"/>
      <c r="AL1488" s="148"/>
      <c r="AM1488" s="148"/>
      <c r="AN1488" s="148"/>
      <c r="AO1488" s="148"/>
      <c r="AP1488" s="148"/>
      <c r="AQ1488" s="148"/>
      <c r="AR1488" s="148"/>
      <c r="AS1488" s="148"/>
      <c r="AT1488" s="148"/>
      <c r="AU1488" s="148"/>
      <c r="AV1488" s="148"/>
      <c r="AW1488" s="148"/>
      <c r="AX1488" s="148"/>
      <c r="AY1488" s="148"/>
      <c r="AZ1488" s="148"/>
      <c r="BA1488" s="148"/>
      <c r="BB1488" s="148"/>
      <c r="BC1488" s="148"/>
      <c r="BD1488" s="148"/>
      <c r="BE1488" s="148"/>
      <c r="BF1488" s="148"/>
      <c r="BG1488" s="148"/>
      <c r="BH1488" s="148"/>
    </row>
    <row r="1489" spans="1:60" outlineLevel="1" x14ac:dyDescent="0.2">
      <c r="A1489" s="155"/>
      <c r="B1489" s="156"/>
      <c r="C1489" s="185" t="s">
        <v>1398</v>
      </c>
      <c r="D1489" s="158"/>
      <c r="E1489" s="159"/>
      <c r="F1489" s="157"/>
      <c r="G1489" s="157"/>
      <c r="H1489" s="157"/>
      <c r="I1489" s="157"/>
      <c r="J1489" s="157"/>
      <c r="K1489" s="157"/>
      <c r="L1489" s="157"/>
      <c r="M1489" s="157"/>
      <c r="N1489" s="157"/>
      <c r="O1489" s="157"/>
      <c r="P1489" s="157"/>
      <c r="Q1489" s="157"/>
      <c r="R1489" s="157"/>
      <c r="S1489" s="157"/>
      <c r="T1489" s="157"/>
      <c r="U1489" s="157"/>
      <c r="V1489" s="157"/>
      <c r="W1489" s="157"/>
      <c r="X1489" s="157"/>
      <c r="Y1489" s="148"/>
      <c r="Z1489" s="148"/>
      <c r="AA1489" s="148"/>
      <c r="AB1489" s="148"/>
      <c r="AC1489" s="148"/>
      <c r="AD1489" s="148"/>
      <c r="AE1489" s="148"/>
      <c r="AF1489" s="148"/>
      <c r="AG1489" s="148" t="s">
        <v>287</v>
      </c>
      <c r="AH1489" s="148">
        <v>0</v>
      </c>
      <c r="AI1489" s="148"/>
      <c r="AJ1489" s="148"/>
      <c r="AK1489" s="148"/>
      <c r="AL1489" s="148"/>
      <c r="AM1489" s="148"/>
      <c r="AN1489" s="148"/>
      <c r="AO1489" s="148"/>
      <c r="AP1489" s="148"/>
      <c r="AQ1489" s="148"/>
      <c r="AR1489" s="148"/>
      <c r="AS1489" s="148"/>
      <c r="AT1489" s="148"/>
      <c r="AU1489" s="148"/>
      <c r="AV1489" s="148"/>
      <c r="AW1489" s="148"/>
      <c r="AX1489" s="148"/>
      <c r="AY1489" s="148"/>
      <c r="AZ1489" s="148"/>
      <c r="BA1489" s="148"/>
      <c r="BB1489" s="148"/>
      <c r="BC1489" s="148"/>
      <c r="BD1489" s="148"/>
      <c r="BE1489" s="148"/>
      <c r="BF1489" s="148"/>
      <c r="BG1489" s="148"/>
      <c r="BH1489" s="148"/>
    </row>
    <row r="1490" spans="1:60" outlineLevel="1" x14ac:dyDescent="0.2">
      <c r="A1490" s="155"/>
      <c r="B1490" s="156"/>
      <c r="C1490" s="185" t="s">
        <v>1399</v>
      </c>
      <c r="D1490" s="158"/>
      <c r="E1490" s="159"/>
      <c r="F1490" s="157"/>
      <c r="G1490" s="157"/>
      <c r="H1490" s="157"/>
      <c r="I1490" s="157"/>
      <c r="J1490" s="157"/>
      <c r="K1490" s="157"/>
      <c r="L1490" s="157"/>
      <c r="M1490" s="157"/>
      <c r="N1490" s="157"/>
      <c r="O1490" s="157"/>
      <c r="P1490" s="157"/>
      <c r="Q1490" s="157"/>
      <c r="R1490" s="157"/>
      <c r="S1490" s="157"/>
      <c r="T1490" s="157"/>
      <c r="U1490" s="157"/>
      <c r="V1490" s="157"/>
      <c r="W1490" s="157"/>
      <c r="X1490" s="157"/>
      <c r="Y1490" s="148"/>
      <c r="Z1490" s="148"/>
      <c r="AA1490" s="148"/>
      <c r="AB1490" s="148"/>
      <c r="AC1490" s="148"/>
      <c r="AD1490" s="148"/>
      <c r="AE1490" s="148"/>
      <c r="AF1490" s="148"/>
      <c r="AG1490" s="148" t="s">
        <v>287</v>
      </c>
      <c r="AH1490" s="148">
        <v>0</v>
      </c>
      <c r="AI1490" s="148"/>
      <c r="AJ1490" s="148"/>
      <c r="AK1490" s="148"/>
      <c r="AL1490" s="148"/>
      <c r="AM1490" s="148"/>
      <c r="AN1490" s="148"/>
      <c r="AO1490" s="148"/>
      <c r="AP1490" s="148"/>
      <c r="AQ1490" s="148"/>
      <c r="AR1490" s="148"/>
      <c r="AS1490" s="148"/>
      <c r="AT1490" s="148"/>
      <c r="AU1490" s="148"/>
      <c r="AV1490" s="148"/>
      <c r="AW1490" s="148"/>
      <c r="AX1490" s="148"/>
      <c r="AY1490" s="148"/>
      <c r="AZ1490" s="148"/>
      <c r="BA1490" s="148"/>
      <c r="BB1490" s="148"/>
      <c r="BC1490" s="148"/>
      <c r="BD1490" s="148"/>
      <c r="BE1490" s="148"/>
      <c r="BF1490" s="148"/>
      <c r="BG1490" s="148"/>
      <c r="BH1490" s="148"/>
    </row>
    <row r="1491" spans="1:60" outlineLevel="1" x14ac:dyDescent="0.2">
      <c r="A1491" s="155"/>
      <c r="B1491" s="156"/>
      <c r="C1491" s="185" t="s">
        <v>1400</v>
      </c>
      <c r="D1491" s="158"/>
      <c r="E1491" s="159">
        <v>1280.4000000000001</v>
      </c>
      <c r="F1491" s="157"/>
      <c r="G1491" s="157"/>
      <c r="H1491" s="157"/>
      <c r="I1491" s="157"/>
      <c r="J1491" s="157"/>
      <c r="K1491" s="157"/>
      <c r="L1491" s="157"/>
      <c r="M1491" s="157"/>
      <c r="N1491" s="157"/>
      <c r="O1491" s="157"/>
      <c r="P1491" s="157"/>
      <c r="Q1491" s="157"/>
      <c r="R1491" s="157"/>
      <c r="S1491" s="157"/>
      <c r="T1491" s="157"/>
      <c r="U1491" s="157"/>
      <c r="V1491" s="157"/>
      <c r="W1491" s="157"/>
      <c r="X1491" s="157"/>
      <c r="Y1491" s="148"/>
      <c r="Z1491" s="148"/>
      <c r="AA1491" s="148"/>
      <c r="AB1491" s="148"/>
      <c r="AC1491" s="148"/>
      <c r="AD1491" s="148"/>
      <c r="AE1491" s="148"/>
      <c r="AF1491" s="148"/>
      <c r="AG1491" s="148" t="s">
        <v>287</v>
      </c>
      <c r="AH1491" s="148">
        <v>0</v>
      </c>
      <c r="AI1491" s="148"/>
      <c r="AJ1491" s="148"/>
      <c r="AK1491" s="148"/>
      <c r="AL1491" s="148"/>
      <c r="AM1491" s="148"/>
      <c r="AN1491" s="148"/>
      <c r="AO1491" s="148"/>
      <c r="AP1491" s="148"/>
      <c r="AQ1491" s="148"/>
      <c r="AR1491" s="148"/>
      <c r="AS1491" s="148"/>
      <c r="AT1491" s="148"/>
      <c r="AU1491" s="148"/>
      <c r="AV1491" s="148"/>
      <c r="AW1491" s="148"/>
      <c r="AX1491" s="148"/>
      <c r="AY1491" s="148"/>
      <c r="AZ1491" s="148"/>
      <c r="BA1491" s="148"/>
      <c r="BB1491" s="148"/>
      <c r="BC1491" s="148"/>
      <c r="BD1491" s="148"/>
      <c r="BE1491" s="148"/>
      <c r="BF1491" s="148"/>
      <c r="BG1491" s="148"/>
      <c r="BH1491" s="148"/>
    </row>
    <row r="1492" spans="1:60" outlineLevel="1" x14ac:dyDescent="0.2">
      <c r="A1492" s="167">
        <v>247</v>
      </c>
      <c r="B1492" s="168" t="s">
        <v>1401</v>
      </c>
      <c r="C1492" s="184" t="s">
        <v>1402</v>
      </c>
      <c r="D1492" s="169" t="s">
        <v>353</v>
      </c>
      <c r="E1492" s="170">
        <v>96</v>
      </c>
      <c r="F1492" s="171"/>
      <c r="G1492" s="172">
        <f>ROUND(E1492*F1492,2)</f>
        <v>0</v>
      </c>
      <c r="H1492" s="171"/>
      <c r="I1492" s="172">
        <f>ROUND(E1492*H1492,2)</f>
        <v>0</v>
      </c>
      <c r="J1492" s="171"/>
      <c r="K1492" s="172">
        <f>ROUND(E1492*J1492,2)</f>
        <v>0</v>
      </c>
      <c r="L1492" s="172">
        <v>15</v>
      </c>
      <c r="M1492" s="172">
        <f>G1492*(1+L1492/100)</f>
        <v>0</v>
      </c>
      <c r="N1492" s="172">
        <v>0</v>
      </c>
      <c r="O1492" s="172">
        <f>ROUND(E1492*N1492,2)</f>
        <v>0</v>
      </c>
      <c r="P1492" s="172">
        <v>0</v>
      </c>
      <c r="Q1492" s="172">
        <f>ROUND(E1492*P1492,2)</f>
        <v>0</v>
      </c>
      <c r="R1492" s="172"/>
      <c r="S1492" s="172" t="s">
        <v>291</v>
      </c>
      <c r="T1492" s="173" t="s">
        <v>283</v>
      </c>
      <c r="U1492" s="157">
        <v>0</v>
      </c>
      <c r="V1492" s="157">
        <f>ROUND(E1492*U1492,2)</f>
        <v>0</v>
      </c>
      <c r="W1492" s="157"/>
      <c r="X1492" s="157" t="s">
        <v>292</v>
      </c>
      <c r="Y1492" s="148"/>
      <c r="Z1492" s="148"/>
      <c r="AA1492" s="148"/>
      <c r="AB1492" s="148"/>
      <c r="AC1492" s="148"/>
      <c r="AD1492" s="148"/>
      <c r="AE1492" s="148"/>
      <c r="AF1492" s="148"/>
      <c r="AG1492" s="148" t="s">
        <v>1242</v>
      </c>
      <c r="AH1492" s="148"/>
      <c r="AI1492" s="148"/>
      <c r="AJ1492" s="148"/>
      <c r="AK1492" s="148"/>
      <c r="AL1492" s="148"/>
      <c r="AM1492" s="148"/>
      <c r="AN1492" s="148"/>
      <c r="AO1492" s="148"/>
      <c r="AP1492" s="148"/>
      <c r="AQ1492" s="148"/>
      <c r="AR1492" s="148"/>
      <c r="AS1492" s="148"/>
      <c r="AT1492" s="148"/>
      <c r="AU1492" s="148"/>
      <c r="AV1492" s="148"/>
      <c r="AW1492" s="148"/>
      <c r="AX1492" s="148"/>
      <c r="AY1492" s="148"/>
      <c r="AZ1492" s="148"/>
      <c r="BA1492" s="148"/>
      <c r="BB1492" s="148"/>
      <c r="BC1492" s="148"/>
      <c r="BD1492" s="148"/>
      <c r="BE1492" s="148"/>
      <c r="BF1492" s="148"/>
      <c r="BG1492" s="148"/>
      <c r="BH1492" s="148"/>
    </row>
    <row r="1493" spans="1:60" outlineLevel="1" x14ac:dyDescent="0.2">
      <c r="A1493" s="155"/>
      <c r="B1493" s="156"/>
      <c r="C1493" s="185" t="s">
        <v>955</v>
      </c>
      <c r="D1493" s="158"/>
      <c r="E1493" s="159"/>
      <c r="F1493" s="157"/>
      <c r="G1493" s="157"/>
      <c r="H1493" s="157"/>
      <c r="I1493" s="157"/>
      <c r="J1493" s="157"/>
      <c r="K1493" s="157"/>
      <c r="L1493" s="157"/>
      <c r="M1493" s="157"/>
      <c r="N1493" s="157"/>
      <c r="O1493" s="157"/>
      <c r="P1493" s="157"/>
      <c r="Q1493" s="157"/>
      <c r="R1493" s="157"/>
      <c r="S1493" s="157"/>
      <c r="T1493" s="157"/>
      <c r="U1493" s="157"/>
      <c r="V1493" s="157"/>
      <c r="W1493" s="157"/>
      <c r="X1493" s="157"/>
      <c r="Y1493" s="148"/>
      <c r="Z1493" s="148"/>
      <c r="AA1493" s="148"/>
      <c r="AB1493" s="148"/>
      <c r="AC1493" s="148"/>
      <c r="AD1493" s="148"/>
      <c r="AE1493" s="148"/>
      <c r="AF1493" s="148"/>
      <c r="AG1493" s="148" t="s">
        <v>287</v>
      </c>
      <c r="AH1493" s="148">
        <v>0</v>
      </c>
      <c r="AI1493" s="148"/>
      <c r="AJ1493" s="148"/>
      <c r="AK1493" s="148"/>
      <c r="AL1493" s="148"/>
      <c r="AM1493" s="148"/>
      <c r="AN1493" s="148"/>
      <c r="AO1493" s="148"/>
      <c r="AP1493" s="148"/>
      <c r="AQ1493" s="148"/>
      <c r="AR1493" s="148"/>
      <c r="AS1493" s="148"/>
      <c r="AT1493" s="148"/>
      <c r="AU1493" s="148"/>
      <c r="AV1493" s="148"/>
      <c r="AW1493" s="148"/>
      <c r="AX1493" s="148"/>
      <c r="AY1493" s="148"/>
      <c r="AZ1493" s="148"/>
      <c r="BA1493" s="148"/>
      <c r="BB1493" s="148"/>
      <c r="BC1493" s="148"/>
      <c r="BD1493" s="148"/>
      <c r="BE1493" s="148"/>
      <c r="BF1493" s="148"/>
      <c r="BG1493" s="148"/>
      <c r="BH1493" s="148"/>
    </row>
    <row r="1494" spans="1:60" outlineLevel="1" x14ac:dyDescent="0.2">
      <c r="A1494" s="155"/>
      <c r="B1494" s="156"/>
      <c r="C1494" s="185" t="s">
        <v>1403</v>
      </c>
      <c r="D1494" s="158"/>
      <c r="E1494" s="159"/>
      <c r="F1494" s="157"/>
      <c r="G1494" s="157"/>
      <c r="H1494" s="157"/>
      <c r="I1494" s="157"/>
      <c r="J1494" s="157"/>
      <c r="K1494" s="157"/>
      <c r="L1494" s="157"/>
      <c r="M1494" s="157"/>
      <c r="N1494" s="157"/>
      <c r="O1494" s="157"/>
      <c r="P1494" s="157"/>
      <c r="Q1494" s="157"/>
      <c r="R1494" s="157"/>
      <c r="S1494" s="157"/>
      <c r="T1494" s="157"/>
      <c r="U1494" s="157"/>
      <c r="V1494" s="157"/>
      <c r="W1494" s="157"/>
      <c r="X1494" s="157"/>
      <c r="Y1494" s="148"/>
      <c r="Z1494" s="148"/>
      <c r="AA1494" s="148"/>
      <c r="AB1494" s="148"/>
      <c r="AC1494" s="148"/>
      <c r="AD1494" s="148"/>
      <c r="AE1494" s="148"/>
      <c r="AF1494" s="148"/>
      <c r="AG1494" s="148" t="s">
        <v>287</v>
      </c>
      <c r="AH1494" s="148">
        <v>0</v>
      </c>
      <c r="AI1494" s="148"/>
      <c r="AJ1494" s="148"/>
      <c r="AK1494" s="148"/>
      <c r="AL1494" s="148"/>
      <c r="AM1494" s="148"/>
      <c r="AN1494" s="148"/>
      <c r="AO1494" s="148"/>
      <c r="AP1494" s="148"/>
      <c r="AQ1494" s="148"/>
      <c r="AR1494" s="148"/>
      <c r="AS1494" s="148"/>
      <c r="AT1494" s="148"/>
      <c r="AU1494" s="148"/>
      <c r="AV1494" s="148"/>
      <c r="AW1494" s="148"/>
      <c r="AX1494" s="148"/>
      <c r="AY1494" s="148"/>
      <c r="AZ1494" s="148"/>
      <c r="BA1494" s="148"/>
      <c r="BB1494" s="148"/>
      <c r="BC1494" s="148"/>
      <c r="BD1494" s="148"/>
      <c r="BE1494" s="148"/>
      <c r="BF1494" s="148"/>
      <c r="BG1494" s="148"/>
      <c r="BH1494" s="148"/>
    </row>
    <row r="1495" spans="1:60" outlineLevel="1" x14ac:dyDescent="0.2">
      <c r="A1495" s="155"/>
      <c r="B1495" s="156"/>
      <c r="C1495" s="185" t="s">
        <v>183</v>
      </c>
      <c r="D1495" s="158"/>
      <c r="E1495" s="159">
        <v>96</v>
      </c>
      <c r="F1495" s="157"/>
      <c r="G1495" s="157"/>
      <c r="H1495" s="157"/>
      <c r="I1495" s="157"/>
      <c r="J1495" s="157"/>
      <c r="K1495" s="157"/>
      <c r="L1495" s="157"/>
      <c r="M1495" s="157"/>
      <c r="N1495" s="157"/>
      <c r="O1495" s="157"/>
      <c r="P1495" s="157"/>
      <c r="Q1495" s="157"/>
      <c r="R1495" s="157"/>
      <c r="S1495" s="157"/>
      <c r="T1495" s="157"/>
      <c r="U1495" s="157"/>
      <c r="V1495" s="157"/>
      <c r="W1495" s="157"/>
      <c r="X1495" s="157"/>
      <c r="Y1495" s="148"/>
      <c r="Z1495" s="148"/>
      <c r="AA1495" s="148"/>
      <c r="AB1495" s="148"/>
      <c r="AC1495" s="148"/>
      <c r="AD1495" s="148"/>
      <c r="AE1495" s="148"/>
      <c r="AF1495" s="148"/>
      <c r="AG1495" s="148" t="s">
        <v>287</v>
      </c>
      <c r="AH1495" s="148">
        <v>0</v>
      </c>
      <c r="AI1495" s="148"/>
      <c r="AJ1495" s="148"/>
      <c r="AK1495" s="148"/>
      <c r="AL1495" s="148"/>
      <c r="AM1495" s="148"/>
      <c r="AN1495" s="148"/>
      <c r="AO1495" s="148"/>
      <c r="AP1495" s="148"/>
      <c r="AQ1495" s="148"/>
      <c r="AR1495" s="148"/>
      <c r="AS1495" s="148"/>
      <c r="AT1495" s="148"/>
      <c r="AU1495" s="148"/>
      <c r="AV1495" s="148"/>
      <c r="AW1495" s="148"/>
      <c r="AX1495" s="148"/>
      <c r="AY1495" s="148"/>
      <c r="AZ1495" s="148"/>
      <c r="BA1495" s="148"/>
      <c r="BB1495" s="148"/>
      <c r="BC1495" s="148"/>
      <c r="BD1495" s="148"/>
      <c r="BE1495" s="148"/>
      <c r="BF1495" s="148"/>
      <c r="BG1495" s="148"/>
      <c r="BH1495" s="148"/>
    </row>
    <row r="1496" spans="1:60" outlineLevel="1" x14ac:dyDescent="0.2">
      <c r="A1496" s="174">
        <v>248</v>
      </c>
      <c r="B1496" s="175" t="s">
        <v>1404</v>
      </c>
      <c r="C1496" s="186" t="s">
        <v>1405</v>
      </c>
      <c r="D1496" s="176" t="s">
        <v>0</v>
      </c>
      <c r="E1496" s="177">
        <v>2.4000000000000004</v>
      </c>
      <c r="F1496" s="178"/>
      <c r="G1496" s="179">
        <f>ROUND(E1496*F1496,2)</f>
        <v>0</v>
      </c>
      <c r="H1496" s="178"/>
      <c r="I1496" s="179">
        <f>ROUND(E1496*H1496,2)</f>
        <v>0</v>
      </c>
      <c r="J1496" s="178"/>
      <c r="K1496" s="179">
        <f>ROUND(E1496*J1496,2)</f>
        <v>0</v>
      </c>
      <c r="L1496" s="179">
        <v>15</v>
      </c>
      <c r="M1496" s="179">
        <f>G1496*(1+L1496/100)</f>
        <v>0</v>
      </c>
      <c r="N1496" s="179">
        <v>0</v>
      </c>
      <c r="O1496" s="179">
        <f>ROUND(E1496*N1496,2)</f>
        <v>0</v>
      </c>
      <c r="P1496" s="179">
        <v>0</v>
      </c>
      <c r="Q1496" s="179">
        <f>ROUND(E1496*P1496,2)</f>
        <v>0</v>
      </c>
      <c r="R1496" s="179"/>
      <c r="S1496" s="179" t="s">
        <v>291</v>
      </c>
      <c r="T1496" s="180" t="s">
        <v>283</v>
      </c>
      <c r="U1496" s="157">
        <v>0</v>
      </c>
      <c r="V1496" s="157">
        <f>ROUND(E1496*U1496,2)</f>
        <v>0</v>
      </c>
      <c r="W1496" s="157"/>
      <c r="X1496" s="157" t="s">
        <v>292</v>
      </c>
      <c r="Y1496" s="148"/>
      <c r="Z1496" s="148"/>
      <c r="AA1496" s="148"/>
      <c r="AB1496" s="148"/>
      <c r="AC1496" s="148"/>
      <c r="AD1496" s="148"/>
      <c r="AE1496" s="148"/>
      <c r="AF1496" s="148"/>
      <c r="AG1496" s="148" t="s">
        <v>1242</v>
      </c>
      <c r="AH1496" s="148"/>
      <c r="AI1496" s="148"/>
      <c r="AJ1496" s="148"/>
      <c r="AK1496" s="148"/>
      <c r="AL1496" s="148"/>
      <c r="AM1496" s="148"/>
      <c r="AN1496" s="148"/>
      <c r="AO1496" s="148"/>
      <c r="AP1496" s="148"/>
      <c r="AQ1496" s="148"/>
      <c r="AR1496" s="148"/>
      <c r="AS1496" s="148"/>
      <c r="AT1496" s="148"/>
      <c r="AU1496" s="148"/>
      <c r="AV1496" s="148"/>
      <c r="AW1496" s="148"/>
      <c r="AX1496" s="148"/>
      <c r="AY1496" s="148"/>
      <c r="AZ1496" s="148"/>
      <c r="BA1496" s="148"/>
      <c r="BB1496" s="148"/>
      <c r="BC1496" s="148"/>
      <c r="BD1496" s="148"/>
      <c r="BE1496" s="148"/>
      <c r="BF1496" s="148"/>
      <c r="BG1496" s="148"/>
      <c r="BH1496" s="148"/>
    </row>
    <row r="1497" spans="1:60" x14ac:dyDescent="0.2">
      <c r="A1497" s="161" t="s">
        <v>277</v>
      </c>
      <c r="B1497" s="162" t="s">
        <v>207</v>
      </c>
      <c r="C1497" s="183" t="s">
        <v>208</v>
      </c>
      <c r="D1497" s="163"/>
      <c r="E1497" s="164"/>
      <c r="F1497" s="165"/>
      <c r="G1497" s="165">
        <f>SUMIF(AG1498:AG1501,"&lt;&gt;NOR",G1498:G1501)</f>
        <v>0</v>
      </c>
      <c r="H1497" s="165"/>
      <c r="I1497" s="165">
        <f>SUM(I1498:I1501)</f>
        <v>0</v>
      </c>
      <c r="J1497" s="165"/>
      <c r="K1497" s="165">
        <f>SUM(K1498:K1501)</f>
        <v>0</v>
      </c>
      <c r="L1497" s="165"/>
      <c r="M1497" s="165">
        <f>SUM(M1498:M1501)</f>
        <v>0</v>
      </c>
      <c r="N1497" s="165"/>
      <c r="O1497" s="165">
        <f>SUM(O1498:O1501)</f>
        <v>0</v>
      </c>
      <c r="P1497" s="165"/>
      <c r="Q1497" s="165">
        <f>SUM(Q1498:Q1501)</f>
        <v>0</v>
      </c>
      <c r="R1497" s="165"/>
      <c r="S1497" s="165"/>
      <c r="T1497" s="166"/>
      <c r="U1497" s="160"/>
      <c r="V1497" s="160">
        <f>SUM(V1498:V1501)</f>
        <v>0</v>
      </c>
      <c r="W1497" s="160"/>
      <c r="X1497" s="160"/>
      <c r="AG1497" t="s">
        <v>278</v>
      </c>
    </row>
    <row r="1498" spans="1:60" outlineLevel="1" x14ac:dyDescent="0.2">
      <c r="A1498" s="167">
        <v>249</v>
      </c>
      <c r="B1498" s="168" t="s">
        <v>1406</v>
      </c>
      <c r="C1498" s="184" t="s">
        <v>1407</v>
      </c>
      <c r="D1498" s="169" t="s">
        <v>445</v>
      </c>
      <c r="E1498" s="170">
        <v>12.5</v>
      </c>
      <c r="F1498" s="171"/>
      <c r="G1498" s="172">
        <f>ROUND(E1498*F1498,2)</f>
        <v>0</v>
      </c>
      <c r="H1498" s="171"/>
      <c r="I1498" s="172">
        <f>ROUND(E1498*H1498,2)</f>
        <v>0</v>
      </c>
      <c r="J1498" s="171"/>
      <c r="K1498" s="172">
        <f>ROUND(E1498*J1498,2)</f>
        <v>0</v>
      </c>
      <c r="L1498" s="172">
        <v>15</v>
      </c>
      <c r="M1498" s="172">
        <f>G1498*(1+L1498/100)</f>
        <v>0</v>
      </c>
      <c r="N1498" s="172">
        <v>0</v>
      </c>
      <c r="O1498" s="172">
        <f>ROUND(E1498*N1498,2)</f>
        <v>0</v>
      </c>
      <c r="P1498" s="172">
        <v>0</v>
      </c>
      <c r="Q1498" s="172">
        <f>ROUND(E1498*P1498,2)</f>
        <v>0</v>
      </c>
      <c r="R1498" s="172"/>
      <c r="S1498" s="172" t="s">
        <v>291</v>
      </c>
      <c r="T1498" s="173" t="s">
        <v>283</v>
      </c>
      <c r="U1498" s="157">
        <v>0</v>
      </c>
      <c r="V1498" s="157">
        <f>ROUND(E1498*U1498,2)</f>
        <v>0</v>
      </c>
      <c r="W1498" s="157"/>
      <c r="X1498" s="157" t="s">
        <v>292</v>
      </c>
      <c r="Y1498" s="148"/>
      <c r="Z1498" s="148"/>
      <c r="AA1498" s="148"/>
      <c r="AB1498" s="148"/>
      <c r="AC1498" s="148"/>
      <c r="AD1498" s="148"/>
      <c r="AE1498" s="148"/>
      <c r="AF1498" s="148"/>
      <c r="AG1498" s="148" t="s">
        <v>1242</v>
      </c>
      <c r="AH1498" s="148"/>
      <c r="AI1498" s="148"/>
      <c r="AJ1498" s="148"/>
      <c r="AK1498" s="148"/>
      <c r="AL1498" s="148"/>
      <c r="AM1498" s="148"/>
      <c r="AN1498" s="148"/>
      <c r="AO1498" s="148"/>
      <c r="AP1498" s="148"/>
      <c r="AQ1498" s="148"/>
      <c r="AR1498" s="148"/>
      <c r="AS1498" s="148"/>
      <c r="AT1498" s="148"/>
      <c r="AU1498" s="148"/>
      <c r="AV1498" s="148"/>
      <c r="AW1498" s="148"/>
      <c r="AX1498" s="148"/>
      <c r="AY1498" s="148"/>
      <c r="AZ1498" s="148"/>
      <c r="BA1498" s="148"/>
      <c r="BB1498" s="148"/>
      <c r="BC1498" s="148"/>
      <c r="BD1498" s="148"/>
      <c r="BE1498" s="148"/>
      <c r="BF1498" s="148"/>
      <c r="BG1498" s="148"/>
      <c r="BH1498" s="148"/>
    </row>
    <row r="1499" spans="1:60" outlineLevel="1" x14ac:dyDescent="0.2">
      <c r="A1499" s="155"/>
      <c r="B1499" s="156"/>
      <c r="C1499" s="185" t="s">
        <v>1408</v>
      </c>
      <c r="D1499" s="158"/>
      <c r="E1499" s="159"/>
      <c r="F1499" s="157"/>
      <c r="G1499" s="157"/>
      <c r="H1499" s="157"/>
      <c r="I1499" s="157"/>
      <c r="J1499" s="157"/>
      <c r="K1499" s="157"/>
      <c r="L1499" s="157"/>
      <c r="M1499" s="157"/>
      <c r="N1499" s="157"/>
      <c r="O1499" s="157"/>
      <c r="P1499" s="157"/>
      <c r="Q1499" s="157"/>
      <c r="R1499" s="157"/>
      <c r="S1499" s="157"/>
      <c r="T1499" s="157"/>
      <c r="U1499" s="157"/>
      <c r="V1499" s="157"/>
      <c r="W1499" s="157"/>
      <c r="X1499" s="157"/>
      <c r="Y1499" s="148"/>
      <c r="Z1499" s="148"/>
      <c r="AA1499" s="148"/>
      <c r="AB1499" s="148"/>
      <c r="AC1499" s="148"/>
      <c r="AD1499" s="148"/>
      <c r="AE1499" s="148"/>
      <c r="AF1499" s="148"/>
      <c r="AG1499" s="148" t="s">
        <v>287</v>
      </c>
      <c r="AH1499" s="148">
        <v>0</v>
      </c>
      <c r="AI1499" s="148"/>
      <c r="AJ1499" s="148"/>
      <c r="AK1499" s="148"/>
      <c r="AL1499" s="148"/>
      <c r="AM1499" s="148"/>
      <c r="AN1499" s="148"/>
      <c r="AO1499" s="148"/>
      <c r="AP1499" s="148"/>
      <c r="AQ1499" s="148"/>
      <c r="AR1499" s="148"/>
      <c r="AS1499" s="148"/>
      <c r="AT1499" s="148"/>
      <c r="AU1499" s="148"/>
      <c r="AV1499" s="148"/>
      <c r="AW1499" s="148"/>
      <c r="AX1499" s="148"/>
      <c r="AY1499" s="148"/>
      <c r="AZ1499" s="148"/>
      <c r="BA1499" s="148"/>
      <c r="BB1499" s="148"/>
      <c r="BC1499" s="148"/>
      <c r="BD1499" s="148"/>
      <c r="BE1499" s="148"/>
      <c r="BF1499" s="148"/>
      <c r="BG1499" s="148"/>
      <c r="BH1499" s="148"/>
    </row>
    <row r="1500" spans="1:60" outlineLevel="1" x14ac:dyDescent="0.2">
      <c r="A1500" s="155"/>
      <c r="B1500" s="156"/>
      <c r="C1500" s="185" t="s">
        <v>1409</v>
      </c>
      <c r="D1500" s="158"/>
      <c r="E1500" s="159">
        <v>12.5</v>
      </c>
      <c r="F1500" s="157"/>
      <c r="G1500" s="157"/>
      <c r="H1500" s="157"/>
      <c r="I1500" s="157"/>
      <c r="J1500" s="157"/>
      <c r="K1500" s="157"/>
      <c r="L1500" s="157"/>
      <c r="M1500" s="157"/>
      <c r="N1500" s="157"/>
      <c r="O1500" s="157"/>
      <c r="P1500" s="157"/>
      <c r="Q1500" s="157"/>
      <c r="R1500" s="157"/>
      <c r="S1500" s="157"/>
      <c r="T1500" s="157"/>
      <c r="U1500" s="157"/>
      <c r="V1500" s="157"/>
      <c r="W1500" s="157"/>
      <c r="X1500" s="157"/>
      <c r="Y1500" s="148"/>
      <c r="Z1500" s="148"/>
      <c r="AA1500" s="148"/>
      <c r="AB1500" s="148"/>
      <c r="AC1500" s="148"/>
      <c r="AD1500" s="148"/>
      <c r="AE1500" s="148"/>
      <c r="AF1500" s="148"/>
      <c r="AG1500" s="148" t="s">
        <v>287</v>
      </c>
      <c r="AH1500" s="148">
        <v>0</v>
      </c>
      <c r="AI1500" s="148"/>
      <c r="AJ1500" s="148"/>
      <c r="AK1500" s="148"/>
      <c r="AL1500" s="148"/>
      <c r="AM1500" s="148"/>
      <c r="AN1500" s="148"/>
      <c r="AO1500" s="148"/>
      <c r="AP1500" s="148"/>
      <c r="AQ1500" s="148"/>
      <c r="AR1500" s="148"/>
      <c r="AS1500" s="148"/>
      <c r="AT1500" s="148"/>
      <c r="AU1500" s="148"/>
      <c r="AV1500" s="148"/>
      <c r="AW1500" s="148"/>
      <c r="AX1500" s="148"/>
      <c r="AY1500" s="148"/>
      <c r="AZ1500" s="148"/>
      <c r="BA1500" s="148"/>
      <c r="BB1500" s="148"/>
      <c r="BC1500" s="148"/>
      <c r="BD1500" s="148"/>
      <c r="BE1500" s="148"/>
      <c r="BF1500" s="148"/>
      <c r="BG1500" s="148"/>
      <c r="BH1500" s="148"/>
    </row>
    <row r="1501" spans="1:60" outlineLevel="1" x14ac:dyDescent="0.2">
      <c r="A1501" s="174">
        <v>250</v>
      </c>
      <c r="B1501" s="175" t="s">
        <v>1410</v>
      </c>
      <c r="C1501" s="186" t="s">
        <v>1411</v>
      </c>
      <c r="D1501" s="176" t="s">
        <v>0</v>
      </c>
      <c r="E1501" s="177">
        <v>1.9500000000000002</v>
      </c>
      <c r="F1501" s="178"/>
      <c r="G1501" s="179">
        <f>ROUND(E1501*F1501,2)</f>
        <v>0</v>
      </c>
      <c r="H1501" s="178"/>
      <c r="I1501" s="179">
        <f>ROUND(E1501*H1501,2)</f>
        <v>0</v>
      </c>
      <c r="J1501" s="178"/>
      <c r="K1501" s="179">
        <f>ROUND(E1501*J1501,2)</f>
        <v>0</v>
      </c>
      <c r="L1501" s="179">
        <v>15</v>
      </c>
      <c r="M1501" s="179">
        <f>G1501*(1+L1501/100)</f>
        <v>0</v>
      </c>
      <c r="N1501" s="179">
        <v>0</v>
      </c>
      <c r="O1501" s="179">
        <f>ROUND(E1501*N1501,2)</f>
        <v>0</v>
      </c>
      <c r="P1501" s="179">
        <v>0</v>
      </c>
      <c r="Q1501" s="179">
        <f>ROUND(E1501*P1501,2)</f>
        <v>0</v>
      </c>
      <c r="R1501" s="179"/>
      <c r="S1501" s="179" t="s">
        <v>291</v>
      </c>
      <c r="T1501" s="180" t="s">
        <v>283</v>
      </c>
      <c r="U1501" s="157">
        <v>0</v>
      </c>
      <c r="V1501" s="157">
        <f>ROUND(E1501*U1501,2)</f>
        <v>0</v>
      </c>
      <c r="W1501" s="157"/>
      <c r="X1501" s="157" t="s">
        <v>292</v>
      </c>
      <c r="Y1501" s="148"/>
      <c r="Z1501" s="148"/>
      <c r="AA1501" s="148"/>
      <c r="AB1501" s="148"/>
      <c r="AC1501" s="148"/>
      <c r="AD1501" s="148"/>
      <c r="AE1501" s="148"/>
      <c r="AF1501" s="148"/>
      <c r="AG1501" s="148" t="s">
        <v>1242</v>
      </c>
      <c r="AH1501" s="148"/>
      <c r="AI1501" s="148"/>
      <c r="AJ1501" s="148"/>
      <c r="AK1501" s="148"/>
      <c r="AL1501" s="148"/>
      <c r="AM1501" s="148"/>
      <c r="AN1501" s="148"/>
      <c r="AO1501" s="148"/>
      <c r="AP1501" s="148"/>
      <c r="AQ1501" s="148"/>
      <c r="AR1501" s="148"/>
      <c r="AS1501" s="148"/>
      <c r="AT1501" s="148"/>
      <c r="AU1501" s="148"/>
      <c r="AV1501" s="148"/>
      <c r="AW1501" s="148"/>
      <c r="AX1501" s="148"/>
      <c r="AY1501" s="148"/>
      <c r="AZ1501" s="148"/>
      <c r="BA1501" s="148"/>
      <c r="BB1501" s="148"/>
      <c r="BC1501" s="148"/>
      <c r="BD1501" s="148"/>
      <c r="BE1501" s="148"/>
      <c r="BF1501" s="148"/>
      <c r="BG1501" s="148"/>
      <c r="BH1501" s="148"/>
    </row>
    <row r="1502" spans="1:60" x14ac:dyDescent="0.2">
      <c r="A1502" s="161" t="s">
        <v>277</v>
      </c>
      <c r="B1502" s="162" t="s">
        <v>222</v>
      </c>
      <c r="C1502" s="183" t="s">
        <v>223</v>
      </c>
      <c r="D1502" s="163"/>
      <c r="E1502" s="164"/>
      <c r="F1502" s="165"/>
      <c r="G1502" s="165">
        <f>SUMIF(AG1503:AG1549,"&lt;&gt;NOR",G1503:G1549)</f>
        <v>0</v>
      </c>
      <c r="H1502" s="165"/>
      <c r="I1502" s="165">
        <f>SUM(I1503:I1549)</f>
        <v>0</v>
      </c>
      <c r="J1502" s="165"/>
      <c r="K1502" s="165">
        <f>SUM(K1503:K1549)</f>
        <v>0</v>
      </c>
      <c r="L1502" s="165"/>
      <c r="M1502" s="165">
        <f>SUM(M1503:M1549)</f>
        <v>0</v>
      </c>
      <c r="N1502" s="165"/>
      <c r="O1502" s="165">
        <f>SUM(O1503:O1549)</f>
        <v>0</v>
      </c>
      <c r="P1502" s="165"/>
      <c r="Q1502" s="165">
        <f>SUM(Q1503:Q1549)</f>
        <v>0</v>
      </c>
      <c r="R1502" s="165"/>
      <c r="S1502" s="165"/>
      <c r="T1502" s="166"/>
      <c r="U1502" s="160"/>
      <c r="V1502" s="160">
        <f>SUM(V1503:V1549)</f>
        <v>0</v>
      </c>
      <c r="W1502" s="160"/>
      <c r="X1502" s="160"/>
      <c r="AG1502" t="s">
        <v>278</v>
      </c>
    </row>
    <row r="1503" spans="1:60" outlineLevel="1" x14ac:dyDescent="0.2">
      <c r="A1503" s="167">
        <v>251</v>
      </c>
      <c r="B1503" s="168" t="s">
        <v>1412</v>
      </c>
      <c r="C1503" s="184" t="s">
        <v>1413</v>
      </c>
      <c r="D1503" s="169" t="s">
        <v>445</v>
      </c>
      <c r="E1503" s="170">
        <v>162.30000000000001</v>
      </c>
      <c r="F1503" s="171"/>
      <c r="G1503" s="172">
        <f>ROUND(E1503*F1503,2)</f>
        <v>0</v>
      </c>
      <c r="H1503" s="171"/>
      <c r="I1503" s="172">
        <f>ROUND(E1503*H1503,2)</f>
        <v>0</v>
      </c>
      <c r="J1503" s="171"/>
      <c r="K1503" s="172">
        <f>ROUND(E1503*J1503,2)</f>
        <v>0</v>
      </c>
      <c r="L1503" s="172">
        <v>15</v>
      </c>
      <c r="M1503" s="172">
        <f>G1503*(1+L1503/100)</f>
        <v>0</v>
      </c>
      <c r="N1503" s="172">
        <v>0</v>
      </c>
      <c r="O1503" s="172">
        <f>ROUND(E1503*N1503,2)</f>
        <v>0</v>
      </c>
      <c r="P1503" s="172">
        <v>0</v>
      </c>
      <c r="Q1503" s="172">
        <f>ROUND(E1503*P1503,2)</f>
        <v>0</v>
      </c>
      <c r="R1503" s="172"/>
      <c r="S1503" s="172" t="s">
        <v>291</v>
      </c>
      <c r="T1503" s="173" t="s">
        <v>283</v>
      </c>
      <c r="U1503" s="157">
        <v>0</v>
      </c>
      <c r="V1503" s="157">
        <f>ROUND(E1503*U1503,2)</f>
        <v>0</v>
      </c>
      <c r="W1503" s="157"/>
      <c r="X1503" s="157" t="s">
        <v>292</v>
      </c>
      <c r="Y1503" s="148"/>
      <c r="Z1503" s="148"/>
      <c r="AA1503" s="148"/>
      <c r="AB1503" s="148"/>
      <c r="AC1503" s="148"/>
      <c r="AD1503" s="148"/>
      <c r="AE1503" s="148"/>
      <c r="AF1503" s="148"/>
      <c r="AG1503" s="148" t="s">
        <v>1242</v>
      </c>
      <c r="AH1503" s="148"/>
      <c r="AI1503" s="148"/>
      <c r="AJ1503" s="148"/>
      <c r="AK1503" s="148"/>
      <c r="AL1503" s="148"/>
      <c r="AM1503" s="148"/>
      <c r="AN1503" s="148"/>
      <c r="AO1503" s="148"/>
      <c r="AP1503" s="148"/>
      <c r="AQ1503" s="148"/>
      <c r="AR1503" s="148"/>
      <c r="AS1503" s="148"/>
      <c r="AT1503" s="148"/>
      <c r="AU1503" s="148"/>
      <c r="AV1503" s="148"/>
      <c r="AW1503" s="148"/>
      <c r="AX1503" s="148"/>
      <c r="AY1503" s="148"/>
      <c r="AZ1503" s="148"/>
      <c r="BA1503" s="148"/>
      <c r="BB1503" s="148"/>
      <c r="BC1503" s="148"/>
      <c r="BD1503" s="148"/>
      <c r="BE1503" s="148"/>
      <c r="BF1503" s="148"/>
      <c r="BG1503" s="148"/>
      <c r="BH1503" s="148"/>
    </row>
    <row r="1504" spans="1:60" outlineLevel="1" x14ac:dyDescent="0.2">
      <c r="A1504" s="155"/>
      <c r="B1504" s="156"/>
      <c r="C1504" s="185" t="s">
        <v>1414</v>
      </c>
      <c r="D1504" s="158"/>
      <c r="E1504" s="159"/>
      <c r="F1504" s="157"/>
      <c r="G1504" s="157"/>
      <c r="H1504" s="157"/>
      <c r="I1504" s="157"/>
      <c r="J1504" s="157"/>
      <c r="K1504" s="157"/>
      <c r="L1504" s="157"/>
      <c r="M1504" s="157"/>
      <c r="N1504" s="157"/>
      <c r="O1504" s="157"/>
      <c r="P1504" s="157"/>
      <c r="Q1504" s="157"/>
      <c r="R1504" s="157"/>
      <c r="S1504" s="157"/>
      <c r="T1504" s="157"/>
      <c r="U1504" s="157"/>
      <c r="V1504" s="157"/>
      <c r="W1504" s="157"/>
      <c r="X1504" s="157"/>
      <c r="Y1504" s="148"/>
      <c r="Z1504" s="148"/>
      <c r="AA1504" s="148"/>
      <c r="AB1504" s="148"/>
      <c r="AC1504" s="148"/>
      <c r="AD1504" s="148"/>
      <c r="AE1504" s="148"/>
      <c r="AF1504" s="148"/>
      <c r="AG1504" s="148" t="s">
        <v>287</v>
      </c>
      <c r="AH1504" s="148">
        <v>0</v>
      </c>
      <c r="AI1504" s="148"/>
      <c r="AJ1504" s="148"/>
      <c r="AK1504" s="148"/>
      <c r="AL1504" s="148"/>
      <c r="AM1504" s="148"/>
      <c r="AN1504" s="148"/>
      <c r="AO1504" s="148"/>
      <c r="AP1504" s="148"/>
      <c r="AQ1504" s="148"/>
      <c r="AR1504" s="148"/>
      <c r="AS1504" s="148"/>
      <c r="AT1504" s="148"/>
      <c r="AU1504" s="148"/>
      <c r="AV1504" s="148"/>
      <c r="AW1504" s="148"/>
      <c r="AX1504" s="148"/>
      <c r="AY1504" s="148"/>
      <c r="AZ1504" s="148"/>
      <c r="BA1504" s="148"/>
      <c r="BB1504" s="148"/>
      <c r="BC1504" s="148"/>
      <c r="BD1504" s="148"/>
      <c r="BE1504" s="148"/>
      <c r="BF1504" s="148"/>
      <c r="BG1504" s="148"/>
      <c r="BH1504" s="148"/>
    </row>
    <row r="1505" spans="1:60" outlineLevel="1" x14ac:dyDescent="0.2">
      <c r="A1505" s="155"/>
      <c r="B1505" s="156"/>
      <c r="C1505" s="185" t="s">
        <v>1415</v>
      </c>
      <c r="D1505" s="158"/>
      <c r="E1505" s="159">
        <v>162.30000000000001</v>
      </c>
      <c r="F1505" s="157"/>
      <c r="G1505" s="157"/>
      <c r="H1505" s="157"/>
      <c r="I1505" s="157"/>
      <c r="J1505" s="157"/>
      <c r="K1505" s="157"/>
      <c r="L1505" s="157"/>
      <c r="M1505" s="157"/>
      <c r="N1505" s="157"/>
      <c r="O1505" s="157"/>
      <c r="P1505" s="157"/>
      <c r="Q1505" s="157"/>
      <c r="R1505" s="157"/>
      <c r="S1505" s="157"/>
      <c r="T1505" s="157"/>
      <c r="U1505" s="157"/>
      <c r="V1505" s="157"/>
      <c r="W1505" s="157"/>
      <c r="X1505" s="157"/>
      <c r="Y1505" s="148"/>
      <c r="Z1505" s="148"/>
      <c r="AA1505" s="148"/>
      <c r="AB1505" s="148"/>
      <c r="AC1505" s="148"/>
      <c r="AD1505" s="148"/>
      <c r="AE1505" s="148"/>
      <c r="AF1505" s="148"/>
      <c r="AG1505" s="148" t="s">
        <v>287</v>
      </c>
      <c r="AH1505" s="148">
        <v>0</v>
      </c>
      <c r="AI1505" s="148"/>
      <c r="AJ1505" s="148"/>
      <c r="AK1505" s="148"/>
      <c r="AL1505" s="148"/>
      <c r="AM1505" s="148"/>
      <c r="AN1505" s="148"/>
      <c r="AO1505" s="148"/>
      <c r="AP1505" s="148"/>
      <c r="AQ1505" s="148"/>
      <c r="AR1505" s="148"/>
      <c r="AS1505" s="148"/>
      <c r="AT1505" s="148"/>
      <c r="AU1505" s="148"/>
      <c r="AV1505" s="148"/>
      <c r="AW1505" s="148"/>
      <c r="AX1505" s="148"/>
      <c r="AY1505" s="148"/>
      <c r="AZ1505" s="148"/>
      <c r="BA1505" s="148"/>
      <c r="BB1505" s="148"/>
      <c r="BC1505" s="148"/>
      <c r="BD1505" s="148"/>
      <c r="BE1505" s="148"/>
      <c r="BF1505" s="148"/>
      <c r="BG1505" s="148"/>
      <c r="BH1505" s="148"/>
    </row>
    <row r="1506" spans="1:60" outlineLevel="1" x14ac:dyDescent="0.2">
      <c r="A1506" s="167">
        <v>252</v>
      </c>
      <c r="B1506" s="168" t="s">
        <v>1416</v>
      </c>
      <c r="C1506" s="184" t="s">
        <v>1417</v>
      </c>
      <c r="D1506" s="169" t="s">
        <v>290</v>
      </c>
      <c r="E1506" s="170">
        <v>1.7138900000000001</v>
      </c>
      <c r="F1506" s="171"/>
      <c r="G1506" s="172">
        <f>ROUND(E1506*F1506,2)</f>
        <v>0</v>
      </c>
      <c r="H1506" s="171"/>
      <c r="I1506" s="172">
        <f>ROUND(E1506*H1506,2)</f>
        <v>0</v>
      </c>
      <c r="J1506" s="171"/>
      <c r="K1506" s="172">
        <f>ROUND(E1506*J1506,2)</f>
        <v>0</v>
      </c>
      <c r="L1506" s="172">
        <v>15</v>
      </c>
      <c r="M1506" s="172">
        <f>G1506*(1+L1506/100)</f>
        <v>0</v>
      </c>
      <c r="N1506" s="172">
        <v>0</v>
      </c>
      <c r="O1506" s="172">
        <f>ROUND(E1506*N1506,2)</f>
        <v>0</v>
      </c>
      <c r="P1506" s="172">
        <v>0</v>
      </c>
      <c r="Q1506" s="172">
        <f>ROUND(E1506*P1506,2)</f>
        <v>0</v>
      </c>
      <c r="R1506" s="172" t="s">
        <v>456</v>
      </c>
      <c r="S1506" s="172" t="s">
        <v>291</v>
      </c>
      <c r="T1506" s="173" t="s">
        <v>283</v>
      </c>
      <c r="U1506" s="157">
        <v>0</v>
      </c>
      <c r="V1506" s="157">
        <f>ROUND(E1506*U1506,2)</f>
        <v>0</v>
      </c>
      <c r="W1506" s="157"/>
      <c r="X1506" s="157" t="s">
        <v>284</v>
      </c>
      <c r="Y1506" s="148"/>
      <c r="Z1506" s="148"/>
      <c r="AA1506" s="148"/>
      <c r="AB1506" s="148"/>
      <c r="AC1506" s="148"/>
      <c r="AD1506" s="148"/>
      <c r="AE1506" s="148"/>
      <c r="AF1506" s="148"/>
      <c r="AG1506" s="148" t="s">
        <v>285</v>
      </c>
      <c r="AH1506" s="148"/>
      <c r="AI1506" s="148"/>
      <c r="AJ1506" s="148"/>
      <c r="AK1506" s="148"/>
      <c r="AL1506" s="148"/>
      <c r="AM1506" s="148"/>
      <c r="AN1506" s="148"/>
      <c r="AO1506" s="148"/>
      <c r="AP1506" s="148"/>
      <c r="AQ1506" s="148"/>
      <c r="AR1506" s="148"/>
      <c r="AS1506" s="148"/>
      <c r="AT1506" s="148"/>
      <c r="AU1506" s="148"/>
      <c r="AV1506" s="148"/>
      <c r="AW1506" s="148"/>
      <c r="AX1506" s="148"/>
      <c r="AY1506" s="148"/>
      <c r="AZ1506" s="148"/>
      <c r="BA1506" s="148"/>
      <c r="BB1506" s="148"/>
      <c r="BC1506" s="148"/>
      <c r="BD1506" s="148"/>
      <c r="BE1506" s="148"/>
      <c r="BF1506" s="148"/>
      <c r="BG1506" s="148"/>
      <c r="BH1506" s="148"/>
    </row>
    <row r="1507" spans="1:60" outlineLevel="1" x14ac:dyDescent="0.2">
      <c r="A1507" s="155"/>
      <c r="B1507" s="156"/>
      <c r="C1507" s="185" t="s">
        <v>1418</v>
      </c>
      <c r="D1507" s="158"/>
      <c r="E1507" s="159"/>
      <c r="F1507" s="157"/>
      <c r="G1507" s="157"/>
      <c r="H1507" s="157"/>
      <c r="I1507" s="157"/>
      <c r="J1507" s="157"/>
      <c r="K1507" s="157"/>
      <c r="L1507" s="157"/>
      <c r="M1507" s="157"/>
      <c r="N1507" s="157"/>
      <c r="O1507" s="157"/>
      <c r="P1507" s="157"/>
      <c r="Q1507" s="157"/>
      <c r="R1507" s="157"/>
      <c r="S1507" s="157"/>
      <c r="T1507" s="157"/>
      <c r="U1507" s="157"/>
      <c r="V1507" s="157"/>
      <c r="W1507" s="157"/>
      <c r="X1507" s="157"/>
      <c r="Y1507" s="148"/>
      <c r="Z1507" s="148"/>
      <c r="AA1507" s="148"/>
      <c r="AB1507" s="148"/>
      <c r="AC1507" s="148"/>
      <c r="AD1507" s="148"/>
      <c r="AE1507" s="148"/>
      <c r="AF1507" s="148"/>
      <c r="AG1507" s="148" t="s">
        <v>287</v>
      </c>
      <c r="AH1507" s="148">
        <v>0</v>
      </c>
      <c r="AI1507" s="148"/>
      <c r="AJ1507" s="148"/>
      <c r="AK1507" s="148"/>
      <c r="AL1507" s="148"/>
      <c r="AM1507" s="148"/>
      <c r="AN1507" s="148"/>
      <c r="AO1507" s="148"/>
      <c r="AP1507" s="148"/>
      <c r="AQ1507" s="148"/>
      <c r="AR1507" s="148"/>
      <c r="AS1507" s="148"/>
      <c r="AT1507" s="148"/>
      <c r="AU1507" s="148"/>
      <c r="AV1507" s="148"/>
      <c r="AW1507" s="148"/>
      <c r="AX1507" s="148"/>
      <c r="AY1507" s="148"/>
      <c r="AZ1507" s="148"/>
      <c r="BA1507" s="148"/>
      <c r="BB1507" s="148"/>
      <c r="BC1507" s="148"/>
      <c r="BD1507" s="148"/>
      <c r="BE1507" s="148"/>
      <c r="BF1507" s="148"/>
      <c r="BG1507" s="148"/>
      <c r="BH1507" s="148"/>
    </row>
    <row r="1508" spans="1:60" outlineLevel="1" x14ac:dyDescent="0.2">
      <c r="A1508" s="155"/>
      <c r="B1508" s="156"/>
      <c r="C1508" s="185" t="s">
        <v>1419</v>
      </c>
      <c r="D1508" s="158"/>
      <c r="E1508" s="159">
        <v>1.7100000000000002</v>
      </c>
      <c r="F1508" s="157"/>
      <c r="G1508" s="157"/>
      <c r="H1508" s="157"/>
      <c r="I1508" s="157"/>
      <c r="J1508" s="157"/>
      <c r="K1508" s="157"/>
      <c r="L1508" s="157"/>
      <c r="M1508" s="157"/>
      <c r="N1508" s="157"/>
      <c r="O1508" s="157"/>
      <c r="P1508" s="157"/>
      <c r="Q1508" s="157"/>
      <c r="R1508" s="157"/>
      <c r="S1508" s="157"/>
      <c r="T1508" s="157"/>
      <c r="U1508" s="157"/>
      <c r="V1508" s="157"/>
      <c r="W1508" s="157"/>
      <c r="X1508" s="157"/>
      <c r="Y1508" s="148"/>
      <c r="Z1508" s="148"/>
      <c r="AA1508" s="148"/>
      <c r="AB1508" s="148"/>
      <c r="AC1508" s="148"/>
      <c r="AD1508" s="148"/>
      <c r="AE1508" s="148"/>
      <c r="AF1508" s="148"/>
      <c r="AG1508" s="148" t="s">
        <v>287</v>
      </c>
      <c r="AH1508" s="148">
        <v>0</v>
      </c>
      <c r="AI1508" s="148"/>
      <c r="AJ1508" s="148"/>
      <c r="AK1508" s="148"/>
      <c r="AL1508" s="148"/>
      <c r="AM1508" s="148"/>
      <c r="AN1508" s="148"/>
      <c r="AO1508" s="148"/>
      <c r="AP1508" s="148"/>
      <c r="AQ1508" s="148"/>
      <c r="AR1508" s="148"/>
      <c r="AS1508" s="148"/>
      <c r="AT1508" s="148"/>
      <c r="AU1508" s="148"/>
      <c r="AV1508" s="148"/>
      <c r="AW1508" s="148"/>
      <c r="AX1508" s="148"/>
      <c r="AY1508" s="148"/>
      <c r="AZ1508" s="148"/>
      <c r="BA1508" s="148"/>
      <c r="BB1508" s="148"/>
      <c r="BC1508" s="148"/>
      <c r="BD1508" s="148"/>
      <c r="BE1508" s="148"/>
      <c r="BF1508" s="148"/>
      <c r="BG1508" s="148"/>
      <c r="BH1508" s="148"/>
    </row>
    <row r="1509" spans="1:60" outlineLevel="1" x14ac:dyDescent="0.2">
      <c r="A1509" s="167">
        <v>253</v>
      </c>
      <c r="B1509" s="168" t="s">
        <v>1420</v>
      </c>
      <c r="C1509" s="184" t="s">
        <v>1421</v>
      </c>
      <c r="D1509" s="169" t="s">
        <v>290</v>
      </c>
      <c r="E1509" s="170">
        <v>1.7138900000000001</v>
      </c>
      <c r="F1509" s="171"/>
      <c r="G1509" s="172">
        <f>ROUND(E1509*F1509,2)</f>
        <v>0</v>
      </c>
      <c r="H1509" s="171"/>
      <c r="I1509" s="172">
        <f>ROUND(E1509*H1509,2)</f>
        <v>0</v>
      </c>
      <c r="J1509" s="171"/>
      <c r="K1509" s="172">
        <f>ROUND(E1509*J1509,2)</f>
        <v>0</v>
      </c>
      <c r="L1509" s="172">
        <v>15</v>
      </c>
      <c r="M1509" s="172">
        <f>G1509*(1+L1509/100)</f>
        <v>0</v>
      </c>
      <c r="N1509" s="172">
        <v>0</v>
      </c>
      <c r="O1509" s="172">
        <f>ROUND(E1509*N1509,2)</f>
        <v>0</v>
      </c>
      <c r="P1509" s="172">
        <v>0</v>
      </c>
      <c r="Q1509" s="172">
        <f>ROUND(E1509*P1509,2)</f>
        <v>0</v>
      </c>
      <c r="R1509" s="172"/>
      <c r="S1509" s="172" t="s">
        <v>291</v>
      </c>
      <c r="T1509" s="173" t="s">
        <v>283</v>
      </c>
      <c r="U1509" s="157">
        <v>0</v>
      </c>
      <c r="V1509" s="157">
        <f>ROUND(E1509*U1509,2)</f>
        <v>0</v>
      </c>
      <c r="W1509" s="157"/>
      <c r="X1509" s="157" t="s">
        <v>292</v>
      </c>
      <c r="Y1509" s="148"/>
      <c r="Z1509" s="148"/>
      <c r="AA1509" s="148"/>
      <c r="AB1509" s="148"/>
      <c r="AC1509" s="148"/>
      <c r="AD1509" s="148"/>
      <c r="AE1509" s="148"/>
      <c r="AF1509" s="148"/>
      <c r="AG1509" s="148" t="s">
        <v>1242</v>
      </c>
      <c r="AH1509" s="148"/>
      <c r="AI1509" s="148"/>
      <c r="AJ1509" s="148"/>
      <c r="AK1509" s="148"/>
      <c r="AL1509" s="148"/>
      <c r="AM1509" s="148"/>
      <c r="AN1509" s="148"/>
      <c r="AO1509" s="148"/>
      <c r="AP1509" s="148"/>
      <c r="AQ1509" s="148"/>
      <c r="AR1509" s="148"/>
      <c r="AS1509" s="148"/>
      <c r="AT1509" s="148"/>
      <c r="AU1509" s="148"/>
      <c r="AV1509" s="148"/>
      <c r="AW1509" s="148"/>
      <c r="AX1509" s="148"/>
      <c r="AY1509" s="148"/>
      <c r="AZ1509" s="148"/>
      <c r="BA1509" s="148"/>
      <c r="BB1509" s="148"/>
      <c r="BC1509" s="148"/>
      <c r="BD1509" s="148"/>
      <c r="BE1509" s="148"/>
      <c r="BF1509" s="148"/>
      <c r="BG1509" s="148"/>
      <c r="BH1509" s="148"/>
    </row>
    <row r="1510" spans="1:60" outlineLevel="1" x14ac:dyDescent="0.2">
      <c r="A1510" s="155"/>
      <c r="B1510" s="156"/>
      <c r="C1510" s="185" t="s">
        <v>1418</v>
      </c>
      <c r="D1510" s="158"/>
      <c r="E1510" s="159"/>
      <c r="F1510" s="157"/>
      <c r="G1510" s="157"/>
      <c r="H1510" s="157"/>
      <c r="I1510" s="157"/>
      <c r="J1510" s="157"/>
      <c r="K1510" s="157"/>
      <c r="L1510" s="157"/>
      <c r="M1510" s="157"/>
      <c r="N1510" s="157"/>
      <c r="O1510" s="157"/>
      <c r="P1510" s="157"/>
      <c r="Q1510" s="157"/>
      <c r="R1510" s="157"/>
      <c r="S1510" s="157"/>
      <c r="T1510" s="157"/>
      <c r="U1510" s="157"/>
      <c r="V1510" s="157"/>
      <c r="W1510" s="157"/>
      <c r="X1510" s="157"/>
      <c r="Y1510" s="148"/>
      <c r="Z1510" s="148"/>
      <c r="AA1510" s="148"/>
      <c r="AB1510" s="148"/>
      <c r="AC1510" s="148"/>
      <c r="AD1510" s="148"/>
      <c r="AE1510" s="148"/>
      <c r="AF1510" s="148"/>
      <c r="AG1510" s="148" t="s">
        <v>287</v>
      </c>
      <c r="AH1510" s="148">
        <v>0</v>
      </c>
      <c r="AI1510" s="148"/>
      <c r="AJ1510" s="148"/>
      <c r="AK1510" s="148"/>
      <c r="AL1510" s="148"/>
      <c r="AM1510" s="148"/>
      <c r="AN1510" s="148"/>
      <c r="AO1510" s="148"/>
      <c r="AP1510" s="148"/>
      <c r="AQ1510" s="148"/>
      <c r="AR1510" s="148"/>
      <c r="AS1510" s="148"/>
      <c r="AT1510" s="148"/>
      <c r="AU1510" s="148"/>
      <c r="AV1510" s="148"/>
      <c r="AW1510" s="148"/>
      <c r="AX1510" s="148"/>
      <c r="AY1510" s="148"/>
      <c r="AZ1510" s="148"/>
      <c r="BA1510" s="148"/>
      <c r="BB1510" s="148"/>
      <c r="BC1510" s="148"/>
      <c r="BD1510" s="148"/>
      <c r="BE1510" s="148"/>
      <c r="BF1510" s="148"/>
      <c r="BG1510" s="148"/>
      <c r="BH1510" s="148"/>
    </row>
    <row r="1511" spans="1:60" outlineLevel="1" x14ac:dyDescent="0.2">
      <c r="A1511" s="155"/>
      <c r="B1511" s="156"/>
      <c r="C1511" s="185" t="s">
        <v>1419</v>
      </c>
      <c r="D1511" s="158"/>
      <c r="E1511" s="159">
        <v>1.7100000000000002</v>
      </c>
      <c r="F1511" s="157"/>
      <c r="G1511" s="157"/>
      <c r="H1511" s="157"/>
      <c r="I1511" s="157"/>
      <c r="J1511" s="157"/>
      <c r="K1511" s="157"/>
      <c r="L1511" s="157"/>
      <c r="M1511" s="157"/>
      <c r="N1511" s="157"/>
      <c r="O1511" s="157"/>
      <c r="P1511" s="157"/>
      <c r="Q1511" s="157"/>
      <c r="R1511" s="157"/>
      <c r="S1511" s="157"/>
      <c r="T1511" s="157"/>
      <c r="U1511" s="157"/>
      <c r="V1511" s="157"/>
      <c r="W1511" s="157"/>
      <c r="X1511" s="157"/>
      <c r="Y1511" s="148"/>
      <c r="Z1511" s="148"/>
      <c r="AA1511" s="148"/>
      <c r="AB1511" s="148"/>
      <c r="AC1511" s="148"/>
      <c r="AD1511" s="148"/>
      <c r="AE1511" s="148"/>
      <c r="AF1511" s="148"/>
      <c r="AG1511" s="148" t="s">
        <v>287</v>
      </c>
      <c r="AH1511" s="148">
        <v>0</v>
      </c>
      <c r="AI1511" s="148"/>
      <c r="AJ1511" s="148"/>
      <c r="AK1511" s="148"/>
      <c r="AL1511" s="148"/>
      <c r="AM1511" s="148"/>
      <c r="AN1511" s="148"/>
      <c r="AO1511" s="148"/>
      <c r="AP1511" s="148"/>
      <c r="AQ1511" s="148"/>
      <c r="AR1511" s="148"/>
      <c r="AS1511" s="148"/>
      <c r="AT1511" s="148"/>
      <c r="AU1511" s="148"/>
      <c r="AV1511" s="148"/>
      <c r="AW1511" s="148"/>
      <c r="AX1511" s="148"/>
      <c r="AY1511" s="148"/>
      <c r="AZ1511" s="148"/>
      <c r="BA1511" s="148"/>
      <c r="BB1511" s="148"/>
      <c r="BC1511" s="148"/>
      <c r="BD1511" s="148"/>
      <c r="BE1511" s="148"/>
      <c r="BF1511" s="148"/>
      <c r="BG1511" s="148"/>
      <c r="BH1511" s="148"/>
    </row>
    <row r="1512" spans="1:60" outlineLevel="1" x14ac:dyDescent="0.2">
      <c r="A1512" s="167">
        <v>254</v>
      </c>
      <c r="B1512" s="168" t="s">
        <v>1422</v>
      </c>
      <c r="C1512" s="184" t="s">
        <v>1423</v>
      </c>
      <c r="D1512" s="169" t="s">
        <v>353</v>
      </c>
      <c r="E1512" s="170">
        <v>466.42</v>
      </c>
      <c r="F1512" s="171"/>
      <c r="G1512" s="172">
        <f>ROUND(E1512*F1512,2)</f>
        <v>0</v>
      </c>
      <c r="H1512" s="171"/>
      <c r="I1512" s="172">
        <f>ROUND(E1512*H1512,2)</f>
        <v>0</v>
      </c>
      <c r="J1512" s="171"/>
      <c r="K1512" s="172">
        <f>ROUND(E1512*J1512,2)</f>
        <v>0</v>
      </c>
      <c r="L1512" s="172">
        <v>15</v>
      </c>
      <c r="M1512" s="172">
        <f>G1512*(1+L1512/100)</f>
        <v>0</v>
      </c>
      <c r="N1512" s="172">
        <v>0</v>
      </c>
      <c r="O1512" s="172">
        <f>ROUND(E1512*N1512,2)</f>
        <v>0</v>
      </c>
      <c r="P1512" s="172">
        <v>0</v>
      </c>
      <c r="Q1512" s="172">
        <f>ROUND(E1512*P1512,2)</f>
        <v>0</v>
      </c>
      <c r="R1512" s="172"/>
      <c r="S1512" s="172" t="s">
        <v>282</v>
      </c>
      <c r="T1512" s="173" t="s">
        <v>283</v>
      </c>
      <c r="U1512" s="157">
        <v>0</v>
      </c>
      <c r="V1512" s="157">
        <f>ROUND(E1512*U1512,2)</f>
        <v>0</v>
      </c>
      <c r="W1512" s="157"/>
      <c r="X1512" s="157" t="s">
        <v>284</v>
      </c>
      <c r="Y1512" s="148"/>
      <c r="Z1512" s="148"/>
      <c r="AA1512" s="148"/>
      <c r="AB1512" s="148"/>
      <c r="AC1512" s="148"/>
      <c r="AD1512" s="148"/>
      <c r="AE1512" s="148"/>
      <c r="AF1512" s="148"/>
      <c r="AG1512" s="148" t="s">
        <v>285</v>
      </c>
      <c r="AH1512" s="148"/>
      <c r="AI1512" s="148"/>
      <c r="AJ1512" s="148"/>
      <c r="AK1512" s="148"/>
      <c r="AL1512" s="148"/>
      <c r="AM1512" s="148"/>
      <c r="AN1512" s="148"/>
      <c r="AO1512" s="148"/>
      <c r="AP1512" s="148"/>
      <c r="AQ1512" s="148"/>
      <c r="AR1512" s="148"/>
      <c r="AS1512" s="148"/>
      <c r="AT1512" s="148"/>
      <c r="AU1512" s="148"/>
      <c r="AV1512" s="148"/>
      <c r="AW1512" s="148"/>
      <c r="AX1512" s="148"/>
      <c r="AY1512" s="148"/>
      <c r="AZ1512" s="148"/>
      <c r="BA1512" s="148"/>
      <c r="BB1512" s="148"/>
      <c r="BC1512" s="148"/>
      <c r="BD1512" s="148"/>
      <c r="BE1512" s="148"/>
      <c r="BF1512" s="148"/>
      <c r="BG1512" s="148"/>
      <c r="BH1512" s="148"/>
    </row>
    <row r="1513" spans="1:60" outlineLevel="1" x14ac:dyDescent="0.2">
      <c r="A1513" s="155"/>
      <c r="B1513" s="156"/>
      <c r="C1513" s="185" t="s">
        <v>955</v>
      </c>
      <c r="D1513" s="158"/>
      <c r="E1513" s="159"/>
      <c r="F1513" s="157"/>
      <c r="G1513" s="157"/>
      <c r="H1513" s="157"/>
      <c r="I1513" s="157"/>
      <c r="J1513" s="157"/>
      <c r="K1513" s="157"/>
      <c r="L1513" s="157"/>
      <c r="M1513" s="157"/>
      <c r="N1513" s="157"/>
      <c r="O1513" s="157"/>
      <c r="P1513" s="157"/>
      <c r="Q1513" s="157"/>
      <c r="R1513" s="157"/>
      <c r="S1513" s="157"/>
      <c r="T1513" s="157"/>
      <c r="U1513" s="157"/>
      <c r="V1513" s="157"/>
      <c r="W1513" s="157"/>
      <c r="X1513" s="157"/>
      <c r="Y1513" s="148"/>
      <c r="Z1513" s="148"/>
      <c r="AA1513" s="148"/>
      <c r="AB1513" s="148"/>
      <c r="AC1513" s="148"/>
      <c r="AD1513" s="148"/>
      <c r="AE1513" s="148"/>
      <c r="AF1513" s="148"/>
      <c r="AG1513" s="148" t="s">
        <v>287</v>
      </c>
      <c r="AH1513" s="148">
        <v>0</v>
      </c>
      <c r="AI1513" s="148"/>
      <c r="AJ1513" s="148"/>
      <c r="AK1513" s="148"/>
      <c r="AL1513" s="148"/>
      <c r="AM1513" s="148"/>
      <c r="AN1513" s="148"/>
      <c r="AO1513" s="148"/>
      <c r="AP1513" s="148"/>
      <c r="AQ1513" s="148"/>
      <c r="AR1513" s="148"/>
      <c r="AS1513" s="148"/>
      <c r="AT1513" s="148"/>
      <c r="AU1513" s="148"/>
      <c r="AV1513" s="148"/>
      <c r="AW1513" s="148"/>
      <c r="AX1513" s="148"/>
      <c r="AY1513" s="148"/>
      <c r="AZ1513" s="148"/>
      <c r="BA1513" s="148"/>
      <c r="BB1513" s="148"/>
      <c r="BC1513" s="148"/>
      <c r="BD1513" s="148"/>
      <c r="BE1513" s="148"/>
      <c r="BF1513" s="148"/>
      <c r="BG1513" s="148"/>
      <c r="BH1513" s="148"/>
    </row>
    <row r="1514" spans="1:60" outlineLevel="1" x14ac:dyDescent="0.2">
      <c r="A1514" s="155"/>
      <c r="B1514" s="156"/>
      <c r="C1514" s="185" t="s">
        <v>1424</v>
      </c>
      <c r="D1514" s="158"/>
      <c r="E1514" s="159"/>
      <c r="F1514" s="157"/>
      <c r="G1514" s="157"/>
      <c r="H1514" s="157"/>
      <c r="I1514" s="157"/>
      <c r="J1514" s="157"/>
      <c r="K1514" s="157"/>
      <c r="L1514" s="157"/>
      <c r="M1514" s="157"/>
      <c r="N1514" s="157"/>
      <c r="O1514" s="157"/>
      <c r="P1514" s="157"/>
      <c r="Q1514" s="157"/>
      <c r="R1514" s="157"/>
      <c r="S1514" s="157"/>
      <c r="T1514" s="157"/>
      <c r="U1514" s="157"/>
      <c r="V1514" s="157"/>
      <c r="W1514" s="157"/>
      <c r="X1514" s="157"/>
      <c r="Y1514" s="148"/>
      <c r="Z1514" s="148"/>
      <c r="AA1514" s="148"/>
      <c r="AB1514" s="148"/>
      <c r="AC1514" s="148"/>
      <c r="AD1514" s="148"/>
      <c r="AE1514" s="148"/>
      <c r="AF1514" s="148"/>
      <c r="AG1514" s="148" t="s">
        <v>287</v>
      </c>
      <c r="AH1514" s="148">
        <v>0</v>
      </c>
      <c r="AI1514" s="148"/>
      <c r="AJ1514" s="148"/>
      <c r="AK1514" s="148"/>
      <c r="AL1514" s="148"/>
      <c r="AM1514" s="148"/>
      <c r="AN1514" s="148"/>
      <c r="AO1514" s="148"/>
      <c r="AP1514" s="148"/>
      <c r="AQ1514" s="148"/>
      <c r="AR1514" s="148"/>
      <c r="AS1514" s="148"/>
      <c r="AT1514" s="148"/>
      <c r="AU1514" s="148"/>
      <c r="AV1514" s="148"/>
      <c r="AW1514" s="148"/>
      <c r="AX1514" s="148"/>
      <c r="AY1514" s="148"/>
      <c r="AZ1514" s="148"/>
      <c r="BA1514" s="148"/>
      <c r="BB1514" s="148"/>
      <c r="BC1514" s="148"/>
      <c r="BD1514" s="148"/>
      <c r="BE1514" s="148"/>
      <c r="BF1514" s="148"/>
      <c r="BG1514" s="148"/>
      <c r="BH1514" s="148"/>
    </row>
    <row r="1515" spans="1:60" outlineLevel="1" x14ac:dyDescent="0.2">
      <c r="A1515" s="155"/>
      <c r="B1515" s="156"/>
      <c r="C1515" s="185" t="s">
        <v>1425</v>
      </c>
      <c r="D1515" s="158"/>
      <c r="E1515" s="159">
        <v>466.42</v>
      </c>
      <c r="F1515" s="157"/>
      <c r="G1515" s="157"/>
      <c r="H1515" s="157"/>
      <c r="I1515" s="157"/>
      <c r="J1515" s="157"/>
      <c r="K1515" s="157"/>
      <c r="L1515" s="157"/>
      <c r="M1515" s="157"/>
      <c r="N1515" s="157"/>
      <c r="O1515" s="157"/>
      <c r="P1515" s="157"/>
      <c r="Q1515" s="157"/>
      <c r="R1515" s="157"/>
      <c r="S1515" s="157"/>
      <c r="T1515" s="157"/>
      <c r="U1515" s="157"/>
      <c r="V1515" s="157"/>
      <c r="W1515" s="157"/>
      <c r="X1515" s="157"/>
      <c r="Y1515" s="148"/>
      <c r="Z1515" s="148"/>
      <c r="AA1515" s="148"/>
      <c r="AB1515" s="148"/>
      <c r="AC1515" s="148"/>
      <c r="AD1515" s="148"/>
      <c r="AE1515" s="148"/>
      <c r="AF1515" s="148"/>
      <c r="AG1515" s="148" t="s">
        <v>287</v>
      </c>
      <c r="AH1515" s="148">
        <v>0</v>
      </c>
      <c r="AI1515" s="148"/>
      <c r="AJ1515" s="148"/>
      <c r="AK1515" s="148"/>
      <c r="AL1515" s="148"/>
      <c r="AM1515" s="148"/>
      <c r="AN1515" s="148"/>
      <c r="AO1515" s="148"/>
      <c r="AP1515" s="148"/>
      <c r="AQ1515" s="148"/>
      <c r="AR1515" s="148"/>
      <c r="AS1515" s="148"/>
      <c r="AT1515" s="148"/>
      <c r="AU1515" s="148"/>
      <c r="AV1515" s="148"/>
      <c r="AW1515" s="148"/>
      <c r="AX1515" s="148"/>
      <c r="AY1515" s="148"/>
      <c r="AZ1515" s="148"/>
      <c r="BA1515" s="148"/>
      <c r="BB1515" s="148"/>
      <c r="BC1515" s="148"/>
      <c r="BD1515" s="148"/>
      <c r="BE1515" s="148"/>
      <c r="BF1515" s="148"/>
      <c r="BG1515" s="148"/>
      <c r="BH1515" s="148"/>
    </row>
    <row r="1516" spans="1:60" outlineLevel="1" x14ac:dyDescent="0.2">
      <c r="A1516" s="167">
        <v>255</v>
      </c>
      <c r="B1516" s="168" t="s">
        <v>1426</v>
      </c>
      <c r="C1516" s="184" t="s">
        <v>1427</v>
      </c>
      <c r="D1516" s="169" t="s">
        <v>353</v>
      </c>
      <c r="E1516" s="170">
        <v>577.42000000000007</v>
      </c>
      <c r="F1516" s="171"/>
      <c r="G1516" s="172">
        <f>ROUND(E1516*F1516,2)</f>
        <v>0</v>
      </c>
      <c r="H1516" s="171"/>
      <c r="I1516" s="172">
        <f>ROUND(E1516*H1516,2)</f>
        <v>0</v>
      </c>
      <c r="J1516" s="171"/>
      <c r="K1516" s="172">
        <f>ROUND(E1516*J1516,2)</f>
        <v>0</v>
      </c>
      <c r="L1516" s="172">
        <v>15</v>
      </c>
      <c r="M1516" s="172">
        <f>G1516*(1+L1516/100)</f>
        <v>0</v>
      </c>
      <c r="N1516" s="172">
        <v>0</v>
      </c>
      <c r="O1516" s="172">
        <f>ROUND(E1516*N1516,2)</f>
        <v>0</v>
      </c>
      <c r="P1516" s="172">
        <v>0</v>
      </c>
      <c r="Q1516" s="172">
        <f>ROUND(E1516*P1516,2)</f>
        <v>0</v>
      </c>
      <c r="R1516" s="172"/>
      <c r="S1516" s="172" t="s">
        <v>291</v>
      </c>
      <c r="T1516" s="173" t="s">
        <v>283</v>
      </c>
      <c r="U1516" s="157">
        <v>0</v>
      </c>
      <c r="V1516" s="157">
        <f>ROUND(E1516*U1516,2)</f>
        <v>0</v>
      </c>
      <c r="W1516" s="157"/>
      <c r="X1516" s="157" t="s">
        <v>292</v>
      </c>
      <c r="Y1516" s="148"/>
      <c r="Z1516" s="148"/>
      <c r="AA1516" s="148"/>
      <c r="AB1516" s="148"/>
      <c r="AC1516" s="148"/>
      <c r="AD1516" s="148"/>
      <c r="AE1516" s="148"/>
      <c r="AF1516" s="148"/>
      <c r="AG1516" s="148" t="s">
        <v>1242</v>
      </c>
      <c r="AH1516" s="148"/>
      <c r="AI1516" s="148"/>
      <c r="AJ1516" s="148"/>
      <c r="AK1516" s="148"/>
      <c r="AL1516" s="148"/>
      <c r="AM1516" s="148"/>
      <c r="AN1516" s="148"/>
      <c r="AO1516" s="148"/>
      <c r="AP1516" s="148"/>
      <c r="AQ1516" s="148"/>
      <c r="AR1516" s="148"/>
      <c r="AS1516" s="148"/>
      <c r="AT1516" s="148"/>
      <c r="AU1516" s="148"/>
      <c r="AV1516" s="148"/>
      <c r="AW1516" s="148"/>
      <c r="AX1516" s="148"/>
      <c r="AY1516" s="148"/>
      <c r="AZ1516" s="148"/>
      <c r="BA1516" s="148"/>
      <c r="BB1516" s="148"/>
      <c r="BC1516" s="148"/>
      <c r="BD1516" s="148"/>
      <c r="BE1516" s="148"/>
      <c r="BF1516" s="148"/>
      <c r="BG1516" s="148"/>
      <c r="BH1516" s="148"/>
    </row>
    <row r="1517" spans="1:60" outlineLevel="1" x14ac:dyDescent="0.2">
      <c r="A1517" s="155"/>
      <c r="B1517" s="156"/>
      <c r="C1517" s="185" t="s">
        <v>955</v>
      </c>
      <c r="D1517" s="158"/>
      <c r="E1517" s="159"/>
      <c r="F1517" s="157"/>
      <c r="G1517" s="157"/>
      <c r="H1517" s="157"/>
      <c r="I1517" s="157"/>
      <c r="J1517" s="157"/>
      <c r="K1517" s="157"/>
      <c r="L1517" s="157"/>
      <c r="M1517" s="157"/>
      <c r="N1517" s="157"/>
      <c r="O1517" s="157"/>
      <c r="P1517" s="157"/>
      <c r="Q1517" s="157"/>
      <c r="R1517" s="157"/>
      <c r="S1517" s="157"/>
      <c r="T1517" s="157"/>
      <c r="U1517" s="157"/>
      <c r="V1517" s="157"/>
      <c r="W1517" s="157"/>
      <c r="X1517" s="157"/>
      <c r="Y1517" s="148"/>
      <c r="Z1517" s="148"/>
      <c r="AA1517" s="148"/>
      <c r="AB1517" s="148"/>
      <c r="AC1517" s="148"/>
      <c r="AD1517" s="148"/>
      <c r="AE1517" s="148"/>
      <c r="AF1517" s="148"/>
      <c r="AG1517" s="148" t="s">
        <v>287</v>
      </c>
      <c r="AH1517" s="148">
        <v>0</v>
      </c>
      <c r="AI1517" s="148"/>
      <c r="AJ1517" s="148"/>
      <c r="AK1517" s="148"/>
      <c r="AL1517" s="148"/>
      <c r="AM1517" s="148"/>
      <c r="AN1517" s="148"/>
      <c r="AO1517" s="148"/>
      <c r="AP1517" s="148"/>
      <c r="AQ1517" s="148"/>
      <c r="AR1517" s="148"/>
      <c r="AS1517" s="148"/>
      <c r="AT1517" s="148"/>
      <c r="AU1517" s="148"/>
      <c r="AV1517" s="148"/>
      <c r="AW1517" s="148"/>
      <c r="AX1517" s="148"/>
      <c r="AY1517" s="148"/>
      <c r="AZ1517" s="148"/>
      <c r="BA1517" s="148"/>
      <c r="BB1517" s="148"/>
      <c r="BC1517" s="148"/>
      <c r="BD1517" s="148"/>
      <c r="BE1517" s="148"/>
      <c r="BF1517" s="148"/>
      <c r="BG1517" s="148"/>
      <c r="BH1517" s="148"/>
    </row>
    <row r="1518" spans="1:60" outlineLevel="1" x14ac:dyDescent="0.2">
      <c r="A1518" s="155"/>
      <c r="B1518" s="156"/>
      <c r="C1518" s="185" t="s">
        <v>1424</v>
      </c>
      <c r="D1518" s="158"/>
      <c r="E1518" s="159"/>
      <c r="F1518" s="157"/>
      <c r="G1518" s="157"/>
      <c r="H1518" s="157"/>
      <c r="I1518" s="157"/>
      <c r="J1518" s="157"/>
      <c r="K1518" s="157"/>
      <c r="L1518" s="157"/>
      <c r="M1518" s="157"/>
      <c r="N1518" s="157"/>
      <c r="O1518" s="157"/>
      <c r="P1518" s="157"/>
      <c r="Q1518" s="157"/>
      <c r="R1518" s="157"/>
      <c r="S1518" s="157"/>
      <c r="T1518" s="157"/>
      <c r="U1518" s="157"/>
      <c r="V1518" s="157"/>
      <c r="W1518" s="157"/>
      <c r="X1518" s="157"/>
      <c r="Y1518" s="148"/>
      <c r="Z1518" s="148"/>
      <c r="AA1518" s="148"/>
      <c r="AB1518" s="148"/>
      <c r="AC1518" s="148"/>
      <c r="AD1518" s="148"/>
      <c r="AE1518" s="148"/>
      <c r="AF1518" s="148"/>
      <c r="AG1518" s="148" t="s">
        <v>287</v>
      </c>
      <c r="AH1518" s="148">
        <v>0</v>
      </c>
      <c r="AI1518" s="148"/>
      <c r="AJ1518" s="148"/>
      <c r="AK1518" s="148"/>
      <c r="AL1518" s="148"/>
      <c r="AM1518" s="148"/>
      <c r="AN1518" s="148"/>
      <c r="AO1518" s="148"/>
      <c r="AP1518" s="148"/>
      <c r="AQ1518" s="148"/>
      <c r="AR1518" s="148"/>
      <c r="AS1518" s="148"/>
      <c r="AT1518" s="148"/>
      <c r="AU1518" s="148"/>
      <c r="AV1518" s="148"/>
      <c r="AW1518" s="148"/>
      <c r="AX1518" s="148"/>
      <c r="AY1518" s="148"/>
      <c r="AZ1518" s="148"/>
      <c r="BA1518" s="148"/>
      <c r="BB1518" s="148"/>
      <c r="BC1518" s="148"/>
      <c r="BD1518" s="148"/>
      <c r="BE1518" s="148"/>
      <c r="BF1518" s="148"/>
      <c r="BG1518" s="148"/>
      <c r="BH1518" s="148"/>
    </row>
    <row r="1519" spans="1:60" outlineLevel="1" x14ac:dyDescent="0.2">
      <c r="A1519" s="155"/>
      <c r="B1519" s="156"/>
      <c r="C1519" s="185" t="s">
        <v>1428</v>
      </c>
      <c r="D1519" s="158"/>
      <c r="E1519" s="159"/>
      <c r="F1519" s="157"/>
      <c r="G1519" s="157"/>
      <c r="H1519" s="157"/>
      <c r="I1519" s="157"/>
      <c r="J1519" s="157"/>
      <c r="K1519" s="157"/>
      <c r="L1519" s="157"/>
      <c r="M1519" s="157"/>
      <c r="N1519" s="157"/>
      <c r="O1519" s="157"/>
      <c r="P1519" s="157"/>
      <c r="Q1519" s="157"/>
      <c r="R1519" s="157"/>
      <c r="S1519" s="157"/>
      <c r="T1519" s="157"/>
      <c r="U1519" s="157"/>
      <c r="V1519" s="157"/>
      <c r="W1519" s="157"/>
      <c r="X1519" s="157"/>
      <c r="Y1519" s="148"/>
      <c r="Z1519" s="148"/>
      <c r="AA1519" s="148"/>
      <c r="AB1519" s="148"/>
      <c r="AC1519" s="148"/>
      <c r="AD1519" s="148"/>
      <c r="AE1519" s="148"/>
      <c r="AF1519" s="148"/>
      <c r="AG1519" s="148" t="s">
        <v>287</v>
      </c>
      <c r="AH1519" s="148">
        <v>0</v>
      </c>
      <c r="AI1519" s="148"/>
      <c r="AJ1519" s="148"/>
      <c r="AK1519" s="148"/>
      <c r="AL1519" s="148"/>
      <c r="AM1519" s="148"/>
      <c r="AN1519" s="148"/>
      <c r="AO1519" s="148"/>
      <c r="AP1519" s="148"/>
      <c r="AQ1519" s="148"/>
      <c r="AR1519" s="148"/>
      <c r="AS1519" s="148"/>
      <c r="AT1519" s="148"/>
      <c r="AU1519" s="148"/>
      <c r="AV1519" s="148"/>
      <c r="AW1519" s="148"/>
      <c r="AX1519" s="148"/>
      <c r="AY1519" s="148"/>
      <c r="AZ1519" s="148"/>
      <c r="BA1519" s="148"/>
      <c r="BB1519" s="148"/>
      <c r="BC1519" s="148"/>
      <c r="BD1519" s="148"/>
      <c r="BE1519" s="148"/>
      <c r="BF1519" s="148"/>
      <c r="BG1519" s="148"/>
      <c r="BH1519" s="148"/>
    </row>
    <row r="1520" spans="1:60" outlineLevel="1" x14ac:dyDescent="0.2">
      <c r="A1520" s="155"/>
      <c r="B1520" s="156"/>
      <c r="C1520" s="185" t="s">
        <v>1429</v>
      </c>
      <c r="D1520" s="158"/>
      <c r="E1520" s="159"/>
      <c r="F1520" s="157"/>
      <c r="G1520" s="157"/>
      <c r="H1520" s="157"/>
      <c r="I1520" s="157"/>
      <c r="J1520" s="157"/>
      <c r="K1520" s="157"/>
      <c r="L1520" s="157"/>
      <c r="M1520" s="157"/>
      <c r="N1520" s="157"/>
      <c r="O1520" s="157"/>
      <c r="P1520" s="157"/>
      <c r="Q1520" s="157"/>
      <c r="R1520" s="157"/>
      <c r="S1520" s="157"/>
      <c r="T1520" s="157"/>
      <c r="U1520" s="157"/>
      <c r="V1520" s="157"/>
      <c r="W1520" s="157"/>
      <c r="X1520" s="157"/>
      <c r="Y1520" s="148"/>
      <c r="Z1520" s="148"/>
      <c r="AA1520" s="148"/>
      <c r="AB1520" s="148"/>
      <c r="AC1520" s="148"/>
      <c r="AD1520" s="148"/>
      <c r="AE1520" s="148"/>
      <c r="AF1520" s="148"/>
      <c r="AG1520" s="148" t="s">
        <v>287</v>
      </c>
      <c r="AH1520" s="148">
        <v>0</v>
      </c>
      <c r="AI1520" s="148"/>
      <c r="AJ1520" s="148"/>
      <c r="AK1520" s="148"/>
      <c r="AL1520" s="148"/>
      <c r="AM1520" s="148"/>
      <c r="AN1520" s="148"/>
      <c r="AO1520" s="148"/>
      <c r="AP1520" s="148"/>
      <c r="AQ1520" s="148"/>
      <c r="AR1520" s="148"/>
      <c r="AS1520" s="148"/>
      <c r="AT1520" s="148"/>
      <c r="AU1520" s="148"/>
      <c r="AV1520" s="148"/>
      <c r="AW1520" s="148"/>
      <c r="AX1520" s="148"/>
      <c r="AY1520" s="148"/>
      <c r="AZ1520" s="148"/>
      <c r="BA1520" s="148"/>
      <c r="BB1520" s="148"/>
      <c r="BC1520" s="148"/>
      <c r="BD1520" s="148"/>
      <c r="BE1520" s="148"/>
      <c r="BF1520" s="148"/>
      <c r="BG1520" s="148"/>
      <c r="BH1520" s="148"/>
    </row>
    <row r="1521" spans="1:60" outlineLevel="1" x14ac:dyDescent="0.2">
      <c r="A1521" s="155"/>
      <c r="B1521" s="156"/>
      <c r="C1521" s="185" t="s">
        <v>1430</v>
      </c>
      <c r="D1521" s="158"/>
      <c r="E1521" s="159">
        <v>577.42000000000007</v>
      </c>
      <c r="F1521" s="157"/>
      <c r="G1521" s="157"/>
      <c r="H1521" s="157"/>
      <c r="I1521" s="157"/>
      <c r="J1521" s="157"/>
      <c r="K1521" s="157"/>
      <c r="L1521" s="157"/>
      <c r="M1521" s="157"/>
      <c r="N1521" s="157"/>
      <c r="O1521" s="157"/>
      <c r="P1521" s="157"/>
      <c r="Q1521" s="157"/>
      <c r="R1521" s="157"/>
      <c r="S1521" s="157"/>
      <c r="T1521" s="157"/>
      <c r="U1521" s="157"/>
      <c r="V1521" s="157"/>
      <c r="W1521" s="157"/>
      <c r="X1521" s="157"/>
      <c r="Y1521" s="148"/>
      <c r="Z1521" s="148"/>
      <c r="AA1521" s="148"/>
      <c r="AB1521" s="148"/>
      <c r="AC1521" s="148"/>
      <c r="AD1521" s="148"/>
      <c r="AE1521" s="148"/>
      <c r="AF1521" s="148"/>
      <c r="AG1521" s="148" t="s">
        <v>287</v>
      </c>
      <c r="AH1521" s="148">
        <v>0</v>
      </c>
      <c r="AI1521" s="148"/>
      <c r="AJ1521" s="148"/>
      <c r="AK1521" s="148"/>
      <c r="AL1521" s="148"/>
      <c r="AM1521" s="148"/>
      <c r="AN1521" s="148"/>
      <c r="AO1521" s="148"/>
      <c r="AP1521" s="148"/>
      <c r="AQ1521" s="148"/>
      <c r="AR1521" s="148"/>
      <c r="AS1521" s="148"/>
      <c r="AT1521" s="148"/>
      <c r="AU1521" s="148"/>
      <c r="AV1521" s="148"/>
      <c r="AW1521" s="148"/>
      <c r="AX1521" s="148"/>
      <c r="AY1521" s="148"/>
      <c r="AZ1521" s="148"/>
      <c r="BA1521" s="148"/>
      <c r="BB1521" s="148"/>
      <c r="BC1521" s="148"/>
      <c r="BD1521" s="148"/>
      <c r="BE1521" s="148"/>
      <c r="BF1521" s="148"/>
      <c r="BG1521" s="148"/>
      <c r="BH1521" s="148"/>
    </row>
    <row r="1522" spans="1:60" outlineLevel="1" x14ac:dyDescent="0.2">
      <c r="A1522" s="167">
        <v>256</v>
      </c>
      <c r="B1522" s="168" t="s">
        <v>1431</v>
      </c>
      <c r="C1522" s="184" t="s">
        <v>1432</v>
      </c>
      <c r="D1522" s="169" t="s">
        <v>353</v>
      </c>
      <c r="E1522" s="170">
        <v>635.16200000000003</v>
      </c>
      <c r="F1522" s="171"/>
      <c r="G1522" s="172">
        <f>ROUND(E1522*F1522,2)</f>
        <v>0</v>
      </c>
      <c r="H1522" s="171"/>
      <c r="I1522" s="172">
        <f>ROUND(E1522*H1522,2)</f>
        <v>0</v>
      </c>
      <c r="J1522" s="171"/>
      <c r="K1522" s="172">
        <f>ROUND(E1522*J1522,2)</f>
        <v>0</v>
      </c>
      <c r="L1522" s="172">
        <v>15</v>
      </c>
      <c r="M1522" s="172">
        <f>G1522*(1+L1522/100)</f>
        <v>0</v>
      </c>
      <c r="N1522" s="172">
        <v>0</v>
      </c>
      <c r="O1522" s="172">
        <f>ROUND(E1522*N1522,2)</f>
        <v>0</v>
      </c>
      <c r="P1522" s="172">
        <v>0</v>
      </c>
      <c r="Q1522" s="172">
        <f>ROUND(E1522*P1522,2)</f>
        <v>0</v>
      </c>
      <c r="R1522" s="172" t="s">
        <v>456</v>
      </c>
      <c r="S1522" s="172" t="s">
        <v>291</v>
      </c>
      <c r="T1522" s="173" t="s">
        <v>283</v>
      </c>
      <c r="U1522" s="157">
        <v>0</v>
      </c>
      <c r="V1522" s="157">
        <f>ROUND(E1522*U1522,2)</f>
        <v>0</v>
      </c>
      <c r="W1522" s="157"/>
      <c r="X1522" s="157" t="s">
        <v>284</v>
      </c>
      <c r="Y1522" s="148"/>
      <c r="Z1522" s="148"/>
      <c r="AA1522" s="148"/>
      <c r="AB1522" s="148"/>
      <c r="AC1522" s="148"/>
      <c r="AD1522" s="148"/>
      <c r="AE1522" s="148"/>
      <c r="AF1522" s="148"/>
      <c r="AG1522" s="148" t="s">
        <v>285</v>
      </c>
      <c r="AH1522" s="148"/>
      <c r="AI1522" s="148"/>
      <c r="AJ1522" s="148"/>
      <c r="AK1522" s="148"/>
      <c r="AL1522" s="148"/>
      <c r="AM1522" s="148"/>
      <c r="AN1522" s="148"/>
      <c r="AO1522" s="148"/>
      <c r="AP1522" s="148"/>
      <c r="AQ1522" s="148"/>
      <c r="AR1522" s="148"/>
      <c r="AS1522" s="148"/>
      <c r="AT1522" s="148"/>
      <c r="AU1522" s="148"/>
      <c r="AV1522" s="148"/>
      <c r="AW1522" s="148"/>
      <c r="AX1522" s="148"/>
      <c r="AY1522" s="148"/>
      <c r="AZ1522" s="148"/>
      <c r="BA1522" s="148"/>
      <c r="BB1522" s="148"/>
      <c r="BC1522" s="148"/>
      <c r="BD1522" s="148"/>
      <c r="BE1522" s="148"/>
      <c r="BF1522" s="148"/>
      <c r="BG1522" s="148"/>
      <c r="BH1522" s="148"/>
    </row>
    <row r="1523" spans="1:60" outlineLevel="1" x14ac:dyDescent="0.2">
      <c r="A1523" s="155"/>
      <c r="B1523" s="156"/>
      <c r="C1523" s="185" t="s">
        <v>955</v>
      </c>
      <c r="D1523" s="158"/>
      <c r="E1523" s="159"/>
      <c r="F1523" s="157"/>
      <c r="G1523" s="157"/>
      <c r="H1523" s="157"/>
      <c r="I1523" s="157"/>
      <c r="J1523" s="157"/>
      <c r="K1523" s="157"/>
      <c r="L1523" s="157"/>
      <c r="M1523" s="157"/>
      <c r="N1523" s="157"/>
      <c r="O1523" s="157"/>
      <c r="P1523" s="157"/>
      <c r="Q1523" s="157"/>
      <c r="R1523" s="157"/>
      <c r="S1523" s="157"/>
      <c r="T1523" s="157"/>
      <c r="U1523" s="157"/>
      <c r="V1523" s="157"/>
      <c r="W1523" s="157"/>
      <c r="X1523" s="157"/>
      <c r="Y1523" s="148"/>
      <c r="Z1523" s="148"/>
      <c r="AA1523" s="148"/>
      <c r="AB1523" s="148"/>
      <c r="AC1523" s="148"/>
      <c r="AD1523" s="148"/>
      <c r="AE1523" s="148"/>
      <c r="AF1523" s="148"/>
      <c r="AG1523" s="148" t="s">
        <v>287</v>
      </c>
      <c r="AH1523" s="148">
        <v>0</v>
      </c>
      <c r="AI1523" s="148"/>
      <c r="AJ1523" s="148"/>
      <c r="AK1523" s="148"/>
      <c r="AL1523" s="148"/>
      <c r="AM1523" s="148"/>
      <c r="AN1523" s="148"/>
      <c r="AO1523" s="148"/>
      <c r="AP1523" s="148"/>
      <c r="AQ1523" s="148"/>
      <c r="AR1523" s="148"/>
      <c r="AS1523" s="148"/>
      <c r="AT1523" s="148"/>
      <c r="AU1523" s="148"/>
      <c r="AV1523" s="148"/>
      <c r="AW1523" s="148"/>
      <c r="AX1523" s="148"/>
      <c r="AY1523" s="148"/>
      <c r="AZ1523" s="148"/>
      <c r="BA1523" s="148"/>
      <c r="BB1523" s="148"/>
      <c r="BC1523" s="148"/>
      <c r="BD1523" s="148"/>
      <c r="BE1523" s="148"/>
      <c r="BF1523" s="148"/>
      <c r="BG1523" s="148"/>
      <c r="BH1523" s="148"/>
    </row>
    <row r="1524" spans="1:60" outlineLevel="1" x14ac:dyDescent="0.2">
      <c r="A1524" s="155"/>
      <c r="B1524" s="156"/>
      <c r="C1524" s="185" t="s">
        <v>373</v>
      </c>
      <c r="D1524" s="158"/>
      <c r="E1524" s="159"/>
      <c r="F1524" s="157"/>
      <c r="G1524" s="157"/>
      <c r="H1524" s="157"/>
      <c r="I1524" s="157"/>
      <c r="J1524" s="157"/>
      <c r="K1524" s="157"/>
      <c r="L1524" s="157"/>
      <c r="M1524" s="157"/>
      <c r="N1524" s="157"/>
      <c r="O1524" s="157"/>
      <c r="P1524" s="157"/>
      <c r="Q1524" s="157"/>
      <c r="R1524" s="157"/>
      <c r="S1524" s="157"/>
      <c r="T1524" s="157"/>
      <c r="U1524" s="157"/>
      <c r="V1524" s="157"/>
      <c r="W1524" s="157"/>
      <c r="X1524" s="157"/>
      <c r="Y1524" s="148"/>
      <c r="Z1524" s="148"/>
      <c r="AA1524" s="148"/>
      <c r="AB1524" s="148"/>
      <c r="AC1524" s="148"/>
      <c r="AD1524" s="148"/>
      <c r="AE1524" s="148"/>
      <c r="AF1524" s="148"/>
      <c r="AG1524" s="148" t="s">
        <v>287</v>
      </c>
      <c r="AH1524" s="148">
        <v>0</v>
      </c>
      <c r="AI1524" s="148"/>
      <c r="AJ1524" s="148"/>
      <c r="AK1524" s="148"/>
      <c r="AL1524" s="148"/>
      <c r="AM1524" s="148"/>
      <c r="AN1524" s="148"/>
      <c r="AO1524" s="148"/>
      <c r="AP1524" s="148"/>
      <c r="AQ1524" s="148"/>
      <c r="AR1524" s="148"/>
      <c r="AS1524" s="148"/>
      <c r="AT1524" s="148"/>
      <c r="AU1524" s="148"/>
      <c r="AV1524" s="148"/>
      <c r="AW1524" s="148"/>
      <c r="AX1524" s="148"/>
      <c r="AY1524" s="148"/>
      <c r="AZ1524" s="148"/>
      <c r="BA1524" s="148"/>
      <c r="BB1524" s="148"/>
      <c r="BC1524" s="148"/>
      <c r="BD1524" s="148"/>
      <c r="BE1524" s="148"/>
      <c r="BF1524" s="148"/>
      <c r="BG1524" s="148"/>
      <c r="BH1524" s="148"/>
    </row>
    <row r="1525" spans="1:60" outlineLevel="1" x14ac:dyDescent="0.2">
      <c r="A1525" s="155"/>
      <c r="B1525" s="156"/>
      <c r="C1525" s="185" t="s">
        <v>1424</v>
      </c>
      <c r="D1525" s="158"/>
      <c r="E1525" s="159"/>
      <c r="F1525" s="157"/>
      <c r="G1525" s="157"/>
      <c r="H1525" s="157"/>
      <c r="I1525" s="157"/>
      <c r="J1525" s="157"/>
      <c r="K1525" s="157"/>
      <c r="L1525" s="157"/>
      <c r="M1525" s="157"/>
      <c r="N1525" s="157"/>
      <c r="O1525" s="157"/>
      <c r="P1525" s="157"/>
      <c r="Q1525" s="157"/>
      <c r="R1525" s="157"/>
      <c r="S1525" s="157"/>
      <c r="T1525" s="157"/>
      <c r="U1525" s="157"/>
      <c r="V1525" s="157"/>
      <c r="W1525" s="157"/>
      <c r="X1525" s="157"/>
      <c r="Y1525" s="148"/>
      <c r="Z1525" s="148"/>
      <c r="AA1525" s="148"/>
      <c r="AB1525" s="148"/>
      <c r="AC1525" s="148"/>
      <c r="AD1525" s="148"/>
      <c r="AE1525" s="148"/>
      <c r="AF1525" s="148"/>
      <c r="AG1525" s="148" t="s">
        <v>287</v>
      </c>
      <c r="AH1525" s="148">
        <v>0</v>
      </c>
      <c r="AI1525" s="148"/>
      <c r="AJ1525" s="148"/>
      <c r="AK1525" s="148"/>
      <c r="AL1525" s="148"/>
      <c r="AM1525" s="148"/>
      <c r="AN1525" s="148"/>
      <c r="AO1525" s="148"/>
      <c r="AP1525" s="148"/>
      <c r="AQ1525" s="148"/>
      <c r="AR1525" s="148"/>
      <c r="AS1525" s="148"/>
      <c r="AT1525" s="148"/>
      <c r="AU1525" s="148"/>
      <c r="AV1525" s="148"/>
      <c r="AW1525" s="148"/>
      <c r="AX1525" s="148"/>
      <c r="AY1525" s="148"/>
      <c r="AZ1525" s="148"/>
      <c r="BA1525" s="148"/>
      <c r="BB1525" s="148"/>
      <c r="BC1525" s="148"/>
      <c r="BD1525" s="148"/>
      <c r="BE1525" s="148"/>
      <c r="BF1525" s="148"/>
      <c r="BG1525" s="148"/>
      <c r="BH1525" s="148"/>
    </row>
    <row r="1526" spans="1:60" outlineLevel="1" x14ac:dyDescent="0.2">
      <c r="A1526" s="155"/>
      <c r="B1526" s="156"/>
      <c r="C1526" s="185" t="s">
        <v>1428</v>
      </c>
      <c r="D1526" s="158"/>
      <c r="E1526" s="159"/>
      <c r="F1526" s="157"/>
      <c r="G1526" s="157"/>
      <c r="H1526" s="157"/>
      <c r="I1526" s="157"/>
      <c r="J1526" s="157"/>
      <c r="K1526" s="157"/>
      <c r="L1526" s="157"/>
      <c r="M1526" s="157"/>
      <c r="N1526" s="157"/>
      <c r="O1526" s="157"/>
      <c r="P1526" s="157"/>
      <c r="Q1526" s="157"/>
      <c r="R1526" s="157"/>
      <c r="S1526" s="157"/>
      <c r="T1526" s="157"/>
      <c r="U1526" s="157"/>
      <c r="V1526" s="157"/>
      <c r="W1526" s="157"/>
      <c r="X1526" s="157"/>
      <c r="Y1526" s="148"/>
      <c r="Z1526" s="148"/>
      <c r="AA1526" s="148"/>
      <c r="AB1526" s="148"/>
      <c r="AC1526" s="148"/>
      <c r="AD1526" s="148"/>
      <c r="AE1526" s="148"/>
      <c r="AF1526" s="148"/>
      <c r="AG1526" s="148" t="s">
        <v>287</v>
      </c>
      <c r="AH1526" s="148">
        <v>0</v>
      </c>
      <c r="AI1526" s="148"/>
      <c r="AJ1526" s="148"/>
      <c r="AK1526" s="148"/>
      <c r="AL1526" s="148"/>
      <c r="AM1526" s="148"/>
      <c r="AN1526" s="148"/>
      <c r="AO1526" s="148"/>
      <c r="AP1526" s="148"/>
      <c r="AQ1526" s="148"/>
      <c r="AR1526" s="148"/>
      <c r="AS1526" s="148"/>
      <c r="AT1526" s="148"/>
      <c r="AU1526" s="148"/>
      <c r="AV1526" s="148"/>
      <c r="AW1526" s="148"/>
      <c r="AX1526" s="148"/>
      <c r="AY1526" s="148"/>
      <c r="AZ1526" s="148"/>
      <c r="BA1526" s="148"/>
      <c r="BB1526" s="148"/>
      <c r="BC1526" s="148"/>
      <c r="BD1526" s="148"/>
      <c r="BE1526" s="148"/>
      <c r="BF1526" s="148"/>
      <c r="BG1526" s="148"/>
      <c r="BH1526" s="148"/>
    </row>
    <row r="1527" spans="1:60" outlineLevel="1" x14ac:dyDescent="0.2">
      <c r="A1527" s="155"/>
      <c r="B1527" s="156"/>
      <c r="C1527" s="185" t="s">
        <v>1429</v>
      </c>
      <c r="D1527" s="158"/>
      <c r="E1527" s="159"/>
      <c r="F1527" s="157"/>
      <c r="G1527" s="157"/>
      <c r="H1527" s="157"/>
      <c r="I1527" s="157"/>
      <c r="J1527" s="157"/>
      <c r="K1527" s="157"/>
      <c r="L1527" s="157"/>
      <c r="M1527" s="157"/>
      <c r="N1527" s="157"/>
      <c r="O1527" s="157"/>
      <c r="P1527" s="157"/>
      <c r="Q1527" s="157"/>
      <c r="R1527" s="157"/>
      <c r="S1527" s="157"/>
      <c r="T1527" s="157"/>
      <c r="U1527" s="157"/>
      <c r="V1527" s="157"/>
      <c r="W1527" s="157"/>
      <c r="X1527" s="157"/>
      <c r="Y1527" s="148"/>
      <c r="Z1527" s="148"/>
      <c r="AA1527" s="148"/>
      <c r="AB1527" s="148"/>
      <c r="AC1527" s="148"/>
      <c r="AD1527" s="148"/>
      <c r="AE1527" s="148"/>
      <c r="AF1527" s="148"/>
      <c r="AG1527" s="148" t="s">
        <v>287</v>
      </c>
      <c r="AH1527" s="148">
        <v>0</v>
      </c>
      <c r="AI1527" s="148"/>
      <c r="AJ1527" s="148"/>
      <c r="AK1527" s="148"/>
      <c r="AL1527" s="148"/>
      <c r="AM1527" s="148"/>
      <c r="AN1527" s="148"/>
      <c r="AO1527" s="148"/>
      <c r="AP1527" s="148"/>
      <c r="AQ1527" s="148"/>
      <c r="AR1527" s="148"/>
      <c r="AS1527" s="148"/>
      <c r="AT1527" s="148"/>
      <c r="AU1527" s="148"/>
      <c r="AV1527" s="148"/>
      <c r="AW1527" s="148"/>
      <c r="AX1527" s="148"/>
      <c r="AY1527" s="148"/>
      <c r="AZ1527" s="148"/>
      <c r="BA1527" s="148"/>
      <c r="BB1527" s="148"/>
      <c r="BC1527" s="148"/>
      <c r="BD1527" s="148"/>
      <c r="BE1527" s="148"/>
      <c r="BF1527" s="148"/>
      <c r="BG1527" s="148"/>
      <c r="BH1527" s="148"/>
    </row>
    <row r="1528" spans="1:60" outlineLevel="1" x14ac:dyDescent="0.2">
      <c r="A1528" s="155"/>
      <c r="B1528" s="156"/>
      <c r="C1528" s="185" t="s">
        <v>379</v>
      </c>
      <c r="D1528" s="158"/>
      <c r="E1528" s="159"/>
      <c r="F1528" s="157"/>
      <c r="G1528" s="157"/>
      <c r="H1528" s="157"/>
      <c r="I1528" s="157"/>
      <c r="J1528" s="157"/>
      <c r="K1528" s="157"/>
      <c r="L1528" s="157"/>
      <c r="M1528" s="157"/>
      <c r="N1528" s="157"/>
      <c r="O1528" s="157"/>
      <c r="P1528" s="157"/>
      <c r="Q1528" s="157"/>
      <c r="R1528" s="157"/>
      <c r="S1528" s="157"/>
      <c r="T1528" s="157"/>
      <c r="U1528" s="157"/>
      <c r="V1528" s="157"/>
      <c r="W1528" s="157"/>
      <c r="X1528" s="157"/>
      <c r="Y1528" s="148"/>
      <c r="Z1528" s="148"/>
      <c r="AA1528" s="148"/>
      <c r="AB1528" s="148"/>
      <c r="AC1528" s="148"/>
      <c r="AD1528" s="148"/>
      <c r="AE1528" s="148"/>
      <c r="AF1528" s="148"/>
      <c r="AG1528" s="148" t="s">
        <v>287</v>
      </c>
      <c r="AH1528" s="148">
        <v>0</v>
      </c>
      <c r="AI1528" s="148"/>
      <c r="AJ1528" s="148"/>
      <c r="AK1528" s="148"/>
      <c r="AL1528" s="148"/>
      <c r="AM1528" s="148"/>
      <c r="AN1528" s="148"/>
      <c r="AO1528" s="148"/>
      <c r="AP1528" s="148"/>
      <c r="AQ1528" s="148"/>
      <c r="AR1528" s="148"/>
      <c r="AS1528" s="148"/>
      <c r="AT1528" s="148"/>
      <c r="AU1528" s="148"/>
      <c r="AV1528" s="148"/>
      <c r="AW1528" s="148"/>
      <c r="AX1528" s="148"/>
      <c r="AY1528" s="148"/>
      <c r="AZ1528" s="148"/>
      <c r="BA1528" s="148"/>
      <c r="BB1528" s="148"/>
      <c r="BC1528" s="148"/>
      <c r="BD1528" s="148"/>
      <c r="BE1528" s="148"/>
      <c r="BF1528" s="148"/>
      <c r="BG1528" s="148"/>
      <c r="BH1528" s="148"/>
    </row>
    <row r="1529" spans="1:60" outlineLevel="1" x14ac:dyDescent="0.2">
      <c r="A1529" s="155"/>
      <c r="B1529" s="156"/>
      <c r="C1529" s="185" t="s">
        <v>1433</v>
      </c>
      <c r="D1529" s="158"/>
      <c r="E1529" s="159"/>
      <c r="F1529" s="157"/>
      <c r="G1529" s="157"/>
      <c r="H1529" s="157"/>
      <c r="I1529" s="157"/>
      <c r="J1529" s="157"/>
      <c r="K1529" s="157"/>
      <c r="L1529" s="157"/>
      <c r="M1529" s="157"/>
      <c r="N1529" s="157"/>
      <c r="O1529" s="157"/>
      <c r="P1529" s="157"/>
      <c r="Q1529" s="157"/>
      <c r="R1529" s="157"/>
      <c r="S1529" s="157"/>
      <c r="T1529" s="157"/>
      <c r="U1529" s="157"/>
      <c r="V1529" s="157"/>
      <c r="W1529" s="157"/>
      <c r="X1529" s="157"/>
      <c r="Y1529" s="148"/>
      <c r="Z1529" s="148"/>
      <c r="AA1529" s="148"/>
      <c r="AB1529" s="148"/>
      <c r="AC1529" s="148"/>
      <c r="AD1529" s="148"/>
      <c r="AE1529" s="148"/>
      <c r="AF1529" s="148"/>
      <c r="AG1529" s="148" t="s">
        <v>287</v>
      </c>
      <c r="AH1529" s="148">
        <v>0</v>
      </c>
      <c r="AI1529" s="148"/>
      <c r="AJ1529" s="148"/>
      <c r="AK1529" s="148"/>
      <c r="AL1529" s="148"/>
      <c r="AM1529" s="148"/>
      <c r="AN1529" s="148"/>
      <c r="AO1529" s="148"/>
      <c r="AP1529" s="148"/>
      <c r="AQ1529" s="148"/>
      <c r="AR1529" s="148"/>
      <c r="AS1529" s="148"/>
      <c r="AT1529" s="148"/>
      <c r="AU1529" s="148"/>
      <c r="AV1529" s="148"/>
      <c r="AW1529" s="148"/>
      <c r="AX1529" s="148"/>
      <c r="AY1529" s="148"/>
      <c r="AZ1529" s="148"/>
      <c r="BA1529" s="148"/>
      <c r="BB1529" s="148"/>
      <c r="BC1529" s="148"/>
      <c r="BD1529" s="148"/>
      <c r="BE1529" s="148"/>
      <c r="BF1529" s="148"/>
      <c r="BG1529" s="148"/>
      <c r="BH1529" s="148"/>
    </row>
    <row r="1530" spans="1:60" outlineLevel="1" x14ac:dyDescent="0.2">
      <c r="A1530" s="155"/>
      <c r="B1530" s="156"/>
      <c r="C1530" s="185" t="s">
        <v>1434</v>
      </c>
      <c r="D1530" s="158"/>
      <c r="E1530" s="159">
        <v>635.16000000000008</v>
      </c>
      <c r="F1530" s="157"/>
      <c r="G1530" s="157"/>
      <c r="H1530" s="157"/>
      <c r="I1530" s="157"/>
      <c r="J1530" s="157"/>
      <c r="K1530" s="157"/>
      <c r="L1530" s="157"/>
      <c r="M1530" s="157"/>
      <c r="N1530" s="157"/>
      <c r="O1530" s="157"/>
      <c r="P1530" s="157"/>
      <c r="Q1530" s="157"/>
      <c r="R1530" s="157"/>
      <c r="S1530" s="157"/>
      <c r="T1530" s="157"/>
      <c r="U1530" s="157"/>
      <c r="V1530" s="157"/>
      <c r="W1530" s="157"/>
      <c r="X1530" s="157"/>
      <c r="Y1530" s="148"/>
      <c r="Z1530" s="148"/>
      <c r="AA1530" s="148"/>
      <c r="AB1530" s="148"/>
      <c r="AC1530" s="148"/>
      <c r="AD1530" s="148"/>
      <c r="AE1530" s="148"/>
      <c r="AF1530" s="148"/>
      <c r="AG1530" s="148" t="s">
        <v>287</v>
      </c>
      <c r="AH1530" s="148">
        <v>0</v>
      </c>
      <c r="AI1530" s="148"/>
      <c r="AJ1530" s="148"/>
      <c r="AK1530" s="148"/>
      <c r="AL1530" s="148"/>
      <c r="AM1530" s="148"/>
      <c r="AN1530" s="148"/>
      <c r="AO1530" s="148"/>
      <c r="AP1530" s="148"/>
      <c r="AQ1530" s="148"/>
      <c r="AR1530" s="148"/>
      <c r="AS1530" s="148"/>
      <c r="AT1530" s="148"/>
      <c r="AU1530" s="148"/>
      <c r="AV1530" s="148"/>
      <c r="AW1530" s="148"/>
      <c r="AX1530" s="148"/>
      <c r="AY1530" s="148"/>
      <c r="AZ1530" s="148"/>
      <c r="BA1530" s="148"/>
      <c r="BB1530" s="148"/>
      <c r="BC1530" s="148"/>
      <c r="BD1530" s="148"/>
      <c r="BE1530" s="148"/>
      <c r="BF1530" s="148"/>
      <c r="BG1530" s="148"/>
      <c r="BH1530" s="148"/>
    </row>
    <row r="1531" spans="1:60" outlineLevel="1" x14ac:dyDescent="0.2">
      <c r="A1531" s="167">
        <v>257</v>
      </c>
      <c r="B1531" s="168" t="s">
        <v>1435</v>
      </c>
      <c r="C1531" s="184" t="s">
        <v>1436</v>
      </c>
      <c r="D1531" s="169" t="s">
        <v>353</v>
      </c>
      <c r="E1531" s="170">
        <v>2.8000000000000003</v>
      </c>
      <c r="F1531" s="171"/>
      <c r="G1531" s="172">
        <f>ROUND(E1531*F1531,2)</f>
        <v>0</v>
      </c>
      <c r="H1531" s="171"/>
      <c r="I1531" s="172">
        <f>ROUND(E1531*H1531,2)</f>
        <v>0</v>
      </c>
      <c r="J1531" s="171"/>
      <c r="K1531" s="172">
        <f>ROUND(E1531*J1531,2)</f>
        <v>0</v>
      </c>
      <c r="L1531" s="172">
        <v>15</v>
      </c>
      <c r="M1531" s="172">
        <f>G1531*(1+L1531/100)</f>
        <v>0</v>
      </c>
      <c r="N1531" s="172">
        <v>0</v>
      </c>
      <c r="O1531" s="172">
        <f>ROUND(E1531*N1531,2)</f>
        <v>0</v>
      </c>
      <c r="P1531" s="172">
        <v>0</v>
      </c>
      <c r="Q1531" s="172">
        <f>ROUND(E1531*P1531,2)</f>
        <v>0</v>
      </c>
      <c r="R1531" s="172"/>
      <c r="S1531" s="172" t="s">
        <v>291</v>
      </c>
      <c r="T1531" s="173" t="s">
        <v>283</v>
      </c>
      <c r="U1531" s="157">
        <v>0</v>
      </c>
      <c r="V1531" s="157">
        <f>ROUND(E1531*U1531,2)</f>
        <v>0</v>
      </c>
      <c r="W1531" s="157"/>
      <c r="X1531" s="157" t="s">
        <v>292</v>
      </c>
      <c r="Y1531" s="148"/>
      <c r="Z1531" s="148"/>
      <c r="AA1531" s="148"/>
      <c r="AB1531" s="148"/>
      <c r="AC1531" s="148"/>
      <c r="AD1531" s="148"/>
      <c r="AE1531" s="148"/>
      <c r="AF1531" s="148"/>
      <c r="AG1531" s="148" t="s">
        <v>1242</v>
      </c>
      <c r="AH1531" s="148"/>
      <c r="AI1531" s="148"/>
      <c r="AJ1531" s="148"/>
      <c r="AK1531" s="148"/>
      <c r="AL1531" s="148"/>
      <c r="AM1531" s="148"/>
      <c r="AN1531" s="148"/>
      <c r="AO1531" s="148"/>
      <c r="AP1531" s="148"/>
      <c r="AQ1531" s="148"/>
      <c r="AR1531" s="148"/>
      <c r="AS1531" s="148"/>
      <c r="AT1531" s="148"/>
      <c r="AU1531" s="148"/>
      <c r="AV1531" s="148"/>
      <c r="AW1531" s="148"/>
      <c r="AX1531" s="148"/>
      <c r="AY1531" s="148"/>
      <c r="AZ1531" s="148"/>
      <c r="BA1531" s="148"/>
      <c r="BB1531" s="148"/>
      <c r="BC1531" s="148"/>
      <c r="BD1531" s="148"/>
      <c r="BE1531" s="148"/>
      <c r="BF1531" s="148"/>
      <c r="BG1531" s="148"/>
      <c r="BH1531" s="148"/>
    </row>
    <row r="1532" spans="1:60" outlineLevel="1" x14ac:dyDescent="0.2">
      <c r="A1532" s="155"/>
      <c r="B1532" s="156"/>
      <c r="C1532" s="185" t="s">
        <v>955</v>
      </c>
      <c r="D1532" s="158"/>
      <c r="E1532" s="159"/>
      <c r="F1532" s="157"/>
      <c r="G1532" s="157"/>
      <c r="H1532" s="157"/>
      <c r="I1532" s="157"/>
      <c r="J1532" s="157"/>
      <c r="K1532" s="157"/>
      <c r="L1532" s="157"/>
      <c r="M1532" s="157"/>
      <c r="N1532" s="157"/>
      <c r="O1532" s="157"/>
      <c r="P1532" s="157"/>
      <c r="Q1532" s="157"/>
      <c r="R1532" s="157"/>
      <c r="S1532" s="157"/>
      <c r="T1532" s="157"/>
      <c r="U1532" s="157"/>
      <c r="V1532" s="157"/>
      <c r="W1532" s="157"/>
      <c r="X1532" s="157"/>
      <c r="Y1532" s="148"/>
      <c r="Z1532" s="148"/>
      <c r="AA1532" s="148"/>
      <c r="AB1532" s="148"/>
      <c r="AC1532" s="148"/>
      <c r="AD1532" s="148"/>
      <c r="AE1532" s="148"/>
      <c r="AF1532" s="148"/>
      <c r="AG1532" s="148" t="s">
        <v>287</v>
      </c>
      <c r="AH1532" s="148">
        <v>0</v>
      </c>
      <c r="AI1532" s="148"/>
      <c r="AJ1532" s="148"/>
      <c r="AK1532" s="148"/>
      <c r="AL1532" s="148"/>
      <c r="AM1532" s="148"/>
      <c r="AN1532" s="148"/>
      <c r="AO1532" s="148"/>
      <c r="AP1532" s="148"/>
      <c r="AQ1532" s="148"/>
      <c r="AR1532" s="148"/>
      <c r="AS1532" s="148"/>
      <c r="AT1532" s="148"/>
      <c r="AU1532" s="148"/>
      <c r="AV1532" s="148"/>
      <c r="AW1532" s="148"/>
      <c r="AX1532" s="148"/>
      <c r="AY1532" s="148"/>
      <c r="AZ1532" s="148"/>
      <c r="BA1532" s="148"/>
      <c r="BB1532" s="148"/>
      <c r="BC1532" s="148"/>
      <c r="BD1532" s="148"/>
      <c r="BE1532" s="148"/>
      <c r="BF1532" s="148"/>
      <c r="BG1532" s="148"/>
      <c r="BH1532" s="148"/>
    </row>
    <row r="1533" spans="1:60" outlineLevel="1" x14ac:dyDescent="0.2">
      <c r="A1533" s="155"/>
      <c r="B1533" s="156"/>
      <c r="C1533" s="185" t="s">
        <v>1304</v>
      </c>
      <c r="D1533" s="158"/>
      <c r="E1533" s="159"/>
      <c r="F1533" s="157"/>
      <c r="G1533" s="157"/>
      <c r="H1533" s="157"/>
      <c r="I1533" s="157"/>
      <c r="J1533" s="157"/>
      <c r="K1533" s="157"/>
      <c r="L1533" s="157"/>
      <c r="M1533" s="157"/>
      <c r="N1533" s="157"/>
      <c r="O1533" s="157"/>
      <c r="P1533" s="157"/>
      <c r="Q1533" s="157"/>
      <c r="R1533" s="157"/>
      <c r="S1533" s="157"/>
      <c r="T1533" s="157"/>
      <c r="U1533" s="157"/>
      <c r="V1533" s="157"/>
      <c r="W1533" s="157"/>
      <c r="X1533" s="157"/>
      <c r="Y1533" s="148"/>
      <c r="Z1533" s="148"/>
      <c r="AA1533" s="148"/>
      <c r="AB1533" s="148"/>
      <c r="AC1533" s="148"/>
      <c r="AD1533" s="148"/>
      <c r="AE1533" s="148"/>
      <c r="AF1533" s="148"/>
      <c r="AG1533" s="148" t="s">
        <v>287</v>
      </c>
      <c r="AH1533" s="148">
        <v>0</v>
      </c>
      <c r="AI1533" s="148"/>
      <c r="AJ1533" s="148"/>
      <c r="AK1533" s="148"/>
      <c r="AL1533" s="148"/>
      <c r="AM1533" s="148"/>
      <c r="AN1533" s="148"/>
      <c r="AO1533" s="148"/>
      <c r="AP1533" s="148"/>
      <c r="AQ1533" s="148"/>
      <c r="AR1533" s="148"/>
      <c r="AS1533" s="148"/>
      <c r="AT1533" s="148"/>
      <c r="AU1533" s="148"/>
      <c r="AV1533" s="148"/>
      <c r="AW1533" s="148"/>
      <c r="AX1533" s="148"/>
      <c r="AY1533" s="148"/>
      <c r="AZ1533" s="148"/>
      <c r="BA1533" s="148"/>
      <c r="BB1533" s="148"/>
      <c r="BC1533" s="148"/>
      <c r="BD1533" s="148"/>
      <c r="BE1533" s="148"/>
      <c r="BF1533" s="148"/>
      <c r="BG1533" s="148"/>
      <c r="BH1533" s="148"/>
    </row>
    <row r="1534" spans="1:60" outlineLevel="1" x14ac:dyDescent="0.2">
      <c r="A1534" s="155"/>
      <c r="B1534" s="156"/>
      <c r="C1534" s="185" t="s">
        <v>1437</v>
      </c>
      <c r="D1534" s="158"/>
      <c r="E1534" s="159"/>
      <c r="F1534" s="157"/>
      <c r="G1534" s="157"/>
      <c r="H1534" s="157"/>
      <c r="I1534" s="157"/>
      <c r="J1534" s="157"/>
      <c r="K1534" s="157"/>
      <c r="L1534" s="157"/>
      <c r="M1534" s="157"/>
      <c r="N1534" s="157"/>
      <c r="O1534" s="157"/>
      <c r="P1534" s="157"/>
      <c r="Q1534" s="157"/>
      <c r="R1534" s="157"/>
      <c r="S1534" s="157"/>
      <c r="T1534" s="157"/>
      <c r="U1534" s="157"/>
      <c r="V1534" s="157"/>
      <c r="W1534" s="157"/>
      <c r="X1534" s="157"/>
      <c r="Y1534" s="148"/>
      <c r="Z1534" s="148"/>
      <c r="AA1534" s="148"/>
      <c r="AB1534" s="148"/>
      <c r="AC1534" s="148"/>
      <c r="AD1534" s="148"/>
      <c r="AE1534" s="148"/>
      <c r="AF1534" s="148"/>
      <c r="AG1534" s="148" t="s">
        <v>287</v>
      </c>
      <c r="AH1534" s="148">
        <v>0</v>
      </c>
      <c r="AI1534" s="148"/>
      <c r="AJ1534" s="148"/>
      <c r="AK1534" s="148"/>
      <c r="AL1534" s="148"/>
      <c r="AM1534" s="148"/>
      <c r="AN1534" s="148"/>
      <c r="AO1534" s="148"/>
      <c r="AP1534" s="148"/>
      <c r="AQ1534" s="148"/>
      <c r="AR1534" s="148"/>
      <c r="AS1534" s="148"/>
      <c r="AT1534" s="148"/>
      <c r="AU1534" s="148"/>
      <c r="AV1534" s="148"/>
      <c r="AW1534" s="148"/>
      <c r="AX1534" s="148"/>
      <c r="AY1534" s="148"/>
      <c r="AZ1534" s="148"/>
      <c r="BA1534" s="148"/>
      <c r="BB1534" s="148"/>
      <c r="BC1534" s="148"/>
      <c r="BD1534" s="148"/>
      <c r="BE1534" s="148"/>
      <c r="BF1534" s="148"/>
      <c r="BG1534" s="148"/>
      <c r="BH1534" s="148"/>
    </row>
    <row r="1535" spans="1:60" outlineLevel="1" x14ac:dyDescent="0.2">
      <c r="A1535" s="155"/>
      <c r="B1535" s="156"/>
      <c r="C1535" s="185" t="s">
        <v>1438</v>
      </c>
      <c r="D1535" s="158"/>
      <c r="E1535" s="159">
        <v>2.8000000000000003</v>
      </c>
      <c r="F1535" s="157"/>
      <c r="G1535" s="157"/>
      <c r="H1535" s="157"/>
      <c r="I1535" s="157"/>
      <c r="J1535" s="157"/>
      <c r="K1535" s="157"/>
      <c r="L1535" s="157"/>
      <c r="M1535" s="157"/>
      <c r="N1535" s="157"/>
      <c r="O1535" s="157"/>
      <c r="P1535" s="157"/>
      <c r="Q1535" s="157"/>
      <c r="R1535" s="157"/>
      <c r="S1535" s="157"/>
      <c r="T1535" s="157"/>
      <c r="U1535" s="157"/>
      <c r="V1535" s="157"/>
      <c r="W1535" s="157"/>
      <c r="X1535" s="157"/>
      <c r="Y1535" s="148"/>
      <c r="Z1535" s="148"/>
      <c r="AA1535" s="148"/>
      <c r="AB1535" s="148"/>
      <c r="AC1535" s="148"/>
      <c r="AD1535" s="148"/>
      <c r="AE1535" s="148"/>
      <c r="AF1535" s="148"/>
      <c r="AG1535" s="148" t="s">
        <v>287</v>
      </c>
      <c r="AH1535" s="148">
        <v>0</v>
      </c>
      <c r="AI1535" s="148"/>
      <c r="AJ1535" s="148"/>
      <c r="AK1535" s="148"/>
      <c r="AL1535" s="148"/>
      <c r="AM1535" s="148"/>
      <c r="AN1535" s="148"/>
      <c r="AO1535" s="148"/>
      <c r="AP1535" s="148"/>
      <c r="AQ1535" s="148"/>
      <c r="AR1535" s="148"/>
      <c r="AS1535" s="148"/>
      <c r="AT1535" s="148"/>
      <c r="AU1535" s="148"/>
      <c r="AV1535" s="148"/>
      <c r="AW1535" s="148"/>
      <c r="AX1535" s="148"/>
      <c r="AY1535" s="148"/>
      <c r="AZ1535" s="148"/>
      <c r="BA1535" s="148"/>
      <c r="BB1535" s="148"/>
      <c r="BC1535" s="148"/>
      <c r="BD1535" s="148"/>
      <c r="BE1535" s="148"/>
      <c r="BF1535" s="148"/>
      <c r="BG1535" s="148"/>
      <c r="BH1535" s="148"/>
    </row>
    <row r="1536" spans="1:60" outlineLevel="1" x14ac:dyDescent="0.2">
      <c r="A1536" s="167">
        <v>258</v>
      </c>
      <c r="B1536" s="168" t="s">
        <v>1431</v>
      </c>
      <c r="C1536" s="184" t="s">
        <v>1432</v>
      </c>
      <c r="D1536" s="169" t="s">
        <v>353</v>
      </c>
      <c r="E1536" s="170">
        <v>3.08</v>
      </c>
      <c r="F1536" s="171"/>
      <c r="G1536" s="172">
        <f>ROUND(E1536*F1536,2)</f>
        <v>0</v>
      </c>
      <c r="H1536" s="171"/>
      <c r="I1536" s="172">
        <f>ROUND(E1536*H1536,2)</f>
        <v>0</v>
      </c>
      <c r="J1536" s="171"/>
      <c r="K1536" s="172">
        <f>ROUND(E1536*J1536,2)</f>
        <v>0</v>
      </c>
      <c r="L1536" s="172">
        <v>15</v>
      </c>
      <c r="M1536" s="172">
        <f>G1536*(1+L1536/100)</f>
        <v>0</v>
      </c>
      <c r="N1536" s="172">
        <v>0</v>
      </c>
      <c r="O1536" s="172">
        <f>ROUND(E1536*N1536,2)</f>
        <v>0</v>
      </c>
      <c r="P1536" s="172">
        <v>0</v>
      </c>
      <c r="Q1536" s="172">
        <f>ROUND(E1536*P1536,2)</f>
        <v>0</v>
      </c>
      <c r="R1536" s="172" t="s">
        <v>456</v>
      </c>
      <c r="S1536" s="172" t="s">
        <v>291</v>
      </c>
      <c r="T1536" s="173" t="s">
        <v>283</v>
      </c>
      <c r="U1536" s="157">
        <v>0</v>
      </c>
      <c r="V1536" s="157">
        <f>ROUND(E1536*U1536,2)</f>
        <v>0</v>
      </c>
      <c r="W1536" s="157"/>
      <c r="X1536" s="157" t="s">
        <v>284</v>
      </c>
      <c r="Y1536" s="148"/>
      <c r="Z1536" s="148"/>
      <c r="AA1536" s="148"/>
      <c r="AB1536" s="148"/>
      <c r="AC1536" s="148"/>
      <c r="AD1536" s="148"/>
      <c r="AE1536" s="148"/>
      <c r="AF1536" s="148"/>
      <c r="AG1536" s="148" t="s">
        <v>285</v>
      </c>
      <c r="AH1536" s="148"/>
      <c r="AI1536" s="148"/>
      <c r="AJ1536" s="148"/>
      <c r="AK1536" s="148"/>
      <c r="AL1536" s="148"/>
      <c r="AM1536" s="148"/>
      <c r="AN1536" s="148"/>
      <c r="AO1536" s="148"/>
      <c r="AP1536" s="148"/>
      <c r="AQ1536" s="148"/>
      <c r="AR1536" s="148"/>
      <c r="AS1536" s="148"/>
      <c r="AT1536" s="148"/>
      <c r="AU1536" s="148"/>
      <c r="AV1536" s="148"/>
      <c r="AW1536" s="148"/>
      <c r="AX1536" s="148"/>
      <c r="AY1536" s="148"/>
      <c r="AZ1536" s="148"/>
      <c r="BA1536" s="148"/>
      <c r="BB1536" s="148"/>
      <c r="BC1536" s="148"/>
      <c r="BD1536" s="148"/>
      <c r="BE1536" s="148"/>
      <c r="BF1536" s="148"/>
      <c r="BG1536" s="148"/>
      <c r="BH1536" s="148"/>
    </row>
    <row r="1537" spans="1:60" outlineLevel="1" x14ac:dyDescent="0.2">
      <c r="A1537" s="155"/>
      <c r="B1537" s="156"/>
      <c r="C1537" s="185" t="s">
        <v>955</v>
      </c>
      <c r="D1537" s="158"/>
      <c r="E1537" s="159"/>
      <c r="F1537" s="157"/>
      <c r="G1537" s="157"/>
      <c r="H1537" s="157"/>
      <c r="I1537" s="157"/>
      <c r="J1537" s="157"/>
      <c r="K1537" s="157"/>
      <c r="L1537" s="157"/>
      <c r="M1537" s="157"/>
      <c r="N1537" s="157"/>
      <c r="O1537" s="157"/>
      <c r="P1537" s="157"/>
      <c r="Q1537" s="157"/>
      <c r="R1537" s="157"/>
      <c r="S1537" s="157"/>
      <c r="T1537" s="157"/>
      <c r="U1537" s="157"/>
      <c r="V1537" s="157"/>
      <c r="W1537" s="157"/>
      <c r="X1537" s="157"/>
      <c r="Y1537" s="148"/>
      <c r="Z1537" s="148"/>
      <c r="AA1537" s="148"/>
      <c r="AB1537" s="148"/>
      <c r="AC1537" s="148"/>
      <c r="AD1537" s="148"/>
      <c r="AE1537" s="148"/>
      <c r="AF1537" s="148"/>
      <c r="AG1537" s="148" t="s">
        <v>287</v>
      </c>
      <c r="AH1537" s="148">
        <v>0</v>
      </c>
      <c r="AI1537" s="148"/>
      <c r="AJ1537" s="148"/>
      <c r="AK1537" s="148"/>
      <c r="AL1537" s="148"/>
      <c r="AM1537" s="148"/>
      <c r="AN1537" s="148"/>
      <c r="AO1537" s="148"/>
      <c r="AP1537" s="148"/>
      <c r="AQ1537" s="148"/>
      <c r="AR1537" s="148"/>
      <c r="AS1537" s="148"/>
      <c r="AT1537" s="148"/>
      <c r="AU1537" s="148"/>
      <c r="AV1537" s="148"/>
      <c r="AW1537" s="148"/>
      <c r="AX1537" s="148"/>
      <c r="AY1537" s="148"/>
      <c r="AZ1537" s="148"/>
      <c r="BA1537" s="148"/>
      <c r="BB1537" s="148"/>
      <c r="BC1537" s="148"/>
      <c r="BD1537" s="148"/>
      <c r="BE1537" s="148"/>
      <c r="BF1537" s="148"/>
      <c r="BG1537" s="148"/>
      <c r="BH1537" s="148"/>
    </row>
    <row r="1538" spans="1:60" outlineLevel="1" x14ac:dyDescent="0.2">
      <c r="A1538" s="155"/>
      <c r="B1538" s="156"/>
      <c r="C1538" s="185" t="s">
        <v>1304</v>
      </c>
      <c r="D1538" s="158"/>
      <c r="E1538" s="159"/>
      <c r="F1538" s="157"/>
      <c r="G1538" s="157"/>
      <c r="H1538" s="157"/>
      <c r="I1538" s="157"/>
      <c r="J1538" s="157"/>
      <c r="K1538" s="157"/>
      <c r="L1538" s="157"/>
      <c r="M1538" s="157"/>
      <c r="N1538" s="157"/>
      <c r="O1538" s="157"/>
      <c r="P1538" s="157"/>
      <c r="Q1538" s="157"/>
      <c r="R1538" s="157"/>
      <c r="S1538" s="157"/>
      <c r="T1538" s="157"/>
      <c r="U1538" s="157"/>
      <c r="V1538" s="157"/>
      <c r="W1538" s="157"/>
      <c r="X1538" s="157"/>
      <c r="Y1538" s="148"/>
      <c r="Z1538" s="148"/>
      <c r="AA1538" s="148"/>
      <c r="AB1538" s="148"/>
      <c r="AC1538" s="148"/>
      <c r="AD1538" s="148"/>
      <c r="AE1538" s="148"/>
      <c r="AF1538" s="148"/>
      <c r="AG1538" s="148" t="s">
        <v>287</v>
      </c>
      <c r="AH1538" s="148">
        <v>0</v>
      </c>
      <c r="AI1538" s="148"/>
      <c r="AJ1538" s="148"/>
      <c r="AK1538" s="148"/>
      <c r="AL1538" s="148"/>
      <c r="AM1538" s="148"/>
      <c r="AN1538" s="148"/>
      <c r="AO1538" s="148"/>
      <c r="AP1538" s="148"/>
      <c r="AQ1538" s="148"/>
      <c r="AR1538" s="148"/>
      <c r="AS1538" s="148"/>
      <c r="AT1538" s="148"/>
      <c r="AU1538" s="148"/>
      <c r="AV1538" s="148"/>
      <c r="AW1538" s="148"/>
      <c r="AX1538" s="148"/>
      <c r="AY1538" s="148"/>
      <c r="AZ1538" s="148"/>
      <c r="BA1538" s="148"/>
      <c r="BB1538" s="148"/>
      <c r="BC1538" s="148"/>
      <c r="BD1538" s="148"/>
      <c r="BE1538" s="148"/>
      <c r="BF1538" s="148"/>
      <c r="BG1538" s="148"/>
      <c r="BH1538" s="148"/>
    </row>
    <row r="1539" spans="1:60" outlineLevel="1" x14ac:dyDescent="0.2">
      <c r="A1539" s="155"/>
      <c r="B1539" s="156"/>
      <c r="C1539" s="185" t="s">
        <v>1439</v>
      </c>
      <c r="D1539" s="158"/>
      <c r="E1539" s="159"/>
      <c r="F1539" s="157"/>
      <c r="G1539" s="157"/>
      <c r="H1539" s="157"/>
      <c r="I1539" s="157"/>
      <c r="J1539" s="157"/>
      <c r="K1539" s="157"/>
      <c r="L1539" s="157"/>
      <c r="M1539" s="157"/>
      <c r="N1539" s="157"/>
      <c r="O1539" s="157"/>
      <c r="P1539" s="157"/>
      <c r="Q1539" s="157"/>
      <c r="R1539" s="157"/>
      <c r="S1539" s="157"/>
      <c r="T1539" s="157"/>
      <c r="U1539" s="157"/>
      <c r="V1539" s="157"/>
      <c r="W1539" s="157"/>
      <c r="X1539" s="157"/>
      <c r="Y1539" s="148"/>
      <c r="Z1539" s="148"/>
      <c r="AA1539" s="148"/>
      <c r="AB1539" s="148"/>
      <c r="AC1539" s="148"/>
      <c r="AD1539" s="148"/>
      <c r="AE1539" s="148"/>
      <c r="AF1539" s="148"/>
      <c r="AG1539" s="148" t="s">
        <v>287</v>
      </c>
      <c r="AH1539" s="148">
        <v>0</v>
      </c>
      <c r="AI1539" s="148"/>
      <c r="AJ1539" s="148"/>
      <c r="AK1539" s="148"/>
      <c r="AL1539" s="148"/>
      <c r="AM1539" s="148"/>
      <c r="AN1539" s="148"/>
      <c r="AO1539" s="148"/>
      <c r="AP1539" s="148"/>
      <c r="AQ1539" s="148"/>
      <c r="AR1539" s="148"/>
      <c r="AS1539" s="148"/>
      <c r="AT1539" s="148"/>
      <c r="AU1539" s="148"/>
      <c r="AV1539" s="148"/>
      <c r="AW1539" s="148"/>
      <c r="AX1539" s="148"/>
      <c r="AY1539" s="148"/>
      <c r="AZ1539" s="148"/>
      <c r="BA1539" s="148"/>
      <c r="BB1539" s="148"/>
      <c r="BC1539" s="148"/>
      <c r="BD1539" s="148"/>
      <c r="BE1539" s="148"/>
      <c r="BF1539" s="148"/>
      <c r="BG1539" s="148"/>
      <c r="BH1539" s="148"/>
    </row>
    <row r="1540" spans="1:60" outlineLevel="1" x14ac:dyDescent="0.2">
      <c r="A1540" s="155"/>
      <c r="B1540" s="156"/>
      <c r="C1540" s="185" t="s">
        <v>1440</v>
      </c>
      <c r="D1540" s="158"/>
      <c r="E1540" s="159">
        <v>3.08</v>
      </c>
      <c r="F1540" s="157"/>
      <c r="G1540" s="157"/>
      <c r="H1540" s="157"/>
      <c r="I1540" s="157"/>
      <c r="J1540" s="157"/>
      <c r="K1540" s="157"/>
      <c r="L1540" s="157"/>
      <c r="M1540" s="157"/>
      <c r="N1540" s="157"/>
      <c r="O1540" s="157"/>
      <c r="P1540" s="157"/>
      <c r="Q1540" s="157"/>
      <c r="R1540" s="157"/>
      <c r="S1540" s="157"/>
      <c r="T1540" s="157"/>
      <c r="U1540" s="157"/>
      <c r="V1540" s="157"/>
      <c r="W1540" s="157"/>
      <c r="X1540" s="157"/>
      <c r="Y1540" s="148"/>
      <c r="Z1540" s="148"/>
      <c r="AA1540" s="148"/>
      <c r="AB1540" s="148"/>
      <c r="AC1540" s="148"/>
      <c r="AD1540" s="148"/>
      <c r="AE1540" s="148"/>
      <c r="AF1540" s="148"/>
      <c r="AG1540" s="148" t="s">
        <v>287</v>
      </c>
      <c r="AH1540" s="148">
        <v>0</v>
      </c>
      <c r="AI1540" s="148"/>
      <c r="AJ1540" s="148"/>
      <c r="AK1540" s="148"/>
      <c r="AL1540" s="148"/>
      <c r="AM1540" s="148"/>
      <c r="AN1540" s="148"/>
      <c r="AO1540" s="148"/>
      <c r="AP1540" s="148"/>
      <c r="AQ1540" s="148"/>
      <c r="AR1540" s="148"/>
      <c r="AS1540" s="148"/>
      <c r="AT1540" s="148"/>
      <c r="AU1540" s="148"/>
      <c r="AV1540" s="148"/>
      <c r="AW1540" s="148"/>
      <c r="AX1540" s="148"/>
      <c r="AY1540" s="148"/>
      <c r="AZ1540" s="148"/>
      <c r="BA1540" s="148"/>
      <c r="BB1540" s="148"/>
      <c r="BC1540" s="148"/>
      <c r="BD1540" s="148"/>
      <c r="BE1540" s="148"/>
      <c r="BF1540" s="148"/>
      <c r="BG1540" s="148"/>
      <c r="BH1540" s="148"/>
    </row>
    <row r="1541" spans="1:60" outlineLevel="1" x14ac:dyDescent="0.2">
      <c r="A1541" s="167">
        <v>259</v>
      </c>
      <c r="B1541" s="168" t="s">
        <v>1441</v>
      </c>
      <c r="C1541" s="184" t="s">
        <v>1442</v>
      </c>
      <c r="D1541" s="169" t="s">
        <v>353</v>
      </c>
      <c r="E1541" s="170">
        <v>466.42</v>
      </c>
      <c r="F1541" s="171"/>
      <c r="G1541" s="172">
        <f>ROUND(E1541*F1541,2)</f>
        <v>0</v>
      </c>
      <c r="H1541" s="171"/>
      <c r="I1541" s="172">
        <f>ROUND(E1541*H1541,2)</f>
        <v>0</v>
      </c>
      <c r="J1541" s="171"/>
      <c r="K1541" s="172">
        <f>ROUND(E1541*J1541,2)</f>
        <v>0</v>
      </c>
      <c r="L1541" s="172">
        <v>15</v>
      </c>
      <c r="M1541" s="172">
        <f>G1541*(1+L1541/100)</f>
        <v>0</v>
      </c>
      <c r="N1541" s="172">
        <v>0</v>
      </c>
      <c r="O1541" s="172">
        <f>ROUND(E1541*N1541,2)</f>
        <v>0</v>
      </c>
      <c r="P1541" s="172">
        <v>0</v>
      </c>
      <c r="Q1541" s="172">
        <f>ROUND(E1541*P1541,2)</f>
        <v>0</v>
      </c>
      <c r="R1541" s="172"/>
      <c r="S1541" s="172" t="s">
        <v>291</v>
      </c>
      <c r="T1541" s="173" t="s">
        <v>283</v>
      </c>
      <c r="U1541" s="157">
        <v>0</v>
      </c>
      <c r="V1541" s="157">
        <f>ROUND(E1541*U1541,2)</f>
        <v>0</v>
      </c>
      <c r="W1541" s="157"/>
      <c r="X1541" s="157" t="s">
        <v>292</v>
      </c>
      <c r="Y1541" s="148"/>
      <c r="Z1541" s="148"/>
      <c r="AA1541" s="148"/>
      <c r="AB1541" s="148"/>
      <c r="AC1541" s="148"/>
      <c r="AD1541" s="148"/>
      <c r="AE1541" s="148"/>
      <c r="AF1541" s="148"/>
      <c r="AG1541" s="148" t="s">
        <v>1242</v>
      </c>
      <c r="AH1541" s="148"/>
      <c r="AI1541" s="148"/>
      <c r="AJ1541" s="148"/>
      <c r="AK1541" s="148"/>
      <c r="AL1541" s="148"/>
      <c r="AM1541" s="148"/>
      <c r="AN1541" s="148"/>
      <c r="AO1541" s="148"/>
      <c r="AP1541" s="148"/>
      <c r="AQ1541" s="148"/>
      <c r="AR1541" s="148"/>
      <c r="AS1541" s="148"/>
      <c r="AT1541" s="148"/>
      <c r="AU1541" s="148"/>
      <c r="AV1541" s="148"/>
      <c r="AW1541" s="148"/>
      <c r="AX1541" s="148"/>
      <c r="AY1541" s="148"/>
      <c r="AZ1541" s="148"/>
      <c r="BA1541" s="148"/>
      <c r="BB1541" s="148"/>
      <c r="BC1541" s="148"/>
      <c r="BD1541" s="148"/>
      <c r="BE1541" s="148"/>
      <c r="BF1541" s="148"/>
      <c r="BG1541" s="148"/>
      <c r="BH1541" s="148"/>
    </row>
    <row r="1542" spans="1:60" outlineLevel="1" x14ac:dyDescent="0.2">
      <c r="A1542" s="155"/>
      <c r="B1542" s="156"/>
      <c r="C1542" s="185" t="s">
        <v>955</v>
      </c>
      <c r="D1542" s="158"/>
      <c r="E1542" s="159"/>
      <c r="F1542" s="157"/>
      <c r="G1542" s="157"/>
      <c r="H1542" s="157"/>
      <c r="I1542" s="157"/>
      <c r="J1542" s="157"/>
      <c r="K1542" s="157"/>
      <c r="L1542" s="157"/>
      <c r="M1542" s="157"/>
      <c r="N1542" s="157"/>
      <c r="O1542" s="157"/>
      <c r="P1542" s="157"/>
      <c r="Q1542" s="157"/>
      <c r="R1542" s="157"/>
      <c r="S1542" s="157"/>
      <c r="T1542" s="157"/>
      <c r="U1542" s="157"/>
      <c r="V1542" s="157"/>
      <c r="W1542" s="157"/>
      <c r="X1542" s="157"/>
      <c r="Y1542" s="148"/>
      <c r="Z1542" s="148"/>
      <c r="AA1542" s="148"/>
      <c r="AB1542" s="148"/>
      <c r="AC1542" s="148"/>
      <c r="AD1542" s="148"/>
      <c r="AE1542" s="148"/>
      <c r="AF1542" s="148"/>
      <c r="AG1542" s="148" t="s">
        <v>287</v>
      </c>
      <c r="AH1542" s="148">
        <v>0</v>
      </c>
      <c r="AI1542" s="148"/>
      <c r="AJ1542" s="148"/>
      <c r="AK1542" s="148"/>
      <c r="AL1542" s="148"/>
      <c r="AM1542" s="148"/>
      <c r="AN1542" s="148"/>
      <c r="AO1542" s="148"/>
      <c r="AP1542" s="148"/>
      <c r="AQ1542" s="148"/>
      <c r="AR1542" s="148"/>
      <c r="AS1542" s="148"/>
      <c r="AT1542" s="148"/>
      <c r="AU1542" s="148"/>
      <c r="AV1542" s="148"/>
      <c r="AW1542" s="148"/>
      <c r="AX1542" s="148"/>
      <c r="AY1542" s="148"/>
      <c r="AZ1542" s="148"/>
      <c r="BA1542" s="148"/>
      <c r="BB1542" s="148"/>
      <c r="BC1542" s="148"/>
      <c r="BD1542" s="148"/>
      <c r="BE1542" s="148"/>
      <c r="BF1542" s="148"/>
      <c r="BG1542" s="148"/>
      <c r="BH1542" s="148"/>
    </row>
    <row r="1543" spans="1:60" outlineLevel="1" x14ac:dyDescent="0.2">
      <c r="A1543" s="155"/>
      <c r="B1543" s="156"/>
      <c r="C1543" s="185" t="s">
        <v>1424</v>
      </c>
      <c r="D1543" s="158"/>
      <c r="E1543" s="159"/>
      <c r="F1543" s="157"/>
      <c r="G1543" s="157"/>
      <c r="H1543" s="157"/>
      <c r="I1543" s="157"/>
      <c r="J1543" s="157"/>
      <c r="K1543" s="157"/>
      <c r="L1543" s="157"/>
      <c r="M1543" s="157"/>
      <c r="N1543" s="157"/>
      <c r="O1543" s="157"/>
      <c r="P1543" s="157"/>
      <c r="Q1543" s="157"/>
      <c r="R1543" s="157"/>
      <c r="S1543" s="157"/>
      <c r="T1543" s="157"/>
      <c r="U1543" s="157"/>
      <c r="V1543" s="157"/>
      <c r="W1543" s="157"/>
      <c r="X1543" s="157"/>
      <c r="Y1543" s="148"/>
      <c r="Z1543" s="148"/>
      <c r="AA1543" s="148"/>
      <c r="AB1543" s="148"/>
      <c r="AC1543" s="148"/>
      <c r="AD1543" s="148"/>
      <c r="AE1543" s="148"/>
      <c r="AF1543" s="148"/>
      <c r="AG1543" s="148" t="s">
        <v>287</v>
      </c>
      <c r="AH1543" s="148">
        <v>0</v>
      </c>
      <c r="AI1543" s="148"/>
      <c r="AJ1543" s="148"/>
      <c r="AK1543" s="148"/>
      <c r="AL1543" s="148"/>
      <c r="AM1543" s="148"/>
      <c r="AN1543" s="148"/>
      <c r="AO1543" s="148"/>
      <c r="AP1543" s="148"/>
      <c r="AQ1543" s="148"/>
      <c r="AR1543" s="148"/>
      <c r="AS1543" s="148"/>
      <c r="AT1543" s="148"/>
      <c r="AU1543" s="148"/>
      <c r="AV1543" s="148"/>
      <c r="AW1543" s="148"/>
      <c r="AX1543" s="148"/>
      <c r="AY1543" s="148"/>
      <c r="AZ1543" s="148"/>
      <c r="BA1543" s="148"/>
      <c r="BB1543" s="148"/>
      <c r="BC1543" s="148"/>
      <c r="BD1543" s="148"/>
      <c r="BE1543" s="148"/>
      <c r="BF1543" s="148"/>
      <c r="BG1543" s="148"/>
      <c r="BH1543" s="148"/>
    </row>
    <row r="1544" spans="1:60" outlineLevel="1" x14ac:dyDescent="0.2">
      <c r="A1544" s="155"/>
      <c r="B1544" s="156"/>
      <c r="C1544" s="185" t="s">
        <v>1425</v>
      </c>
      <c r="D1544" s="158"/>
      <c r="E1544" s="159">
        <v>466.42</v>
      </c>
      <c r="F1544" s="157"/>
      <c r="G1544" s="157"/>
      <c r="H1544" s="157"/>
      <c r="I1544" s="157"/>
      <c r="J1544" s="157"/>
      <c r="K1544" s="157"/>
      <c r="L1544" s="157"/>
      <c r="M1544" s="157"/>
      <c r="N1544" s="157"/>
      <c r="O1544" s="157"/>
      <c r="P1544" s="157"/>
      <c r="Q1544" s="157"/>
      <c r="R1544" s="157"/>
      <c r="S1544" s="157"/>
      <c r="T1544" s="157"/>
      <c r="U1544" s="157"/>
      <c r="V1544" s="157"/>
      <c r="W1544" s="157"/>
      <c r="X1544" s="157"/>
      <c r="Y1544" s="148"/>
      <c r="Z1544" s="148"/>
      <c r="AA1544" s="148"/>
      <c r="AB1544" s="148"/>
      <c r="AC1544" s="148"/>
      <c r="AD1544" s="148"/>
      <c r="AE1544" s="148"/>
      <c r="AF1544" s="148"/>
      <c r="AG1544" s="148" t="s">
        <v>287</v>
      </c>
      <c r="AH1544" s="148">
        <v>0</v>
      </c>
      <c r="AI1544" s="148"/>
      <c r="AJ1544" s="148"/>
      <c r="AK1544" s="148"/>
      <c r="AL1544" s="148"/>
      <c r="AM1544" s="148"/>
      <c r="AN1544" s="148"/>
      <c r="AO1544" s="148"/>
      <c r="AP1544" s="148"/>
      <c r="AQ1544" s="148"/>
      <c r="AR1544" s="148"/>
      <c r="AS1544" s="148"/>
      <c r="AT1544" s="148"/>
      <c r="AU1544" s="148"/>
      <c r="AV1544" s="148"/>
      <c r="AW1544" s="148"/>
      <c r="AX1544" s="148"/>
      <c r="AY1544" s="148"/>
      <c r="AZ1544" s="148"/>
      <c r="BA1544" s="148"/>
      <c r="BB1544" s="148"/>
      <c r="BC1544" s="148"/>
      <c r="BD1544" s="148"/>
      <c r="BE1544" s="148"/>
      <c r="BF1544" s="148"/>
      <c r="BG1544" s="148"/>
      <c r="BH1544" s="148"/>
    </row>
    <row r="1545" spans="1:60" outlineLevel="1" x14ac:dyDescent="0.2">
      <c r="A1545" s="167">
        <v>260</v>
      </c>
      <c r="B1545" s="168" t="s">
        <v>1443</v>
      </c>
      <c r="C1545" s="184" t="s">
        <v>1444</v>
      </c>
      <c r="D1545" s="169" t="s">
        <v>353</v>
      </c>
      <c r="E1545" s="170">
        <v>466.42</v>
      </c>
      <c r="F1545" s="171"/>
      <c r="G1545" s="172">
        <f>ROUND(E1545*F1545,2)</f>
        <v>0</v>
      </c>
      <c r="H1545" s="171"/>
      <c r="I1545" s="172">
        <f>ROUND(E1545*H1545,2)</f>
        <v>0</v>
      </c>
      <c r="J1545" s="171"/>
      <c r="K1545" s="172">
        <f>ROUND(E1545*J1545,2)</f>
        <v>0</v>
      </c>
      <c r="L1545" s="172">
        <v>15</v>
      </c>
      <c r="M1545" s="172">
        <f>G1545*(1+L1545/100)</f>
        <v>0</v>
      </c>
      <c r="N1545" s="172">
        <v>0</v>
      </c>
      <c r="O1545" s="172">
        <f>ROUND(E1545*N1545,2)</f>
        <v>0</v>
      </c>
      <c r="P1545" s="172">
        <v>0</v>
      </c>
      <c r="Q1545" s="172">
        <f>ROUND(E1545*P1545,2)</f>
        <v>0</v>
      </c>
      <c r="R1545" s="172"/>
      <c r="S1545" s="172" t="s">
        <v>291</v>
      </c>
      <c r="T1545" s="173" t="s">
        <v>283</v>
      </c>
      <c r="U1545" s="157">
        <v>0</v>
      </c>
      <c r="V1545" s="157">
        <f>ROUND(E1545*U1545,2)</f>
        <v>0</v>
      </c>
      <c r="W1545" s="157"/>
      <c r="X1545" s="157" t="s">
        <v>292</v>
      </c>
      <c r="Y1545" s="148"/>
      <c r="Z1545" s="148"/>
      <c r="AA1545" s="148"/>
      <c r="AB1545" s="148"/>
      <c r="AC1545" s="148"/>
      <c r="AD1545" s="148"/>
      <c r="AE1545" s="148"/>
      <c r="AF1545" s="148"/>
      <c r="AG1545" s="148" t="s">
        <v>1242</v>
      </c>
      <c r="AH1545" s="148"/>
      <c r="AI1545" s="148"/>
      <c r="AJ1545" s="148"/>
      <c r="AK1545" s="148"/>
      <c r="AL1545" s="148"/>
      <c r="AM1545" s="148"/>
      <c r="AN1545" s="148"/>
      <c r="AO1545" s="148"/>
      <c r="AP1545" s="148"/>
      <c r="AQ1545" s="148"/>
      <c r="AR1545" s="148"/>
      <c r="AS1545" s="148"/>
      <c r="AT1545" s="148"/>
      <c r="AU1545" s="148"/>
      <c r="AV1545" s="148"/>
      <c r="AW1545" s="148"/>
      <c r="AX1545" s="148"/>
      <c r="AY1545" s="148"/>
      <c r="AZ1545" s="148"/>
      <c r="BA1545" s="148"/>
      <c r="BB1545" s="148"/>
      <c r="BC1545" s="148"/>
      <c r="BD1545" s="148"/>
      <c r="BE1545" s="148"/>
      <c r="BF1545" s="148"/>
      <c r="BG1545" s="148"/>
      <c r="BH1545" s="148"/>
    </row>
    <row r="1546" spans="1:60" outlineLevel="1" x14ac:dyDescent="0.2">
      <c r="A1546" s="155"/>
      <c r="B1546" s="156"/>
      <c r="C1546" s="185" t="s">
        <v>955</v>
      </c>
      <c r="D1546" s="158"/>
      <c r="E1546" s="159"/>
      <c r="F1546" s="157"/>
      <c r="G1546" s="157"/>
      <c r="H1546" s="157"/>
      <c r="I1546" s="157"/>
      <c r="J1546" s="157"/>
      <c r="K1546" s="157"/>
      <c r="L1546" s="157"/>
      <c r="M1546" s="157"/>
      <c r="N1546" s="157"/>
      <c r="O1546" s="157"/>
      <c r="P1546" s="157"/>
      <c r="Q1546" s="157"/>
      <c r="R1546" s="157"/>
      <c r="S1546" s="157"/>
      <c r="T1546" s="157"/>
      <c r="U1546" s="157"/>
      <c r="V1546" s="157"/>
      <c r="W1546" s="157"/>
      <c r="X1546" s="157"/>
      <c r="Y1546" s="148"/>
      <c r="Z1546" s="148"/>
      <c r="AA1546" s="148"/>
      <c r="AB1546" s="148"/>
      <c r="AC1546" s="148"/>
      <c r="AD1546" s="148"/>
      <c r="AE1546" s="148"/>
      <c r="AF1546" s="148"/>
      <c r="AG1546" s="148" t="s">
        <v>287</v>
      </c>
      <c r="AH1546" s="148">
        <v>0</v>
      </c>
      <c r="AI1546" s="148"/>
      <c r="AJ1546" s="148"/>
      <c r="AK1546" s="148"/>
      <c r="AL1546" s="148"/>
      <c r="AM1546" s="148"/>
      <c r="AN1546" s="148"/>
      <c r="AO1546" s="148"/>
      <c r="AP1546" s="148"/>
      <c r="AQ1546" s="148"/>
      <c r="AR1546" s="148"/>
      <c r="AS1546" s="148"/>
      <c r="AT1546" s="148"/>
      <c r="AU1546" s="148"/>
      <c r="AV1546" s="148"/>
      <c r="AW1546" s="148"/>
      <c r="AX1546" s="148"/>
      <c r="AY1546" s="148"/>
      <c r="AZ1546" s="148"/>
      <c r="BA1546" s="148"/>
      <c r="BB1546" s="148"/>
      <c r="BC1546" s="148"/>
      <c r="BD1546" s="148"/>
      <c r="BE1546" s="148"/>
      <c r="BF1546" s="148"/>
      <c r="BG1546" s="148"/>
      <c r="BH1546" s="148"/>
    </row>
    <row r="1547" spans="1:60" outlineLevel="1" x14ac:dyDescent="0.2">
      <c r="A1547" s="155"/>
      <c r="B1547" s="156"/>
      <c r="C1547" s="185" t="s">
        <v>1424</v>
      </c>
      <c r="D1547" s="158"/>
      <c r="E1547" s="159"/>
      <c r="F1547" s="157"/>
      <c r="G1547" s="157"/>
      <c r="H1547" s="157"/>
      <c r="I1547" s="157"/>
      <c r="J1547" s="157"/>
      <c r="K1547" s="157"/>
      <c r="L1547" s="157"/>
      <c r="M1547" s="157"/>
      <c r="N1547" s="157"/>
      <c r="O1547" s="157"/>
      <c r="P1547" s="157"/>
      <c r="Q1547" s="157"/>
      <c r="R1547" s="157"/>
      <c r="S1547" s="157"/>
      <c r="T1547" s="157"/>
      <c r="U1547" s="157"/>
      <c r="V1547" s="157"/>
      <c r="W1547" s="157"/>
      <c r="X1547" s="157"/>
      <c r="Y1547" s="148"/>
      <c r="Z1547" s="148"/>
      <c r="AA1547" s="148"/>
      <c r="AB1547" s="148"/>
      <c r="AC1547" s="148"/>
      <c r="AD1547" s="148"/>
      <c r="AE1547" s="148"/>
      <c r="AF1547" s="148"/>
      <c r="AG1547" s="148" t="s">
        <v>287</v>
      </c>
      <c r="AH1547" s="148">
        <v>0</v>
      </c>
      <c r="AI1547" s="148"/>
      <c r="AJ1547" s="148"/>
      <c r="AK1547" s="148"/>
      <c r="AL1547" s="148"/>
      <c r="AM1547" s="148"/>
      <c r="AN1547" s="148"/>
      <c r="AO1547" s="148"/>
      <c r="AP1547" s="148"/>
      <c r="AQ1547" s="148"/>
      <c r="AR1547" s="148"/>
      <c r="AS1547" s="148"/>
      <c r="AT1547" s="148"/>
      <c r="AU1547" s="148"/>
      <c r="AV1547" s="148"/>
      <c r="AW1547" s="148"/>
      <c r="AX1547" s="148"/>
      <c r="AY1547" s="148"/>
      <c r="AZ1547" s="148"/>
      <c r="BA1547" s="148"/>
      <c r="BB1547" s="148"/>
      <c r="BC1547" s="148"/>
      <c r="BD1547" s="148"/>
      <c r="BE1547" s="148"/>
      <c r="BF1547" s="148"/>
      <c r="BG1547" s="148"/>
      <c r="BH1547" s="148"/>
    </row>
    <row r="1548" spans="1:60" outlineLevel="1" x14ac:dyDescent="0.2">
      <c r="A1548" s="155"/>
      <c r="B1548" s="156"/>
      <c r="C1548" s="185" t="s">
        <v>1425</v>
      </c>
      <c r="D1548" s="158"/>
      <c r="E1548" s="159">
        <v>466.42</v>
      </c>
      <c r="F1548" s="157"/>
      <c r="G1548" s="157"/>
      <c r="H1548" s="157"/>
      <c r="I1548" s="157"/>
      <c r="J1548" s="157"/>
      <c r="K1548" s="157"/>
      <c r="L1548" s="157"/>
      <c r="M1548" s="157"/>
      <c r="N1548" s="157"/>
      <c r="O1548" s="157"/>
      <c r="P1548" s="157"/>
      <c r="Q1548" s="157"/>
      <c r="R1548" s="157"/>
      <c r="S1548" s="157"/>
      <c r="T1548" s="157"/>
      <c r="U1548" s="157"/>
      <c r="V1548" s="157"/>
      <c r="W1548" s="157"/>
      <c r="X1548" s="157"/>
      <c r="Y1548" s="148"/>
      <c r="Z1548" s="148"/>
      <c r="AA1548" s="148"/>
      <c r="AB1548" s="148"/>
      <c r="AC1548" s="148"/>
      <c r="AD1548" s="148"/>
      <c r="AE1548" s="148"/>
      <c r="AF1548" s="148"/>
      <c r="AG1548" s="148" t="s">
        <v>287</v>
      </c>
      <c r="AH1548" s="148">
        <v>0</v>
      </c>
      <c r="AI1548" s="148"/>
      <c r="AJ1548" s="148"/>
      <c r="AK1548" s="148"/>
      <c r="AL1548" s="148"/>
      <c r="AM1548" s="148"/>
      <c r="AN1548" s="148"/>
      <c r="AO1548" s="148"/>
      <c r="AP1548" s="148"/>
      <c r="AQ1548" s="148"/>
      <c r="AR1548" s="148"/>
      <c r="AS1548" s="148"/>
      <c r="AT1548" s="148"/>
      <c r="AU1548" s="148"/>
      <c r="AV1548" s="148"/>
      <c r="AW1548" s="148"/>
      <c r="AX1548" s="148"/>
      <c r="AY1548" s="148"/>
      <c r="AZ1548" s="148"/>
      <c r="BA1548" s="148"/>
      <c r="BB1548" s="148"/>
      <c r="BC1548" s="148"/>
      <c r="BD1548" s="148"/>
      <c r="BE1548" s="148"/>
      <c r="BF1548" s="148"/>
      <c r="BG1548" s="148"/>
      <c r="BH1548" s="148"/>
    </row>
    <row r="1549" spans="1:60" outlineLevel="1" x14ac:dyDescent="0.2">
      <c r="A1549" s="174">
        <v>261</v>
      </c>
      <c r="B1549" s="175" t="s">
        <v>1445</v>
      </c>
      <c r="C1549" s="186" t="s">
        <v>1446</v>
      </c>
      <c r="D1549" s="176" t="s">
        <v>0</v>
      </c>
      <c r="E1549" s="177">
        <v>7.4</v>
      </c>
      <c r="F1549" s="178"/>
      <c r="G1549" s="179">
        <f>ROUND(E1549*F1549,2)</f>
        <v>0</v>
      </c>
      <c r="H1549" s="178"/>
      <c r="I1549" s="179">
        <f>ROUND(E1549*H1549,2)</f>
        <v>0</v>
      </c>
      <c r="J1549" s="178"/>
      <c r="K1549" s="179">
        <f>ROUND(E1549*J1549,2)</f>
        <v>0</v>
      </c>
      <c r="L1549" s="179">
        <v>15</v>
      </c>
      <c r="M1549" s="179">
        <f>G1549*(1+L1549/100)</f>
        <v>0</v>
      </c>
      <c r="N1549" s="179">
        <v>0</v>
      </c>
      <c r="O1549" s="179">
        <f>ROUND(E1549*N1549,2)</f>
        <v>0</v>
      </c>
      <c r="P1549" s="179">
        <v>0</v>
      </c>
      <c r="Q1549" s="179">
        <f>ROUND(E1549*P1549,2)</f>
        <v>0</v>
      </c>
      <c r="R1549" s="179"/>
      <c r="S1549" s="179" t="s">
        <v>291</v>
      </c>
      <c r="T1549" s="180" t="s">
        <v>283</v>
      </c>
      <c r="U1549" s="157">
        <v>0</v>
      </c>
      <c r="V1549" s="157">
        <f>ROUND(E1549*U1549,2)</f>
        <v>0</v>
      </c>
      <c r="W1549" s="157"/>
      <c r="X1549" s="157" t="s">
        <v>292</v>
      </c>
      <c r="Y1549" s="148"/>
      <c r="Z1549" s="148"/>
      <c r="AA1549" s="148"/>
      <c r="AB1549" s="148"/>
      <c r="AC1549" s="148"/>
      <c r="AD1549" s="148"/>
      <c r="AE1549" s="148"/>
      <c r="AF1549" s="148"/>
      <c r="AG1549" s="148" t="s">
        <v>1242</v>
      </c>
      <c r="AH1549" s="148"/>
      <c r="AI1549" s="148"/>
      <c r="AJ1549" s="148"/>
      <c r="AK1549" s="148"/>
      <c r="AL1549" s="148"/>
      <c r="AM1549" s="148"/>
      <c r="AN1549" s="148"/>
      <c r="AO1549" s="148"/>
      <c r="AP1549" s="148"/>
      <c r="AQ1549" s="148"/>
      <c r="AR1549" s="148"/>
      <c r="AS1549" s="148"/>
      <c r="AT1549" s="148"/>
      <c r="AU1549" s="148"/>
      <c r="AV1549" s="148"/>
      <c r="AW1549" s="148"/>
      <c r="AX1549" s="148"/>
      <c r="AY1549" s="148"/>
      <c r="AZ1549" s="148"/>
      <c r="BA1549" s="148"/>
      <c r="BB1549" s="148"/>
      <c r="BC1549" s="148"/>
      <c r="BD1549" s="148"/>
      <c r="BE1549" s="148"/>
      <c r="BF1549" s="148"/>
      <c r="BG1549" s="148"/>
      <c r="BH1549" s="148"/>
    </row>
    <row r="1550" spans="1:60" x14ac:dyDescent="0.2">
      <c r="A1550" s="161" t="s">
        <v>277</v>
      </c>
      <c r="B1550" s="162" t="s">
        <v>224</v>
      </c>
      <c r="C1550" s="183" t="s">
        <v>225</v>
      </c>
      <c r="D1550" s="163"/>
      <c r="E1550" s="164"/>
      <c r="F1550" s="165"/>
      <c r="G1550" s="165">
        <f>SUMIF(AG1551:AG1574,"&lt;&gt;NOR",G1551:G1574)</f>
        <v>0</v>
      </c>
      <c r="H1550" s="165"/>
      <c r="I1550" s="165">
        <f>SUM(I1551:I1574)</f>
        <v>0</v>
      </c>
      <c r="J1550" s="165"/>
      <c r="K1550" s="165">
        <f>SUM(K1551:K1574)</f>
        <v>0</v>
      </c>
      <c r="L1550" s="165"/>
      <c r="M1550" s="165">
        <f>SUM(M1551:M1574)</f>
        <v>0</v>
      </c>
      <c r="N1550" s="165"/>
      <c r="O1550" s="165">
        <f>SUM(O1551:O1574)</f>
        <v>0</v>
      </c>
      <c r="P1550" s="165"/>
      <c r="Q1550" s="165">
        <f>SUM(Q1551:Q1574)</f>
        <v>0</v>
      </c>
      <c r="R1550" s="165"/>
      <c r="S1550" s="165"/>
      <c r="T1550" s="166"/>
      <c r="U1550" s="160"/>
      <c r="V1550" s="160">
        <f>SUM(V1551:V1574)</f>
        <v>0</v>
      </c>
      <c r="W1550" s="160"/>
      <c r="X1550" s="160"/>
      <c r="AG1550" t="s">
        <v>278</v>
      </c>
    </row>
    <row r="1551" spans="1:60" outlineLevel="1" x14ac:dyDescent="0.2">
      <c r="A1551" s="167">
        <v>262</v>
      </c>
      <c r="B1551" s="168" t="s">
        <v>1447</v>
      </c>
      <c r="C1551" s="184" t="s">
        <v>1448</v>
      </c>
      <c r="D1551" s="169" t="s">
        <v>353</v>
      </c>
      <c r="E1551" s="170">
        <v>17</v>
      </c>
      <c r="F1551" s="171"/>
      <c r="G1551" s="172">
        <f>ROUND(E1551*F1551,2)</f>
        <v>0</v>
      </c>
      <c r="H1551" s="171"/>
      <c r="I1551" s="172">
        <f>ROUND(E1551*H1551,2)</f>
        <v>0</v>
      </c>
      <c r="J1551" s="171"/>
      <c r="K1551" s="172">
        <f>ROUND(E1551*J1551,2)</f>
        <v>0</v>
      </c>
      <c r="L1551" s="172">
        <v>15</v>
      </c>
      <c r="M1551" s="172">
        <f>G1551*(1+L1551/100)</f>
        <v>0</v>
      </c>
      <c r="N1551" s="172">
        <v>0</v>
      </c>
      <c r="O1551" s="172">
        <f>ROUND(E1551*N1551,2)</f>
        <v>0</v>
      </c>
      <c r="P1551" s="172">
        <v>0</v>
      </c>
      <c r="Q1551" s="172">
        <f>ROUND(E1551*P1551,2)</f>
        <v>0</v>
      </c>
      <c r="R1551" s="172"/>
      <c r="S1551" s="172" t="s">
        <v>291</v>
      </c>
      <c r="T1551" s="173" t="s">
        <v>283</v>
      </c>
      <c r="U1551" s="157">
        <v>0</v>
      </c>
      <c r="V1551" s="157">
        <f>ROUND(E1551*U1551,2)</f>
        <v>0</v>
      </c>
      <c r="W1551" s="157"/>
      <c r="X1551" s="157" t="s">
        <v>292</v>
      </c>
      <c r="Y1551" s="148"/>
      <c r="Z1551" s="148"/>
      <c r="AA1551" s="148"/>
      <c r="AB1551" s="148"/>
      <c r="AC1551" s="148"/>
      <c r="AD1551" s="148"/>
      <c r="AE1551" s="148"/>
      <c r="AF1551" s="148"/>
      <c r="AG1551" s="148" t="s">
        <v>1242</v>
      </c>
      <c r="AH1551" s="148"/>
      <c r="AI1551" s="148"/>
      <c r="AJ1551" s="148"/>
      <c r="AK1551" s="148"/>
      <c r="AL1551" s="148"/>
      <c r="AM1551" s="148"/>
      <c r="AN1551" s="148"/>
      <c r="AO1551" s="148"/>
      <c r="AP1551" s="148"/>
      <c r="AQ1551" s="148"/>
      <c r="AR1551" s="148"/>
      <c r="AS1551" s="148"/>
      <c r="AT1551" s="148"/>
      <c r="AU1551" s="148"/>
      <c r="AV1551" s="148"/>
      <c r="AW1551" s="148"/>
      <c r="AX1551" s="148"/>
      <c r="AY1551" s="148"/>
      <c r="AZ1551" s="148"/>
      <c r="BA1551" s="148"/>
      <c r="BB1551" s="148"/>
      <c r="BC1551" s="148"/>
      <c r="BD1551" s="148"/>
      <c r="BE1551" s="148"/>
      <c r="BF1551" s="148"/>
      <c r="BG1551" s="148"/>
      <c r="BH1551" s="148"/>
    </row>
    <row r="1552" spans="1:60" outlineLevel="1" x14ac:dyDescent="0.2">
      <c r="A1552" s="155"/>
      <c r="B1552" s="156"/>
      <c r="C1552" s="185" t="s">
        <v>955</v>
      </c>
      <c r="D1552" s="158"/>
      <c r="E1552" s="159"/>
      <c r="F1552" s="157"/>
      <c r="G1552" s="157"/>
      <c r="H1552" s="157"/>
      <c r="I1552" s="157"/>
      <c r="J1552" s="157"/>
      <c r="K1552" s="157"/>
      <c r="L1552" s="157"/>
      <c r="M1552" s="157"/>
      <c r="N1552" s="157"/>
      <c r="O1552" s="157"/>
      <c r="P1552" s="157"/>
      <c r="Q1552" s="157"/>
      <c r="R1552" s="157"/>
      <c r="S1552" s="157"/>
      <c r="T1552" s="157"/>
      <c r="U1552" s="157"/>
      <c r="V1552" s="157"/>
      <c r="W1552" s="157"/>
      <c r="X1552" s="157"/>
      <c r="Y1552" s="148"/>
      <c r="Z1552" s="148"/>
      <c r="AA1552" s="148"/>
      <c r="AB1552" s="148"/>
      <c r="AC1552" s="148"/>
      <c r="AD1552" s="148"/>
      <c r="AE1552" s="148"/>
      <c r="AF1552" s="148"/>
      <c r="AG1552" s="148" t="s">
        <v>287</v>
      </c>
      <c r="AH1552" s="148">
        <v>0</v>
      </c>
      <c r="AI1552" s="148"/>
      <c r="AJ1552" s="148"/>
      <c r="AK1552" s="148"/>
      <c r="AL1552" s="148"/>
      <c r="AM1552" s="148"/>
      <c r="AN1552" s="148"/>
      <c r="AO1552" s="148"/>
      <c r="AP1552" s="148"/>
      <c r="AQ1552" s="148"/>
      <c r="AR1552" s="148"/>
      <c r="AS1552" s="148"/>
      <c r="AT1552" s="148"/>
      <c r="AU1552" s="148"/>
      <c r="AV1552" s="148"/>
      <c r="AW1552" s="148"/>
      <c r="AX1552" s="148"/>
      <c r="AY1552" s="148"/>
      <c r="AZ1552" s="148"/>
      <c r="BA1552" s="148"/>
      <c r="BB1552" s="148"/>
      <c r="BC1552" s="148"/>
      <c r="BD1552" s="148"/>
      <c r="BE1552" s="148"/>
      <c r="BF1552" s="148"/>
      <c r="BG1552" s="148"/>
      <c r="BH1552" s="148"/>
    </row>
    <row r="1553" spans="1:60" outlineLevel="1" x14ac:dyDescent="0.2">
      <c r="A1553" s="155"/>
      <c r="B1553" s="156"/>
      <c r="C1553" s="185" t="s">
        <v>1428</v>
      </c>
      <c r="D1553" s="158"/>
      <c r="E1553" s="159"/>
      <c r="F1553" s="157"/>
      <c r="G1553" s="157"/>
      <c r="H1553" s="157"/>
      <c r="I1553" s="157"/>
      <c r="J1553" s="157"/>
      <c r="K1553" s="157"/>
      <c r="L1553" s="157"/>
      <c r="M1553" s="157"/>
      <c r="N1553" s="157"/>
      <c r="O1553" s="157"/>
      <c r="P1553" s="157"/>
      <c r="Q1553" s="157"/>
      <c r="R1553" s="157"/>
      <c r="S1553" s="157"/>
      <c r="T1553" s="157"/>
      <c r="U1553" s="157"/>
      <c r="V1553" s="157"/>
      <c r="W1553" s="157"/>
      <c r="X1553" s="157"/>
      <c r="Y1553" s="148"/>
      <c r="Z1553" s="148"/>
      <c r="AA1553" s="148"/>
      <c r="AB1553" s="148"/>
      <c r="AC1553" s="148"/>
      <c r="AD1553" s="148"/>
      <c r="AE1553" s="148"/>
      <c r="AF1553" s="148"/>
      <c r="AG1553" s="148" t="s">
        <v>287</v>
      </c>
      <c r="AH1553" s="148">
        <v>0</v>
      </c>
      <c r="AI1553" s="148"/>
      <c r="AJ1553" s="148"/>
      <c r="AK1553" s="148"/>
      <c r="AL1553" s="148"/>
      <c r="AM1553" s="148"/>
      <c r="AN1553" s="148"/>
      <c r="AO1553" s="148"/>
      <c r="AP1553" s="148"/>
      <c r="AQ1553" s="148"/>
      <c r="AR1553" s="148"/>
      <c r="AS1553" s="148"/>
      <c r="AT1553" s="148"/>
      <c r="AU1553" s="148"/>
      <c r="AV1553" s="148"/>
      <c r="AW1553" s="148"/>
      <c r="AX1553" s="148"/>
      <c r="AY1553" s="148"/>
      <c r="AZ1553" s="148"/>
      <c r="BA1553" s="148"/>
      <c r="BB1553" s="148"/>
      <c r="BC1553" s="148"/>
      <c r="BD1553" s="148"/>
      <c r="BE1553" s="148"/>
      <c r="BF1553" s="148"/>
      <c r="BG1553" s="148"/>
      <c r="BH1553" s="148"/>
    </row>
    <row r="1554" spans="1:60" outlineLevel="1" x14ac:dyDescent="0.2">
      <c r="A1554" s="155"/>
      <c r="B1554" s="156"/>
      <c r="C1554" s="185" t="s">
        <v>1449</v>
      </c>
      <c r="D1554" s="158"/>
      <c r="E1554" s="159">
        <v>17</v>
      </c>
      <c r="F1554" s="157"/>
      <c r="G1554" s="157"/>
      <c r="H1554" s="157"/>
      <c r="I1554" s="157"/>
      <c r="J1554" s="157"/>
      <c r="K1554" s="157"/>
      <c r="L1554" s="157"/>
      <c r="M1554" s="157"/>
      <c r="N1554" s="157"/>
      <c r="O1554" s="157"/>
      <c r="P1554" s="157"/>
      <c r="Q1554" s="157"/>
      <c r="R1554" s="157"/>
      <c r="S1554" s="157"/>
      <c r="T1554" s="157"/>
      <c r="U1554" s="157"/>
      <c r="V1554" s="157"/>
      <c r="W1554" s="157"/>
      <c r="X1554" s="157"/>
      <c r="Y1554" s="148"/>
      <c r="Z1554" s="148"/>
      <c r="AA1554" s="148"/>
      <c r="AB1554" s="148"/>
      <c r="AC1554" s="148"/>
      <c r="AD1554" s="148"/>
      <c r="AE1554" s="148"/>
      <c r="AF1554" s="148"/>
      <c r="AG1554" s="148" t="s">
        <v>287</v>
      </c>
      <c r="AH1554" s="148">
        <v>0</v>
      </c>
      <c r="AI1554" s="148"/>
      <c r="AJ1554" s="148"/>
      <c r="AK1554" s="148"/>
      <c r="AL1554" s="148"/>
      <c r="AM1554" s="148"/>
      <c r="AN1554" s="148"/>
      <c r="AO1554" s="148"/>
      <c r="AP1554" s="148"/>
      <c r="AQ1554" s="148"/>
      <c r="AR1554" s="148"/>
      <c r="AS1554" s="148"/>
      <c r="AT1554" s="148"/>
      <c r="AU1554" s="148"/>
      <c r="AV1554" s="148"/>
      <c r="AW1554" s="148"/>
      <c r="AX1554" s="148"/>
      <c r="AY1554" s="148"/>
      <c r="AZ1554" s="148"/>
      <c r="BA1554" s="148"/>
      <c r="BB1554" s="148"/>
      <c r="BC1554" s="148"/>
      <c r="BD1554" s="148"/>
      <c r="BE1554" s="148"/>
      <c r="BF1554" s="148"/>
      <c r="BG1554" s="148"/>
      <c r="BH1554" s="148"/>
    </row>
    <row r="1555" spans="1:60" outlineLevel="1" x14ac:dyDescent="0.2">
      <c r="A1555" s="167">
        <v>263</v>
      </c>
      <c r="B1555" s="168" t="s">
        <v>1450</v>
      </c>
      <c r="C1555" s="184" t="s">
        <v>1451</v>
      </c>
      <c r="D1555" s="169" t="s">
        <v>353</v>
      </c>
      <c r="E1555" s="170">
        <v>17</v>
      </c>
      <c r="F1555" s="171"/>
      <c r="G1555" s="172">
        <f>ROUND(E1555*F1555,2)</f>
        <v>0</v>
      </c>
      <c r="H1555" s="171"/>
      <c r="I1555" s="172">
        <f>ROUND(E1555*H1555,2)</f>
        <v>0</v>
      </c>
      <c r="J1555" s="171"/>
      <c r="K1555" s="172">
        <f>ROUND(E1555*J1555,2)</f>
        <v>0</v>
      </c>
      <c r="L1555" s="172">
        <v>15</v>
      </c>
      <c r="M1555" s="172">
        <f>G1555*(1+L1555/100)</f>
        <v>0</v>
      </c>
      <c r="N1555" s="172">
        <v>0</v>
      </c>
      <c r="O1555" s="172">
        <f>ROUND(E1555*N1555,2)</f>
        <v>0</v>
      </c>
      <c r="P1555" s="172">
        <v>0</v>
      </c>
      <c r="Q1555" s="172">
        <f>ROUND(E1555*P1555,2)</f>
        <v>0</v>
      </c>
      <c r="R1555" s="172"/>
      <c r="S1555" s="172" t="s">
        <v>291</v>
      </c>
      <c r="T1555" s="173" t="s">
        <v>283</v>
      </c>
      <c r="U1555" s="157">
        <v>0</v>
      </c>
      <c r="V1555" s="157">
        <f>ROUND(E1555*U1555,2)</f>
        <v>0</v>
      </c>
      <c r="W1555" s="157"/>
      <c r="X1555" s="157" t="s">
        <v>292</v>
      </c>
      <c r="Y1555" s="148"/>
      <c r="Z1555" s="148"/>
      <c r="AA1555" s="148"/>
      <c r="AB1555" s="148"/>
      <c r="AC1555" s="148"/>
      <c r="AD1555" s="148"/>
      <c r="AE1555" s="148"/>
      <c r="AF1555" s="148"/>
      <c r="AG1555" s="148" t="s">
        <v>1242</v>
      </c>
      <c r="AH1555" s="148"/>
      <c r="AI1555" s="148"/>
      <c r="AJ1555" s="148"/>
      <c r="AK1555" s="148"/>
      <c r="AL1555" s="148"/>
      <c r="AM1555" s="148"/>
      <c r="AN1555" s="148"/>
      <c r="AO1555" s="148"/>
      <c r="AP1555" s="148"/>
      <c r="AQ1555" s="148"/>
      <c r="AR1555" s="148"/>
      <c r="AS1555" s="148"/>
      <c r="AT1555" s="148"/>
      <c r="AU1555" s="148"/>
      <c r="AV1555" s="148"/>
      <c r="AW1555" s="148"/>
      <c r="AX1555" s="148"/>
      <c r="AY1555" s="148"/>
      <c r="AZ1555" s="148"/>
      <c r="BA1555" s="148"/>
      <c r="BB1555" s="148"/>
      <c r="BC1555" s="148"/>
      <c r="BD1555" s="148"/>
      <c r="BE1555" s="148"/>
      <c r="BF1555" s="148"/>
      <c r="BG1555" s="148"/>
      <c r="BH1555" s="148"/>
    </row>
    <row r="1556" spans="1:60" outlineLevel="1" x14ac:dyDescent="0.2">
      <c r="A1556" s="155"/>
      <c r="B1556" s="156"/>
      <c r="C1556" s="185" t="s">
        <v>955</v>
      </c>
      <c r="D1556" s="158"/>
      <c r="E1556" s="159"/>
      <c r="F1556" s="157"/>
      <c r="G1556" s="157"/>
      <c r="H1556" s="157"/>
      <c r="I1556" s="157"/>
      <c r="J1556" s="157"/>
      <c r="K1556" s="157"/>
      <c r="L1556" s="157"/>
      <c r="M1556" s="157"/>
      <c r="N1556" s="157"/>
      <c r="O1556" s="157"/>
      <c r="P1556" s="157"/>
      <c r="Q1556" s="157"/>
      <c r="R1556" s="157"/>
      <c r="S1556" s="157"/>
      <c r="T1556" s="157"/>
      <c r="U1556" s="157"/>
      <c r="V1556" s="157"/>
      <c r="W1556" s="157"/>
      <c r="X1556" s="157"/>
      <c r="Y1556" s="148"/>
      <c r="Z1556" s="148"/>
      <c r="AA1556" s="148"/>
      <c r="AB1556" s="148"/>
      <c r="AC1556" s="148"/>
      <c r="AD1556" s="148"/>
      <c r="AE1556" s="148"/>
      <c r="AF1556" s="148"/>
      <c r="AG1556" s="148" t="s">
        <v>287</v>
      </c>
      <c r="AH1556" s="148">
        <v>0</v>
      </c>
      <c r="AI1556" s="148"/>
      <c r="AJ1556" s="148"/>
      <c r="AK1556" s="148"/>
      <c r="AL1556" s="148"/>
      <c r="AM1556" s="148"/>
      <c r="AN1556" s="148"/>
      <c r="AO1556" s="148"/>
      <c r="AP1556" s="148"/>
      <c r="AQ1556" s="148"/>
      <c r="AR1556" s="148"/>
      <c r="AS1556" s="148"/>
      <c r="AT1556" s="148"/>
      <c r="AU1556" s="148"/>
      <c r="AV1556" s="148"/>
      <c r="AW1556" s="148"/>
      <c r="AX1556" s="148"/>
      <c r="AY1556" s="148"/>
      <c r="AZ1556" s="148"/>
      <c r="BA1556" s="148"/>
      <c r="BB1556" s="148"/>
      <c r="BC1556" s="148"/>
      <c r="BD1556" s="148"/>
      <c r="BE1556" s="148"/>
      <c r="BF1556" s="148"/>
      <c r="BG1556" s="148"/>
      <c r="BH1556" s="148"/>
    </row>
    <row r="1557" spans="1:60" outlineLevel="1" x14ac:dyDescent="0.2">
      <c r="A1557" s="155"/>
      <c r="B1557" s="156"/>
      <c r="C1557" s="185" t="s">
        <v>1428</v>
      </c>
      <c r="D1557" s="158"/>
      <c r="E1557" s="159"/>
      <c r="F1557" s="157"/>
      <c r="G1557" s="157"/>
      <c r="H1557" s="157"/>
      <c r="I1557" s="157"/>
      <c r="J1557" s="157"/>
      <c r="K1557" s="157"/>
      <c r="L1557" s="157"/>
      <c r="M1557" s="157"/>
      <c r="N1557" s="157"/>
      <c r="O1557" s="157"/>
      <c r="P1557" s="157"/>
      <c r="Q1557" s="157"/>
      <c r="R1557" s="157"/>
      <c r="S1557" s="157"/>
      <c r="T1557" s="157"/>
      <c r="U1557" s="157"/>
      <c r="V1557" s="157"/>
      <c r="W1557" s="157"/>
      <c r="X1557" s="157"/>
      <c r="Y1557" s="148"/>
      <c r="Z1557" s="148"/>
      <c r="AA1557" s="148"/>
      <c r="AB1557" s="148"/>
      <c r="AC1557" s="148"/>
      <c r="AD1557" s="148"/>
      <c r="AE1557" s="148"/>
      <c r="AF1557" s="148"/>
      <c r="AG1557" s="148" t="s">
        <v>287</v>
      </c>
      <c r="AH1557" s="148">
        <v>0</v>
      </c>
      <c r="AI1557" s="148"/>
      <c r="AJ1557" s="148"/>
      <c r="AK1557" s="148"/>
      <c r="AL1557" s="148"/>
      <c r="AM1557" s="148"/>
      <c r="AN1557" s="148"/>
      <c r="AO1557" s="148"/>
      <c r="AP1557" s="148"/>
      <c r="AQ1557" s="148"/>
      <c r="AR1557" s="148"/>
      <c r="AS1557" s="148"/>
      <c r="AT1557" s="148"/>
      <c r="AU1557" s="148"/>
      <c r="AV1557" s="148"/>
      <c r="AW1557" s="148"/>
      <c r="AX1557" s="148"/>
      <c r="AY1557" s="148"/>
      <c r="AZ1557" s="148"/>
      <c r="BA1557" s="148"/>
      <c r="BB1557" s="148"/>
      <c r="BC1557" s="148"/>
      <c r="BD1557" s="148"/>
      <c r="BE1557" s="148"/>
      <c r="BF1557" s="148"/>
      <c r="BG1557" s="148"/>
      <c r="BH1557" s="148"/>
    </row>
    <row r="1558" spans="1:60" outlineLevel="1" x14ac:dyDescent="0.2">
      <c r="A1558" s="155"/>
      <c r="B1558" s="156"/>
      <c r="C1558" s="185" t="s">
        <v>1449</v>
      </c>
      <c r="D1558" s="158"/>
      <c r="E1558" s="159">
        <v>17</v>
      </c>
      <c r="F1558" s="157"/>
      <c r="G1558" s="157"/>
      <c r="H1558" s="157"/>
      <c r="I1558" s="157"/>
      <c r="J1558" s="157"/>
      <c r="K1558" s="157"/>
      <c r="L1558" s="157"/>
      <c r="M1558" s="157"/>
      <c r="N1558" s="157"/>
      <c r="O1558" s="157"/>
      <c r="P1558" s="157"/>
      <c r="Q1558" s="157"/>
      <c r="R1558" s="157"/>
      <c r="S1558" s="157"/>
      <c r="T1558" s="157"/>
      <c r="U1558" s="157"/>
      <c r="V1558" s="157"/>
      <c r="W1558" s="157"/>
      <c r="X1558" s="157"/>
      <c r="Y1558" s="148"/>
      <c r="Z1558" s="148"/>
      <c r="AA1558" s="148"/>
      <c r="AB1558" s="148"/>
      <c r="AC1558" s="148"/>
      <c r="AD1558" s="148"/>
      <c r="AE1558" s="148"/>
      <c r="AF1558" s="148"/>
      <c r="AG1558" s="148" t="s">
        <v>287</v>
      </c>
      <c r="AH1558" s="148">
        <v>0</v>
      </c>
      <c r="AI1558" s="148"/>
      <c r="AJ1558" s="148"/>
      <c r="AK1558" s="148"/>
      <c r="AL1558" s="148"/>
      <c r="AM1558" s="148"/>
      <c r="AN1558" s="148"/>
      <c r="AO1558" s="148"/>
      <c r="AP1558" s="148"/>
      <c r="AQ1558" s="148"/>
      <c r="AR1558" s="148"/>
      <c r="AS1558" s="148"/>
      <c r="AT1558" s="148"/>
      <c r="AU1558" s="148"/>
      <c r="AV1558" s="148"/>
      <c r="AW1558" s="148"/>
      <c r="AX1558" s="148"/>
      <c r="AY1558" s="148"/>
      <c r="AZ1558" s="148"/>
      <c r="BA1558" s="148"/>
      <c r="BB1558" s="148"/>
      <c r="BC1558" s="148"/>
      <c r="BD1558" s="148"/>
      <c r="BE1558" s="148"/>
      <c r="BF1558" s="148"/>
      <c r="BG1558" s="148"/>
      <c r="BH1558" s="148"/>
    </row>
    <row r="1559" spans="1:60" ht="22.5" outlineLevel="1" x14ac:dyDescent="0.2">
      <c r="A1559" s="174">
        <v>264</v>
      </c>
      <c r="B1559" s="175" t="s">
        <v>1452</v>
      </c>
      <c r="C1559" s="186" t="s">
        <v>1453</v>
      </c>
      <c r="D1559" s="176" t="s">
        <v>445</v>
      </c>
      <c r="E1559" s="177">
        <v>4</v>
      </c>
      <c r="F1559" s="178"/>
      <c r="G1559" s="179">
        <f t="shared" ref="G1559:G1574" si="0">ROUND(E1559*F1559,2)</f>
        <v>0</v>
      </c>
      <c r="H1559" s="178"/>
      <c r="I1559" s="179">
        <f t="shared" ref="I1559:I1574" si="1">ROUND(E1559*H1559,2)</f>
        <v>0</v>
      </c>
      <c r="J1559" s="178"/>
      <c r="K1559" s="179">
        <f t="shared" ref="K1559:K1574" si="2">ROUND(E1559*J1559,2)</f>
        <v>0</v>
      </c>
      <c r="L1559" s="179">
        <v>15</v>
      </c>
      <c r="M1559" s="179">
        <f t="shared" ref="M1559:M1574" si="3">G1559*(1+L1559/100)</f>
        <v>0</v>
      </c>
      <c r="N1559" s="179">
        <v>0</v>
      </c>
      <c r="O1559" s="179">
        <f t="shared" ref="O1559:O1574" si="4">ROUND(E1559*N1559,2)</f>
        <v>0</v>
      </c>
      <c r="P1559" s="179">
        <v>0</v>
      </c>
      <c r="Q1559" s="179">
        <f t="shared" ref="Q1559:Q1574" si="5">ROUND(E1559*P1559,2)</f>
        <v>0</v>
      </c>
      <c r="R1559" s="179"/>
      <c r="S1559" s="179" t="s">
        <v>282</v>
      </c>
      <c r="T1559" s="180" t="s">
        <v>283</v>
      </c>
      <c r="U1559" s="157">
        <v>0</v>
      </c>
      <c r="V1559" s="157">
        <f t="shared" ref="V1559:V1574" si="6">ROUND(E1559*U1559,2)</f>
        <v>0</v>
      </c>
      <c r="W1559" s="157"/>
      <c r="X1559" s="157" t="s">
        <v>292</v>
      </c>
      <c r="Y1559" s="148"/>
      <c r="Z1559" s="148"/>
      <c r="AA1559" s="148"/>
      <c r="AB1559" s="148"/>
      <c r="AC1559" s="148"/>
      <c r="AD1559" s="148"/>
      <c r="AE1559" s="148"/>
      <c r="AF1559" s="148"/>
      <c r="AG1559" s="148" t="s">
        <v>1242</v>
      </c>
      <c r="AH1559" s="148"/>
      <c r="AI1559" s="148"/>
      <c r="AJ1559" s="148"/>
      <c r="AK1559" s="148"/>
      <c r="AL1559" s="148"/>
      <c r="AM1559" s="148"/>
      <c r="AN1559" s="148"/>
      <c r="AO1559" s="148"/>
      <c r="AP1559" s="148"/>
      <c r="AQ1559" s="148"/>
      <c r="AR1559" s="148"/>
      <c r="AS1559" s="148"/>
      <c r="AT1559" s="148"/>
      <c r="AU1559" s="148"/>
      <c r="AV1559" s="148"/>
      <c r="AW1559" s="148"/>
      <c r="AX1559" s="148"/>
      <c r="AY1559" s="148"/>
      <c r="AZ1559" s="148"/>
      <c r="BA1559" s="148"/>
      <c r="BB1559" s="148"/>
      <c r="BC1559" s="148"/>
      <c r="BD1559" s="148"/>
      <c r="BE1559" s="148"/>
      <c r="BF1559" s="148"/>
      <c r="BG1559" s="148"/>
      <c r="BH1559" s="148"/>
    </row>
    <row r="1560" spans="1:60" ht="22.5" outlineLevel="1" x14ac:dyDescent="0.2">
      <c r="A1560" s="174">
        <v>265</v>
      </c>
      <c r="B1560" s="175" t="s">
        <v>1454</v>
      </c>
      <c r="C1560" s="186" t="s">
        <v>1455</v>
      </c>
      <c r="D1560" s="176" t="s">
        <v>445</v>
      </c>
      <c r="E1560" s="177">
        <v>50</v>
      </c>
      <c r="F1560" s="178"/>
      <c r="G1560" s="179">
        <f t="shared" si="0"/>
        <v>0</v>
      </c>
      <c r="H1560" s="178"/>
      <c r="I1560" s="179">
        <f t="shared" si="1"/>
        <v>0</v>
      </c>
      <c r="J1560" s="178"/>
      <c r="K1560" s="179">
        <f t="shared" si="2"/>
        <v>0</v>
      </c>
      <c r="L1560" s="179">
        <v>15</v>
      </c>
      <c r="M1560" s="179">
        <f t="shared" si="3"/>
        <v>0</v>
      </c>
      <c r="N1560" s="179">
        <v>0</v>
      </c>
      <c r="O1560" s="179">
        <f t="shared" si="4"/>
        <v>0</v>
      </c>
      <c r="P1560" s="179">
        <v>0</v>
      </c>
      <c r="Q1560" s="179">
        <f t="shared" si="5"/>
        <v>0</v>
      </c>
      <c r="R1560" s="179"/>
      <c r="S1560" s="179" t="s">
        <v>282</v>
      </c>
      <c r="T1560" s="180" t="s">
        <v>283</v>
      </c>
      <c r="U1560" s="157">
        <v>0</v>
      </c>
      <c r="V1560" s="157">
        <f t="shared" si="6"/>
        <v>0</v>
      </c>
      <c r="W1560" s="157"/>
      <c r="X1560" s="157" t="s">
        <v>292</v>
      </c>
      <c r="Y1560" s="148"/>
      <c r="Z1560" s="148"/>
      <c r="AA1560" s="148"/>
      <c r="AB1560" s="148"/>
      <c r="AC1560" s="148"/>
      <c r="AD1560" s="148"/>
      <c r="AE1560" s="148"/>
      <c r="AF1560" s="148"/>
      <c r="AG1560" s="148" t="s">
        <v>1242</v>
      </c>
      <c r="AH1560" s="148"/>
      <c r="AI1560" s="148"/>
      <c r="AJ1560" s="148"/>
      <c r="AK1560" s="148"/>
      <c r="AL1560" s="148"/>
      <c r="AM1560" s="148"/>
      <c r="AN1560" s="148"/>
      <c r="AO1560" s="148"/>
      <c r="AP1560" s="148"/>
      <c r="AQ1560" s="148"/>
      <c r="AR1560" s="148"/>
      <c r="AS1560" s="148"/>
      <c r="AT1560" s="148"/>
      <c r="AU1560" s="148"/>
      <c r="AV1560" s="148"/>
      <c r="AW1560" s="148"/>
      <c r="AX1560" s="148"/>
      <c r="AY1560" s="148"/>
      <c r="AZ1560" s="148"/>
      <c r="BA1560" s="148"/>
      <c r="BB1560" s="148"/>
      <c r="BC1560" s="148"/>
      <c r="BD1560" s="148"/>
      <c r="BE1560" s="148"/>
      <c r="BF1560" s="148"/>
      <c r="BG1560" s="148"/>
      <c r="BH1560" s="148"/>
    </row>
    <row r="1561" spans="1:60" ht="22.5" outlineLevel="1" x14ac:dyDescent="0.2">
      <c r="A1561" s="174">
        <v>266</v>
      </c>
      <c r="B1561" s="175" t="s">
        <v>1456</v>
      </c>
      <c r="C1561" s="186" t="s">
        <v>1457</v>
      </c>
      <c r="D1561" s="176" t="s">
        <v>445</v>
      </c>
      <c r="E1561" s="177">
        <v>72</v>
      </c>
      <c r="F1561" s="178"/>
      <c r="G1561" s="179">
        <f t="shared" si="0"/>
        <v>0</v>
      </c>
      <c r="H1561" s="178"/>
      <c r="I1561" s="179">
        <f t="shared" si="1"/>
        <v>0</v>
      </c>
      <c r="J1561" s="178"/>
      <c r="K1561" s="179">
        <f t="shared" si="2"/>
        <v>0</v>
      </c>
      <c r="L1561" s="179">
        <v>15</v>
      </c>
      <c r="M1561" s="179">
        <f t="shared" si="3"/>
        <v>0</v>
      </c>
      <c r="N1561" s="179">
        <v>0</v>
      </c>
      <c r="O1561" s="179">
        <f t="shared" si="4"/>
        <v>0</v>
      </c>
      <c r="P1561" s="179">
        <v>0</v>
      </c>
      <c r="Q1561" s="179">
        <f t="shared" si="5"/>
        <v>0</v>
      </c>
      <c r="R1561" s="179"/>
      <c r="S1561" s="179" t="s">
        <v>282</v>
      </c>
      <c r="T1561" s="180" t="s">
        <v>283</v>
      </c>
      <c r="U1561" s="157">
        <v>0</v>
      </c>
      <c r="V1561" s="157">
        <f t="shared" si="6"/>
        <v>0</v>
      </c>
      <c r="W1561" s="157"/>
      <c r="X1561" s="157" t="s">
        <v>292</v>
      </c>
      <c r="Y1561" s="148"/>
      <c r="Z1561" s="148"/>
      <c r="AA1561" s="148"/>
      <c r="AB1561" s="148"/>
      <c r="AC1561" s="148"/>
      <c r="AD1561" s="148"/>
      <c r="AE1561" s="148"/>
      <c r="AF1561" s="148"/>
      <c r="AG1561" s="148" t="s">
        <v>1242</v>
      </c>
      <c r="AH1561" s="148"/>
      <c r="AI1561" s="148"/>
      <c r="AJ1561" s="148"/>
      <c r="AK1561" s="148"/>
      <c r="AL1561" s="148"/>
      <c r="AM1561" s="148"/>
      <c r="AN1561" s="148"/>
      <c r="AO1561" s="148"/>
      <c r="AP1561" s="148"/>
      <c r="AQ1561" s="148"/>
      <c r="AR1561" s="148"/>
      <c r="AS1561" s="148"/>
      <c r="AT1561" s="148"/>
      <c r="AU1561" s="148"/>
      <c r="AV1561" s="148"/>
      <c r="AW1561" s="148"/>
      <c r="AX1561" s="148"/>
      <c r="AY1561" s="148"/>
      <c r="AZ1561" s="148"/>
      <c r="BA1561" s="148"/>
      <c r="BB1561" s="148"/>
      <c r="BC1561" s="148"/>
      <c r="BD1561" s="148"/>
      <c r="BE1561" s="148"/>
      <c r="BF1561" s="148"/>
      <c r="BG1561" s="148"/>
      <c r="BH1561" s="148"/>
    </row>
    <row r="1562" spans="1:60" ht="22.5" outlineLevel="1" x14ac:dyDescent="0.2">
      <c r="A1562" s="174">
        <v>267</v>
      </c>
      <c r="B1562" s="175" t="s">
        <v>1458</v>
      </c>
      <c r="C1562" s="186" t="s">
        <v>1459</v>
      </c>
      <c r="D1562" s="176" t="s">
        <v>445</v>
      </c>
      <c r="E1562" s="177">
        <v>40</v>
      </c>
      <c r="F1562" s="178"/>
      <c r="G1562" s="179">
        <f t="shared" si="0"/>
        <v>0</v>
      </c>
      <c r="H1562" s="178"/>
      <c r="I1562" s="179">
        <f t="shared" si="1"/>
        <v>0</v>
      </c>
      <c r="J1562" s="178"/>
      <c r="K1562" s="179">
        <f t="shared" si="2"/>
        <v>0</v>
      </c>
      <c r="L1562" s="179">
        <v>15</v>
      </c>
      <c r="M1562" s="179">
        <f t="shared" si="3"/>
        <v>0</v>
      </c>
      <c r="N1562" s="179">
        <v>0</v>
      </c>
      <c r="O1562" s="179">
        <f t="shared" si="4"/>
        <v>0</v>
      </c>
      <c r="P1562" s="179">
        <v>0</v>
      </c>
      <c r="Q1562" s="179">
        <f t="shared" si="5"/>
        <v>0</v>
      </c>
      <c r="R1562" s="179"/>
      <c r="S1562" s="179" t="s">
        <v>282</v>
      </c>
      <c r="T1562" s="180" t="s">
        <v>283</v>
      </c>
      <c r="U1562" s="157">
        <v>0</v>
      </c>
      <c r="V1562" s="157">
        <f t="shared" si="6"/>
        <v>0</v>
      </c>
      <c r="W1562" s="157"/>
      <c r="X1562" s="157" t="s">
        <v>292</v>
      </c>
      <c r="Y1562" s="148"/>
      <c r="Z1562" s="148"/>
      <c r="AA1562" s="148"/>
      <c r="AB1562" s="148"/>
      <c r="AC1562" s="148"/>
      <c r="AD1562" s="148"/>
      <c r="AE1562" s="148"/>
      <c r="AF1562" s="148"/>
      <c r="AG1562" s="148" t="s">
        <v>1242</v>
      </c>
      <c r="AH1562" s="148"/>
      <c r="AI1562" s="148"/>
      <c r="AJ1562" s="148"/>
      <c r="AK1562" s="148"/>
      <c r="AL1562" s="148"/>
      <c r="AM1562" s="148"/>
      <c r="AN1562" s="148"/>
      <c r="AO1562" s="148"/>
      <c r="AP1562" s="148"/>
      <c r="AQ1562" s="148"/>
      <c r="AR1562" s="148"/>
      <c r="AS1562" s="148"/>
      <c r="AT1562" s="148"/>
      <c r="AU1562" s="148"/>
      <c r="AV1562" s="148"/>
      <c r="AW1562" s="148"/>
      <c r="AX1562" s="148"/>
      <c r="AY1562" s="148"/>
      <c r="AZ1562" s="148"/>
      <c r="BA1562" s="148"/>
      <c r="BB1562" s="148"/>
      <c r="BC1562" s="148"/>
      <c r="BD1562" s="148"/>
      <c r="BE1562" s="148"/>
      <c r="BF1562" s="148"/>
      <c r="BG1562" s="148"/>
      <c r="BH1562" s="148"/>
    </row>
    <row r="1563" spans="1:60" ht="22.5" outlineLevel="1" x14ac:dyDescent="0.2">
      <c r="A1563" s="174">
        <v>268</v>
      </c>
      <c r="B1563" s="175" t="s">
        <v>1460</v>
      </c>
      <c r="C1563" s="186" t="s">
        <v>1461</v>
      </c>
      <c r="D1563" s="176" t="s">
        <v>445</v>
      </c>
      <c r="E1563" s="177">
        <v>1</v>
      </c>
      <c r="F1563" s="178"/>
      <c r="G1563" s="179">
        <f t="shared" si="0"/>
        <v>0</v>
      </c>
      <c r="H1563" s="178"/>
      <c r="I1563" s="179">
        <f t="shared" si="1"/>
        <v>0</v>
      </c>
      <c r="J1563" s="178"/>
      <c r="K1563" s="179">
        <f t="shared" si="2"/>
        <v>0</v>
      </c>
      <c r="L1563" s="179">
        <v>15</v>
      </c>
      <c r="M1563" s="179">
        <f t="shared" si="3"/>
        <v>0</v>
      </c>
      <c r="N1563" s="179">
        <v>0</v>
      </c>
      <c r="O1563" s="179">
        <f t="shared" si="4"/>
        <v>0</v>
      </c>
      <c r="P1563" s="179">
        <v>0</v>
      </c>
      <c r="Q1563" s="179">
        <f t="shared" si="5"/>
        <v>0</v>
      </c>
      <c r="R1563" s="179"/>
      <c r="S1563" s="179" t="s">
        <v>282</v>
      </c>
      <c r="T1563" s="180" t="s">
        <v>283</v>
      </c>
      <c r="U1563" s="157">
        <v>0</v>
      </c>
      <c r="V1563" s="157">
        <f t="shared" si="6"/>
        <v>0</v>
      </c>
      <c r="W1563" s="157"/>
      <c r="X1563" s="157" t="s">
        <v>284</v>
      </c>
      <c r="Y1563" s="148"/>
      <c r="Z1563" s="148"/>
      <c r="AA1563" s="148"/>
      <c r="AB1563" s="148"/>
      <c r="AC1563" s="148"/>
      <c r="AD1563" s="148"/>
      <c r="AE1563" s="148"/>
      <c r="AF1563" s="148"/>
      <c r="AG1563" s="148" t="s">
        <v>285</v>
      </c>
      <c r="AH1563" s="148"/>
      <c r="AI1563" s="148"/>
      <c r="AJ1563" s="148"/>
      <c r="AK1563" s="148"/>
      <c r="AL1563" s="148"/>
      <c r="AM1563" s="148"/>
      <c r="AN1563" s="148"/>
      <c r="AO1563" s="148"/>
      <c r="AP1563" s="148"/>
      <c r="AQ1563" s="148"/>
      <c r="AR1563" s="148"/>
      <c r="AS1563" s="148"/>
      <c r="AT1563" s="148"/>
      <c r="AU1563" s="148"/>
      <c r="AV1563" s="148"/>
      <c r="AW1563" s="148"/>
      <c r="AX1563" s="148"/>
      <c r="AY1563" s="148"/>
      <c r="AZ1563" s="148"/>
      <c r="BA1563" s="148"/>
      <c r="BB1563" s="148"/>
      <c r="BC1563" s="148"/>
      <c r="BD1563" s="148"/>
      <c r="BE1563" s="148"/>
      <c r="BF1563" s="148"/>
      <c r="BG1563" s="148"/>
      <c r="BH1563" s="148"/>
    </row>
    <row r="1564" spans="1:60" ht="22.5" outlineLevel="1" x14ac:dyDescent="0.2">
      <c r="A1564" s="174">
        <v>269</v>
      </c>
      <c r="B1564" s="175" t="s">
        <v>1462</v>
      </c>
      <c r="C1564" s="186" t="s">
        <v>1463</v>
      </c>
      <c r="D1564" s="176" t="s">
        <v>281</v>
      </c>
      <c r="E1564" s="177">
        <v>4</v>
      </c>
      <c r="F1564" s="178"/>
      <c r="G1564" s="179">
        <f t="shared" si="0"/>
        <v>0</v>
      </c>
      <c r="H1564" s="178"/>
      <c r="I1564" s="179">
        <f t="shared" si="1"/>
        <v>0</v>
      </c>
      <c r="J1564" s="178"/>
      <c r="K1564" s="179">
        <f t="shared" si="2"/>
        <v>0</v>
      </c>
      <c r="L1564" s="179">
        <v>15</v>
      </c>
      <c r="M1564" s="179">
        <f t="shared" si="3"/>
        <v>0</v>
      </c>
      <c r="N1564" s="179">
        <v>0</v>
      </c>
      <c r="O1564" s="179">
        <f t="shared" si="4"/>
        <v>0</v>
      </c>
      <c r="P1564" s="179">
        <v>0</v>
      </c>
      <c r="Q1564" s="179">
        <f t="shared" si="5"/>
        <v>0</v>
      </c>
      <c r="R1564" s="179"/>
      <c r="S1564" s="179" t="s">
        <v>282</v>
      </c>
      <c r="T1564" s="180" t="s">
        <v>283</v>
      </c>
      <c r="U1564" s="157">
        <v>0</v>
      </c>
      <c r="V1564" s="157">
        <f t="shared" si="6"/>
        <v>0</v>
      </c>
      <c r="W1564" s="157"/>
      <c r="X1564" s="157" t="s">
        <v>292</v>
      </c>
      <c r="Y1564" s="148"/>
      <c r="Z1564" s="148"/>
      <c r="AA1564" s="148"/>
      <c r="AB1564" s="148"/>
      <c r="AC1564" s="148"/>
      <c r="AD1564" s="148"/>
      <c r="AE1564" s="148"/>
      <c r="AF1564" s="148"/>
      <c r="AG1564" s="148" t="s">
        <v>1242</v>
      </c>
      <c r="AH1564" s="148"/>
      <c r="AI1564" s="148"/>
      <c r="AJ1564" s="148"/>
      <c r="AK1564" s="148"/>
      <c r="AL1564" s="148"/>
      <c r="AM1564" s="148"/>
      <c r="AN1564" s="148"/>
      <c r="AO1564" s="148"/>
      <c r="AP1564" s="148"/>
      <c r="AQ1564" s="148"/>
      <c r="AR1564" s="148"/>
      <c r="AS1564" s="148"/>
      <c r="AT1564" s="148"/>
      <c r="AU1564" s="148"/>
      <c r="AV1564" s="148"/>
      <c r="AW1564" s="148"/>
      <c r="AX1564" s="148"/>
      <c r="AY1564" s="148"/>
      <c r="AZ1564" s="148"/>
      <c r="BA1564" s="148"/>
      <c r="BB1564" s="148"/>
      <c r="BC1564" s="148"/>
      <c r="BD1564" s="148"/>
      <c r="BE1564" s="148"/>
      <c r="BF1564" s="148"/>
      <c r="BG1564" s="148"/>
      <c r="BH1564" s="148"/>
    </row>
    <row r="1565" spans="1:60" ht="22.5" outlineLevel="1" x14ac:dyDescent="0.2">
      <c r="A1565" s="174">
        <v>270</v>
      </c>
      <c r="B1565" s="175" t="s">
        <v>1464</v>
      </c>
      <c r="C1565" s="186" t="s">
        <v>1465</v>
      </c>
      <c r="D1565" s="176" t="s">
        <v>281</v>
      </c>
      <c r="E1565" s="177">
        <v>6</v>
      </c>
      <c r="F1565" s="178"/>
      <c r="G1565" s="179">
        <f t="shared" si="0"/>
        <v>0</v>
      </c>
      <c r="H1565" s="178"/>
      <c r="I1565" s="179">
        <f t="shared" si="1"/>
        <v>0</v>
      </c>
      <c r="J1565" s="178"/>
      <c r="K1565" s="179">
        <f t="shared" si="2"/>
        <v>0</v>
      </c>
      <c r="L1565" s="179">
        <v>15</v>
      </c>
      <c r="M1565" s="179">
        <f t="shared" si="3"/>
        <v>0</v>
      </c>
      <c r="N1565" s="179">
        <v>0</v>
      </c>
      <c r="O1565" s="179">
        <f t="shared" si="4"/>
        <v>0</v>
      </c>
      <c r="P1565" s="179">
        <v>0</v>
      </c>
      <c r="Q1565" s="179">
        <f t="shared" si="5"/>
        <v>0</v>
      </c>
      <c r="R1565" s="179"/>
      <c r="S1565" s="179" t="s">
        <v>282</v>
      </c>
      <c r="T1565" s="180" t="s">
        <v>283</v>
      </c>
      <c r="U1565" s="157">
        <v>0</v>
      </c>
      <c r="V1565" s="157">
        <f t="shared" si="6"/>
        <v>0</v>
      </c>
      <c r="W1565" s="157"/>
      <c r="X1565" s="157" t="s">
        <v>292</v>
      </c>
      <c r="Y1565" s="148"/>
      <c r="Z1565" s="148"/>
      <c r="AA1565" s="148"/>
      <c r="AB1565" s="148"/>
      <c r="AC1565" s="148"/>
      <c r="AD1565" s="148"/>
      <c r="AE1565" s="148"/>
      <c r="AF1565" s="148"/>
      <c r="AG1565" s="148" t="s">
        <v>1242</v>
      </c>
      <c r="AH1565" s="148"/>
      <c r="AI1565" s="148"/>
      <c r="AJ1565" s="148"/>
      <c r="AK1565" s="148"/>
      <c r="AL1565" s="148"/>
      <c r="AM1565" s="148"/>
      <c r="AN1565" s="148"/>
      <c r="AO1565" s="148"/>
      <c r="AP1565" s="148"/>
      <c r="AQ1565" s="148"/>
      <c r="AR1565" s="148"/>
      <c r="AS1565" s="148"/>
      <c r="AT1565" s="148"/>
      <c r="AU1565" s="148"/>
      <c r="AV1565" s="148"/>
      <c r="AW1565" s="148"/>
      <c r="AX1565" s="148"/>
      <c r="AY1565" s="148"/>
      <c r="AZ1565" s="148"/>
      <c r="BA1565" s="148"/>
      <c r="BB1565" s="148"/>
      <c r="BC1565" s="148"/>
      <c r="BD1565" s="148"/>
      <c r="BE1565" s="148"/>
      <c r="BF1565" s="148"/>
      <c r="BG1565" s="148"/>
      <c r="BH1565" s="148"/>
    </row>
    <row r="1566" spans="1:60" ht="22.5" outlineLevel="1" x14ac:dyDescent="0.2">
      <c r="A1566" s="174">
        <v>271</v>
      </c>
      <c r="B1566" s="175" t="s">
        <v>1466</v>
      </c>
      <c r="C1566" s="186" t="s">
        <v>1467</v>
      </c>
      <c r="D1566" s="176" t="s">
        <v>281</v>
      </c>
      <c r="E1566" s="177">
        <v>1</v>
      </c>
      <c r="F1566" s="178"/>
      <c r="G1566" s="179">
        <f t="shared" si="0"/>
        <v>0</v>
      </c>
      <c r="H1566" s="178"/>
      <c r="I1566" s="179">
        <f t="shared" si="1"/>
        <v>0</v>
      </c>
      <c r="J1566" s="178"/>
      <c r="K1566" s="179">
        <f t="shared" si="2"/>
        <v>0</v>
      </c>
      <c r="L1566" s="179">
        <v>15</v>
      </c>
      <c r="M1566" s="179">
        <f t="shared" si="3"/>
        <v>0</v>
      </c>
      <c r="N1566" s="179">
        <v>0</v>
      </c>
      <c r="O1566" s="179">
        <f t="shared" si="4"/>
        <v>0</v>
      </c>
      <c r="P1566" s="179">
        <v>0</v>
      </c>
      <c r="Q1566" s="179">
        <f t="shared" si="5"/>
        <v>0</v>
      </c>
      <c r="R1566" s="179"/>
      <c r="S1566" s="179" t="s">
        <v>282</v>
      </c>
      <c r="T1566" s="180" t="s">
        <v>283</v>
      </c>
      <c r="U1566" s="157">
        <v>0</v>
      </c>
      <c r="V1566" s="157">
        <f t="shared" si="6"/>
        <v>0</v>
      </c>
      <c r="W1566" s="157"/>
      <c r="X1566" s="157" t="s">
        <v>292</v>
      </c>
      <c r="Y1566" s="148"/>
      <c r="Z1566" s="148"/>
      <c r="AA1566" s="148"/>
      <c r="AB1566" s="148"/>
      <c r="AC1566" s="148"/>
      <c r="AD1566" s="148"/>
      <c r="AE1566" s="148"/>
      <c r="AF1566" s="148"/>
      <c r="AG1566" s="148" t="s">
        <v>1242</v>
      </c>
      <c r="AH1566" s="148"/>
      <c r="AI1566" s="148"/>
      <c r="AJ1566" s="148"/>
      <c r="AK1566" s="148"/>
      <c r="AL1566" s="148"/>
      <c r="AM1566" s="148"/>
      <c r="AN1566" s="148"/>
      <c r="AO1566" s="148"/>
      <c r="AP1566" s="148"/>
      <c r="AQ1566" s="148"/>
      <c r="AR1566" s="148"/>
      <c r="AS1566" s="148"/>
      <c r="AT1566" s="148"/>
      <c r="AU1566" s="148"/>
      <c r="AV1566" s="148"/>
      <c r="AW1566" s="148"/>
      <c r="AX1566" s="148"/>
      <c r="AY1566" s="148"/>
      <c r="AZ1566" s="148"/>
      <c r="BA1566" s="148"/>
      <c r="BB1566" s="148"/>
      <c r="BC1566" s="148"/>
      <c r="BD1566" s="148"/>
      <c r="BE1566" s="148"/>
      <c r="BF1566" s="148"/>
      <c r="BG1566" s="148"/>
      <c r="BH1566" s="148"/>
    </row>
    <row r="1567" spans="1:60" ht="22.5" outlineLevel="1" x14ac:dyDescent="0.2">
      <c r="A1567" s="174">
        <v>272</v>
      </c>
      <c r="B1567" s="175" t="s">
        <v>1468</v>
      </c>
      <c r="C1567" s="186" t="s">
        <v>1469</v>
      </c>
      <c r="D1567" s="176" t="s">
        <v>445</v>
      </c>
      <c r="E1567" s="177">
        <v>6</v>
      </c>
      <c r="F1567" s="178"/>
      <c r="G1567" s="179">
        <f t="shared" si="0"/>
        <v>0</v>
      </c>
      <c r="H1567" s="178"/>
      <c r="I1567" s="179">
        <f t="shared" si="1"/>
        <v>0</v>
      </c>
      <c r="J1567" s="178"/>
      <c r="K1567" s="179">
        <f t="shared" si="2"/>
        <v>0</v>
      </c>
      <c r="L1567" s="179">
        <v>15</v>
      </c>
      <c r="M1567" s="179">
        <f t="shared" si="3"/>
        <v>0</v>
      </c>
      <c r="N1567" s="179">
        <v>0</v>
      </c>
      <c r="O1567" s="179">
        <f t="shared" si="4"/>
        <v>0</v>
      </c>
      <c r="P1567" s="179">
        <v>0</v>
      </c>
      <c r="Q1567" s="179">
        <f t="shared" si="5"/>
        <v>0</v>
      </c>
      <c r="R1567" s="179"/>
      <c r="S1567" s="179" t="s">
        <v>282</v>
      </c>
      <c r="T1567" s="180" t="s">
        <v>283</v>
      </c>
      <c r="U1567" s="157">
        <v>0</v>
      </c>
      <c r="V1567" s="157">
        <f t="shared" si="6"/>
        <v>0</v>
      </c>
      <c r="W1567" s="157"/>
      <c r="X1567" s="157" t="s">
        <v>292</v>
      </c>
      <c r="Y1567" s="148"/>
      <c r="Z1567" s="148"/>
      <c r="AA1567" s="148"/>
      <c r="AB1567" s="148"/>
      <c r="AC1567" s="148"/>
      <c r="AD1567" s="148"/>
      <c r="AE1567" s="148"/>
      <c r="AF1567" s="148"/>
      <c r="AG1567" s="148" t="s">
        <v>1242</v>
      </c>
      <c r="AH1567" s="148"/>
      <c r="AI1567" s="148"/>
      <c r="AJ1567" s="148"/>
      <c r="AK1567" s="148"/>
      <c r="AL1567" s="148"/>
      <c r="AM1567" s="148"/>
      <c r="AN1567" s="148"/>
      <c r="AO1567" s="148"/>
      <c r="AP1567" s="148"/>
      <c r="AQ1567" s="148"/>
      <c r="AR1567" s="148"/>
      <c r="AS1567" s="148"/>
      <c r="AT1567" s="148"/>
      <c r="AU1567" s="148"/>
      <c r="AV1567" s="148"/>
      <c r="AW1567" s="148"/>
      <c r="AX1567" s="148"/>
      <c r="AY1567" s="148"/>
      <c r="AZ1567" s="148"/>
      <c r="BA1567" s="148"/>
      <c r="BB1567" s="148"/>
      <c r="BC1567" s="148"/>
      <c r="BD1567" s="148"/>
      <c r="BE1567" s="148"/>
      <c r="BF1567" s="148"/>
      <c r="BG1567" s="148"/>
      <c r="BH1567" s="148"/>
    </row>
    <row r="1568" spans="1:60" ht="33.75" outlineLevel="1" x14ac:dyDescent="0.2">
      <c r="A1568" s="174">
        <v>273</v>
      </c>
      <c r="B1568" s="175" t="s">
        <v>1470</v>
      </c>
      <c r="C1568" s="186" t="s">
        <v>1471</v>
      </c>
      <c r="D1568" s="176" t="s">
        <v>353</v>
      </c>
      <c r="E1568" s="177">
        <v>6.3000000000000007</v>
      </c>
      <c r="F1568" s="178"/>
      <c r="G1568" s="179">
        <f t="shared" si="0"/>
        <v>0</v>
      </c>
      <c r="H1568" s="178"/>
      <c r="I1568" s="179">
        <f t="shared" si="1"/>
        <v>0</v>
      </c>
      <c r="J1568" s="178"/>
      <c r="K1568" s="179">
        <f t="shared" si="2"/>
        <v>0</v>
      </c>
      <c r="L1568" s="179">
        <v>15</v>
      </c>
      <c r="M1568" s="179">
        <f t="shared" si="3"/>
        <v>0</v>
      </c>
      <c r="N1568" s="179">
        <v>0</v>
      </c>
      <c r="O1568" s="179">
        <f t="shared" si="4"/>
        <v>0</v>
      </c>
      <c r="P1568" s="179">
        <v>0</v>
      </c>
      <c r="Q1568" s="179">
        <f t="shared" si="5"/>
        <v>0</v>
      </c>
      <c r="R1568" s="179"/>
      <c r="S1568" s="179" t="s">
        <v>282</v>
      </c>
      <c r="T1568" s="180" t="s">
        <v>283</v>
      </c>
      <c r="U1568" s="157">
        <v>0</v>
      </c>
      <c r="V1568" s="157">
        <f t="shared" si="6"/>
        <v>0</v>
      </c>
      <c r="W1568" s="157"/>
      <c r="X1568" s="157" t="s">
        <v>292</v>
      </c>
      <c r="Y1568" s="148"/>
      <c r="Z1568" s="148"/>
      <c r="AA1568" s="148"/>
      <c r="AB1568" s="148"/>
      <c r="AC1568" s="148"/>
      <c r="AD1568" s="148"/>
      <c r="AE1568" s="148"/>
      <c r="AF1568" s="148"/>
      <c r="AG1568" s="148" t="s">
        <v>1242</v>
      </c>
      <c r="AH1568" s="148"/>
      <c r="AI1568" s="148"/>
      <c r="AJ1568" s="148"/>
      <c r="AK1568" s="148"/>
      <c r="AL1568" s="148"/>
      <c r="AM1568" s="148"/>
      <c r="AN1568" s="148"/>
      <c r="AO1568" s="148"/>
      <c r="AP1568" s="148"/>
      <c r="AQ1568" s="148"/>
      <c r="AR1568" s="148"/>
      <c r="AS1568" s="148"/>
      <c r="AT1568" s="148"/>
      <c r="AU1568" s="148"/>
      <c r="AV1568" s="148"/>
      <c r="AW1568" s="148"/>
      <c r="AX1568" s="148"/>
      <c r="AY1568" s="148"/>
      <c r="AZ1568" s="148"/>
      <c r="BA1568" s="148"/>
      <c r="BB1568" s="148"/>
      <c r="BC1568" s="148"/>
      <c r="BD1568" s="148"/>
      <c r="BE1568" s="148"/>
      <c r="BF1568" s="148"/>
      <c r="BG1568" s="148"/>
      <c r="BH1568" s="148"/>
    </row>
    <row r="1569" spans="1:60" ht="22.5" outlineLevel="1" x14ac:dyDescent="0.2">
      <c r="A1569" s="174">
        <v>274</v>
      </c>
      <c r="B1569" s="175" t="s">
        <v>1472</v>
      </c>
      <c r="C1569" s="186" t="s">
        <v>1473</v>
      </c>
      <c r="D1569" s="176" t="s">
        <v>445</v>
      </c>
      <c r="E1569" s="177">
        <v>5</v>
      </c>
      <c r="F1569" s="178"/>
      <c r="G1569" s="179">
        <f t="shared" si="0"/>
        <v>0</v>
      </c>
      <c r="H1569" s="178"/>
      <c r="I1569" s="179">
        <f t="shared" si="1"/>
        <v>0</v>
      </c>
      <c r="J1569" s="178"/>
      <c r="K1569" s="179">
        <f t="shared" si="2"/>
        <v>0</v>
      </c>
      <c r="L1569" s="179">
        <v>15</v>
      </c>
      <c r="M1569" s="179">
        <f t="shared" si="3"/>
        <v>0</v>
      </c>
      <c r="N1569" s="179">
        <v>0</v>
      </c>
      <c r="O1569" s="179">
        <f t="shared" si="4"/>
        <v>0</v>
      </c>
      <c r="P1569" s="179">
        <v>0</v>
      </c>
      <c r="Q1569" s="179">
        <f t="shared" si="5"/>
        <v>0</v>
      </c>
      <c r="R1569" s="179"/>
      <c r="S1569" s="179" t="s">
        <v>282</v>
      </c>
      <c r="T1569" s="180" t="s">
        <v>283</v>
      </c>
      <c r="U1569" s="157">
        <v>0</v>
      </c>
      <c r="V1569" s="157">
        <f t="shared" si="6"/>
        <v>0</v>
      </c>
      <c r="W1569" s="157"/>
      <c r="X1569" s="157" t="s">
        <v>292</v>
      </c>
      <c r="Y1569" s="148"/>
      <c r="Z1569" s="148"/>
      <c r="AA1569" s="148"/>
      <c r="AB1569" s="148"/>
      <c r="AC1569" s="148"/>
      <c r="AD1569" s="148"/>
      <c r="AE1569" s="148"/>
      <c r="AF1569" s="148"/>
      <c r="AG1569" s="148" t="s">
        <v>1242</v>
      </c>
      <c r="AH1569" s="148"/>
      <c r="AI1569" s="148"/>
      <c r="AJ1569" s="148"/>
      <c r="AK1569" s="148"/>
      <c r="AL1569" s="148"/>
      <c r="AM1569" s="148"/>
      <c r="AN1569" s="148"/>
      <c r="AO1569" s="148"/>
      <c r="AP1569" s="148"/>
      <c r="AQ1569" s="148"/>
      <c r="AR1569" s="148"/>
      <c r="AS1569" s="148"/>
      <c r="AT1569" s="148"/>
      <c r="AU1569" s="148"/>
      <c r="AV1569" s="148"/>
      <c r="AW1569" s="148"/>
      <c r="AX1569" s="148"/>
      <c r="AY1569" s="148"/>
      <c r="AZ1569" s="148"/>
      <c r="BA1569" s="148"/>
      <c r="BB1569" s="148"/>
      <c r="BC1569" s="148"/>
      <c r="BD1569" s="148"/>
      <c r="BE1569" s="148"/>
      <c r="BF1569" s="148"/>
      <c r="BG1569" s="148"/>
      <c r="BH1569" s="148"/>
    </row>
    <row r="1570" spans="1:60" ht="22.5" outlineLevel="1" x14ac:dyDescent="0.2">
      <c r="A1570" s="174">
        <v>275</v>
      </c>
      <c r="B1570" s="175" t="s">
        <v>1474</v>
      </c>
      <c r="C1570" s="186" t="s">
        <v>1475</v>
      </c>
      <c r="D1570" s="176" t="s">
        <v>353</v>
      </c>
      <c r="E1570" s="177">
        <v>16.5</v>
      </c>
      <c r="F1570" s="178"/>
      <c r="G1570" s="179">
        <f t="shared" si="0"/>
        <v>0</v>
      </c>
      <c r="H1570" s="178"/>
      <c r="I1570" s="179">
        <f t="shared" si="1"/>
        <v>0</v>
      </c>
      <c r="J1570" s="178"/>
      <c r="K1570" s="179">
        <f t="shared" si="2"/>
        <v>0</v>
      </c>
      <c r="L1570" s="179">
        <v>15</v>
      </c>
      <c r="M1570" s="179">
        <f t="shared" si="3"/>
        <v>0</v>
      </c>
      <c r="N1570" s="179">
        <v>0</v>
      </c>
      <c r="O1570" s="179">
        <f t="shared" si="4"/>
        <v>0</v>
      </c>
      <c r="P1570" s="179">
        <v>0</v>
      </c>
      <c r="Q1570" s="179">
        <f t="shared" si="5"/>
        <v>0</v>
      </c>
      <c r="R1570" s="179"/>
      <c r="S1570" s="179" t="s">
        <v>282</v>
      </c>
      <c r="T1570" s="180" t="s">
        <v>283</v>
      </c>
      <c r="U1570" s="157">
        <v>0</v>
      </c>
      <c r="V1570" s="157">
        <f t="shared" si="6"/>
        <v>0</v>
      </c>
      <c r="W1570" s="157"/>
      <c r="X1570" s="157" t="s">
        <v>292</v>
      </c>
      <c r="Y1570" s="148"/>
      <c r="Z1570" s="148"/>
      <c r="AA1570" s="148"/>
      <c r="AB1570" s="148"/>
      <c r="AC1570" s="148"/>
      <c r="AD1570" s="148"/>
      <c r="AE1570" s="148"/>
      <c r="AF1570" s="148"/>
      <c r="AG1570" s="148" t="s">
        <v>1242</v>
      </c>
      <c r="AH1570" s="148"/>
      <c r="AI1570" s="148"/>
      <c r="AJ1570" s="148"/>
      <c r="AK1570" s="148"/>
      <c r="AL1570" s="148"/>
      <c r="AM1570" s="148"/>
      <c r="AN1570" s="148"/>
      <c r="AO1570" s="148"/>
      <c r="AP1570" s="148"/>
      <c r="AQ1570" s="148"/>
      <c r="AR1570" s="148"/>
      <c r="AS1570" s="148"/>
      <c r="AT1570" s="148"/>
      <c r="AU1570" s="148"/>
      <c r="AV1570" s="148"/>
      <c r="AW1570" s="148"/>
      <c r="AX1570" s="148"/>
      <c r="AY1570" s="148"/>
      <c r="AZ1570" s="148"/>
      <c r="BA1570" s="148"/>
      <c r="BB1570" s="148"/>
      <c r="BC1570" s="148"/>
      <c r="BD1570" s="148"/>
      <c r="BE1570" s="148"/>
      <c r="BF1570" s="148"/>
      <c r="BG1570" s="148"/>
      <c r="BH1570" s="148"/>
    </row>
    <row r="1571" spans="1:60" ht="22.5" outlineLevel="1" x14ac:dyDescent="0.2">
      <c r="A1571" s="174">
        <v>276</v>
      </c>
      <c r="B1571" s="175" t="s">
        <v>1476</v>
      </c>
      <c r="C1571" s="186" t="s">
        <v>1477</v>
      </c>
      <c r="D1571" s="176" t="s">
        <v>445</v>
      </c>
      <c r="E1571" s="177">
        <v>2.8000000000000003</v>
      </c>
      <c r="F1571" s="178"/>
      <c r="G1571" s="179">
        <f t="shared" si="0"/>
        <v>0</v>
      </c>
      <c r="H1571" s="178"/>
      <c r="I1571" s="179">
        <f t="shared" si="1"/>
        <v>0</v>
      </c>
      <c r="J1571" s="178"/>
      <c r="K1571" s="179">
        <f t="shared" si="2"/>
        <v>0</v>
      </c>
      <c r="L1571" s="179">
        <v>15</v>
      </c>
      <c r="M1571" s="179">
        <f t="shared" si="3"/>
        <v>0</v>
      </c>
      <c r="N1571" s="179">
        <v>0</v>
      </c>
      <c r="O1571" s="179">
        <f t="shared" si="4"/>
        <v>0</v>
      </c>
      <c r="P1571" s="179">
        <v>0</v>
      </c>
      <c r="Q1571" s="179">
        <f t="shared" si="5"/>
        <v>0</v>
      </c>
      <c r="R1571" s="179"/>
      <c r="S1571" s="179" t="s">
        <v>282</v>
      </c>
      <c r="T1571" s="180" t="s">
        <v>283</v>
      </c>
      <c r="U1571" s="157">
        <v>0</v>
      </c>
      <c r="V1571" s="157">
        <f t="shared" si="6"/>
        <v>0</v>
      </c>
      <c r="W1571" s="157"/>
      <c r="X1571" s="157" t="s">
        <v>292</v>
      </c>
      <c r="Y1571" s="148"/>
      <c r="Z1571" s="148"/>
      <c r="AA1571" s="148"/>
      <c r="AB1571" s="148"/>
      <c r="AC1571" s="148"/>
      <c r="AD1571" s="148"/>
      <c r="AE1571" s="148"/>
      <c r="AF1571" s="148"/>
      <c r="AG1571" s="148" t="s">
        <v>1242</v>
      </c>
      <c r="AH1571" s="148"/>
      <c r="AI1571" s="148"/>
      <c r="AJ1571" s="148"/>
      <c r="AK1571" s="148"/>
      <c r="AL1571" s="148"/>
      <c r="AM1571" s="148"/>
      <c r="AN1571" s="148"/>
      <c r="AO1571" s="148"/>
      <c r="AP1571" s="148"/>
      <c r="AQ1571" s="148"/>
      <c r="AR1571" s="148"/>
      <c r="AS1571" s="148"/>
      <c r="AT1571" s="148"/>
      <c r="AU1571" s="148"/>
      <c r="AV1571" s="148"/>
      <c r="AW1571" s="148"/>
      <c r="AX1571" s="148"/>
      <c r="AY1571" s="148"/>
      <c r="AZ1571" s="148"/>
      <c r="BA1571" s="148"/>
      <c r="BB1571" s="148"/>
      <c r="BC1571" s="148"/>
      <c r="BD1571" s="148"/>
      <c r="BE1571" s="148"/>
      <c r="BF1571" s="148"/>
      <c r="BG1571" s="148"/>
      <c r="BH1571" s="148"/>
    </row>
    <row r="1572" spans="1:60" ht="22.5" outlineLevel="1" x14ac:dyDescent="0.2">
      <c r="A1572" s="174">
        <v>277</v>
      </c>
      <c r="B1572" s="175" t="s">
        <v>1478</v>
      </c>
      <c r="C1572" s="186" t="s">
        <v>1479</v>
      </c>
      <c r="D1572" s="176" t="s">
        <v>445</v>
      </c>
      <c r="E1572" s="177">
        <v>17</v>
      </c>
      <c r="F1572" s="178"/>
      <c r="G1572" s="179">
        <f t="shared" si="0"/>
        <v>0</v>
      </c>
      <c r="H1572" s="178"/>
      <c r="I1572" s="179">
        <f t="shared" si="1"/>
        <v>0</v>
      </c>
      <c r="J1572" s="178"/>
      <c r="K1572" s="179">
        <f t="shared" si="2"/>
        <v>0</v>
      </c>
      <c r="L1572" s="179">
        <v>15</v>
      </c>
      <c r="M1572" s="179">
        <f t="shared" si="3"/>
        <v>0</v>
      </c>
      <c r="N1572" s="179">
        <v>0</v>
      </c>
      <c r="O1572" s="179">
        <f t="shared" si="4"/>
        <v>0</v>
      </c>
      <c r="P1572" s="179">
        <v>0</v>
      </c>
      <c r="Q1572" s="179">
        <f t="shared" si="5"/>
        <v>0</v>
      </c>
      <c r="R1572" s="179"/>
      <c r="S1572" s="179" t="s">
        <v>282</v>
      </c>
      <c r="T1572" s="180" t="s">
        <v>283</v>
      </c>
      <c r="U1572" s="157">
        <v>0</v>
      </c>
      <c r="V1572" s="157">
        <f t="shared" si="6"/>
        <v>0</v>
      </c>
      <c r="W1572" s="157"/>
      <c r="X1572" s="157" t="s">
        <v>284</v>
      </c>
      <c r="Y1572" s="148"/>
      <c r="Z1572" s="148"/>
      <c r="AA1572" s="148"/>
      <c r="AB1572" s="148"/>
      <c r="AC1572" s="148"/>
      <c r="AD1572" s="148"/>
      <c r="AE1572" s="148"/>
      <c r="AF1572" s="148"/>
      <c r="AG1572" s="148" t="s">
        <v>285</v>
      </c>
      <c r="AH1572" s="148"/>
      <c r="AI1572" s="148"/>
      <c r="AJ1572" s="148"/>
      <c r="AK1572" s="148"/>
      <c r="AL1572" s="148"/>
      <c r="AM1572" s="148"/>
      <c r="AN1572" s="148"/>
      <c r="AO1572" s="148"/>
      <c r="AP1572" s="148"/>
      <c r="AQ1572" s="148"/>
      <c r="AR1572" s="148"/>
      <c r="AS1572" s="148"/>
      <c r="AT1572" s="148"/>
      <c r="AU1572" s="148"/>
      <c r="AV1572" s="148"/>
      <c r="AW1572" s="148"/>
      <c r="AX1572" s="148"/>
      <c r="AY1572" s="148"/>
      <c r="AZ1572" s="148"/>
      <c r="BA1572" s="148"/>
      <c r="BB1572" s="148"/>
      <c r="BC1572" s="148"/>
      <c r="BD1572" s="148"/>
      <c r="BE1572" s="148"/>
      <c r="BF1572" s="148"/>
      <c r="BG1572" s="148"/>
      <c r="BH1572" s="148"/>
    </row>
    <row r="1573" spans="1:60" ht="22.5" outlineLevel="1" x14ac:dyDescent="0.2">
      <c r="A1573" s="174">
        <v>278</v>
      </c>
      <c r="B1573" s="175" t="s">
        <v>1480</v>
      </c>
      <c r="C1573" s="186" t="s">
        <v>1481</v>
      </c>
      <c r="D1573" s="176" t="s">
        <v>445</v>
      </c>
      <c r="E1573" s="177">
        <v>72</v>
      </c>
      <c r="F1573" s="178"/>
      <c r="G1573" s="179">
        <f t="shared" si="0"/>
        <v>0</v>
      </c>
      <c r="H1573" s="178"/>
      <c r="I1573" s="179">
        <f t="shared" si="1"/>
        <v>0</v>
      </c>
      <c r="J1573" s="178"/>
      <c r="K1573" s="179">
        <f t="shared" si="2"/>
        <v>0</v>
      </c>
      <c r="L1573" s="179">
        <v>15</v>
      </c>
      <c r="M1573" s="179">
        <f t="shared" si="3"/>
        <v>0</v>
      </c>
      <c r="N1573" s="179">
        <v>0</v>
      </c>
      <c r="O1573" s="179">
        <f t="shared" si="4"/>
        <v>0</v>
      </c>
      <c r="P1573" s="179">
        <v>0</v>
      </c>
      <c r="Q1573" s="179">
        <f t="shared" si="5"/>
        <v>0</v>
      </c>
      <c r="R1573" s="179"/>
      <c r="S1573" s="179" t="s">
        <v>282</v>
      </c>
      <c r="T1573" s="180" t="s">
        <v>283</v>
      </c>
      <c r="U1573" s="157">
        <v>0</v>
      </c>
      <c r="V1573" s="157">
        <f t="shared" si="6"/>
        <v>0</v>
      </c>
      <c r="W1573" s="157"/>
      <c r="X1573" s="157" t="s">
        <v>284</v>
      </c>
      <c r="Y1573" s="148"/>
      <c r="Z1573" s="148"/>
      <c r="AA1573" s="148"/>
      <c r="AB1573" s="148"/>
      <c r="AC1573" s="148"/>
      <c r="AD1573" s="148"/>
      <c r="AE1573" s="148"/>
      <c r="AF1573" s="148"/>
      <c r="AG1573" s="148" t="s">
        <v>285</v>
      </c>
      <c r="AH1573" s="148"/>
      <c r="AI1573" s="148"/>
      <c r="AJ1573" s="148"/>
      <c r="AK1573" s="148"/>
      <c r="AL1573" s="148"/>
      <c r="AM1573" s="148"/>
      <c r="AN1573" s="148"/>
      <c r="AO1573" s="148"/>
      <c r="AP1573" s="148"/>
      <c r="AQ1573" s="148"/>
      <c r="AR1573" s="148"/>
      <c r="AS1573" s="148"/>
      <c r="AT1573" s="148"/>
      <c r="AU1573" s="148"/>
      <c r="AV1573" s="148"/>
      <c r="AW1573" s="148"/>
      <c r="AX1573" s="148"/>
      <c r="AY1573" s="148"/>
      <c r="AZ1573" s="148"/>
      <c r="BA1573" s="148"/>
      <c r="BB1573" s="148"/>
      <c r="BC1573" s="148"/>
      <c r="BD1573" s="148"/>
      <c r="BE1573" s="148"/>
      <c r="BF1573" s="148"/>
      <c r="BG1573" s="148"/>
      <c r="BH1573" s="148"/>
    </row>
    <row r="1574" spans="1:60" outlineLevel="1" x14ac:dyDescent="0.2">
      <c r="A1574" s="174">
        <v>279</v>
      </c>
      <c r="B1574" s="175" t="s">
        <v>1482</v>
      </c>
      <c r="C1574" s="186" t="s">
        <v>1483</v>
      </c>
      <c r="D1574" s="176" t="s">
        <v>0</v>
      </c>
      <c r="E1574" s="177">
        <v>2.1</v>
      </c>
      <c r="F1574" s="178"/>
      <c r="G1574" s="179">
        <f t="shared" si="0"/>
        <v>0</v>
      </c>
      <c r="H1574" s="178"/>
      <c r="I1574" s="179">
        <f t="shared" si="1"/>
        <v>0</v>
      </c>
      <c r="J1574" s="178"/>
      <c r="K1574" s="179">
        <f t="shared" si="2"/>
        <v>0</v>
      </c>
      <c r="L1574" s="179">
        <v>15</v>
      </c>
      <c r="M1574" s="179">
        <f t="shared" si="3"/>
        <v>0</v>
      </c>
      <c r="N1574" s="179">
        <v>0</v>
      </c>
      <c r="O1574" s="179">
        <f t="shared" si="4"/>
        <v>0</v>
      </c>
      <c r="P1574" s="179">
        <v>0</v>
      </c>
      <c r="Q1574" s="179">
        <f t="shared" si="5"/>
        <v>0</v>
      </c>
      <c r="R1574" s="179"/>
      <c r="S1574" s="179" t="s">
        <v>291</v>
      </c>
      <c r="T1574" s="180" t="s">
        <v>283</v>
      </c>
      <c r="U1574" s="157">
        <v>0</v>
      </c>
      <c r="V1574" s="157">
        <f t="shared" si="6"/>
        <v>0</v>
      </c>
      <c r="W1574" s="157"/>
      <c r="X1574" s="157" t="s">
        <v>292</v>
      </c>
      <c r="Y1574" s="148"/>
      <c r="Z1574" s="148"/>
      <c r="AA1574" s="148"/>
      <c r="AB1574" s="148"/>
      <c r="AC1574" s="148"/>
      <c r="AD1574" s="148"/>
      <c r="AE1574" s="148"/>
      <c r="AF1574" s="148"/>
      <c r="AG1574" s="148" t="s">
        <v>1242</v>
      </c>
      <c r="AH1574" s="148"/>
      <c r="AI1574" s="148"/>
      <c r="AJ1574" s="148"/>
      <c r="AK1574" s="148"/>
      <c r="AL1574" s="148"/>
      <c r="AM1574" s="148"/>
      <c r="AN1574" s="148"/>
      <c r="AO1574" s="148"/>
      <c r="AP1574" s="148"/>
      <c r="AQ1574" s="148"/>
      <c r="AR1574" s="148"/>
      <c r="AS1574" s="148"/>
      <c r="AT1574" s="148"/>
      <c r="AU1574" s="148"/>
      <c r="AV1574" s="148"/>
      <c r="AW1574" s="148"/>
      <c r="AX1574" s="148"/>
      <c r="AY1574" s="148"/>
      <c r="AZ1574" s="148"/>
      <c r="BA1574" s="148"/>
      <c r="BB1574" s="148"/>
      <c r="BC1574" s="148"/>
      <c r="BD1574" s="148"/>
      <c r="BE1574" s="148"/>
      <c r="BF1574" s="148"/>
      <c r="BG1574" s="148"/>
      <c r="BH1574" s="148"/>
    </row>
    <row r="1575" spans="1:60" x14ac:dyDescent="0.2">
      <c r="A1575" s="161" t="s">
        <v>277</v>
      </c>
      <c r="B1575" s="162" t="s">
        <v>226</v>
      </c>
      <c r="C1575" s="183" t="s">
        <v>227</v>
      </c>
      <c r="D1575" s="163"/>
      <c r="E1575" s="164"/>
      <c r="F1575" s="165"/>
      <c r="G1575" s="165">
        <f>SUMIF(AG1576:AG1605,"&lt;&gt;NOR",G1576:G1605)</f>
        <v>0</v>
      </c>
      <c r="H1575" s="165"/>
      <c r="I1575" s="165">
        <f>SUM(I1576:I1605)</f>
        <v>0</v>
      </c>
      <c r="J1575" s="165"/>
      <c r="K1575" s="165">
        <f>SUM(K1576:K1605)</f>
        <v>0</v>
      </c>
      <c r="L1575" s="165"/>
      <c r="M1575" s="165">
        <f>SUM(M1576:M1605)</f>
        <v>0</v>
      </c>
      <c r="N1575" s="165"/>
      <c r="O1575" s="165">
        <f>SUM(O1576:O1605)</f>
        <v>0</v>
      </c>
      <c r="P1575" s="165"/>
      <c r="Q1575" s="165">
        <f>SUM(Q1576:Q1605)</f>
        <v>0</v>
      </c>
      <c r="R1575" s="165"/>
      <c r="S1575" s="165"/>
      <c r="T1575" s="166"/>
      <c r="U1575" s="160"/>
      <c r="V1575" s="160">
        <f>SUM(V1576:V1605)</f>
        <v>0</v>
      </c>
      <c r="W1575" s="160"/>
      <c r="X1575" s="160"/>
      <c r="AG1575" t="s">
        <v>278</v>
      </c>
    </row>
    <row r="1576" spans="1:60" outlineLevel="1" x14ac:dyDescent="0.2">
      <c r="A1576" s="167">
        <v>280</v>
      </c>
      <c r="B1576" s="168" t="s">
        <v>1484</v>
      </c>
      <c r="C1576" s="184" t="s">
        <v>1485</v>
      </c>
      <c r="D1576" s="169" t="s">
        <v>353</v>
      </c>
      <c r="E1576" s="170">
        <v>466.42</v>
      </c>
      <c r="F1576" s="171"/>
      <c r="G1576" s="172">
        <f>ROUND(E1576*F1576,2)</f>
        <v>0</v>
      </c>
      <c r="H1576" s="171"/>
      <c r="I1576" s="172">
        <f>ROUND(E1576*H1576,2)</f>
        <v>0</v>
      </c>
      <c r="J1576" s="171"/>
      <c r="K1576" s="172">
        <f>ROUND(E1576*J1576,2)</f>
        <v>0</v>
      </c>
      <c r="L1576" s="172">
        <v>15</v>
      </c>
      <c r="M1576" s="172">
        <f>G1576*(1+L1576/100)</f>
        <v>0</v>
      </c>
      <c r="N1576" s="172">
        <v>0</v>
      </c>
      <c r="O1576" s="172">
        <f>ROUND(E1576*N1576,2)</f>
        <v>0</v>
      </c>
      <c r="P1576" s="172">
        <v>0</v>
      </c>
      <c r="Q1576" s="172">
        <f>ROUND(E1576*P1576,2)</f>
        <v>0</v>
      </c>
      <c r="R1576" s="172"/>
      <c r="S1576" s="172" t="s">
        <v>291</v>
      </c>
      <c r="T1576" s="173" t="s">
        <v>283</v>
      </c>
      <c r="U1576" s="157">
        <v>0</v>
      </c>
      <c r="V1576" s="157">
        <f>ROUND(E1576*U1576,2)</f>
        <v>0</v>
      </c>
      <c r="W1576" s="157"/>
      <c r="X1576" s="157" t="s">
        <v>292</v>
      </c>
      <c r="Y1576" s="148"/>
      <c r="Z1576" s="148"/>
      <c r="AA1576" s="148"/>
      <c r="AB1576" s="148"/>
      <c r="AC1576" s="148"/>
      <c r="AD1576" s="148"/>
      <c r="AE1576" s="148"/>
      <c r="AF1576" s="148"/>
      <c r="AG1576" s="148" t="s">
        <v>1242</v>
      </c>
      <c r="AH1576" s="148"/>
      <c r="AI1576" s="148"/>
      <c r="AJ1576" s="148"/>
      <c r="AK1576" s="148"/>
      <c r="AL1576" s="148"/>
      <c r="AM1576" s="148"/>
      <c r="AN1576" s="148"/>
      <c r="AO1576" s="148"/>
      <c r="AP1576" s="148"/>
      <c r="AQ1576" s="148"/>
      <c r="AR1576" s="148"/>
      <c r="AS1576" s="148"/>
      <c r="AT1576" s="148"/>
      <c r="AU1576" s="148"/>
      <c r="AV1576" s="148"/>
      <c r="AW1576" s="148"/>
      <c r="AX1576" s="148"/>
      <c r="AY1576" s="148"/>
      <c r="AZ1576" s="148"/>
      <c r="BA1576" s="148"/>
      <c r="BB1576" s="148"/>
      <c r="BC1576" s="148"/>
      <c r="BD1576" s="148"/>
      <c r="BE1576" s="148"/>
      <c r="BF1576" s="148"/>
      <c r="BG1576" s="148"/>
      <c r="BH1576" s="148"/>
    </row>
    <row r="1577" spans="1:60" outlineLevel="1" x14ac:dyDescent="0.2">
      <c r="A1577" s="155"/>
      <c r="B1577" s="156"/>
      <c r="C1577" s="185" t="s">
        <v>955</v>
      </c>
      <c r="D1577" s="158"/>
      <c r="E1577" s="159"/>
      <c r="F1577" s="157"/>
      <c r="G1577" s="157"/>
      <c r="H1577" s="157"/>
      <c r="I1577" s="157"/>
      <c r="J1577" s="157"/>
      <c r="K1577" s="157"/>
      <c r="L1577" s="157"/>
      <c r="M1577" s="157"/>
      <c r="N1577" s="157"/>
      <c r="O1577" s="157"/>
      <c r="P1577" s="157"/>
      <c r="Q1577" s="157"/>
      <c r="R1577" s="157"/>
      <c r="S1577" s="157"/>
      <c r="T1577" s="157"/>
      <c r="U1577" s="157"/>
      <c r="V1577" s="157"/>
      <c r="W1577" s="157"/>
      <c r="X1577" s="157"/>
      <c r="Y1577" s="148"/>
      <c r="Z1577" s="148"/>
      <c r="AA1577" s="148"/>
      <c r="AB1577" s="148"/>
      <c r="AC1577" s="148"/>
      <c r="AD1577" s="148"/>
      <c r="AE1577" s="148"/>
      <c r="AF1577" s="148"/>
      <c r="AG1577" s="148" t="s">
        <v>287</v>
      </c>
      <c r="AH1577" s="148">
        <v>0</v>
      </c>
      <c r="AI1577" s="148"/>
      <c r="AJ1577" s="148"/>
      <c r="AK1577" s="148"/>
      <c r="AL1577" s="148"/>
      <c r="AM1577" s="148"/>
      <c r="AN1577" s="148"/>
      <c r="AO1577" s="148"/>
      <c r="AP1577" s="148"/>
      <c r="AQ1577" s="148"/>
      <c r="AR1577" s="148"/>
      <c r="AS1577" s="148"/>
      <c r="AT1577" s="148"/>
      <c r="AU1577" s="148"/>
      <c r="AV1577" s="148"/>
      <c r="AW1577" s="148"/>
      <c r="AX1577" s="148"/>
      <c r="AY1577" s="148"/>
      <c r="AZ1577" s="148"/>
      <c r="BA1577" s="148"/>
      <c r="BB1577" s="148"/>
      <c r="BC1577" s="148"/>
      <c r="BD1577" s="148"/>
      <c r="BE1577" s="148"/>
      <c r="BF1577" s="148"/>
      <c r="BG1577" s="148"/>
      <c r="BH1577" s="148"/>
    </row>
    <row r="1578" spans="1:60" outlineLevel="1" x14ac:dyDescent="0.2">
      <c r="A1578" s="155"/>
      <c r="B1578" s="156"/>
      <c r="C1578" s="185" t="s">
        <v>1424</v>
      </c>
      <c r="D1578" s="158"/>
      <c r="E1578" s="159"/>
      <c r="F1578" s="157"/>
      <c r="G1578" s="157"/>
      <c r="H1578" s="157"/>
      <c r="I1578" s="157"/>
      <c r="J1578" s="157"/>
      <c r="K1578" s="157"/>
      <c r="L1578" s="157"/>
      <c r="M1578" s="157"/>
      <c r="N1578" s="157"/>
      <c r="O1578" s="157"/>
      <c r="P1578" s="157"/>
      <c r="Q1578" s="157"/>
      <c r="R1578" s="157"/>
      <c r="S1578" s="157"/>
      <c r="T1578" s="157"/>
      <c r="U1578" s="157"/>
      <c r="V1578" s="157"/>
      <c r="W1578" s="157"/>
      <c r="X1578" s="157"/>
      <c r="Y1578" s="148"/>
      <c r="Z1578" s="148"/>
      <c r="AA1578" s="148"/>
      <c r="AB1578" s="148"/>
      <c r="AC1578" s="148"/>
      <c r="AD1578" s="148"/>
      <c r="AE1578" s="148"/>
      <c r="AF1578" s="148"/>
      <c r="AG1578" s="148" t="s">
        <v>287</v>
      </c>
      <c r="AH1578" s="148">
        <v>0</v>
      </c>
      <c r="AI1578" s="148"/>
      <c r="AJ1578" s="148"/>
      <c r="AK1578" s="148"/>
      <c r="AL1578" s="148"/>
      <c r="AM1578" s="148"/>
      <c r="AN1578" s="148"/>
      <c r="AO1578" s="148"/>
      <c r="AP1578" s="148"/>
      <c r="AQ1578" s="148"/>
      <c r="AR1578" s="148"/>
      <c r="AS1578" s="148"/>
      <c r="AT1578" s="148"/>
      <c r="AU1578" s="148"/>
      <c r="AV1578" s="148"/>
      <c r="AW1578" s="148"/>
      <c r="AX1578" s="148"/>
      <c r="AY1578" s="148"/>
      <c r="AZ1578" s="148"/>
      <c r="BA1578" s="148"/>
      <c r="BB1578" s="148"/>
      <c r="BC1578" s="148"/>
      <c r="BD1578" s="148"/>
      <c r="BE1578" s="148"/>
      <c r="BF1578" s="148"/>
      <c r="BG1578" s="148"/>
      <c r="BH1578" s="148"/>
    </row>
    <row r="1579" spans="1:60" outlineLevel="1" x14ac:dyDescent="0.2">
      <c r="A1579" s="155"/>
      <c r="B1579" s="156"/>
      <c r="C1579" s="185" t="s">
        <v>1425</v>
      </c>
      <c r="D1579" s="158"/>
      <c r="E1579" s="159">
        <v>466.42</v>
      </c>
      <c r="F1579" s="157"/>
      <c r="G1579" s="157"/>
      <c r="H1579" s="157"/>
      <c r="I1579" s="157"/>
      <c r="J1579" s="157"/>
      <c r="K1579" s="157"/>
      <c r="L1579" s="157"/>
      <c r="M1579" s="157"/>
      <c r="N1579" s="157"/>
      <c r="O1579" s="157"/>
      <c r="P1579" s="157"/>
      <c r="Q1579" s="157"/>
      <c r="R1579" s="157"/>
      <c r="S1579" s="157"/>
      <c r="T1579" s="157"/>
      <c r="U1579" s="157"/>
      <c r="V1579" s="157"/>
      <c r="W1579" s="157"/>
      <c r="X1579" s="157"/>
      <c r="Y1579" s="148"/>
      <c r="Z1579" s="148"/>
      <c r="AA1579" s="148"/>
      <c r="AB1579" s="148"/>
      <c r="AC1579" s="148"/>
      <c r="AD1579" s="148"/>
      <c r="AE1579" s="148"/>
      <c r="AF1579" s="148"/>
      <c r="AG1579" s="148" t="s">
        <v>287</v>
      </c>
      <c r="AH1579" s="148">
        <v>0</v>
      </c>
      <c r="AI1579" s="148"/>
      <c r="AJ1579" s="148"/>
      <c r="AK1579" s="148"/>
      <c r="AL1579" s="148"/>
      <c r="AM1579" s="148"/>
      <c r="AN1579" s="148"/>
      <c r="AO1579" s="148"/>
      <c r="AP1579" s="148"/>
      <c r="AQ1579" s="148"/>
      <c r="AR1579" s="148"/>
      <c r="AS1579" s="148"/>
      <c r="AT1579" s="148"/>
      <c r="AU1579" s="148"/>
      <c r="AV1579" s="148"/>
      <c r="AW1579" s="148"/>
      <c r="AX1579" s="148"/>
      <c r="AY1579" s="148"/>
      <c r="AZ1579" s="148"/>
      <c r="BA1579" s="148"/>
      <c r="BB1579" s="148"/>
      <c r="BC1579" s="148"/>
      <c r="BD1579" s="148"/>
      <c r="BE1579" s="148"/>
      <c r="BF1579" s="148"/>
      <c r="BG1579" s="148"/>
      <c r="BH1579" s="148"/>
    </row>
    <row r="1580" spans="1:60" outlineLevel="1" x14ac:dyDescent="0.2">
      <c r="A1580" s="167">
        <v>281</v>
      </c>
      <c r="B1580" s="168" t="s">
        <v>1486</v>
      </c>
      <c r="C1580" s="184" t="s">
        <v>1487</v>
      </c>
      <c r="D1580" s="169" t="s">
        <v>353</v>
      </c>
      <c r="E1580" s="170">
        <v>466.42</v>
      </c>
      <c r="F1580" s="171"/>
      <c r="G1580" s="172">
        <f>ROUND(E1580*F1580,2)</f>
        <v>0</v>
      </c>
      <c r="H1580" s="171"/>
      <c r="I1580" s="172">
        <f>ROUND(E1580*H1580,2)</f>
        <v>0</v>
      </c>
      <c r="J1580" s="171"/>
      <c r="K1580" s="172">
        <f>ROUND(E1580*J1580,2)</f>
        <v>0</v>
      </c>
      <c r="L1580" s="172">
        <v>15</v>
      </c>
      <c r="M1580" s="172">
        <f>G1580*(1+L1580/100)</f>
        <v>0</v>
      </c>
      <c r="N1580" s="172">
        <v>0</v>
      </c>
      <c r="O1580" s="172">
        <f>ROUND(E1580*N1580,2)</f>
        <v>0</v>
      </c>
      <c r="P1580" s="172">
        <v>0</v>
      </c>
      <c r="Q1580" s="172">
        <f>ROUND(E1580*P1580,2)</f>
        <v>0</v>
      </c>
      <c r="R1580" s="172"/>
      <c r="S1580" s="172" t="s">
        <v>291</v>
      </c>
      <c r="T1580" s="173" t="s">
        <v>283</v>
      </c>
      <c r="U1580" s="157">
        <v>0</v>
      </c>
      <c r="V1580" s="157">
        <f>ROUND(E1580*U1580,2)</f>
        <v>0</v>
      </c>
      <c r="W1580" s="157"/>
      <c r="X1580" s="157" t="s">
        <v>292</v>
      </c>
      <c r="Y1580" s="148"/>
      <c r="Z1580" s="148"/>
      <c r="AA1580" s="148"/>
      <c r="AB1580" s="148"/>
      <c r="AC1580" s="148"/>
      <c r="AD1580" s="148"/>
      <c r="AE1580" s="148"/>
      <c r="AF1580" s="148"/>
      <c r="AG1580" s="148" t="s">
        <v>1242</v>
      </c>
      <c r="AH1580" s="148"/>
      <c r="AI1580" s="148"/>
      <c r="AJ1580" s="148"/>
      <c r="AK1580" s="148"/>
      <c r="AL1580" s="148"/>
      <c r="AM1580" s="148"/>
      <c r="AN1580" s="148"/>
      <c r="AO1580" s="148"/>
      <c r="AP1580" s="148"/>
      <c r="AQ1580" s="148"/>
      <c r="AR1580" s="148"/>
      <c r="AS1580" s="148"/>
      <c r="AT1580" s="148"/>
      <c r="AU1580" s="148"/>
      <c r="AV1580" s="148"/>
      <c r="AW1580" s="148"/>
      <c r="AX1580" s="148"/>
      <c r="AY1580" s="148"/>
      <c r="AZ1580" s="148"/>
      <c r="BA1580" s="148"/>
      <c r="BB1580" s="148"/>
      <c r="BC1580" s="148"/>
      <c r="BD1580" s="148"/>
      <c r="BE1580" s="148"/>
      <c r="BF1580" s="148"/>
      <c r="BG1580" s="148"/>
      <c r="BH1580" s="148"/>
    </row>
    <row r="1581" spans="1:60" outlineLevel="1" x14ac:dyDescent="0.2">
      <c r="A1581" s="155"/>
      <c r="B1581" s="156"/>
      <c r="C1581" s="185" t="s">
        <v>955</v>
      </c>
      <c r="D1581" s="158"/>
      <c r="E1581" s="159"/>
      <c r="F1581" s="157"/>
      <c r="G1581" s="157"/>
      <c r="H1581" s="157"/>
      <c r="I1581" s="157"/>
      <c r="J1581" s="157"/>
      <c r="K1581" s="157"/>
      <c r="L1581" s="157"/>
      <c r="M1581" s="157"/>
      <c r="N1581" s="157"/>
      <c r="O1581" s="157"/>
      <c r="P1581" s="157"/>
      <c r="Q1581" s="157"/>
      <c r="R1581" s="157"/>
      <c r="S1581" s="157"/>
      <c r="T1581" s="157"/>
      <c r="U1581" s="157"/>
      <c r="V1581" s="157"/>
      <c r="W1581" s="157"/>
      <c r="X1581" s="157"/>
      <c r="Y1581" s="148"/>
      <c r="Z1581" s="148"/>
      <c r="AA1581" s="148"/>
      <c r="AB1581" s="148"/>
      <c r="AC1581" s="148"/>
      <c r="AD1581" s="148"/>
      <c r="AE1581" s="148"/>
      <c r="AF1581" s="148"/>
      <c r="AG1581" s="148" t="s">
        <v>287</v>
      </c>
      <c r="AH1581" s="148">
        <v>0</v>
      </c>
      <c r="AI1581" s="148"/>
      <c r="AJ1581" s="148"/>
      <c r="AK1581" s="148"/>
      <c r="AL1581" s="148"/>
      <c r="AM1581" s="148"/>
      <c r="AN1581" s="148"/>
      <c r="AO1581" s="148"/>
      <c r="AP1581" s="148"/>
      <c r="AQ1581" s="148"/>
      <c r="AR1581" s="148"/>
      <c r="AS1581" s="148"/>
      <c r="AT1581" s="148"/>
      <c r="AU1581" s="148"/>
      <c r="AV1581" s="148"/>
      <c r="AW1581" s="148"/>
      <c r="AX1581" s="148"/>
      <c r="AY1581" s="148"/>
      <c r="AZ1581" s="148"/>
      <c r="BA1581" s="148"/>
      <c r="BB1581" s="148"/>
      <c r="BC1581" s="148"/>
      <c r="BD1581" s="148"/>
      <c r="BE1581" s="148"/>
      <c r="BF1581" s="148"/>
      <c r="BG1581" s="148"/>
      <c r="BH1581" s="148"/>
    </row>
    <row r="1582" spans="1:60" outlineLevel="1" x14ac:dyDescent="0.2">
      <c r="A1582" s="155"/>
      <c r="B1582" s="156"/>
      <c r="C1582" s="185" t="s">
        <v>1424</v>
      </c>
      <c r="D1582" s="158"/>
      <c r="E1582" s="159"/>
      <c r="F1582" s="157"/>
      <c r="G1582" s="157"/>
      <c r="H1582" s="157"/>
      <c r="I1582" s="157"/>
      <c r="J1582" s="157"/>
      <c r="K1582" s="157"/>
      <c r="L1582" s="157"/>
      <c r="M1582" s="157"/>
      <c r="N1582" s="157"/>
      <c r="O1582" s="157"/>
      <c r="P1582" s="157"/>
      <c r="Q1582" s="157"/>
      <c r="R1582" s="157"/>
      <c r="S1582" s="157"/>
      <c r="T1582" s="157"/>
      <c r="U1582" s="157"/>
      <c r="V1582" s="157"/>
      <c r="W1582" s="157"/>
      <c r="X1582" s="157"/>
      <c r="Y1582" s="148"/>
      <c r="Z1582" s="148"/>
      <c r="AA1582" s="148"/>
      <c r="AB1582" s="148"/>
      <c r="AC1582" s="148"/>
      <c r="AD1582" s="148"/>
      <c r="AE1582" s="148"/>
      <c r="AF1582" s="148"/>
      <c r="AG1582" s="148" t="s">
        <v>287</v>
      </c>
      <c r="AH1582" s="148">
        <v>0</v>
      </c>
      <c r="AI1582" s="148"/>
      <c r="AJ1582" s="148"/>
      <c r="AK1582" s="148"/>
      <c r="AL1582" s="148"/>
      <c r="AM1582" s="148"/>
      <c r="AN1582" s="148"/>
      <c r="AO1582" s="148"/>
      <c r="AP1582" s="148"/>
      <c r="AQ1582" s="148"/>
      <c r="AR1582" s="148"/>
      <c r="AS1582" s="148"/>
      <c r="AT1582" s="148"/>
      <c r="AU1582" s="148"/>
      <c r="AV1582" s="148"/>
      <c r="AW1582" s="148"/>
      <c r="AX1582" s="148"/>
      <c r="AY1582" s="148"/>
      <c r="AZ1582" s="148"/>
      <c r="BA1582" s="148"/>
      <c r="BB1582" s="148"/>
      <c r="BC1582" s="148"/>
      <c r="BD1582" s="148"/>
      <c r="BE1582" s="148"/>
      <c r="BF1582" s="148"/>
      <c r="BG1582" s="148"/>
      <c r="BH1582" s="148"/>
    </row>
    <row r="1583" spans="1:60" outlineLevel="1" x14ac:dyDescent="0.2">
      <c r="A1583" s="155"/>
      <c r="B1583" s="156"/>
      <c r="C1583" s="185" t="s">
        <v>1425</v>
      </c>
      <c r="D1583" s="158"/>
      <c r="E1583" s="159">
        <v>466.42</v>
      </c>
      <c r="F1583" s="157"/>
      <c r="G1583" s="157"/>
      <c r="H1583" s="157"/>
      <c r="I1583" s="157"/>
      <c r="J1583" s="157"/>
      <c r="K1583" s="157"/>
      <c r="L1583" s="157"/>
      <c r="M1583" s="157"/>
      <c r="N1583" s="157"/>
      <c r="O1583" s="157"/>
      <c r="P1583" s="157"/>
      <c r="Q1583" s="157"/>
      <c r="R1583" s="157"/>
      <c r="S1583" s="157"/>
      <c r="T1583" s="157"/>
      <c r="U1583" s="157"/>
      <c r="V1583" s="157"/>
      <c r="W1583" s="157"/>
      <c r="X1583" s="157"/>
      <c r="Y1583" s="148"/>
      <c r="Z1583" s="148"/>
      <c r="AA1583" s="148"/>
      <c r="AB1583" s="148"/>
      <c r="AC1583" s="148"/>
      <c r="AD1583" s="148"/>
      <c r="AE1583" s="148"/>
      <c r="AF1583" s="148"/>
      <c r="AG1583" s="148" t="s">
        <v>287</v>
      </c>
      <c r="AH1583" s="148">
        <v>0</v>
      </c>
      <c r="AI1583" s="148"/>
      <c r="AJ1583" s="148"/>
      <c r="AK1583" s="148"/>
      <c r="AL1583" s="148"/>
      <c r="AM1583" s="148"/>
      <c r="AN1583" s="148"/>
      <c r="AO1583" s="148"/>
      <c r="AP1583" s="148"/>
      <c r="AQ1583" s="148"/>
      <c r="AR1583" s="148"/>
      <c r="AS1583" s="148"/>
      <c r="AT1583" s="148"/>
      <c r="AU1583" s="148"/>
      <c r="AV1583" s="148"/>
      <c r="AW1583" s="148"/>
      <c r="AX1583" s="148"/>
      <c r="AY1583" s="148"/>
      <c r="AZ1583" s="148"/>
      <c r="BA1583" s="148"/>
      <c r="BB1583" s="148"/>
      <c r="BC1583" s="148"/>
      <c r="BD1583" s="148"/>
      <c r="BE1583" s="148"/>
      <c r="BF1583" s="148"/>
      <c r="BG1583" s="148"/>
      <c r="BH1583" s="148"/>
    </row>
    <row r="1584" spans="1:60" outlineLevel="1" x14ac:dyDescent="0.2">
      <c r="A1584" s="167">
        <v>282</v>
      </c>
      <c r="B1584" s="168" t="s">
        <v>1488</v>
      </c>
      <c r="C1584" s="184" t="s">
        <v>1489</v>
      </c>
      <c r="D1584" s="169" t="s">
        <v>445</v>
      </c>
      <c r="E1584" s="170">
        <v>37.900000000000006</v>
      </c>
      <c r="F1584" s="171"/>
      <c r="G1584" s="172">
        <f>ROUND(E1584*F1584,2)</f>
        <v>0</v>
      </c>
      <c r="H1584" s="171"/>
      <c r="I1584" s="172">
        <f>ROUND(E1584*H1584,2)</f>
        <v>0</v>
      </c>
      <c r="J1584" s="171"/>
      <c r="K1584" s="172">
        <f>ROUND(E1584*J1584,2)</f>
        <v>0</v>
      </c>
      <c r="L1584" s="172">
        <v>15</v>
      </c>
      <c r="M1584" s="172">
        <f>G1584*(1+L1584/100)</f>
        <v>0</v>
      </c>
      <c r="N1584" s="172">
        <v>0</v>
      </c>
      <c r="O1584" s="172">
        <f>ROUND(E1584*N1584,2)</f>
        <v>0</v>
      </c>
      <c r="P1584" s="172">
        <v>0</v>
      </c>
      <c r="Q1584" s="172">
        <f>ROUND(E1584*P1584,2)</f>
        <v>0</v>
      </c>
      <c r="R1584" s="172"/>
      <c r="S1584" s="172" t="s">
        <v>291</v>
      </c>
      <c r="T1584" s="173" t="s">
        <v>283</v>
      </c>
      <c r="U1584" s="157">
        <v>0</v>
      </c>
      <c r="V1584" s="157">
        <f>ROUND(E1584*U1584,2)</f>
        <v>0</v>
      </c>
      <c r="W1584" s="157"/>
      <c r="X1584" s="157" t="s">
        <v>292</v>
      </c>
      <c r="Y1584" s="148"/>
      <c r="Z1584" s="148"/>
      <c r="AA1584" s="148"/>
      <c r="AB1584" s="148"/>
      <c r="AC1584" s="148"/>
      <c r="AD1584" s="148"/>
      <c r="AE1584" s="148"/>
      <c r="AF1584" s="148"/>
      <c r="AG1584" s="148" t="s">
        <v>1242</v>
      </c>
      <c r="AH1584" s="148"/>
      <c r="AI1584" s="148"/>
      <c r="AJ1584" s="148"/>
      <c r="AK1584" s="148"/>
      <c r="AL1584" s="148"/>
      <c r="AM1584" s="148"/>
      <c r="AN1584" s="148"/>
      <c r="AO1584" s="148"/>
      <c r="AP1584" s="148"/>
      <c r="AQ1584" s="148"/>
      <c r="AR1584" s="148"/>
      <c r="AS1584" s="148"/>
      <c r="AT1584" s="148"/>
      <c r="AU1584" s="148"/>
      <c r="AV1584" s="148"/>
      <c r="AW1584" s="148"/>
      <c r="AX1584" s="148"/>
      <c r="AY1584" s="148"/>
      <c r="AZ1584" s="148"/>
      <c r="BA1584" s="148"/>
      <c r="BB1584" s="148"/>
      <c r="BC1584" s="148"/>
      <c r="BD1584" s="148"/>
      <c r="BE1584" s="148"/>
      <c r="BF1584" s="148"/>
      <c r="BG1584" s="148"/>
      <c r="BH1584" s="148"/>
    </row>
    <row r="1585" spans="1:60" outlineLevel="1" x14ac:dyDescent="0.2">
      <c r="A1585" s="155"/>
      <c r="B1585" s="156"/>
      <c r="C1585" s="185" t="s">
        <v>955</v>
      </c>
      <c r="D1585" s="158"/>
      <c r="E1585" s="159"/>
      <c r="F1585" s="157"/>
      <c r="G1585" s="157"/>
      <c r="H1585" s="157"/>
      <c r="I1585" s="157"/>
      <c r="J1585" s="157"/>
      <c r="K1585" s="157"/>
      <c r="L1585" s="157"/>
      <c r="M1585" s="157"/>
      <c r="N1585" s="157"/>
      <c r="O1585" s="157"/>
      <c r="P1585" s="157"/>
      <c r="Q1585" s="157"/>
      <c r="R1585" s="157"/>
      <c r="S1585" s="157"/>
      <c r="T1585" s="157"/>
      <c r="U1585" s="157"/>
      <c r="V1585" s="157"/>
      <c r="W1585" s="157"/>
      <c r="X1585" s="157"/>
      <c r="Y1585" s="148"/>
      <c r="Z1585" s="148"/>
      <c r="AA1585" s="148"/>
      <c r="AB1585" s="148"/>
      <c r="AC1585" s="148"/>
      <c r="AD1585" s="148"/>
      <c r="AE1585" s="148"/>
      <c r="AF1585" s="148"/>
      <c r="AG1585" s="148" t="s">
        <v>287</v>
      </c>
      <c r="AH1585" s="148">
        <v>0</v>
      </c>
      <c r="AI1585" s="148"/>
      <c r="AJ1585" s="148"/>
      <c r="AK1585" s="148"/>
      <c r="AL1585" s="148"/>
      <c r="AM1585" s="148"/>
      <c r="AN1585" s="148"/>
      <c r="AO1585" s="148"/>
      <c r="AP1585" s="148"/>
      <c r="AQ1585" s="148"/>
      <c r="AR1585" s="148"/>
      <c r="AS1585" s="148"/>
      <c r="AT1585" s="148"/>
      <c r="AU1585" s="148"/>
      <c r="AV1585" s="148"/>
      <c r="AW1585" s="148"/>
      <c r="AX1585" s="148"/>
      <c r="AY1585" s="148"/>
      <c r="AZ1585" s="148"/>
      <c r="BA1585" s="148"/>
      <c r="BB1585" s="148"/>
      <c r="BC1585" s="148"/>
      <c r="BD1585" s="148"/>
      <c r="BE1585" s="148"/>
      <c r="BF1585" s="148"/>
      <c r="BG1585" s="148"/>
      <c r="BH1585" s="148"/>
    </row>
    <row r="1586" spans="1:60" outlineLevel="1" x14ac:dyDescent="0.2">
      <c r="A1586" s="155"/>
      <c r="B1586" s="156"/>
      <c r="C1586" s="185" t="s">
        <v>1490</v>
      </c>
      <c r="D1586" s="158"/>
      <c r="E1586" s="159"/>
      <c r="F1586" s="157"/>
      <c r="G1586" s="157"/>
      <c r="H1586" s="157"/>
      <c r="I1586" s="157"/>
      <c r="J1586" s="157"/>
      <c r="K1586" s="157"/>
      <c r="L1586" s="157"/>
      <c r="M1586" s="157"/>
      <c r="N1586" s="157"/>
      <c r="O1586" s="157"/>
      <c r="P1586" s="157"/>
      <c r="Q1586" s="157"/>
      <c r="R1586" s="157"/>
      <c r="S1586" s="157"/>
      <c r="T1586" s="157"/>
      <c r="U1586" s="157"/>
      <c r="V1586" s="157"/>
      <c r="W1586" s="157"/>
      <c r="X1586" s="157"/>
      <c r="Y1586" s="148"/>
      <c r="Z1586" s="148"/>
      <c r="AA1586" s="148"/>
      <c r="AB1586" s="148"/>
      <c r="AC1586" s="148"/>
      <c r="AD1586" s="148"/>
      <c r="AE1586" s="148"/>
      <c r="AF1586" s="148"/>
      <c r="AG1586" s="148" t="s">
        <v>287</v>
      </c>
      <c r="AH1586" s="148">
        <v>0</v>
      </c>
      <c r="AI1586" s="148"/>
      <c r="AJ1586" s="148"/>
      <c r="AK1586" s="148"/>
      <c r="AL1586" s="148"/>
      <c r="AM1586" s="148"/>
      <c r="AN1586" s="148"/>
      <c r="AO1586" s="148"/>
      <c r="AP1586" s="148"/>
      <c r="AQ1586" s="148"/>
      <c r="AR1586" s="148"/>
      <c r="AS1586" s="148"/>
      <c r="AT1586" s="148"/>
      <c r="AU1586" s="148"/>
      <c r="AV1586" s="148"/>
      <c r="AW1586" s="148"/>
      <c r="AX1586" s="148"/>
      <c r="AY1586" s="148"/>
      <c r="AZ1586" s="148"/>
      <c r="BA1586" s="148"/>
      <c r="BB1586" s="148"/>
      <c r="BC1586" s="148"/>
      <c r="BD1586" s="148"/>
      <c r="BE1586" s="148"/>
      <c r="BF1586" s="148"/>
      <c r="BG1586" s="148"/>
      <c r="BH1586" s="148"/>
    </row>
    <row r="1587" spans="1:60" outlineLevel="1" x14ac:dyDescent="0.2">
      <c r="A1587" s="155"/>
      <c r="B1587" s="156"/>
      <c r="C1587" s="185" t="s">
        <v>1491</v>
      </c>
      <c r="D1587" s="158"/>
      <c r="E1587" s="159">
        <v>37.900000000000006</v>
      </c>
      <c r="F1587" s="157"/>
      <c r="G1587" s="157"/>
      <c r="H1587" s="157"/>
      <c r="I1587" s="157"/>
      <c r="J1587" s="157"/>
      <c r="K1587" s="157"/>
      <c r="L1587" s="157"/>
      <c r="M1587" s="157"/>
      <c r="N1587" s="157"/>
      <c r="O1587" s="157"/>
      <c r="P1587" s="157"/>
      <c r="Q1587" s="157"/>
      <c r="R1587" s="157"/>
      <c r="S1587" s="157"/>
      <c r="T1587" s="157"/>
      <c r="U1587" s="157"/>
      <c r="V1587" s="157"/>
      <c r="W1587" s="157"/>
      <c r="X1587" s="157"/>
      <c r="Y1587" s="148"/>
      <c r="Z1587" s="148"/>
      <c r="AA1587" s="148"/>
      <c r="AB1587" s="148"/>
      <c r="AC1587" s="148"/>
      <c r="AD1587" s="148"/>
      <c r="AE1587" s="148"/>
      <c r="AF1587" s="148"/>
      <c r="AG1587" s="148" t="s">
        <v>287</v>
      </c>
      <c r="AH1587" s="148">
        <v>0</v>
      </c>
      <c r="AI1587" s="148"/>
      <c r="AJ1587" s="148"/>
      <c r="AK1587" s="148"/>
      <c r="AL1587" s="148"/>
      <c r="AM1587" s="148"/>
      <c r="AN1587" s="148"/>
      <c r="AO1587" s="148"/>
      <c r="AP1587" s="148"/>
      <c r="AQ1587" s="148"/>
      <c r="AR1587" s="148"/>
      <c r="AS1587" s="148"/>
      <c r="AT1587" s="148"/>
      <c r="AU1587" s="148"/>
      <c r="AV1587" s="148"/>
      <c r="AW1587" s="148"/>
      <c r="AX1587" s="148"/>
      <c r="AY1587" s="148"/>
      <c r="AZ1587" s="148"/>
      <c r="BA1587" s="148"/>
      <c r="BB1587" s="148"/>
      <c r="BC1587" s="148"/>
      <c r="BD1587" s="148"/>
      <c r="BE1587" s="148"/>
      <c r="BF1587" s="148"/>
      <c r="BG1587" s="148"/>
      <c r="BH1587" s="148"/>
    </row>
    <row r="1588" spans="1:60" outlineLevel="1" x14ac:dyDescent="0.2">
      <c r="A1588" s="167">
        <v>283</v>
      </c>
      <c r="B1588" s="168" t="s">
        <v>1492</v>
      </c>
      <c r="C1588" s="184" t="s">
        <v>1493</v>
      </c>
      <c r="D1588" s="169" t="s">
        <v>445</v>
      </c>
      <c r="E1588" s="170">
        <v>123.60000000000001</v>
      </c>
      <c r="F1588" s="171"/>
      <c r="G1588" s="172">
        <f>ROUND(E1588*F1588,2)</f>
        <v>0</v>
      </c>
      <c r="H1588" s="171"/>
      <c r="I1588" s="172">
        <f>ROUND(E1588*H1588,2)</f>
        <v>0</v>
      </c>
      <c r="J1588" s="171"/>
      <c r="K1588" s="172">
        <f>ROUND(E1588*J1588,2)</f>
        <v>0</v>
      </c>
      <c r="L1588" s="172">
        <v>15</v>
      </c>
      <c r="M1588" s="172">
        <f>G1588*(1+L1588/100)</f>
        <v>0</v>
      </c>
      <c r="N1588" s="172">
        <v>0</v>
      </c>
      <c r="O1588" s="172">
        <f>ROUND(E1588*N1588,2)</f>
        <v>0</v>
      </c>
      <c r="P1588" s="172">
        <v>0</v>
      </c>
      <c r="Q1588" s="172">
        <f>ROUND(E1588*P1588,2)</f>
        <v>0</v>
      </c>
      <c r="R1588" s="172"/>
      <c r="S1588" s="172" t="s">
        <v>291</v>
      </c>
      <c r="T1588" s="173" t="s">
        <v>283</v>
      </c>
      <c r="U1588" s="157">
        <v>0</v>
      </c>
      <c r="V1588" s="157">
        <f>ROUND(E1588*U1588,2)</f>
        <v>0</v>
      </c>
      <c r="W1588" s="157"/>
      <c r="X1588" s="157" t="s">
        <v>292</v>
      </c>
      <c r="Y1588" s="148"/>
      <c r="Z1588" s="148"/>
      <c r="AA1588" s="148"/>
      <c r="AB1588" s="148"/>
      <c r="AC1588" s="148"/>
      <c r="AD1588" s="148"/>
      <c r="AE1588" s="148"/>
      <c r="AF1588" s="148"/>
      <c r="AG1588" s="148" t="s">
        <v>1242</v>
      </c>
      <c r="AH1588" s="148"/>
      <c r="AI1588" s="148"/>
      <c r="AJ1588" s="148"/>
      <c r="AK1588" s="148"/>
      <c r="AL1588" s="148"/>
      <c r="AM1588" s="148"/>
      <c r="AN1588" s="148"/>
      <c r="AO1588" s="148"/>
      <c r="AP1588" s="148"/>
      <c r="AQ1588" s="148"/>
      <c r="AR1588" s="148"/>
      <c r="AS1588" s="148"/>
      <c r="AT1588" s="148"/>
      <c r="AU1588" s="148"/>
      <c r="AV1588" s="148"/>
      <c r="AW1588" s="148"/>
      <c r="AX1588" s="148"/>
      <c r="AY1588" s="148"/>
      <c r="AZ1588" s="148"/>
      <c r="BA1588" s="148"/>
      <c r="BB1588" s="148"/>
      <c r="BC1588" s="148"/>
      <c r="BD1588" s="148"/>
      <c r="BE1588" s="148"/>
      <c r="BF1588" s="148"/>
      <c r="BG1588" s="148"/>
      <c r="BH1588" s="148"/>
    </row>
    <row r="1589" spans="1:60" outlineLevel="1" x14ac:dyDescent="0.2">
      <c r="A1589" s="155"/>
      <c r="B1589" s="156"/>
      <c r="C1589" s="185" t="s">
        <v>955</v>
      </c>
      <c r="D1589" s="158"/>
      <c r="E1589" s="159"/>
      <c r="F1589" s="157"/>
      <c r="G1589" s="157"/>
      <c r="H1589" s="157"/>
      <c r="I1589" s="157"/>
      <c r="J1589" s="157"/>
      <c r="K1589" s="157"/>
      <c r="L1589" s="157"/>
      <c r="M1589" s="157"/>
      <c r="N1589" s="157"/>
      <c r="O1589" s="157"/>
      <c r="P1589" s="157"/>
      <c r="Q1589" s="157"/>
      <c r="R1589" s="157"/>
      <c r="S1589" s="157"/>
      <c r="T1589" s="157"/>
      <c r="U1589" s="157"/>
      <c r="V1589" s="157"/>
      <c r="W1589" s="157"/>
      <c r="X1589" s="157"/>
      <c r="Y1589" s="148"/>
      <c r="Z1589" s="148"/>
      <c r="AA1589" s="148"/>
      <c r="AB1589" s="148"/>
      <c r="AC1589" s="148"/>
      <c r="AD1589" s="148"/>
      <c r="AE1589" s="148"/>
      <c r="AF1589" s="148"/>
      <c r="AG1589" s="148" t="s">
        <v>287</v>
      </c>
      <c r="AH1589" s="148">
        <v>0</v>
      </c>
      <c r="AI1589" s="148"/>
      <c r="AJ1589" s="148"/>
      <c r="AK1589" s="148"/>
      <c r="AL1589" s="148"/>
      <c r="AM1589" s="148"/>
      <c r="AN1589" s="148"/>
      <c r="AO1589" s="148"/>
      <c r="AP1589" s="148"/>
      <c r="AQ1589" s="148"/>
      <c r="AR1589" s="148"/>
      <c r="AS1589" s="148"/>
      <c r="AT1589" s="148"/>
      <c r="AU1589" s="148"/>
      <c r="AV1589" s="148"/>
      <c r="AW1589" s="148"/>
      <c r="AX1589" s="148"/>
      <c r="AY1589" s="148"/>
      <c r="AZ1589" s="148"/>
      <c r="BA1589" s="148"/>
      <c r="BB1589" s="148"/>
      <c r="BC1589" s="148"/>
      <c r="BD1589" s="148"/>
      <c r="BE1589" s="148"/>
      <c r="BF1589" s="148"/>
      <c r="BG1589" s="148"/>
      <c r="BH1589" s="148"/>
    </row>
    <row r="1590" spans="1:60" outlineLevel="1" x14ac:dyDescent="0.2">
      <c r="A1590" s="155"/>
      <c r="B1590" s="156"/>
      <c r="C1590" s="185" t="s">
        <v>1494</v>
      </c>
      <c r="D1590" s="158"/>
      <c r="E1590" s="159"/>
      <c r="F1590" s="157"/>
      <c r="G1590" s="157"/>
      <c r="H1590" s="157"/>
      <c r="I1590" s="157"/>
      <c r="J1590" s="157"/>
      <c r="K1590" s="157"/>
      <c r="L1590" s="157"/>
      <c r="M1590" s="157"/>
      <c r="N1590" s="157"/>
      <c r="O1590" s="157"/>
      <c r="P1590" s="157"/>
      <c r="Q1590" s="157"/>
      <c r="R1590" s="157"/>
      <c r="S1590" s="157"/>
      <c r="T1590" s="157"/>
      <c r="U1590" s="157"/>
      <c r="V1590" s="157"/>
      <c r="W1590" s="157"/>
      <c r="X1590" s="157"/>
      <c r="Y1590" s="148"/>
      <c r="Z1590" s="148"/>
      <c r="AA1590" s="148"/>
      <c r="AB1590" s="148"/>
      <c r="AC1590" s="148"/>
      <c r="AD1590" s="148"/>
      <c r="AE1590" s="148"/>
      <c r="AF1590" s="148"/>
      <c r="AG1590" s="148" t="s">
        <v>287</v>
      </c>
      <c r="AH1590" s="148">
        <v>0</v>
      </c>
      <c r="AI1590" s="148"/>
      <c r="AJ1590" s="148"/>
      <c r="AK1590" s="148"/>
      <c r="AL1590" s="148"/>
      <c r="AM1590" s="148"/>
      <c r="AN1590" s="148"/>
      <c r="AO1590" s="148"/>
      <c r="AP1590" s="148"/>
      <c r="AQ1590" s="148"/>
      <c r="AR1590" s="148"/>
      <c r="AS1590" s="148"/>
      <c r="AT1590" s="148"/>
      <c r="AU1590" s="148"/>
      <c r="AV1590" s="148"/>
      <c r="AW1590" s="148"/>
      <c r="AX1590" s="148"/>
      <c r="AY1590" s="148"/>
      <c r="AZ1590" s="148"/>
      <c r="BA1590" s="148"/>
      <c r="BB1590" s="148"/>
      <c r="BC1590" s="148"/>
      <c r="BD1590" s="148"/>
      <c r="BE1590" s="148"/>
      <c r="BF1590" s="148"/>
      <c r="BG1590" s="148"/>
      <c r="BH1590" s="148"/>
    </row>
    <row r="1591" spans="1:60" outlineLevel="1" x14ac:dyDescent="0.2">
      <c r="A1591" s="155"/>
      <c r="B1591" s="156"/>
      <c r="C1591" s="185" t="s">
        <v>1495</v>
      </c>
      <c r="D1591" s="158"/>
      <c r="E1591" s="159">
        <v>123.60000000000001</v>
      </c>
      <c r="F1591" s="157"/>
      <c r="G1591" s="157"/>
      <c r="H1591" s="157"/>
      <c r="I1591" s="157"/>
      <c r="J1591" s="157"/>
      <c r="K1591" s="157"/>
      <c r="L1591" s="157"/>
      <c r="M1591" s="157"/>
      <c r="N1591" s="157"/>
      <c r="O1591" s="157"/>
      <c r="P1591" s="157"/>
      <c r="Q1591" s="157"/>
      <c r="R1591" s="157"/>
      <c r="S1591" s="157"/>
      <c r="T1591" s="157"/>
      <c r="U1591" s="157"/>
      <c r="V1591" s="157"/>
      <c r="W1591" s="157"/>
      <c r="X1591" s="157"/>
      <c r="Y1591" s="148"/>
      <c r="Z1591" s="148"/>
      <c r="AA1591" s="148"/>
      <c r="AB1591" s="148"/>
      <c r="AC1591" s="148"/>
      <c r="AD1591" s="148"/>
      <c r="AE1591" s="148"/>
      <c r="AF1591" s="148"/>
      <c r="AG1591" s="148" t="s">
        <v>287</v>
      </c>
      <c r="AH1591" s="148">
        <v>0</v>
      </c>
      <c r="AI1591" s="148"/>
      <c r="AJ1591" s="148"/>
      <c r="AK1591" s="148"/>
      <c r="AL1591" s="148"/>
      <c r="AM1591" s="148"/>
      <c r="AN1591" s="148"/>
      <c r="AO1591" s="148"/>
      <c r="AP1591" s="148"/>
      <c r="AQ1591" s="148"/>
      <c r="AR1591" s="148"/>
      <c r="AS1591" s="148"/>
      <c r="AT1591" s="148"/>
      <c r="AU1591" s="148"/>
      <c r="AV1591" s="148"/>
      <c r="AW1591" s="148"/>
      <c r="AX1591" s="148"/>
      <c r="AY1591" s="148"/>
      <c r="AZ1591" s="148"/>
      <c r="BA1591" s="148"/>
      <c r="BB1591" s="148"/>
      <c r="BC1591" s="148"/>
      <c r="BD1591" s="148"/>
      <c r="BE1591" s="148"/>
      <c r="BF1591" s="148"/>
      <c r="BG1591" s="148"/>
      <c r="BH1591" s="148"/>
    </row>
    <row r="1592" spans="1:60" outlineLevel="1" x14ac:dyDescent="0.2">
      <c r="A1592" s="167">
        <v>284</v>
      </c>
      <c r="B1592" s="168" t="s">
        <v>1496</v>
      </c>
      <c r="C1592" s="184" t="s">
        <v>1497</v>
      </c>
      <c r="D1592" s="169" t="s">
        <v>281</v>
      </c>
      <c r="E1592" s="170">
        <v>1</v>
      </c>
      <c r="F1592" s="171"/>
      <c r="G1592" s="172">
        <f>ROUND(E1592*F1592,2)</f>
        <v>0</v>
      </c>
      <c r="H1592" s="171"/>
      <c r="I1592" s="172">
        <f>ROUND(E1592*H1592,2)</f>
        <v>0</v>
      </c>
      <c r="J1592" s="171"/>
      <c r="K1592" s="172">
        <f>ROUND(E1592*J1592,2)</f>
        <v>0</v>
      </c>
      <c r="L1592" s="172">
        <v>15</v>
      </c>
      <c r="M1592" s="172">
        <f>G1592*(1+L1592/100)</f>
        <v>0</v>
      </c>
      <c r="N1592" s="172">
        <v>0</v>
      </c>
      <c r="O1592" s="172">
        <f>ROUND(E1592*N1592,2)</f>
        <v>0</v>
      </c>
      <c r="P1592" s="172">
        <v>0</v>
      </c>
      <c r="Q1592" s="172">
        <f>ROUND(E1592*P1592,2)</f>
        <v>0</v>
      </c>
      <c r="R1592" s="172"/>
      <c r="S1592" s="172" t="s">
        <v>291</v>
      </c>
      <c r="T1592" s="173" t="s">
        <v>283</v>
      </c>
      <c r="U1592" s="157">
        <v>0</v>
      </c>
      <c r="V1592" s="157">
        <f>ROUND(E1592*U1592,2)</f>
        <v>0</v>
      </c>
      <c r="W1592" s="157"/>
      <c r="X1592" s="157" t="s">
        <v>292</v>
      </c>
      <c r="Y1592" s="148"/>
      <c r="Z1592" s="148"/>
      <c r="AA1592" s="148"/>
      <c r="AB1592" s="148"/>
      <c r="AC1592" s="148"/>
      <c r="AD1592" s="148"/>
      <c r="AE1592" s="148"/>
      <c r="AF1592" s="148"/>
      <c r="AG1592" s="148" t="s">
        <v>1242</v>
      </c>
      <c r="AH1592" s="148"/>
      <c r="AI1592" s="148"/>
      <c r="AJ1592" s="148"/>
      <c r="AK1592" s="148"/>
      <c r="AL1592" s="148"/>
      <c r="AM1592" s="148"/>
      <c r="AN1592" s="148"/>
      <c r="AO1592" s="148"/>
      <c r="AP1592" s="148"/>
      <c r="AQ1592" s="148"/>
      <c r="AR1592" s="148"/>
      <c r="AS1592" s="148"/>
      <c r="AT1592" s="148"/>
      <c r="AU1592" s="148"/>
      <c r="AV1592" s="148"/>
      <c r="AW1592" s="148"/>
      <c r="AX1592" s="148"/>
      <c r="AY1592" s="148"/>
      <c r="AZ1592" s="148"/>
      <c r="BA1592" s="148"/>
      <c r="BB1592" s="148"/>
      <c r="BC1592" s="148"/>
      <c r="BD1592" s="148"/>
      <c r="BE1592" s="148"/>
      <c r="BF1592" s="148"/>
      <c r="BG1592" s="148"/>
      <c r="BH1592" s="148"/>
    </row>
    <row r="1593" spans="1:60" outlineLevel="1" x14ac:dyDescent="0.2">
      <c r="A1593" s="155"/>
      <c r="B1593" s="156"/>
      <c r="C1593" s="185" t="s">
        <v>1498</v>
      </c>
      <c r="D1593" s="158"/>
      <c r="E1593" s="159"/>
      <c r="F1593" s="157"/>
      <c r="G1593" s="157"/>
      <c r="H1593" s="157"/>
      <c r="I1593" s="157"/>
      <c r="J1593" s="157"/>
      <c r="K1593" s="157"/>
      <c r="L1593" s="157"/>
      <c r="M1593" s="157"/>
      <c r="N1593" s="157"/>
      <c r="O1593" s="157"/>
      <c r="P1593" s="157"/>
      <c r="Q1593" s="157"/>
      <c r="R1593" s="157"/>
      <c r="S1593" s="157"/>
      <c r="T1593" s="157"/>
      <c r="U1593" s="157"/>
      <c r="V1593" s="157"/>
      <c r="W1593" s="157"/>
      <c r="X1593" s="157"/>
      <c r="Y1593" s="148"/>
      <c r="Z1593" s="148"/>
      <c r="AA1593" s="148"/>
      <c r="AB1593" s="148"/>
      <c r="AC1593" s="148"/>
      <c r="AD1593" s="148"/>
      <c r="AE1593" s="148"/>
      <c r="AF1593" s="148"/>
      <c r="AG1593" s="148" t="s">
        <v>287</v>
      </c>
      <c r="AH1593" s="148">
        <v>0</v>
      </c>
      <c r="AI1593" s="148"/>
      <c r="AJ1593" s="148"/>
      <c r="AK1593" s="148"/>
      <c r="AL1593" s="148"/>
      <c r="AM1593" s="148"/>
      <c r="AN1593" s="148"/>
      <c r="AO1593" s="148"/>
      <c r="AP1593" s="148"/>
      <c r="AQ1593" s="148"/>
      <c r="AR1593" s="148"/>
      <c r="AS1593" s="148"/>
      <c r="AT1593" s="148"/>
      <c r="AU1593" s="148"/>
      <c r="AV1593" s="148"/>
      <c r="AW1593" s="148"/>
      <c r="AX1593" s="148"/>
      <c r="AY1593" s="148"/>
      <c r="AZ1593" s="148"/>
      <c r="BA1593" s="148"/>
      <c r="BB1593" s="148"/>
      <c r="BC1593" s="148"/>
      <c r="BD1593" s="148"/>
      <c r="BE1593" s="148"/>
      <c r="BF1593" s="148"/>
      <c r="BG1593" s="148"/>
      <c r="BH1593" s="148"/>
    </row>
    <row r="1594" spans="1:60" outlineLevel="1" x14ac:dyDescent="0.2">
      <c r="A1594" s="155"/>
      <c r="B1594" s="156"/>
      <c r="C1594" s="185" t="s">
        <v>145</v>
      </c>
      <c r="D1594" s="158"/>
      <c r="E1594" s="159">
        <v>1</v>
      </c>
      <c r="F1594" s="157"/>
      <c r="G1594" s="157"/>
      <c r="H1594" s="157"/>
      <c r="I1594" s="157"/>
      <c r="J1594" s="157"/>
      <c r="K1594" s="157"/>
      <c r="L1594" s="157"/>
      <c r="M1594" s="157"/>
      <c r="N1594" s="157"/>
      <c r="O1594" s="157"/>
      <c r="P1594" s="157"/>
      <c r="Q1594" s="157"/>
      <c r="R1594" s="157"/>
      <c r="S1594" s="157"/>
      <c r="T1594" s="157"/>
      <c r="U1594" s="157"/>
      <c r="V1594" s="157"/>
      <c r="W1594" s="157"/>
      <c r="X1594" s="157"/>
      <c r="Y1594" s="148"/>
      <c r="Z1594" s="148"/>
      <c r="AA1594" s="148"/>
      <c r="AB1594" s="148"/>
      <c r="AC1594" s="148"/>
      <c r="AD1594" s="148"/>
      <c r="AE1594" s="148"/>
      <c r="AF1594" s="148"/>
      <c r="AG1594" s="148" t="s">
        <v>287</v>
      </c>
      <c r="AH1594" s="148">
        <v>0</v>
      </c>
      <c r="AI1594" s="148"/>
      <c r="AJ1594" s="148"/>
      <c r="AK1594" s="148"/>
      <c r="AL1594" s="148"/>
      <c r="AM1594" s="148"/>
      <c r="AN1594" s="148"/>
      <c r="AO1594" s="148"/>
      <c r="AP1594" s="148"/>
      <c r="AQ1594" s="148"/>
      <c r="AR1594" s="148"/>
      <c r="AS1594" s="148"/>
      <c r="AT1594" s="148"/>
      <c r="AU1594" s="148"/>
      <c r="AV1594" s="148"/>
      <c r="AW1594" s="148"/>
      <c r="AX1594" s="148"/>
      <c r="AY1594" s="148"/>
      <c r="AZ1594" s="148"/>
      <c r="BA1594" s="148"/>
      <c r="BB1594" s="148"/>
      <c r="BC1594" s="148"/>
      <c r="BD1594" s="148"/>
      <c r="BE1594" s="148"/>
      <c r="BF1594" s="148"/>
      <c r="BG1594" s="148"/>
      <c r="BH1594" s="148"/>
    </row>
    <row r="1595" spans="1:60" outlineLevel="1" x14ac:dyDescent="0.2">
      <c r="A1595" s="167">
        <v>285</v>
      </c>
      <c r="B1595" s="168" t="s">
        <v>1499</v>
      </c>
      <c r="C1595" s="184" t="s">
        <v>1500</v>
      </c>
      <c r="D1595" s="169" t="s">
        <v>281</v>
      </c>
      <c r="E1595" s="170">
        <v>4</v>
      </c>
      <c r="F1595" s="171"/>
      <c r="G1595" s="172">
        <f>ROUND(E1595*F1595,2)</f>
        <v>0</v>
      </c>
      <c r="H1595" s="171"/>
      <c r="I1595" s="172">
        <f>ROUND(E1595*H1595,2)</f>
        <v>0</v>
      </c>
      <c r="J1595" s="171"/>
      <c r="K1595" s="172">
        <f>ROUND(E1595*J1595,2)</f>
        <v>0</v>
      </c>
      <c r="L1595" s="172">
        <v>15</v>
      </c>
      <c r="M1595" s="172">
        <f>G1595*(1+L1595/100)</f>
        <v>0</v>
      </c>
      <c r="N1595" s="172">
        <v>0</v>
      </c>
      <c r="O1595" s="172">
        <f>ROUND(E1595*N1595,2)</f>
        <v>0</v>
      </c>
      <c r="P1595" s="172">
        <v>0</v>
      </c>
      <c r="Q1595" s="172">
        <f>ROUND(E1595*P1595,2)</f>
        <v>0</v>
      </c>
      <c r="R1595" s="172"/>
      <c r="S1595" s="172" t="s">
        <v>291</v>
      </c>
      <c r="T1595" s="173" t="s">
        <v>283</v>
      </c>
      <c r="U1595" s="157">
        <v>0</v>
      </c>
      <c r="V1595" s="157">
        <f>ROUND(E1595*U1595,2)</f>
        <v>0</v>
      </c>
      <c r="W1595" s="157"/>
      <c r="X1595" s="157" t="s">
        <v>292</v>
      </c>
      <c r="Y1595" s="148"/>
      <c r="Z1595" s="148"/>
      <c r="AA1595" s="148"/>
      <c r="AB1595" s="148"/>
      <c r="AC1595" s="148"/>
      <c r="AD1595" s="148"/>
      <c r="AE1595" s="148"/>
      <c r="AF1595" s="148"/>
      <c r="AG1595" s="148" t="s">
        <v>1242</v>
      </c>
      <c r="AH1595" s="148"/>
      <c r="AI1595" s="148"/>
      <c r="AJ1595" s="148"/>
      <c r="AK1595" s="148"/>
      <c r="AL1595" s="148"/>
      <c r="AM1595" s="148"/>
      <c r="AN1595" s="148"/>
      <c r="AO1595" s="148"/>
      <c r="AP1595" s="148"/>
      <c r="AQ1595" s="148"/>
      <c r="AR1595" s="148"/>
      <c r="AS1595" s="148"/>
      <c r="AT1595" s="148"/>
      <c r="AU1595" s="148"/>
      <c r="AV1595" s="148"/>
      <c r="AW1595" s="148"/>
      <c r="AX1595" s="148"/>
      <c r="AY1595" s="148"/>
      <c r="AZ1595" s="148"/>
      <c r="BA1595" s="148"/>
      <c r="BB1595" s="148"/>
      <c r="BC1595" s="148"/>
      <c r="BD1595" s="148"/>
      <c r="BE1595" s="148"/>
      <c r="BF1595" s="148"/>
      <c r="BG1595" s="148"/>
      <c r="BH1595" s="148"/>
    </row>
    <row r="1596" spans="1:60" outlineLevel="1" x14ac:dyDescent="0.2">
      <c r="A1596" s="155"/>
      <c r="B1596" s="156"/>
      <c r="C1596" s="185" t="s">
        <v>1501</v>
      </c>
      <c r="D1596" s="158"/>
      <c r="E1596" s="159"/>
      <c r="F1596" s="157"/>
      <c r="G1596" s="157"/>
      <c r="H1596" s="157"/>
      <c r="I1596" s="157"/>
      <c r="J1596" s="157"/>
      <c r="K1596" s="157"/>
      <c r="L1596" s="157"/>
      <c r="M1596" s="157"/>
      <c r="N1596" s="157"/>
      <c r="O1596" s="157"/>
      <c r="P1596" s="157"/>
      <c r="Q1596" s="157"/>
      <c r="R1596" s="157"/>
      <c r="S1596" s="157"/>
      <c r="T1596" s="157"/>
      <c r="U1596" s="157"/>
      <c r="V1596" s="157"/>
      <c r="W1596" s="157"/>
      <c r="X1596" s="157"/>
      <c r="Y1596" s="148"/>
      <c r="Z1596" s="148"/>
      <c r="AA1596" s="148"/>
      <c r="AB1596" s="148"/>
      <c r="AC1596" s="148"/>
      <c r="AD1596" s="148"/>
      <c r="AE1596" s="148"/>
      <c r="AF1596" s="148"/>
      <c r="AG1596" s="148" t="s">
        <v>287</v>
      </c>
      <c r="AH1596" s="148">
        <v>0</v>
      </c>
      <c r="AI1596" s="148"/>
      <c r="AJ1596" s="148"/>
      <c r="AK1596" s="148"/>
      <c r="AL1596" s="148"/>
      <c r="AM1596" s="148"/>
      <c r="AN1596" s="148"/>
      <c r="AO1596" s="148"/>
      <c r="AP1596" s="148"/>
      <c r="AQ1596" s="148"/>
      <c r="AR1596" s="148"/>
      <c r="AS1596" s="148"/>
      <c r="AT1596" s="148"/>
      <c r="AU1596" s="148"/>
      <c r="AV1596" s="148"/>
      <c r="AW1596" s="148"/>
      <c r="AX1596" s="148"/>
      <c r="AY1596" s="148"/>
      <c r="AZ1596" s="148"/>
      <c r="BA1596" s="148"/>
      <c r="BB1596" s="148"/>
      <c r="BC1596" s="148"/>
      <c r="BD1596" s="148"/>
      <c r="BE1596" s="148"/>
      <c r="BF1596" s="148"/>
      <c r="BG1596" s="148"/>
      <c r="BH1596" s="148"/>
    </row>
    <row r="1597" spans="1:60" outlineLevel="1" x14ac:dyDescent="0.2">
      <c r="A1597" s="155"/>
      <c r="B1597" s="156"/>
      <c r="C1597" s="185" t="s">
        <v>156</v>
      </c>
      <c r="D1597" s="158"/>
      <c r="E1597" s="159">
        <v>4</v>
      </c>
      <c r="F1597" s="157"/>
      <c r="G1597" s="157"/>
      <c r="H1597" s="157"/>
      <c r="I1597" s="157"/>
      <c r="J1597" s="157"/>
      <c r="K1597" s="157"/>
      <c r="L1597" s="157"/>
      <c r="M1597" s="157"/>
      <c r="N1597" s="157"/>
      <c r="O1597" s="157"/>
      <c r="P1597" s="157"/>
      <c r="Q1597" s="157"/>
      <c r="R1597" s="157"/>
      <c r="S1597" s="157"/>
      <c r="T1597" s="157"/>
      <c r="U1597" s="157"/>
      <c r="V1597" s="157"/>
      <c r="W1597" s="157"/>
      <c r="X1597" s="157"/>
      <c r="Y1597" s="148"/>
      <c r="Z1597" s="148"/>
      <c r="AA1597" s="148"/>
      <c r="AB1597" s="148"/>
      <c r="AC1597" s="148"/>
      <c r="AD1597" s="148"/>
      <c r="AE1597" s="148"/>
      <c r="AF1597" s="148"/>
      <c r="AG1597" s="148" t="s">
        <v>287</v>
      </c>
      <c r="AH1597" s="148">
        <v>0</v>
      </c>
      <c r="AI1597" s="148"/>
      <c r="AJ1597" s="148"/>
      <c r="AK1597" s="148"/>
      <c r="AL1597" s="148"/>
      <c r="AM1597" s="148"/>
      <c r="AN1597" s="148"/>
      <c r="AO1597" s="148"/>
      <c r="AP1597" s="148"/>
      <c r="AQ1597" s="148"/>
      <c r="AR1597" s="148"/>
      <c r="AS1597" s="148"/>
      <c r="AT1597" s="148"/>
      <c r="AU1597" s="148"/>
      <c r="AV1597" s="148"/>
      <c r="AW1597" s="148"/>
      <c r="AX1597" s="148"/>
      <c r="AY1597" s="148"/>
      <c r="AZ1597" s="148"/>
      <c r="BA1597" s="148"/>
      <c r="BB1597" s="148"/>
      <c r="BC1597" s="148"/>
      <c r="BD1597" s="148"/>
      <c r="BE1597" s="148"/>
      <c r="BF1597" s="148"/>
      <c r="BG1597" s="148"/>
      <c r="BH1597" s="148"/>
    </row>
    <row r="1598" spans="1:60" outlineLevel="1" x14ac:dyDescent="0.2">
      <c r="A1598" s="167">
        <v>286</v>
      </c>
      <c r="B1598" s="168" t="s">
        <v>1502</v>
      </c>
      <c r="C1598" s="184" t="s">
        <v>1503</v>
      </c>
      <c r="D1598" s="169" t="s">
        <v>281</v>
      </c>
      <c r="E1598" s="170">
        <v>1</v>
      </c>
      <c r="F1598" s="171"/>
      <c r="G1598" s="172">
        <f>ROUND(E1598*F1598,2)</f>
        <v>0</v>
      </c>
      <c r="H1598" s="171"/>
      <c r="I1598" s="172">
        <f>ROUND(E1598*H1598,2)</f>
        <v>0</v>
      </c>
      <c r="J1598" s="171"/>
      <c r="K1598" s="172">
        <f>ROUND(E1598*J1598,2)</f>
        <v>0</v>
      </c>
      <c r="L1598" s="172">
        <v>15</v>
      </c>
      <c r="M1598" s="172">
        <f>G1598*(1+L1598/100)</f>
        <v>0</v>
      </c>
      <c r="N1598" s="172">
        <v>0</v>
      </c>
      <c r="O1598" s="172">
        <f>ROUND(E1598*N1598,2)</f>
        <v>0</v>
      </c>
      <c r="P1598" s="172">
        <v>0</v>
      </c>
      <c r="Q1598" s="172">
        <f>ROUND(E1598*P1598,2)</f>
        <v>0</v>
      </c>
      <c r="R1598" s="172"/>
      <c r="S1598" s="172" t="s">
        <v>291</v>
      </c>
      <c r="T1598" s="173" t="s">
        <v>283</v>
      </c>
      <c r="U1598" s="157">
        <v>0</v>
      </c>
      <c r="V1598" s="157">
        <f>ROUND(E1598*U1598,2)</f>
        <v>0</v>
      </c>
      <c r="W1598" s="157"/>
      <c r="X1598" s="157" t="s">
        <v>292</v>
      </c>
      <c r="Y1598" s="148"/>
      <c r="Z1598" s="148"/>
      <c r="AA1598" s="148"/>
      <c r="AB1598" s="148"/>
      <c r="AC1598" s="148"/>
      <c r="AD1598" s="148"/>
      <c r="AE1598" s="148"/>
      <c r="AF1598" s="148"/>
      <c r="AG1598" s="148" t="s">
        <v>1242</v>
      </c>
      <c r="AH1598" s="148"/>
      <c r="AI1598" s="148"/>
      <c r="AJ1598" s="148"/>
      <c r="AK1598" s="148"/>
      <c r="AL1598" s="148"/>
      <c r="AM1598" s="148"/>
      <c r="AN1598" s="148"/>
      <c r="AO1598" s="148"/>
      <c r="AP1598" s="148"/>
      <c r="AQ1598" s="148"/>
      <c r="AR1598" s="148"/>
      <c r="AS1598" s="148"/>
      <c r="AT1598" s="148"/>
      <c r="AU1598" s="148"/>
      <c r="AV1598" s="148"/>
      <c r="AW1598" s="148"/>
      <c r="AX1598" s="148"/>
      <c r="AY1598" s="148"/>
      <c r="AZ1598" s="148"/>
      <c r="BA1598" s="148"/>
      <c r="BB1598" s="148"/>
      <c r="BC1598" s="148"/>
      <c r="BD1598" s="148"/>
      <c r="BE1598" s="148"/>
      <c r="BF1598" s="148"/>
      <c r="BG1598" s="148"/>
      <c r="BH1598" s="148"/>
    </row>
    <row r="1599" spans="1:60" outlineLevel="1" x14ac:dyDescent="0.2">
      <c r="A1599" s="155"/>
      <c r="B1599" s="156"/>
      <c r="C1599" s="185" t="s">
        <v>1498</v>
      </c>
      <c r="D1599" s="158"/>
      <c r="E1599" s="159"/>
      <c r="F1599" s="157"/>
      <c r="G1599" s="157"/>
      <c r="H1599" s="157"/>
      <c r="I1599" s="157"/>
      <c r="J1599" s="157"/>
      <c r="K1599" s="157"/>
      <c r="L1599" s="157"/>
      <c r="M1599" s="157"/>
      <c r="N1599" s="157"/>
      <c r="O1599" s="157"/>
      <c r="P1599" s="157"/>
      <c r="Q1599" s="157"/>
      <c r="R1599" s="157"/>
      <c r="S1599" s="157"/>
      <c r="T1599" s="157"/>
      <c r="U1599" s="157"/>
      <c r="V1599" s="157"/>
      <c r="W1599" s="157"/>
      <c r="X1599" s="157"/>
      <c r="Y1599" s="148"/>
      <c r="Z1599" s="148"/>
      <c r="AA1599" s="148"/>
      <c r="AB1599" s="148"/>
      <c r="AC1599" s="148"/>
      <c r="AD1599" s="148"/>
      <c r="AE1599" s="148"/>
      <c r="AF1599" s="148"/>
      <c r="AG1599" s="148" t="s">
        <v>287</v>
      </c>
      <c r="AH1599" s="148">
        <v>0</v>
      </c>
      <c r="AI1599" s="148"/>
      <c r="AJ1599" s="148"/>
      <c r="AK1599" s="148"/>
      <c r="AL1599" s="148"/>
      <c r="AM1599" s="148"/>
      <c r="AN1599" s="148"/>
      <c r="AO1599" s="148"/>
      <c r="AP1599" s="148"/>
      <c r="AQ1599" s="148"/>
      <c r="AR1599" s="148"/>
      <c r="AS1599" s="148"/>
      <c r="AT1599" s="148"/>
      <c r="AU1599" s="148"/>
      <c r="AV1599" s="148"/>
      <c r="AW1599" s="148"/>
      <c r="AX1599" s="148"/>
      <c r="AY1599" s="148"/>
      <c r="AZ1599" s="148"/>
      <c r="BA1599" s="148"/>
      <c r="BB1599" s="148"/>
      <c r="BC1599" s="148"/>
      <c r="BD1599" s="148"/>
      <c r="BE1599" s="148"/>
      <c r="BF1599" s="148"/>
      <c r="BG1599" s="148"/>
      <c r="BH1599" s="148"/>
    </row>
    <row r="1600" spans="1:60" outlineLevel="1" x14ac:dyDescent="0.2">
      <c r="A1600" s="155"/>
      <c r="B1600" s="156"/>
      <c r="C1600" s="185" t="s">
        <v>145</v>
      </c>
      <c r="D1600" s="158"/>
      <c r="E1600" s="159">
        <v>1</v>
      </c>
      <c r="F1600" s="157"/>
      <c r="G1600" s="157"/>
      <c r="H1600" s="157"/>
      <c r="I1600" s="157"/>
      <c r="J1600" s="157"/>
      <c r="K1600" s="157"/>
      <c r="L1600" s="157"/>
      <c r="M1600" s="157"/>
      <c r="N1600" s="157"/>
      <c r="O1600" s="157"/>
      <c r="P1600" s="157"/>
      <c r="Q1600" s="157"/>
      <c r="R1600" s="157"/>
      <c r="S1600" s="157"/>
      <c r="T1600" s="157"/>
      <c r="U1600" s="157"/>
      <c r="V1600" s="157"/>
      <c r="W1600" s="157"/>
      <c r="X1600" s="157"/>
      <c r="Y1600" s="148"/>
      <c r="Z1600" s="148"/>
      <c r="AA1600" s="148"/>
      <c r="AB1600" s="148"/>
      <c r="AC1600" s="148"/>
      <c r="AD1600" s="148"/>
      <c r="AE1600" s="148"/>
      <c r="AF1600" s="148"/>
      <c r="AG1600" s="148" t="s">
        <v>287</v>
      </c>
      <c r="AH1600" s="148">
        <v>0</v>
      </c>
      <c r="AI1600" s="148"/>
      <c r="AJ1600" s="148"/>
      <c r="AK1600" s="148"/>
      <c r="AL1600" s="148"/>
      <c r="AM1600" s="148"/>
      <c r="AN1600" s="148"/>
      <c r="AO1600" s="148"/>
      <c r="AP1600" s="148"/>
      <c r="AQ1600" s="148"/>
      <c r="AR1600" s="148"/>
      <c r="AS1600" s="148"/>
      <c r="AT1600" s="148"/>
      <c r="AU1600" s="148"/>
      <c r="AV1600" s="148"/>
      <c r="AW1600" s="148"/>
      <c r="AX1600" s="148"/>
      <c r="AY1600" s="148"/>
      <c r="AZ1600" s="148"/>
      <c r="BA1600" s="148"/>
      <c r="BB1600" s="148"/>
      <c r="BC1600" s="148"/>
      <c r="BD1600" s="148"/>
      <c r="BE1600" s="148"/>
      <c r="BF1600" s="148"/>
      <c r="BG1600" s="148"/>
      <c r="BH1600" s="148"/>
    </row>
    <row r="1601" spans="1:60" outlineLevel="1" x14ac:dyDescent="0.2">
      <c r="A1601" s="167">
        <v>287</v>
      </c>
      <c r="B1601" s="168" t="s">
        <v>1504</v>
      </c>
      <c r="C1601" s="184" t="s">
        <v>1505</v>
      </c>
      <c r="D1601" s="169" t="s">
        <v>281</v>
      </c>
      <c r="E1601" s="170">
        <v>55</v>
      </c>
      <c r="F1601" s="171"/>
      <c r="G1601" s="172">
        <f>ROUND(E1601*F1601,2)</f>
        <v>0</v>
      </c>
      <c r="H1601" s="171"/>
      <c r="I1601" s="172">
        <f>ROUND(E1601*H1601,2)</f>
        <v>0</v>
      </c>
      <c r="J1601" s="171"/>
      <c r="K1601" s="172">
        <f>ROUND(E1601*J1601,2)</f>
        <v>0</v>
      </c>
      <c r="L1601" s="172">
        <v>15</v>
      </c>
      <c r="M1601" s="172">
        <f>G1601*(1+L1601/100)</f>
        <v>0</v>
      </c>
      <c r="N1601" s="172">
        <v>0</v>
      </c>
      <c r="O1601" s="172">
        <f>ROUND(E1601*N1601,2)</f>
        <v>0</v>
      </c>
      <c r="P1601" s="172">
        <v>0</v>
      </c>
      <c r="Q1601" s="172">
        <f>ROUND(E1601*P1601,2)</f>
        <v>0</v>
      </c>
      <c r="R1601" s="172" t="s">
        <v>456</v>
      </c>
      <c r="S1601" s="172" t="s">
        <v>291</v>
      </c>
      <c r="T1601" s="173" t="s">
        <v>283</v>
      </c>
      <c r="U1601" s="157">
        <v>0</v>
      </c>
      <c r="V1601" s="157">
        <f>ROUND(E1601*U1601,2)</f>
        <v>0</v>
      </c>
      <c r="W1601" s="157"/>
      <c r="X1601" s="157" t="s">
        <v>284</v>
      </c>
      <c r="Y1601" s="148"/>
      <c r="Z1601" s="148"/>
      <c r="AA1601" s="148"/>
      <c r="AB1601" s="148"/>
      <c r="AC1601" s="148"/>
      <c r="AD1601" s="148"/>
      <c r="AE1601" s="148"/>
      <c r="AF1601" s="148"/>
      <c r="AG1601" s="148" t="s">
        <v>285</v>
      </c>
      <c r="AH1601" s="148"/>
      <c r="AI1601" s="148"/>
      <c r="AJ1601" s="148"/>
      <c r="AK1601" s="148"/>
      <c r="AL1601" s="148"/>
      <c r="AM1601" s="148"/>
      <c r="AN1601" s="148"/>
      <c r="AO1601" s="148"/>
      <c r="AP1601" s="148"/>
      <c r="AQ1601" s="148"/>
      <c r="AR1601" s="148"/>
      <c r="AS1601" s="148"/>
      <c r="AT1601" s="148"/>
      <c r="AU1601" s="148"/>
      <c r="AV1601" s="148"/>
      <c r="AW1601" s="148"/>
      <c r="AX1601" s="148"/>
      <c r="AY1601" s="148"/>
      <c r="AZ1601" s="148"/>
      <c r="BA1601" s="148"/>
      <c r="BB1601" s="148"/>
      <c r="BC1601" s="148"/>
      <c r="BD1601" s="148"/>
      <c r="BE1601" s="148"/>
      <c r="BF1601" s="148"/>
      <c r="BG1601" s="148"/>
      <c r="BH1601" s="148"/>
    </row>
    <row r="1602" spans="1:60" outlineLevel="1" x14ac:dyDescent="0.2">
      <c r="A1602" s="155"/>
      <c r="B1602" s="156"/>
      <c r="C1602" s="185" t="s">
        <v>955</v>
      </c>
      <c r="D1602" s="158"/>
      <c r="E1602" s="159"/>
      <c r="F1602" s="157"/>
      <c r="G1602" s="157"/>
      <c r="H1602" s="157"/>
      <c r="I1602" s="157"/>
      <c r="J1602" s="157"/>
      <c r="K1602" s="157"/>
      <c r="L1602" s="157"/>
      <c r="M1602" s="157"/>
      <c r="N1602" s="157"/>
      <c r="O1602" s="157"/>
      <c r="P1602" s="157"/>
      <c r="Q1602" s="157"/>
      <c r="R1602" s="157"/>
      <c r="S1602" s="157"/>
      <c r="T1602" s="157"/>
      <c r="U1602" s="157"/>
      <c r="V1602" s="157"/>
      <c r="W1602" s="157"/>
      <c r="X1602" s="157"/>
      <c r="Y1602" s="148"/>
      <c r="Z1602" s="148"/>
      <c r="AA1602" s="148"/>
      <c r="AB1602" s="148"/>
      <c r="AC1602" s="148"/>
      <c r="AD1602" s="148"/>
      <c r="AE1602" s="148"/>
      <c r="AF1602" s="148"/>
      <c r="AG1602" s="148" t="s">
        <v>287</v>
      </c>
      <c r="AH1602" s="148">
        <v>0</v>
      </c>
      <c r="AI1602" s="148"/>
      <c r="AJ1602" s="148"/>
      <c r="AK1602" s="148"/>
      <c r="AL1602" s="148"/>
      <c r="AM1602" s="148"/>
      <c r="AN1602" s="148"/>
      <c r="AO1602" s="148"/>
      <c r="AP1602" s="148"/>
      <c r="AQ1602" s="148"/>
      <c r="AR1602" s="148"/>
      <c r="AS1602" s="148"/>
      <c r="AT1602" s="148"/>
      <c r="AU1602" s="148"/>
      <c r="AV1602" s="148"/>
      <c r="AW1602" s="148"/>
      <c r="AX1602" s="148"/>
      <c r="AY1602" s="148"/>
      <c r="AZ1602" s="148"/>
      <c r="BA1602" s="148"/>
      <c r="BB1602" s="148"/>
      <c r="BC1602" s="148"/>
      <c r="BD1602" s="148"/>
      <c r="BE1602" s="148"/>
      <c r="BF1602" s="148"/>
      <c r="BG1602" s="148"/>
      <c r="BH1602" s="148"/>
    </row>
    <row r="1603" spans="1:60" outlineLevel="1" x14ac:dyDescent="0.2">
      <c r="A1603" s="155"/>
      <c r="B1603" s="156"/>
      <c r="C1603" s="185" t="s">
        <v>1506</v>
      </c>
      <c r="D1603" s="158"/>
      <c r="E1603" s="159"/>
      <c r="F1603" s="157"/>
      <c r="G1603" s="157"/>
      <c r="H1603" s="157"/>
      <c r="I1603" s="157"/>
      <c r="J1603" s="157"/>
      <c r="K1603" s="157"/>
      <c r="L1603" s="157"/>
      <c r="M1603" s="157"/>
      <c r="N1603" s="157"/>
      <c r="O1603" s="157"/>
      <c r="P1603" s="157"/>
      <c r="Q1603" s="157"/>
      <c r="R1603" s="157"/>
      <c r="S1603" s="157"/>
      <c r="T1603" s="157"/>
      <c r="U1603" s="157"/>
      <c r="V1603" s="157"/>
      <c r="W1603" s="157"/>
      <c r="X1603" s="157"/>
      <c r="Y1603" s="148"/>
      <c r="Z1603" s="148"/>
      <c r="AA1603" s="148"/>
      <c r="AB1603" s="148"/>
      <c r="AC1603" s="148"/>
      <c r="AD1603" s="148"/>
      <c r="AE1603" s="148"/>
      <c r="AF1603" s="148"/>
      <c r="AG1603" s="148" t="s">
        <v>287</v>
      </c>
      <c r="AH1603" s="148">
        <v>0</v>
      </c>
      <c r="AI1603" s="148"/>
      <c r="AJ1603" s="148"/>
      <c r="AK1603" s="148"/>
      <c r="AL1603" s="148"/>
      <c r="AM1603" s="148"/>
      <c r="AN1603" s="148"/>
      <c r="AO1603" s="148"/>
      <c r="AP1603" s="148"/>
      <c r="AQ1603" s="148"/>
      <c r="AR1603" s="148"/>
      <c r="AS1603" s="148"/>
      <c r="AT1603" s="148"/>
      <c r="AU1603" s="148"/>
      <c r="AV1603" s="148"/>
      <c r="AW1603" s="148"/>
      <c r="AX1603" s="148"/>
      <c r="AY1603" s="148"/>
      <c r="AZ1603" s="148"/>
      <c r="BA1603" s="148"/>
      <c r="BB1603" s="148"/>
      <c r="BC1603" s="148"/>
      <c r="BD1603" s="148"/>
      <c r="BE1603" s="148"/>
      <c r="BF1603" s="148"/>
      <c r="BG1603" s="148"/>
      <c r="BH1603" s="148"/>
    </row>
    <row r="1604" spans="1:60" outlineLevel="1" x14ac:dyDescent="0.2">
      <c r="A1604" s="155"/>
      <c r="B1604" s="156"/>
      <c r="C1604" s="185" t="s">
        <v>921</v>
      </c>
      <c r="D1604" s="158"/>
      <c r="E1604" s="159">
        <v>55</v>
      </c>
      <c r="F1604" s="157"/>
      <c r="G1604" s="157"/>
      <c r="H1604" s="157"/>
      <c r="I1604" s="157"/>
      <c r="J1604" s="157"/>
      <c r="K1604" s="157"/>
      <c r="L1604" s="157"/>
      <c r="M1604" s="157"/>
      <c r="N1604" s="157"/>
      <c r="O1604" s="157"/>
      <c r="P1604" s="157"/>
      <c r="Q1604" s="157"/>
      <c r="R1604" s="157"/>
      <c r="S1604" s="157"/>
      <c r="T1604" s="157"/>
      <c r="U1604" s="157"/>
      <c r="V1604" s="157"/>
      <c r="W1604" s="157"/>
      <c r="X1604" s="157"/>
      <c r="Y1604" s="148"/>
      <c r="Z1604" s="148"/>
      <c r="AA1604" s="148"/>
      <c r="AB1604" s="148"/>
      <c r="AC1604" s="148"/>
      <c r="AD1604" s="148"/>
      <c r="AE1604" s="148"/>
      <c r="AF1604" s="148"/>
      <c r="AG1604" s="148" t="s">
        <v>287</v>
      </c>
      <c r="AH1604" s="148">
        <v>0</v>
      </c>
      <c r="AI1604" s="148"/>
      <c r="AJ1604" s="148"/>
      <c r="AK1604" s="148"/>
      <c r="AL1604" s="148"/>
      <c r="AM1604" s="148"/>
      <c r="AN1604" s="148"/>
      <c r="AO1604" s="148"/>
      <c r="AP1604" s="148"/>
      <c r="AQ1604" s="148"/>
      <c r="AR1604" s="148"/>
      <c r="AS1604" s="148"/>
      <c r="AT1604" s="148"/>
      <c r="AU1604" s="148"/>
      <c r="AV1604" s="148"/>
      <c r="AW1604" s="148"/>
      <c r="AX1604" s="148"/>
      <c r="AY1604" s="148"/>
      <c r="AZ1604" s="148"/>
      <c r="BA1604" s="148"/>
      <c r="BB1604" s="148"/>
      <c r="BC1604" s="148"/>
      <c r="BD1604" s="148"/>
      <c r="BE1604" s="148"/>
      <c r="BF1604" s="148"/>
      <c r="BG1604" s="148"/>
      <c r="BH1604" s="148"/>
    </row>
    <row r="1605" spans="1:60" outlineLevel="1" x14ac:dyDescent="0.2">
      <c r="A1605" s="174">
        <v>288</v>
      </c>
      <c r="B1605" s="175" t="s">
        <v>1507</v>
      </c>
      <c r="C1605" s="186" t="s">
        <v>1508</v>
      </c>
      <c r="D1605" s="176" t="s">
        <v>0</v>
      </c>
      <c r="E1605" s="177">
        <v>10</v>
      </c>
      <c r="F1605" s="178"/>
      <c r="G1605" s="179">
        <f>ROUND(E1605*F1605,2)</f>
        <v>0</v>
      </c>
      <c r="H1605" s="178"/>
      <c r="I1605" s="179">
        <f>ROUND(E1605*H1605,2)</f>
        <v>0</v>
      </c>
      <c r="J1605" s="178"/>
      <c r="K1605" s="179">
        <f>ROUND(E1605*J1605,2)</f>
        <v>0</v>
      </c>
      <c r="L1605" s="179">
        <v>15</v>
      </c>
      <c r="M1605" s="179">
        <f>G1605*(1+L1605/100)</f>
        <v>0</v>
      </c>
      <c r="N1605" s="179">
        <v>0</v>
      </c>
      <c r="O1605" s="179">
        <f>ROUND(E1605*N1605,2)</f>
        <v>0</v>
      </c>
      <c r="P1605" s="179">
        <v>0</v>
      </c>
      <c r="Q1605" s="179">
        <f>ROUND(E1605*P1605,2)</f>
        <v>0</v>
      </c>
      <c r="R1605" s="179"/>
      <c r="S1605" s="179" t="s">
        <v>291</v>
      </c>
      <c r="T1605" s="180" t="s">
        <v>283</v>
      </c>
      <c r="U1605" s="157">
        <v>0</v>
      </c>
      <c r="V1605" s="157">
        <f>ROUND(E1605*U1605,2)</f>
        <v>0</v>
      </c>
      <c r="W1605" s="157"/>
      <c r="X1605" s="157" t="s">
        <v>292</v>
      </c>
      <c r="Y1605" s="148"/>
      <c r="Z1605" s="148"/>
      <c r="AA1605" s="148"/>
      <c r="AB1605" s="148"/>
      <c r="AC1605" s="148"/>
      <c r="AD1605" s="148"/>
      <c r="AE1605" s="148"/>
      <c r="AF1605" s="148"/>
      <c r="AG1605" s="148" t="s">
        <v>1242</v>
      </c>
      <c r="AH1605" s="148"/>
      <c r="AI1605" s="148"/>
      <c r="AJ1605" s="148"/>
      <c r="AK1605" s="148"/>
      <c r="AL1605" s="148"/>
      <c r="AM1605" s="148"/>
      <c r="AN1605" s="148"/>
      <c r="AO1605" s="148"/>
      <c r="AP1605" s="148"/>
      <c r="AQ1605" s="148"/>
      <c r="AR1605" s="148"/>
      <c r="AS1605" s="148"/>
      <c r="AT1605" s="148"/>
      <c r="AU1605" s="148"/>
      <c r="AV1605" s="148"/>
      <c r="AW1605" s="148"/>
      <c r="AX1605" s="148"/>
      <c r="AY1605" s="148"/>
      <c r="AZ1605" s="148"/>
      <c r="BA1605" s="148"/>
      <c r="BB1605" s="148"/>
      <c r="BC1605" s="148"/>
      <c r="BD1605" s="148"/>
      <c r="BE1605" s="148"/>
      <c r="BF1605" s="148"/>
      <c r="BG1605" s="148"/>
      <c r="BH1605" s="148"/>
    </row>
    <row r="1606" spans="1:60" x14ac:dyDescent="0.2">
      <c r="A1606" s="161" t="s">
        <v>277</v>
      </c>
      <c r="B1606" s="162" t="s">
        <v>228</v>
      </c>
      <c r="C1606" s="183" t="s">
        <v>229</v>
      </c>
      <c r="D1606" s="163"/>
      <c r="E1606" s="164"/>
      <c r="F1606" s="165"/>
      <c r="G1606" s="165">
        <f>SUMIF(AG1607:AG1729,"&lt;&gt;NOR",G1607:G1729)</f>
        <v>0</v>
      </c>
      <c r="H1606" s="165"/>
      <c r="I1606" s="165">
        <f>SUM(I1607:I1729)</f>
        <v>0</v>
      </c>
      <c r="J1606" s="165"/>
      <c r="K1606" s="165">
        <f>SUM(K1607:K1729)</f>
        <v>0</v>
      </c>
      <c r="L1606" s="165"/>
      <c r="M1606" s="165">
        <f>SUM(M1607:M1729)</f>
        <v>0</v>
      </c>
      <c r="N1606" s="165"/>
      <c r="O1606" s="165">
        <f>SUM(O1607:O1729)</f>
        <v>0</v>
      </c>
      <c r="P1606" s="165"/>
      <c r="Q1606" s="165">
        <f>SUM(Q1607:Q1729)</f>
        <v>0</v>
      </c>
      <c r="R1606" s="165"/>
      <c r="S1606" s="165"/>
      <c r="T1606" s="166"/>
      <c r="U1606" s="160"/>
      <c r="V1606" s="160">
        <f>SUM(V1607:V1729)</f>
        <v>0</v>
      </c>
      <c r="W1606" s="160"/>
      <c r="X1606" s="160"/>
      <c r="AG1606" t="s">
        <v>278</v>
      </c>
    </row>
    <row r="1607" spans="1:60" outlineLevel="1" x14ac:dyDescent="0.2">
      <c r="A1607" s="174">
        <v>289</v>
      </c>
      <c r="B1607" s="175" t="s">
        <v>1509</v>
      </c>
      <c r="C1607" s="186" t="s">
        <v>1510</v>
      </c>
      <c r="D1607" s="176" t="s">
        <v>281</v>
      </c>
      <c r="E1607" s="177">
        <v>62</v>
      </c>
      <c r="F1607" s="178"/>
      <c r="G1607" s="179">
        <f>ROUND(E1607*F1607,2)</f>
        <v>0</v>
      </c>
      <c r="H1607" s="178"/>
      <c r="I1607" s="179">
        <f>ROUND(E1607*H1607,2)</f>
        <v>0</v>
      </c>
      <c r="J1607" s="178"/>
      <c r="K1607" s="179">
        <f>ROUND(E1607*J1607,2)</f>
        <v>0</v>
      </c>
      <c r="L1607" s="179">
        <v>15</v>
      </c>
      <c r="M1607" s="179">
        <f>G1607*(1+L1607/100)</f>
        <v>0</v>
      </c>
      <c r="N1607" s="179">
        <v>0</v>
      </c>
      <c r="O1607" s="179">
        <f>ROUND(E1607*N1607,2)</f>
        <v>0</v>
      </c>
      <c r="P1607" s="179">
        <v>0</v>
      </c>
      <c r="Q1607" s="179">
        <f>ROUND(E1607*P1607,2)</f>
        <v>0</v>
      </c>
      <c r="R1607" s="179"/>
      <c r="S1607" s="179" t="s">
        <v>282</v>
      </c>
      <c r="T1607" s="180" t="s">
        <v>283</v>
      </c>
      <c r="U1607" s="157">
        <v>0</v>
      </c>
      <c r="V1607" s="157">
        <f>ROUND(E1607*U1607,2)</f>
        <v>0</v>
      </c>
      <c r="W1607" s="157"/>
      <c r="X1607" s="157" t="s">
        <v>284</v>
      </c>
      <c r="Y1607" s="148"/>
      <c r="Z1607" s="148"/>
      <c r="AA1607" s="148"/>
      <c r="AB1607" s="148"/>
      <c r="AC1607" s="148"/>
      <c r="AD1607" s="148"/>
      <c r="AE1607" s="148"/>
      <c r="AF1607" s="148"/>
      <c r="AG1607" s="148" t="s">
        <v>285</v>
      </c>
      <c r="AH1607" s="148"/>
      <c r="AI1607" s="148"/>
      <c r="AJ1607" s="148"/>
      <c r="AK1607" s="148"/>
      <c r="AL1607" s="148"/>
      <c r="AM1607" s="148"/>
      <c r="AN1607" s="148"/>
      <c r="AO1607" s="148"/>
      <c r="AP1607" s="148"/>
      <c r="AQ1607" s="148"/>
      <c r="AR1607" s="148"/>
      <c r="AS1607" s="148"/>
      <c r="AT1607" s="148"/>
      <c r="AU1607" s="148"/>
      <c r="AV1607" s="148"/>
      <c r="AW1607" s="148"/>
      <c r="AX1607" s="148"/>
      <c r="AY1607" s="148"/>
      <c r="AZ1607" s="148"/>
      <c r="BA1607" s="148"/>
      <c r="BB1607" s="148"/>
      <c r="BC1607" s="148"/>
      <c r="BD1607" s="148"/>
      <c r="BE1607" s="148"/>
      <c r="BF1607" s="148"/>
      <c r="BG1607" s="148"/>
      <c r="BH1607" s="148"/>
    </row>
    <row r="1608" spans="1:60" ht="33.75" outlineLevel="1" x14ac:dyDescent="0.2">
      <c r="A1608" s="167">
        <v>290</v>
      </c>
      <c r="B1608" s="168" t="s">
        <v>1511</v>
      </c>
      <c r="C1608" s="184" t="s">
        <v>1512</v>
      </c>
      <c r="D1608" s="169" t="s">
        <v>281</v>
      </c>
      <c r="E1608" s="170">
        <v>1</v>
      </c>
      <c r="F1608" s="171"/>
      <c r="G1608" s="172">
        <f>ROUND(E1608*F1608,2)</f>
        <v>0</v>
      </c>
      <c r="H1608" s="171"/>
      <c r="I1608" s="172">
        <f>ROUND(E1608*H1608,2)</f>
        <v>0</v>
      </c>
      <c r="J1608" s="171"/>
      <c r="K1608" s="172">
        <f>ROUND(E1608*J1608,2)</f>
        <v>0</v>
      </c>
      <c r="L1608" s="172">
        <v>15</v>
      </c>
      <c r="M1608" s="172">
        <f>G1608*(1+L1608/100)</f>
        <v>0</v>
      </c>
      <c r="N1608" s="172">
        <v>0</v>
      </c>
      <c r="O1608" s="172">
        <f>ROUND(E1608*N1608,2)</f>
        <v>0</v>
      </c>
      <c r="P1608" s="172">
        <v>0</v>
      </c>
      <c r="Q1608" s="172">
        <f>ROUND(E1608*P1608,2)</f>
        <v>0</v>
      </c>
      <c r="R1608" s="172"/>
      <c r="S1608" s="172" t="s">
        <v>282</v>
      </c>
      <c r="T1608" s="173" t="s">
        <v>283</v>
      </c>
      <c r="U1608" s="157">
        <v>0</v>
      </c>
      <c r="V1608" s="157">
        <f>ROUND(E1608*U1608,2)</f>
        <v>0</v>
      </c>
      <c r="W1608" s="157"/>
      <c r="X1608" s="157" t="s">
        <v>284</v>
      </c>
      <c r="Y1608" s="148"/>
      <c r="Z1608" s="148"/>
      <c r="AA1608" s="148"/>
      <c r="AB1608" s="148"/>
      <c r="AC1608" s="148"/>
      <c r="AD1608" s="148"/>
      <c r="AE1608" s="148"/>
      <c r="AF1608" s="148"/>
      <c r="AG1608" s="148" t="s">
        <v>285</v>
      </c>
      <c r="AH1608" s="148"/>
      <c r="AI1608" s="148"/>
      <c r="AJ1608" s="148"/>
      <c r="AK1608" s="148"/>
      <c r="AL1608" s="148"/>
      <c r="AM1608" s="148"/>
      <c r="AN1608" s="148"/>
      <c r="AO1608" s="148"/>
      <c r="AP1608" s="148"/>
      <c r="AQ1608" s="148"/>
      <c r="AR1608" s="148"/>
      <c r="AS1608" s="148"/>
      <c r="AT1608" s="148"/>
      <c r="AU1608" s="148"/>
      <c r="AV1608" s="148"/>
      <c r="AW1608" s="148"/>
      <c r="AX1608" s="148"/>
      <c r="AY1608" s="148"/>
      <c r="AZ1608" s="148"/>
      <c r="BA1608" s="148"/>
      <c r="BB1608" s="148"/>
      <c r="BC1608" s="148"/>
      <c r="BD1608" s="148"/>
      <c r="BE1608" s="148"/>
      <c r="BF1608" s="148"/>
      <c r="BG1608" s="148"/>
      <c r="BH1608" s="148"/>
    </row>
    <row r="1609" spans="1:60" outlineLevel="1" x14ac:dyDescent="0.2">
      <c r="A1609" s="155"/>
      <c r="B1609" s="156"/>
      <c r="C1609" s="240" t="s">
        <v>1513</v>
      </c>
      <c r="D1609" s="241"/>
      <c r="E1609" s="241"/>
      <c r="F1609" s="241"/>
      <c r="G1609" s="241"/>
      <c r="H1609" s="157"/>
      <c r="I1609" s="157"/>
      <c r="J1609" s="157"/>
      <c r="K1609" s="157"/>
      <c r="L1609" s="157"/>
      <c r="M1609" s="157"/>
      <c r="N1609" s="157"/>
      <c r="O1609" s="157"/>
      <c r="P1609" s="157"/>
      <c r="Q1609" s="157"/>
      <c r="R1609" s="157"/>
      <c r="S1609" s="157"/>
      <c r="T1609" s="157"/>
      <c r="U1609" s="157"/>
      <c r="V1609" s="157"/>
      <c r="W1609" s="157"/>
      <c r="X1609" s="157"/>
      <c r="Y1609" s="148"/>
      <c r="Z1609" s="148"/>
      <c r="AA1609" s="148"/>
      <c r="AB1609" s="148"/>
      <c r="AC1609" s="148"/>
      <c r="AD1609" s="148"/>
      <c r="AE1609" s="148"/>
      <c r="AF1609" s="148"/>
      <c r="AG1609" s="148" t="s">
        <v>1514</v>
      </c>
      <c r="AH1609" s="148"/>
      <c r="AI1609" s="148"/>
      <c r="AJ1609" s="148"/>
      <c r="AK1609" s="148"/>
      <c r="AL1609" s="148"/>
      <c r="AM1609" s="148"/>
      <c r="AN1609" s="148"/>
      <c r="AO1609" s="148"/>
      <c r="AP1609" s="148"/>
      <c r="AQ1609" s="148"/>
      <c r="AR1609" s="148"/>
      <c r="AS1609" s="148"/>
      <c r="AT1609" s="148"/>
      <c r="AU1609" s="148"/>
      <c r="AV1609" s="148"/>
      <c r="AW1609" s="148"/>
      <c r="AX1609" s="148"/>
      <c r="AY1609" s="148"/>
      <c r="AZ1609" s="148"/>
      <c r="BA1609" s="148"/>
      <c r="BB1609" s="148"/>
      <c r="BC1609" s="148"/>
      <c r="BD1609" s="148"/>
      <c r="BE1609" s="148"/>
      <c r="BF1609" s="148"/>
      <c r="BG1609" s="148"/>
      <c r="BH1609" s="148"/>
    </row>
    <row r="1610" spans="1:60" ht="33.75" outlineLevel="1" x14ac:dyDescent="0.2">
      <c r="A1610" s="167">
        <v>291</v>
      </c>
      <c r="B1610" s="168" t="s">
        <v>1515</v>
      </c>
      <c r="C1610" s="184" t="s">
        <v>1516</v>
      </c>
      <c r="D1610" s="169" t="s">
        <v>281</v>
      </c>
      <c r="E1610" s="170">
        <v>1</v>
      </c>
      <c r="F1610" s="171"/>
      <c r="G1610" s="172">
        <f>ROUND(E1610*F1610,2)</f>
        <v>0</v>
      </c>
      <c r="H1610" s="171"/>
      <c r="I1610" s="172">
        <f>ROUND(E1610*H1610,2)</f>
        <v>0</v>
      </c>
      <c r="J1610" s="171"/>
      <c r="K1610" s="172">
        <f>ROUND(E1610*J1610,2)</f>
        <v>0</v>
      </c>
      <c r="L1610" s="172">
        <v>15</v>
      </c>
      <c r="M1610" s="172">
        <f>G1610*(1+L1610/100)</f>
        <v>0</v>
      </c>
      <c r="N1610" s="172">
        <v>0</v>
      </c>
      <c r="O1610" s="172">
        <f>ROUND(E1610*N1610,2)</f>
        <v>0</v>
      </c>
      <c r="P1610" s="172">
        <v>0</v>
      </c>
      <c r="Q1610" s="172">
        <f>ROUND(E1610*P1610,2)</f>
        <v>0</v>
      </c>
      <c r="R1610" s="172"/>
      <c r="S1610" s="172" t="s">
        <v>282</v>
      </c>
      <c r="T1610" s="173" t="s">
        <v>283</v>
      </c>
      <c r="U1610" s="157">
        <v>0</v>
      </c>
      <c r="V1610" s="157">
        <f>ROUND(E1610*U1610,2)</f>
        <v>0</v>
      </c>
      <c r="W1610" s="157"/>
      <c r="X1610" s="157" t="s">
        <v>284</v>
      </c>
      <c r="Y1610" s="148"/>
      <c r="Z1610" s="148"/>
      <c r="AA1610" s="148"/>
      <c r="AB1610" s="148"/>
      <c r="AC1610" s="148"/>
      <c r="AD1610" s="148"/>
      <c r="AE1610" s="148"/>
      <c r="AF1610" s="148"/>
      <c r="AG1610" s="148" t="s">
        <v>285</v>
      </c>
      <c r="AH1610" s="148"/>
      <c r="AI1610" s="148"/>
      <c r="AJ1610" s="148"/>
      <c r="AK1610" s="148"/>
      <c r="AL1610" s="148"/>
      <c r="AM1610" s="148"/>
      <c r="AN1610" s="148"/>
      <c r="AO1610" s="148"/>
      <c r="AP1610" s="148"/>
      <c r="AQ1610" s="148"/>
      <c r="AR1610" s="148"/>
      <c r="AS1610" s="148"/>
      <c r="AT1610" s="148"/>
      <c r="AU1610" s="148"/>
      <c r="AV1610" s="148"/>
      <c r="AW1610" s="148"/>
      <c r="AX1610" s="148"/>
      <c r="AY1610" s="148"/>
      <c r="AZ1610" s="148"/>
      <c r="BA1610" s="148"/>
      <c r="BB1610" s="148"/>
      <c r="BC1610" s="148"/>
      <c r="BD1610" s="148"/>
      <c r="BE1610" s="148"/>
      <c r="BF1610" s="148"/>
      <c r="BG1610" s="148"/>
      <c r="BH1610" s="148"/>
    </row>
    <row r="1611" spans="1:60" ht="22.5" outlineLevel="1" x14ac:dyDescent="0.2">
      <c r="A1611" s="155"/>
      <c r="B1611" s="156"/>
      <c r="C1611" s="240" t="s">
        <v>1517</v>
      </c>
      <c r="D1611" s="241"/>
      <c r="E1611" s="241"/>
      <c r="F1611" s="241"/>
      <c r="G1611" s="241"/>
      <c r="H1611" s="157"/>
      <c r="I1611" s="157"/>
      <c r="J1611" s="157"/>
      <c r="K1611" s="157"/>
      <c r="L1611" s="157"/>
      <c r="M1611" s="157"/>
      <c r="N1611" s="157"/>
      <c r="O1611" s="157"/>
      <c r="P1611" s="157"/>
      <c r="Q1611" s="157"/>
      <c r="R1611" s="157"/>
      <c r="S1611" s="157"/>
      <c r="T1611" s="157"/>
      <c r="U1611" s="157"/>
      <c r="V1611" s="157"/>
      <c r="W1611" s="157"/>
      <c r="X1611" s="157"/>
      <c r="Y1611" s="148"/>
      <c r="Z1611" s="148"/>
      <c r="AA1611" s="148"/>
      <c r="AB1611" s="148"/>
      <c r="AC1611" s="148"/>
      <c r="AD1611" s="148"/>
      <c r="AE1611" s="148"/>
      <c r="AF1611" s="148"/>
      <c r="AG1611" s="148" t="s">
        <v>1514</v>
      </c>
      <c r="AH1611" s="148"/>
      <c r="AI1611" s="148"/>
      <c r="AJ1611" s="148"/>
      <c r="AK1611" s="148"/>
      <c r="AL1611" s="148"/>
      <c r="AM1611" s="148"/>
      <c r="AN1611" s="148"/>
      <c r="AO1611" s="148"/>
      <c r="AP1611" s="148"/>
      <c r="AQ1611" s="148"/>
      <c r="AR1611" s="148"/>
      <c r="AS1611" s="148"/>
      <c r="AT1611" s="148"/>
      <c r="AU1611" s="148"/>
      <c r="AV1611" s="148"/>
      <c r="AW1611" s="148"/>
      <c r="AX1611" s="148"/>
      <c r="AY1611" s="148"/>
      <c r="AZ1611" s="148"/>
      <c r="BA1611" s="181" t="str">
        <f>C1611</f>
        <v>pohledová šířka rámů 50mm, povrchová úprava práškovým vypalovacím lakem, barva dle vzorkování, při výpadku el.proudu se dveře otevřou a umožní únik osob, mimo provozní dobu ovládat zvenčí i zevnitř pomocí čipu,3925/3000,kotvení,kování,doplňky,detaily,D+M</v>
      </c>
      <c r="BB1611" s="148"/>
      <c r="BC1611" s="148"/>
      <c r="BD1611" s="148"/>
      <c r="BE1611" s="148"/>
      <c r="BF1611" s="148"/>
      <c r="BG1611" s="148"/>
      <c r="BH1611" s="148"/>
    </row>
    <row r="1612" spans="1:60" ht="33.75" outlineLevel="1" x14ac:dyDescent="0.2">
      <c r="A1612" s="167">
        <v>292</v>
      </c>
      <c r="B1612" s="168" t="s">
        <v>1518</v>
      </c>
      <c r="C1612" s="184" t="s">
        <v>1519</v>
      </c>
      <c r="D1612" s="169" t="s">
        <v>281</v>
      </c>
      <c r="E1612" s="170">
        <v>1</v>
      </c>
      <c r="F1612" s="171"/>
      <c r="G1612" s="172">
        <f>ROUND(E1612*F1612,2)</f>
        <v>0</v>
      </c>
      <c r="H1612" s="171"/>
      <c r="I1612" s="172">
        <f>ROUND(E1612*H1612,2)</f>
        <v>0</v>
      </c>
      <c r="J1612" s="171"/>
      <c r="K1612" s="172">
        <f>ROUND(E1612*J1612,2)</f>
        <v>0</v>
      </c>
      <c r="L1612" s="172">
        <v>15</v>
      </c>
      <c r="M1612" s="172">
        <f>G1612*(1+L1612/100)</f>
        <v>0</v>
      </c>
      <c r="N1612" s="172">
        <v>0</v>
      </c>
      <c r="O1612" s="172">
        <f>ROUND(E1612*N1612,2)</f>
        <v>0</v>
      </c>
      <c r="P1612" s="172">
        <v>0</v>
      </c>
      <c r="Q1612" s="172">
        <f>ROUND(E1612*P1612,2)</f>
        <v>0</v>
      </c>
      <c r="R1612" s="172"/>
      <c r="S1612" s="172" t="s">
        <v>282</v>
      </c>
      <c r="T1612" s="173" t="s">
        <v>283</v>
      </c>
      <c r="U1612" s="157">
        <v>0</v>
      </c>
      <c r="V1612" s="157">
        <f>ROUND(E1612*U1612,2)</f>
        <v>0</v>
      </c>
      <c r="W1612" s="157"/>
      <c r="X1612" s="157" t="s">
        <v>284</v>
      </c>
      <c r="Y1612" s="148"/>
      <c r="Z1612" s="148"/>
      <c r="AA1612" s="148"/>
      <c r="AB1612" s="148"/>
      <c r="AC1612" s="148"/>
      <c r="AD1612" s="148"/>
      <c r="AE1612" s="148"/>
      <c r="AF1612" s="148"/>
      <c r="AG1612" s="148" t="s">
        <v>285</v>
      </c>
      <c r="AH1612" s="148"/>
      <c r="AI1612" s="148"/>
      <c r="AJ1612" s="148"/>
      <c r="AK1612" s="148"/>
      <c r="AL1612" s="148"/>
      <c r="AM1612" s="148"/>
      <c r="AN1612" s="148"/>
      <c r="AO1612" s="148"/>
      <c r="AP1612" s="148"/>
      <c r="AQ1612" s="148"/>
      <c r="AR1612" s="148"/>
      <c r="AS1612" s="148"/>
      <c r="AT1612" s="148"/>
      <c r="AU1612" s="148"/>
      <c r="AV1612" s="148"/>
      <c r="AW1612" s="148"/>
      <c r="AX1612" s="148"/>
      <c r="AY1612" s="148"/>
      <c r="AZ1612" s="148"/>
      <c r="BA1612" s="148"/>
      <c r="BB1612" s="148"/>
      <c r="BC1612" s="148"/>
      <c r="BD1612" s="148"/>
      <c r="BE1612" s="148"/>
      <c r="BF1612" s="148"/>
      <c r="BG1612" s="148"/>
      <c r="BH1612" s="148"/>
    </row>
    <row r="1613" spans="1:60" ht="22.5" outlineLevel="1" x14ac:dyDescent="0.2">
      <c r="A1613" s="155"/>
      <c r="B1613" s="156"/>
      <c r="C1613" s="240" t="s">
        <v>1520</v>
      </c>
      <c r="D1613" s="241"/>
      <c r="E1613" s="241"/>
      <c r="F1613" s="241"/>
      <c r="G1613" s="241"/>
      <c r="H1613" s="157"/>
      <c r="I1613" s="157"/>
      <c r="J1613" s="157"/>
      <c r="K1613" s="157"/>
      <c r="L1613" s="157"/>
      <c r="M1613" s="157"/>
      <c r="N1613" s="157"/>
      <c r="O1613" s="157"/>
      <c r="P1613" s="157"/>
      <c r="Q1613" s="157"/>
      <c r="R1613" s="157"/>
      <c r="S1613" s="157"/>
      <c r="T1613" s="157"/>
      <c r="U1613" s="157"/>
      <c r="V1613" s="157"/>
      <c r="W1613" s="157"/>
      <c r="X1613" s="157"/>
      <c r="Y1613" s="148"/>
      <c r="Z1613" s="148"/>
      <c r="AA1613" s="148"/>
      <c r="AB1613" s="148"/>
      <c r="AC1613" s="148"/>
      <c r="AD1613" s="148"/>
      <c r="AE1613" s="148"/>
      <c r="AF1613" s="148"/>
      <c r="AG1613" s="148" t="s">
        <v>1514</v>
      </c>
      <c r="AH1613" s="148"/>
      <c r="AI1613" s="148"/>
      <c r="AJ1613" s="148"/>
      <c r="AK1613" s="148"/>
      <c r="AL1613" s="148"/>
      <c r="AM1613" s="148"/>
      <c r="AN1613" s="148"/>
      <c r="AO1613" s="148"/>
      <c r="AP1613" s="148"/>
      <c r="AQ1613" s="148"/>
      <c r="AR1613" s="148"/>
      <c r="AS1613" s="148"/>
      <c r="AT1613" s="148"/>
      <c r="AU1613" s="148"/>
      <c r="AV1613" s="148"/>
      <c r="AW1613" s="148"/>
      <c r="AX1613" s="148"/>
      <c r="AY1613" s="148"/>
      <c r="AZ1613" s="148"/>
      <c r="BA1613" s="181" t="str">
        <f>C1613</f>
        <v>bezpečnostním trojsklem,hliníková, povrchová úprava práškovým vypalovacím lakem, barva dle vzorkování,rozetové kování koule/paniková klika, broušená nerez, cylindrický zámek,samozavírač,kotvení,kování,doplňky,detaily,D+M</v>
      </c>
      <c r="BB1613" s="148"/>
      <c r="BC1613" s="148"/>
      <c r="BD1613" s="148"/>
      <c r="BE1613" s="148"/>
      <c r="BF1613" s="148"/>
      <c r="BG1613" s="148"/>
      <c r="BH1613" s="148"/>
    </row>
    <row r="1614" spans="1:60" ht="33.75" outlineLevel="1" x14ac:dyDescent="0.2">
      <c r="A1614" s="167">
        <v>293</v>
      </c>
      <c r="B1614" s="168" t="s">
        <v>1521</v>
      </c>
      <c r="C1614" s="184" t="s">
        <v>1522</v>
      </c>
      <c r="D1614" s="169" t="s">
        <v>281</v>
      </c>
      <c r="E1614" s="170">
        <v>1</v>
      </c>
      <c r="F1614" s="171"/>
      <c r="G1614" s="172">
        <f>ROUND(E1614*F1614,2)</f>
        <v>0</v>
      </c>
      <c r="H1614" s="171"/>
      <c r="I1614" s="172">
        <f>ROUND(E1614*H1614,2)</f>
        <v>0</v>
      </c>
      <c r="J1614" s="171"/>
      <c r="K1614" s="172">
        <f>ROUND(E1614*J1614,2)</f>
        <v>0</v>
      </c>
      <c r="L1614" s="172">
        <v>15</v>
      </c>
      <c r="M1614" s="172">
        <f>G1614*(1+L1614/100)</f>
        <v>0</v>
      </c>
      <c r="N1614" s="172">
        <v>0</v>
      </c>
      <c r="O1614" s="172">
        <f>ROUND(E1614*N1614,2)</f>
        <v>0</v>
      </c>
      <c r="P1614" s="172">
        <v>0</v>
      </c>
      <c r="Q1614" s="172">
        <f>ROUND(E1614*P1614,2)</f>
        <v>0</v>
      </c>
      <c r="R1614" s="172"/>
      <c r="S1614" s="172" t="s">
        <v>282</v>
      </c>
      <c r="T1614" s="173" t="s">
        <v>283</v>
      </c>
      <c r="U1614" s="157">
        <v>0</v>
      </c>
      <c r="V1614" s="157">
        <f>ROUND(E1614*U1614,2)</f>
        <v>0</v>
      </c>
      <c r="W1614" s="157"/>
      <c r="X1614" s="157" t="s">
        <v>284</v>
      </c>
      <c r="Y1614" s="148"/>
      <c r="Z1614" s="148"/>
      <c r="AA1614" s="148"/>
      <c r="AB1614" s="148"/>
      <c r="AC1614" s="148"/>
      <c r="AD1614" s="148"/>
      <c r="AE1614" s="148"/>
      <c r="AF1614" s="148"/>
      <c r="AG1614" s="148" t="s">
        <v>285</v>
      </c>
      <c r="AH1614" s="148"/>
      <c r="AI1614" s="148"/>
      <c r="AJ1614" s="148"/>
      <c r="AK1614" s="148"/>
      <c r="AL1614" s="148"/>
      <c r="AM1614" s="148"/>
      <c r="AN1614" s="148"/>
      <c r="AO1614" s="148"/>
      <c r="AP1614" s="148"/>
      <c r="AQ1614" s="148"/>
      <c r="AR1614" s="148"/>
      <c r="AS1614" s="148"/>
      <c r="AT1614" s="148"/>
      <c r="AU1614" s="148"/>
      <c r="AV1614" s="148"/>
      <c r="AW1614" s="148"/>
      <c r="AX1614" s="148"/>
      <c r="AY1614" s="148"/>
      <c r="AZ1614" s="148"/>
      <c r="BA1614" s="148"/>
      <c r="BB1614" s="148"/>
      <c r="BC1614" s="148"/>
      <c r="BD1614" s="148"/>
      <c r="BE1614" s="148"/>
      <c r="BF1614" s="148"/>
      <c r="BG1614" s="148"/>
      <c r="BH1614" s="148"/>
    </row>
    <row r="1615" spans="1:60" ht="22.5" outlineLevel="1" x14ac:dyDescent="0.2">
      <c r="A1615" s="155"/>
      <c r="B1615" s="156"/>
      <c r="C1615" s="240" t="s">
        <v>1523</v>
      </c>
      <c r="D1615" s="241"/>
      <c r="E1615" s="241"/>
      <c r="F1615" s="241"/>
      <c r="G1615" s="241"/>
      <c r="H1615" s="157"/>
      <c r="I1615" s="157"/>
      <c r="J1615" s="157"/>
      <c r="K1615" s="157"/>
      <c r="L1615" s="157"/>
      <c r="M1615" s="157"/>
      <c r="N1615" s="157"/>
      <c r="O1615" s="157"/>
      <c r="P1615" s="157"/>
      <c r="Q1615" s="157"/>
      <c r="R1615" s="157"/>
      <c r="S1615" s="157"/>
      <c r="T1615" s="157"/>
      <c r="U1615" s="157"/>
      <c r="V1615" s="157"/>
      <c r="W1615" s="157"/>
      <c r="X1615" s="157"/>
      <c r="Y1615" s="148"/>
      <c r="Z1615" s="148"/>
      <c r="AA1615" s="148"/>
      <c r="AB1615" s="148"/>
      <c r="AC1615" s="148"/>
      <c r="AD1615" s="148"/>
      <c r="AE1615" s="148"/>
      <c r="AF1615" s="148"/>
      <c r="AG1615" s="148" t="s">
        <v>1514</v>
      </c>
      <c r="AH1615" s="148"/>
      <c r="AI1615" s="148"/>
      <c r="AJ1615" s="148"/>
      <c r="AK1615" s="148"/>
      <c r="AL1615" s="148"/>
      <c r="AM1615" s="148"/>
      <c r="AN1615" s="148"/>
      <c r="AO1615" s="148"/>
      <c r="AP1615" s="148"/>
      <c r="AQ1615" s="148"/>
      <c r="AR1615" s="148"/>
      <c r="AS1615" s="148"/>
      <c r="AT1615" s="148"/>
      <c r="AU1615" s="148"/>
      <c r="AV1615" s="148"/>
      <c r="AW1615" s="148"/>
      <c r="AX1615" s="148"/>
      <c r="AY1615" s="148"/>
      <c r="AZ1615" s="148"/>
      <c r="BA1615" s="181" t="str">
        <f>C1615</f>
        <v>úprava práškovým vypalovacím lakem, barva dle vzorkování, rozetové kování klika/klika, broušená nerez, cylindrický zámek,kotvení,kování,doplňky,detaily,D+M</v>
      </c>
      <c r="BB1615" s="148"/>
      <c r="BC1615" s="148"/>
      <c r="BD1615" s="148"/>
      <c r="BE1615" s="148"/>
      <c r="BF1615" s="148"/>
      <c r="BG1615" s="148"/>
      <c r="BH1615" s="148"/>
    </row>
    <row r="1616" spans="1:60" ht="33.75" outlineLevel="1" x14ac:dyDescent="0.2">
      <c r="A1616" s="167">
        <v>294</v>
      </c>
      <c r="B1616" s="168" t="s">
        <v>1524</v>
      </c>
      <c r="C1616" s="184" t="s">
        <v>1525</v>
      </c>
      <c r="D1616" s="169" t="s">
        <v>281</v>
      </c>
      <c r="E1616" s="170">
        <v>1</v>
      </c>
      <c r="F1616" s="171"/>
      <c r="G1616" s="172">
        <f>ROUND(E1616*F1616,2)</f>
        <v>0</v>
      </c>
      <c r="H1616" s="171"/>
      <c r="I1616" s="172">
        <f>ROUND(E1616*H1616,2)</f>
        <v>0</v>
      </c>
      <c r="J1616" s="171"/>
      <c r="K1616" s="172">
        <f>ROUND(E1616*J1616,2)</f>
        <v>0</v>
      </c>
      <c r="L1616" s="172">
        <v>15</v>
      </c>
      <c r="M1616" s="172">
        <f>G1616*(1+L1616/100)</f>
        <v>0</v>
      </c>
      <c r="N1616" s="172">
        <v>0</v>
      </c>
      <c r="O1616" s="172">
        <f>ROUND(E1616*N1616,2)</f>
        <v>0</v>
      </c>
      <c r="P1616" s="172">
        <v>0</v>
      </c>
      <c r="Q1616" s="172">
        <f>ROUND(E1616*P1616,2)</f>
        <v>0</v>
      </c>
      <c r="R1616" s="172"/>
      <c r="S1616" s="172" t="s">
        <v>282</v>
      </c>
      <c r="T1616" s="173" t="s">
        <v>283</v>
      </c>
      <c r="U1616" s="157">
        <v>0</v>
      </c>
      <c r="V1616" s="157">
        <f>ROUND(E1616*U1616,2)</f>
        <v>0</v>
      </c>
      <c r="W1616" s="157"/>
      <c r="X1616" s="157" t="s">
        <v>284</v>
      </c>
      <c r="Y1616" s="148"/>
      <c r="Z1616" s="148"/>
      <c r="AA1616" s="148"/>
      <c r="AB1616" s="148"/>
      <c r="AC1616" s="148"/>
      <c r="AD1616" s="148"/>
      <c r="AE1616" s="148"/>
      <c r="AF1616" s="148"/>
      <c r="AG1616" s="148" t="s">
        <v>285</v>
      </c>
      <c r="AH1616" s="148"/>
      <c r="AI1616" s="148"/>
      <c r="AJ1616" s="148"/>
      <c r="AK1616" s="148"/>
      <c r="AL1616" s="148"/>
      <c r="AM1616" s="148"/>
      <c r="AN1616" s="148"/>
      <c r="AO1616" s="148"/>
      <c r="AP1616" s="148"/>
      <c r="AQ1616" s="148"/>
      <c r="AR1616" s="148"/>
      <c r="AS1616" s="148"/>
      <c r="AT1616" s="148"/>
      <c r="AU1616" s="148"/>
      <c r="AV1616" s="148"/>
      <c r="AW1616" s="148"/>
      <c r="AX1616" s="148"/>
      <c r="AY1616" s="148"/>
      <c r="AZ1616" s="148"/>
      <c r="BA1616" s="148"/>
      <c r="BB1616" s="148"/>
      <c r="BC1616" s="148"/>
      <c r="BD1616" s="148"/>
      <c r="BE1616" s="148"/>
      <c r="BF1616" s="148"/>
      <c r="BG1616" s="148"/>
      <c r="BH1616" s="148"/>
    </row>
    <row r="1617" spans="1:60" ht="22.5" outlineLevel="1" x14ac:dyDescent="0.2">
      <c r="A1617" s="155"/>
      <c r="B1617" s="156"/>
      <c r="C1617" s="240" t="s">
        <v>1526</v>
      </c>
      <c r="D1617" s="241"/>
      <c r="E1617" s="241"/>
      <c r="F1617" s="241"/>
      <c r="G1617" s="241"/>
      <c r="H1617" s="157"/>
      <c r="I1617" s="157"/>
      <c r="J1617" s="157"/>
      <c r="K1617" s="157"/>
      <c r="L1617" s="157"/>
      <c r="M1617" s="157"/>
      <c r="N1617" s="157"/>
      <c r="O1617" s="157"/>
      <c r="P1617" s="157"/>
      <c r="Q1617" s="157"/>
      <c r="R1617" s="157"/>
      <c r="S1617" s="157"/>
      <c r="T1617" s="157"/>
      <c r="U1617" s="157"/>
      <c r="V1617" s="157"/>
      <c r="W1617" s="157"/>
      <c r="X1617" s="157"/>
      <c r="Y1617" s="148"/>
      <c r="Z1617" s="148"/>
      <c r="AA1617" s="148"/>
      <c r="AB1617" s="148"/>
      <c r="AC1617" s="148"/>
      <c r="AD1617" s="148"/>
      <c r="AE1617" s="148"/>
      <c r="AF1617" s="148"/>
      <c r="AG1617" s="148" t="s">
        <v>1514</v>
      </c>
      <c r="AH1617" s="148"/>
      <c r="AI1617" s="148"/>
      <c r="AJ1617" s="148"/>
      <c r="AK1617" s="148"/>
      <c r="AL1617" s="148"/>
      <c r="AM1617" s="148"/>
      <c r="AN1617" s="148"/>
      <c r="AO1617" s="148"/>
      <c r="AP1617" s="148"/>
      <c r="AQ1617" s="148"/>
      <c r="AR1617" s="148"/>
      <c r="AS1617" s="148"/>
      <c r="AT1617" s="148"/>
      <c r="AU1617" s="148"/>
      <c r="AV1617" s="148"/>
      <c r="AW1617" s="148"/>
      <c r="AX1617" s="148"/>
      <c r="AY1617" s="148"/>
      <c r="AZ1617" s="148"/>
      <c r="BA1617" s="181" t="str">
        <f>C1617</f>
        <v>vypalovacím lakem, barva dle vzorkování, rozetové kování klika/klika, broušená nerez, cylindrický zámek,kotvení,kování,doplňky,detaily,D+M</v>
      </c>
      <c r="BB1617" s="148"/>
      <c r="BC1617" s="148"/>
      <c r="BD1617" s="148"/>
      <c r="BE1617" s="148"/>
      <c r="BF1617" s="148"/>
      <c r="BG1617" s="148"/>
      <c r="BH1617" s="148"/>
    </row>
    <row r="1618" spans="1:60" ht="33.75" outlineLevel="1" x14ac:dyDescent="0.2">
      <c r="A1618" s="167">
        <v>295</v>
      </c>
      <c r="B1618" s="168" t="s">
        <v>1527</v>
      </c>
      <c r="C1618" s="184" t="s">
        <v>1528</v>
      </c>
      <c r="D1618" s="169" t="s">
        <v>281</v>
      </c>
      <c r="E1618" s="170">
        <v>1</v>
      </c>
      <c r="F1618" s="171"/>
      <c r="G1618" s="172">
        <f>ROUND(E1618*F1618,2)</f>
        <v>0</v>
      </c>
      <c r="H1618" s="171"/>
      <c r="I1618" s="172">
        <f>ROUND(E1618*H1618,2)</f>
        <v>0</v>
      </c>
      <c r="J1618" s="171"/>
      <c r="K1618" s="172">
        <f>ROUND(E1618*J1618,2)</f>
        <v>0</v>
      </c>
      <c r="L1618" s="172">
        <v>15</v>
      </c>
      <c r="M1618" s="172">
        <f>G1618*(1+L1618/100)</f>
        <v>0</v>
      </c>
      <c r="N1618" s="172">
        <v>0</v>
      </c>
      <c r="O1618" s="172">
        <f>ROUND(E1618*N1618,2)</f>
        <v>0</v>
      </c>
      <c r="P1618" s="172">
        <v>0</v>
      </c>
      <c r="Q1618" s="172">
        <f>ROUND(E1618*P1618,2)</f>
        <v>0</v>
      </c>
      <c r="R1618" s="172"/>
      <c r="S1618" s="172" t="s">
        <v>282</v>
      </c>
      <c r="T1618" s="173" t="s">
        <v>283</v>
      </c>
      <c r="U1618" s="157">
        <v>0</v>
      </c>
      <c r="V1618" s="157">
        <f>ROUND(E1618*U1618,2)</f>
        <v>0</v>
      </c>
      <c r="W1618" s="157"/>
      <c r="X1618" s="157" t="s">
        <v>284</v>
      </c>
      <c r="Y1618" s="148"/>
      <c r="Z1618" s="148"/>
      <c r="AA1618" s="148"/>
      <c r="AB1618" s="148"/>
      <c r="AC1618" s="148"/>
      <c r="AD1618" s="148"/>
      <c r="AE1618" s="148"/>
      <c r="AF1618" s="148"/>
      <c r="AG1618" s="148" t="s">
        <v>285</v>
      </c>
      <c r="AH1618" s="148"/>
      <c r="AI1618" s="148"/>
      <c r="AJ1618" s="148"/>
      <c r="AK1618" s="148"/>
      <c r="AL1618" s="148"/>
      <c r="AM1618" s="148"/>
      <c r="AN1618" s="148"/>
      <c r="AO1618" s="148"/>
      <c r="AP1618" s="148"/>
      <c r="AQ1618" s="148"/>
      <c r="AR1618" s="148"/>
      <c r="AS1618" s="148"/>
      <c r="AT1618" s="148"/>
      <c r="AU1618" s="148"/>
      <c r="AV1618" s="148"/>
      <c r="AW1618" s="148"/>
      <c r="AX1618" s="148"/>
      <c r="AY1618" s="148"/>
      <c r="AZ1618" s="148"/>
      <c r="BA1618" s="148"/>
      <c r="BB1618" s="148"/>
      <c r="BC1618" s="148"/>
      <c r="BD1618" s="148"/>
      <c r="BE1618" s="148"/>
      <c r="BF1618" s="148"/>
      <c r="BG1618" s="148"/>
      <c r="BH1618" s="148"/>
    </row>
    <row r="1619" spans="1:60" ht="22.5" outlineLevel="1" x14ac:dyDescent="0.2">
      <c r="A1619" s="155"/>
      <c r="B1619" s="156"/>
      <c r="C1619" s="240" t="s">
        <v>1529</v>
      </c>
      <c r="D1619" s="241"/>
      <c r="E1619" s="241"/>
      <c r="F1619" s="241"/>
      <c r="G1619" s="241"/>
      <c r="H1619" s="157"/>
      <c r="I1619" s="157"/>
      <c r="J1619" s="157"/>
      <c r="K1619" s="157"/>
      <c r="L1619" s="157"/>
      <c r="M1619" s="157"/>
      <c r="N1619" s="157"/>
      <c r="O1619" s="157"/>
      <c r="P1619" s="157"/>
      <c r="Q1619" s="157"/>
      <c r="R1619" s="157"/>
      <c r="S1619" s="157"/>
      <c r="T1619" s="157"/>
      <c r="U1619" s="157"/>
      <c r="V1619" s="157"/>
      <c r="W1619" s="157"/>
      <c r="X1619" s="157"/>
      <c r="Y1619" s="148"/>
      <c r="Z1619" s="148"/>
      <c r="AA1619" s="148"/>
      <c r="AB1619" s="148"/>
      <c r="AC1619" s="148"/>
      <c r="AD1619" s="148"/>
      <c r="AE1619" s="148"/>
      <c r="AF1619" s="148"/>
      <c r="AG1619" s="148" t="s">
        <v>1514</v>
      </c>
      <c r="AH1619" s="148"/>
      <c r="AI1619" s="148"/>
      <c r="AJ1619" s="148"/>
      <c r="AK1619" s="148"/>
      <c r="AL1619" s="148"/>
      <c r="AM1619" s="148"/>
      <c r="AN1619" s="148"/>
      <c r="AO1619" s="148"/>
      <c r="AP1619" s="148"/>
      <c r="AQ1619" s="148"/>
      <c r="AR1619" s="148"/>
      <c r="AS1619" s="148"/>
      <c r="AT1619" s="148"/>
      <c r="AU1619" s="148"/>
      <c r="AV1619" s="148"/>
      <c r="AW1619" s="148"/>
      <c r="AX1619" s="148"/>
      <c r="AY1619" s="148"/>
      <c r="AZ1619" s="148"/>
      <c r="BA1619" s="181" t="str">
        <f>C1619</f>
        <v>povrchová úprava práškovým vypalovacím lakem, barva dle vzorkování, stěna železobeton tl.250mm, rozetové kování klika/klika, broušená nerez, cylindrický zámek,samozavírač,kotvení,kování,doplňky,detaily,D+M</v>
      </c>
      <c r="BB1619" s="148"/>
      <c r="BC1619" s="148"/>
      <c r="BD1619" s="148"/>
      <c r="BE1619" s="148"/>
      <c r="BF1619" s="148"/>
      <c r="BG1619" s="148"/>
      <c r="BH1619" s="148"/>
    </row>
    <row r="1620" spans="1:60" ht="33.75" outlineLevel="1" x14ac:dyDescent="0.2">
      <c r="A1620" s="167">
        <v>296</v>
      </c>
      <c r="B1620" s="168" t="s">
        <v>1530</v>
      </c>
      <c r="C1620" s="184" t="s">
        <v>1531</v>
      </c>
      <c r="D1620" s="169" t="s">
        <v>281</v>
      </c>
      <c r="E1620" s="170">
        <v>1</v>
      </c>
      <c r="F1620" s="171"/>
      <c r="G1620" s="172">
        <f>ROUND(E1620*F1620,2)</f>
        <v>0</v>
      </c>
      <c r="H1620" s="171"/>
      <c r="I1620" s="172">
        <f>ROUND(E1620*H1620,2)</f>
        <v>0</v>
      </c>
      <c r="J1620" s="171"/>
      <c r="K1620" s="172">
        <f>ROUND(E1620*J1620,2)</f>
        <v>0</v>
      </c>
      <c r="L1620" s="172">
        <v>15</v>
      </c>
      <c r="M1620" s="172">
        <f>G1620*(1+L1620/100)</f>
        <v>0</v>
      </c>
      <c r="N1620" s="172">
        <v>0</v>
      </c>
      <c r="O1620" s="172">
        <f>ROUND(E1620*N1620,2)</f>
        <v>0</v>
      </c>
      <c r="P1620" s="172">
        <v>0</v>
      </c>
      <c r="Q1620" s="172">
        <f>ROUND(E1620*P1620,2)</f>
        <v>0</v>
      </c>
      <c r="R1620" s="172"/>
      <c r="S1620" s="172" t="s">
        <v>282</v>
      </c>
      <c r="T1620" s="173" t="s">
        <v>283</v>
      </c>
      <c r="U1620" s="157">
        <v>0</v>
      </c>
      <c r="V1620" s="157">
        <f>ROUND(E1620*U1620,2)</f>
        <v>0</v>
      </c>
      <c r="W1620" s="157"/>
      <c r="X1620" s="157" t="s">
        <v>284</v>
      </c>
      <c r="Y1620" s="148"/>
      <c r="Z1620" s="148"/>
      <c r="AA1620" s="148"/>
      <c r="AB1620" s="148"/>
      <c r="AC1620" s="148"/>
      <c r="AD1620" s="148"/>
      <c r="AE1620" s="148"/>
      <c r="AF1620" s="148"/>
      <c r="AG1620" s="148" t="s">
        <v>285</v>
      </c>
      <c r="AH1620" s="148"/>
      <c r="AI1620" s="148"/>
      <c r="AJ1620" s="148"/>
      <c r="AK1620" s="148"/>
      <c r="AL1620" s="148"/>
      <c r="AM1620" s="148"/>
      <c r="AN1620" s="148"/>
      <c r="AO1620" s="148"/>
      <c r="AP1620" s="148"/>
      <c r="AQ1620" s="148"/>
      <c r="AR1620" s="148"/>
      <c r="AS1620" s="148"/>
      <c r="AT1620" s="148"/>
      <c r="AU1620" s="148"/>
      <c r="AV1620" s="148"/>
      <c r="AW1620" s="148"/>
      <c r="AX1620" s="148"/>
      <c r="AY1620" s="148"/>
      <c r="AZ1620" s="148"/>
      <c r="BA1620" s="148"/>
      <c r="BB1620" s="148"/>
      <c r="BC1620" s="148"/>
      <c r="BD1620" s="148"/>
      <c r="BE1620" s="148"/>
      <c r="BF1620" s="148"/>
      <c r="BG1620" s="148"/>
      <c r="BH1620" s="148"/>
    </row>
    <row r="1621" spans="1:60" ht="22.5" outlineLevel="1" x14ac:dyDescent="0.2">
      <c r="A1621" s="155"/>
      <c r="B1621" s="156"/>
      <c r="C1621" s="240" t="s">
        <v>1532</v>
      </c>
      <c r="D1621" s="241"/>
      <c r="E1621" s="241"/>
      <c r="F1621" s="241"/>
      <c r="G1621" s="241"/>
      <c r="H1621" s="157"/>
      <c r="I1621" s="157"/>
      <c r="J1621" s="157"/>
      <c r="K1621" s="157"/>
      <c r="L1621" s="157"/>
      <c r="M1621" s="157"/>
      <c r="N1621" s="157"/>
      <c r="O1621" s="157"/>
      <c r="P1621" s="157"/>
      <c r="Q1621" s="157"/>
      <c r="R1621" s="157"/>
      <c r="S1621" s="157"/>
      <c r="T1621" s="157"/>
      <c r="U1621" s="157"/>
      <c r="V1621" s="157"/>
      <c r="W1621" s="157"/>
      <c r="X1621" s="157"/>
      <c r="Y1621" s="148"/>
      <c r="Z1621" s="148"/>
      <c r="AA1621" s="148"/>
      <c r="AB1621" s="148"/>
      <c r="AC1621" s="148"/>
      <c r="AD1621" s="148"/>
      <c r="AE1621" s="148"/>
      <c r="AF1621" s="148"/>
      <c r="AG1621" s="148" t="s">
        <v>1514</v>
      </c>
      <c r="AH1621" s="148"/>
      <c r="AI1621" s="148"/>
      <c r="AJ1621" s="148"/>
      <c r="AK1621" s="148"/>
      <c r="AL1621" s="148"/>
      <c r="AM1621" s="148"/>
      <c r="AN1621" s="148"/>
      <c r="AO1621" s="148"/>
      <c r="AP1621" s="148"/>
      <c r="AQ1621" s="148"/>
      <c r="AR1621" s="148"/>
      <c r="AS1621" s="148"/>
      <c r="AT1621" s="148"/>
      <c r="AU1621" s="148"/>
      <c r="AV1621" s="148"/>
      <c r="AW1621" s="148"/>
      <c r="AX1621" s="148"/>
      <c r="AY1621" s="148"/>
      <c r="AZ1621" s="148"/>
      <c r="BA1621" s="181" t="str">
        <f>C1621</f>
        <v>HPL laminát, barva dle vzorkování, stěna železobeton tl.250mm, rozetové kování klika/klika, broušená nerez, cylindrický zámek,samozavírač,kotvení,kování,doplňky,detaily,D+M</v>
      </c>
      <c r="BB1621" s="148"/>
      <c r="BC1621" s="148"/>
      <c r="BD1621" s="148"/>
      <c r="BE1621" s="148"/>
      <c r="BF1621" s="148"/>
      <c r="BG1621" s="148"/>
      <c r="BH1621" s="148"/>
    </row>
    <row r="1622" spans="1:60" ht="33.75" outlineLevel="1" x14ac:dyDescent="0.2">
      <c r="A1622" s="167">
        <v>297</v>
      </c>
      <c r="B1622" s="168" t="s">
        <v>1533</v>
      </c>
      <c r="C1622" s="184" t="s">
        <v>1534</v>
      </c>
      <c r="D1622" s="169" t="s">
        <v>281</v>
      </c>
      <c r="E1622" s="170">
        <v>1</v>
      </c>
      <c r="F1622" s="171"/>
      <c r="G1622" s="172">
        <f>ROUND(E1622*F1622,2)</f>
        <v>0</v>
      </c>
      <c r="H1622" s="171"/>
      <c r="I1622" s="172">
        <f>ROUND(E1622*H1622,2)</f>
        <v>0</v>
      </c>
      <c r="J1622" s="171"/>
      <c r="K1622" s="172">
        <f>ROUND(E1622*J1622,2)</f>
        <v>0</v>
      </c>
      <c r="L1622" s="172">
        <v>15</v>
      </c>
      <c r="M1622" s="172">
        <f>G1622*(1+L1622/100)</f>
        <v>0</v>
      </c>
      <c r="N1622" s="172">
        <v>0</v>
      </c>
      <c r="O1622" s="172">
        <f>ROUND(E1622*N1622,2)</f>
        <v>0</v>
      </c>
      <c r="P1622" s="172">
        <v>0</v>
      </c>
      <c r="Q1622" s="172">
        <f>ROUND(E1622*P1622,2)</f>
        <v>0</v>
      </c>
      <c r="R1622" s="172"/>
      <c r="S1622" s="172" t="s">
        <v>282</v>
      </c>
      <c r="T1622" s="173" t="s">
        <v>283</v>
      </c>
      <c r="U1622" s="157">
        <v>0</v>
      </c>
      <c r="V1622" s="157">
        <f>ROUND(E1622*U1622,2)</f>
        <v>0</v>
      </c>
      <c r="W1622" s="157"/>
      <c r="X1622" s="157" t="s">
        <v>284</v>
      </c>
      <c r="Y1622" s="148"/>
      <c r="Z1622" s="148"/>
      <c r="AA1622" s="148"/>
      <c r="AB1622" s="148"/>
      <c r="AC1622" s="148"/>
      <c r="AD1622" s="148"/>
      <c r="AE1622" s="148"/>
      <c r="AF1622" s="148"/>
      <c r="AG1622" s="148" t="s">
        <v>285</v>
      </c>
      <c r="AH1622" s="148"/>
      <c r="AI1622" s="148"/>
      <c r="AJ1622" s="148"/>
      <c r="AK1622" s="148"/>
      <c r="AL1622" s="148"/>
      <c r="AM1622" s="148"/>
      <c r="AN1622" s="148"/>
      <c r="AO1622" s="148"/>
      <c r="AP1622" s="148"/>
      <c r="AQ1622" s="148"/>
      <c r="AR1622" s="148"/>
      <c r="AS1622" s="148"/>
      <c r="AT1622" s="148"/>
      <c r="AU1622" s="148"/>
      <c r="AV1622" s="148"/>
      <c r="AW1622" s="148"/>
      <c r="AX1622" s="148"/>
      <c r="AY1622" s="148"/>
      <c r="AZ1622" s="148"/>
      <c r="BA1622" s="148"/>
      <c r="BB1622" s="148"/>
      <c r="BC1622" s="148"/>
      <c r="BD1622" s="148"/>
      <c r="BE1622" s="148"/>
      <c r="BF1622" s="148"/>
      <c r="BG1622" s="148"/>
      <c r="BH1622" s="148"/>
    </row>
    <row r="1623" spans="1:60" ht="22.5" outlineLevel="1" x14ac:dyDescent="0.2">
      <c r="A1623" s="155"/>
      <c r="B1623" s="156"/>
      <c r="C1623" s="240" t="s">
        <v>1523</v>
      </c>
      <c r="D1623" s="241"/>
      <c r="E1623" s="241"/>
      <c r="F1623" s="241"/>
      <c r="G1623" s="241"/>
      <c r="H1623" s="157"/>
      <c r="I1623" s="157"/>
      <c r="J1623" s="157"/>
      <c r="K1623" s="157"/>
      <c r="L1623" s="157"/>
      <c r="M1623" s="157"/>
      <c r="N1623" s="157"/>
      <c r="O1623" s="157"/>
      <c r="P1623" s="157"/>
      <c r="Q1623" s="157"/>
      <c r="R1623" s="157"/>
      <c r="S1623" s="157"/>
      <c r="T1623" s="157"/>
      <c r="U1623" s="157"/>
      <c r="V1623" s="157"/>
      <c r="W1623" s="157"/>
      <c r="X1623" s="157"/>
      <c r="Y1623" s="148"/>
      <c r="Z1623" s="148"/>
      <c r="AA1623" s="148"/>
      <c r="AB1623" s="148"/>
      <c r="AC1623" s="148"/>
      <c r="AD1623" s="148"/>
      <c r="AE1623" s="148"/>
      <c r="AF1623" s="148"/>
      <c r="AG1623" s="148" t="s">
        <v>1514</v>
      </c>
      <c r="AH1623" s="148"/>
      <c r="AI1623" s="148"/>
      <c r="AJ1623" s="148"/>
      <c r="AK1623" s="148"/>
      <c r="AL1623" s="148"/>
      <c r="AM1623" s="148"/>
      <c r="AN1623" s="148"/>
      <c r="AO1623" s="148"/>
      <c r="AP1623" s="148"/>
      <c r="AQ1623" s="148"/>
      <c r="AR1623" s="148"/>
      <c r="AS1623" s="148"/>
      <c r="AT1623" s="148"/>
      <c r="AU1623" s="148"/>
      <c r="AV1623" s="148"/>
      <c r="AW1623" s="148"/>
      <c r="AX1623" s="148"/>
      <c r="AY1623" s="148"/>
      <c r="AZ1623" s="148"/>
      <c r="BA1623" s="181" t="str">
        <f>C1623</f>
        <v>úprava práškovým vypalovacím lakem, barva dle vzorkování, rozetové kování klika/klika, broušená nerez, cylindrický zámek,kotvení,kování,doplňky,detaily,D+M</v>
      </c>
      <c r="BB1623" s="148"/>
      <c r="BC1623" s="148"/>
      <c r="BD1623" s="148"/>
      <c r="BE1623" s="148"/>
      <c r="BF1623" s="148"/>
      <c r="BG1623" s="148"/>
      <c r="BH1623" s="148"/>
    </row>
    <row r="1624" spans="1:60" ht="33.75" outlineLevel="1" x14ac:dyDescent="0.2">
      <c r="A1624" s="167">
        <v>298</v>
      </c>
      <c r="B1624" s="168" t="s">
        <v>1535</v>
      </c>
      <c r="C1624" s="184" t="s">
        <v>1536</v>
      </c>
      <c r="D1624" s="169" t="s">
        <v>281</v>
      </c>
      <c r="E1624" s="170">
        <v>1</v>
      </c>
      <c r="F1624" s="171"/>
      <c r="G1624" s="172">
        <f>ROUND(E1624*F1624,2)</f>
        <v>0</v>
      </c>
      <c r="H1624" s="171"/>
      <c r="I1624" s="172">
        <f>ROUND(E1624*H1624,2)</f>
        <v>0</v>
      </c>
      <c r="J1624" s="171"/>
      <c r="K1624" s="172">
        <f>ROUND(E1624*J1624,2)</f>
        <v>0</v>
      </c>
      <c r="L1624" s="172">
        <v>15</v>
      </c>
      <c r="M1624" s="172">
        <f>G1624*(1+L1624/100)</f>
        <v>0</v>
      </c>
      <c r="N1624" s="172">
        <v>0</v>
      </c>
      <c r="O1624" s="172">
        <f>ROUND(E1624*N1624,2)</f>
        <v>0</v>
      </c>
      <c r="P1624" s="172">
        <v>0</v>
      </c>
      <c r="Q1624" s="172">
        <f>ROUND(E1624*P1624,2)</f>
        <v>0</v>
      </c>
      <c r="R1624" s="172"/>
      <c r="S1624" s="172" t="s">
        <v>282</v>
      </c>
      <c r="T1624" s="173" t="s">
        <v>283</v>
      </c>
      <c r="U1624" s="157">
        <v>0</v>
      </c>
      <c r="V1624" s="157">
        <f>ROUND(E1624*U1624,2)</f>
        <v>0</v>
      </c>
      <c r="W1624" s="157"/>
      <c r="X1624" s="157" t="s">
        <v>284</v>
      </c>
      <c r="Y1624" s="148"/>
      <c r="Z1624" s="148"/>
      <c r="AA1624" s="148"/>
      <c r="AB1624" s="148"/>
      <c r="AC1624" s="148"/>
      <c r="AD1624" s="148"/>
      <c r="AE1624" s="148"/>
      <c r="AF1624" s="148"/>
      <c r="AG1624" s="148" t="s">
        <v>285</v>
      </c>
      <c r="AH1624" s="148"/>
      <c r="AI1624" s="148"/>
      <c r="AJ1624" s="148"/>
      <c r="AK1624" s="148"/>
      <c r="AL1624" s="148"/>
      <c r="AM1624" s="148"/>
      <c r="AN1624" s="148"/>
      <c r="AO1624" s="148"/>
      <c r="AP1624" s="148"/>
      <c r="AQ1624" s="148"/>
      <c r="AR1624" s="148"/>
      <c r="AS1624" s="148"/>
      <c r="AT1624" s="148"/>
      <c r="AU1624" s="148"/>
      <c r="AV1624" s="148"/>
      <c r="AW1624" s="148"/>
      <c r="AX1624" s="148"/>
      <c r="AY1624" s="148"/>
      <c r="AZ1624" s="148"/>
      <c r="BA1624" s="148"/>
      <c r="BB1624" s="148"/>
      <c r="BC1624" s="148"/>
      <c r="BD1624" s="148"/>
      <c r="BE1624" s="148"/>
      <c r="BF1624" s="148"/>
      <c r="BG1624" s="148"/>
      <c r="BH1624" s="148"/>
    </row>
    <row r="1625" spans="1:60" ht="22.5" outlineLevel="1" x14ac:dyDescent="0.2">
      <c r="A1625" s="155"/>
      <c r="B1625" s="156"/>
      <c r="C1625" s="240" t="s">
        <v>1537</v>
      </c>
      <c r="D1625" s="241"/>
      <c r="E1625" s="241"/>
      <c r="F1625" s="241"/>
      <c r="G1625" s="241"/>
      <c r="H1625" s="157"/>
      <c r="I1625" s="157"/>
      <c r="J1625" s="157"/>
      <c r="K1625" s="157"/>
      <c r="L1625" s="157"/>
      <c r="M1625" s="157"/>
      <c r="N1625" s="157"/>
      <c r="O1625" s="157"/>
      <c r="P1625" s="157"/>
      <c r="Q1625" s="157"/>
      <c r="R1625" s="157"/>
      <c r="S1625" s="157"/>
      <c r="T1625" s="157"/>
      <c r="U1625" s="157"/>
      <c r="V1625" s="157"/>
      <c r="W1625" s="157"/>
      <c r="X1625" s="157"/>
      <c r="Y1625" s="148"/>
      <c r="Z1625" s="148"/>
      <c r="AA1625" s="148"/>
      <c r="AB1625" s="148"/>
      <c r="AC1625" s="148"/>
      <c r="AD1625" s="148"/>
      <c r="AE1625" s="148"/>
      <c r="AF1625" s="148"/>
      <c r="AG1625" s="148" t="s">
        <v>1514</v>
      </c>
      <c r="AH1625" s="148"/>
      <c r="AI1625" s="148"/>
      <c r="AJ1625" s="148"/>
      <c r="AK1625" s="148"/>
      <c r="AL1625" s="148"/>
      <c r="AM1625" s="148"/>
      <c r="AN1625" s="148"/>
      <c r="AO1625" s="148"/>
      <c r="AP1625" s="148"/>
      <c r="AQ1625" s="148"/>
      <c r="AR1625" s="148"/>
      <c r="AS1625" s="148"/>
      <c r="AT1625" s="148"/>
      <c r="AU1625" s="148"/>
      <c r="AV1625" s="148"/>
      <c r="AW1625" s="148"/>
      <c r="AX1625" s="148"/>
      <c r="AY1625" s="148"/>
      <c r="AZ1625" s="148"/>
      <c r="BA1625" s="181" t="str">
        <f>C1625</f>
        <v>HPL laminát, barva dle vzorkování, stěna zděná tl.250mm, rozetové kování klika/klika, broušená nerez, WC zámek,samozavírač,kotvení,kování,doplňky,detaily,D+M</v>
      </c>
      <c r="BB1625" s="148"/>
      <c r="BC1625" s="148"/>
      <c r="BD1625" s="148"/>
      <c r="BE1625" s="148"/>
      <c r="BF1625" s="148"/>
      <c r="BG1625" s="148"/>
      <c r="BH1625" s="148"/>
    </row>
    <row r="1626" spans="1:60" ht="33.75" outlineLevel="1" x14ac:dyDescent="0.2">
      <c r="A1626" s="167">
        <v>299</v>
      </c>
      <c r="B1626" s="168" t="s">
        <v>1538</v>
      </c>
      <c r="C1626" s="184" t="s">
        <v>1539</v>
      </c>
      <c r="D1626" s="169" t="s">
        <v>281</v>
      </c>
      <c r="E1626" s="170">
        <v>1</v>
      </c>
      <c r="F1626" s="171"/>
      <c r="G1626" s="172">
        <f>ROUND(E1626*F1626,2)</f>
        <v>0</v>
      </c>
      <c r="H1626" s="171"/>
      <c r="I1626" s="172">
        <f>ROUND(E1626*H1626,2)</f>
        <v>0</v>
      </c>
      <c r="J1626" s="171"/>
      <c r="K1626" s="172">
        <f>ROUND(E1626*J1626,2)</f>
        <v>0</v>
      </c>
      <c r="L1626" s="172">
        <v>15</v>
      </c>
      <c r="M1626" s="172">
        <f>G1626*(1+L1626/100)</f>
        <v>0</v>
      </c>
      <c r="N1626" s="172">
        <v>0</v>
      </c>
      <c r="O1626" s="172">
        <f>ROUND(E1626*N1626,2)</f>
        <v>0</v>
      </c>
      <c r="P1626" s="172">
        <v>0</v>
      </c>
      <c r="Q1626" s="172">
        <f>ROUND(E1626*P1626,2)</f>
        <v>0</v>
      </c>
      <c r="R1626" s="172"/>
      <c r="S1626" s="172" t="s">
        <v>282</v>
      </c>
      <c r="T1626" s="173" t="s">
        <v>283</v>
      </c>
      <c r="U1626" s="157">
        <v>0</v>
      </c>
      <c r="V1626" s="157">
        <f>ROUND(E1626*U1626,2)</f>
        <v>0</v>
      </c>
      <c r="W1626" s="157"/>
      <c r="X1626" s="157" t="s">
        <v>284</v>
      </c>
      <c r="Y1626" s="148"/>
      <c r="Z1626" s="148"/>
      <c r="AA1626" s="148"/>
      <c r="AB1626" s="148"/>
      <c r="AC1626" s="148"/>
      <c r="AD1626" s="148"/>
      <c r="AE1626" s="148"/>
      <c r="AF1626" s="148"/>
      <c r="AG1626" s="148" t="s">
        <v>285</v>
      </c>
      <c r="AH1626" s="148"/>
      <c r="AI1626" s="148"/>
      <c r="AJ1626" s="148"/>
      <c r="AK1626" s="148"/>
      <c r="AL1626" s="148"/>
      <c r="AM1626" s="148"/>
      <c r="AN1626" s="148"/>
      <c r="AO1626" s="148"/>
      <c r="AP1626" s="148"/>
      <c r="AQ1626" s="148"/>
      <c r="AR1626" s="148"/>
      <c r="AS1626" s="148"/>
      <c r="AT1626" s="148"/>
      <c r="AU1626" s="148"/>
      <c r="AV1626" s="148"/>
      <c r="AW1626" s="148"/>
      <c r="AX1626" s="148"/>
      <c r="AY1626" s="148"/>
      <c r="AZ1626" s="148"/>
      <c r="BA1626" s="148"/>
      <c r="BB1626" s="148"/>
      <c r="BC1626" s="148"/>
      <c r="BD1626" s="148"/>
      <c r="BE1626" s="148"/>
      <c r="BF1626" s="148"/>
      <c r="BG1626" s="148"/>
      <c r="BH1626" s="148"/>
    </row>
    <row r="1627" spans="1:60" outlineLevel="1" x14ac:dyDescent="0.2">
      <c r="A1627" s="155"/>
      <c r="B1627" s="156"/>
      <c r="C1627" s="240" t="s">
        <v>1540</v>
      </c>
      <c r="D1627" s="241"/>
      <c r="E1627" s="241"/>
      <c r="F1627" s="241"/>
      <c r="G1627" s="241"/>
      <c r="H1627" s="157"/>
      <c r="I1627" s="157"/>
      <c r="J1627" s="157"/>
      <c r="K1627" s="157"/>
      <c r="L1627" s="157"/>
      <c r="M1627" s="157"/>
      <c r="N1627" s="157"/>
      <c r="O1627" s="157"/>
      <c r="P1627" s="157"/>
      <c r="Q1627" s="157"/>
      <c r="R1627" s="157"/>
      <c r="S1627" s="157"/>
      <c r="T1627" s="157"/>
      <c r="U1627" s="157"/>
      <c r="V1627" s="157"/>
      <c r="W1627" s="157"/>
      <c r="X1627" s="157"/>
      <c r="Y1627" s="148"/>
      <c r="Z1627" s="148"/>
      <c r="AA1627" s="148"/>
      <c r="AB1627" s="148"/>
      <c r="AC1627" s="148"/>
      <c r="AD1627" s="148"/>
      <c r="AE1627" s="148"/>
      <c r="AF1627" s="148"/>
      <c r="AG1627" s="148" t="s">
        <v>1514</v>
      </c>
      <c r="AH1627" s="148"/>
      <c r="AI1627" s="148"/>
      <c r="AJ1627" s="148"/>
      <c r="AK1627" s="148"/>
      <c r="AL1627" s="148"/>
      <c r="AM1627" s="148"/>
      <c r="AN1627" s="148"/>
      <c r="AO1627" s="148"/>
      <c r="AP1627" s="148"/>
      <c r="AQ1627" s="148"/>
      <c r="AR1627" s="148"/>
      <c r="AS1627" s="148"/>
      <c r="AT1627" s="148"/>
      <c r="AU1627" s="148"/>
      <c r="AV1627" s="148"/>
      <c r="AW1627" s="148"/>
      <c r="AX1627" s="148"/>
      <c r="AY1627" s="148"/>
      <c r="AZ1627" s="148"/>
      <c r="BA1627" s="181" t="str">
        <f>C1627</f>
        <v>stěna zděná tl.100mm, rozetové kování klika/klika, broušená nerez, WC zámek,kotvení,kování,doplňky,detaily,D+M</v>
      </c>
      <c r="BB1627" s="148"/>
      <c r="BC1627" s="148"/>
      <c r="BD1627" s="148"/>
      <c r="BE1627" s="148"/>
      <c r="BF1627" s="148"/>
      <c r="BG1627" s="148"/>
      <c r="BH1627" s="148"/>
    </row>
    <row r="1628" spans="1:60" ht="33.75" outlineLevel="1" x14ac:dyDescent="0.2">
      <c r="A1628" s="167">
        <v>300</v>
      </c>
      <c r="B1628" s="168" t="s">
        <v>1541</v>
      </c>
      <c r="C1628" s="184" t="s">
        <v>1542</v>
      </c>
      <c r="D1628" s="169" t="s">
        <v>281</v>
      </c>
      <c r="E1628" s="170">
        <v>1</v>
      </c>
      <c r="F1628" s="171"/>
      <c r="G1628" s="172">
        <f>ROUND(E1628*F1628,2)</f>
        <v>0</v>
      </c>
      <c r="H1628" s="171"/>
      <c r="I1628" s="172">
        <f>ROUND(E1628*H1628,2)</f>
        <v>0</v>
      </c>
      <c r="J1628" s="171"/>
      <c r="K1628" s="172">
        <f>ROUND(E1628*J1628,2)</f>
        <v>0</v>
      </c>
      <c r="L1628" s="172">
        <v>15</v>
      </c>
      <c r="M1628" s="172">
        <f>G1628*(1+L1628/100)</f>
        <v>0</v>
      </c>
      <c r="N1628" s="172">
        <v>0</v>
      </c>
      <c r="O1628" s="172">
        <f>ROUND(E1628*N1628,2)</f>
        <v>0</v>
      </c>
      <c r="P1628" s="172">
        <v>0</v>
      </c>
      <c r="Q1628" s="172">
        <f>ROUND(E1628*P1628,2)</f>
        <v>0</v>
      </c>
      <c r="R1628" s="172"/>
      <c r="S1628" s="172" t="s">
        <v>282</v>
      </c>
      <c r="T1628" s="173" t="s">
        <v>283</v>
      </c>
      <c r="U1628" s="157">
        <v>0</v>
      </c>
      <c r="V1628" s="157">
        <f>ROUND(E1628*U1628,2)</f>
        <v>0</v>
      </c>
      <c r="W1628" s="157"/>
      <c r="X1628" s="157" t="s">
        <v>284</v>
      </c>
      <c r="Y1628" s="148"/>
      <c r="Z1628" s="148"/>
      <c r="AA1628" s="148"/>
      <c r="AB1628" s="148"/>
      <c r="AC1628" s="148"/>
      <c r="AD1628" s="148"/>
      <c r="AE1628" s="148"/>
      <c r="AF1628" s="148"/>
      <c r="AG1628" s="148" t="s">
        <v>285</v>
      </c>
      <c r="AH1628" s="148"/>
      <c r="AI1628" s="148"/>
      <c r="AJ1628" s="148"/>
      <c r="AK1628" s="148"/>
      <c r="AL1628" s="148"/>
      <c r="AM1628" s="148"/>
      <c r="AN1628" s="148"/>
      <c r="AO1628" s="148"/>
      <c r="AP1628" s="148"/>
      <c r="AQ1628" s="148"/>
      <c r="AR1628" s="148"/>
      <c r="AS1628" s="148"/>
      <c r="AT1628" s="148"/>
      <c r="AU1628" s="148"/>
      <c r="AV1628" s="148"/>
      <c r="AW1628" s="148"/>
      <c r="AX1628" s="148"/>
      <c r="AY1628" s="148"/>
      <c r="AZ1628" s="148"/>
      <c r="BA1628" s="148"/>
      <c r="BB1628" s="148"/>
      <c r="BC1628" s="148"/>
      <c r="BD1628" s="148"/>
      <c r="BE1628" s="148"/>
      <c r="BF1628" s="148"/>
      <c r="BG1628" s="148"/>
      <c r="BH1628" s="148"/>
    </row>
    <row r="1629" spans="1:60" ht="22.5" outlineLevel="1" x14ac:dyDescent="0.2">
      <c r="A1629" s="155"/>
      <c r="B1629" s="156"/>
      <c r="C1629" s="240" t="s">
        <v>1543</v>
      </c>
      <c r="D1629" s="241"/>
      <c r="E1629" s="241"/>
      <c r="F1629" s="241"/>
      <c r="G1629" s="241"/>
      <c r="H1629" s="157"/>
      <c r="I1629" s="157"/>
      <c r="J1629" s="157"/>
      <c r="K1629" s="157"/>
      <c r="L1629" s="157"/>
      <c r="M1629" s="157"/>
      <c r="N1629" s="157"/>
      <c r="O1629" s="157"/>
      <c r="P1629" s="157"/>
      <c r="Q1629" s="157"/>
      <c r="R1629" s="157"/>
      <c r="S1629" s="157"/>
      <c r="T1629" s="157"/>
      <c r="U1629" s="157"/>
      <c r="V1629" s="157"/>
      <c r="W1629" s="157"/>
      <c r="X1629" s="157"/>
      <c r="Y1629" s="148"/>
      <c r="Z1629" s="148"/>
      <c r="AA1629" s="148"/>
      <c r="AB1629" s="148"/>
      <c r="AC1629" s="148"/>
      <c r="AD1629" s="148"/>
      <c r="AE1629" s="148"/>
      <c r="AF1629" s="148"/>
      <c r="AG1629" s="148" t="s">
        <v>1514</v>
      </c>
      <c r="AH1629" s="148"/>
      <c r="AI1629" s="148"/>
      <c r="AJ1629" s="148"/>
      <c r="AK1629" s="148"/>
      <c r="AL1629" s="148"/>
      <c r="AM1629" s="148"/>
      <c r="AN1629" s="148"/>
      <c r="AO1629" s="148"/>
      <c r="AP1629" s="148"/>
      <c r="AQ1629" s="148"/>
      <c r="AR1629" s="148"/>
      <c r="AS1629" s="148"/>
      <c r="AT1629" s="148"/>
      <c r="AU1629" s="148"/>
      <c r="AV1629" s="148"/>
      <c r="AW1629" s="148"/>
      <c r="AX1629" s="148"/>
      <c r="AY1629" s="148"/>
      <c r="AZ1629" s="148"/>
      <c r="BA1629" s="181" t="str">
        <f>C1629</f>
        <v>dřevěná obložková zárubeň, povrch HPL laminát, barva dle vzorkování, stěna zděná tl.150mm, rozetové kování klika/klika, broušená nerez, cylindrický zámek,samozavírač na obou dveřních křídle, koordinátor zavírání,kotvení,kování,doplňky,detaily,D+M</v>
      </c>
      <c r="BB1629" s="148"/>
      <c r="BC1629" s="148"/>
      <c r="BD1629" s="148"/>
      <c r="BE1629" s="148"/>
      <c r="BF1629" s="148"/>
      <c r="BG1629" s="148"/>
      <c r="BH1629" s="148"/>
    </row>
    <row r="1630" spans="1:60" ht="33.75" outlineLevel="1" x14ac:dyDescent="0.2">
      <c r="A1630" s="167">
        <v>301</v>
      </c>
      <c r="B1630" s="168" t="s">
        <v>1544</v>
      </c>
      <c r="C1630" s="184" t="s">
        <v>1545</v>
      </c>
      <c r="D1630" s="169" t="s">
        <v>281</v>
      </c>
      <c r="E1630" s="170">
        <v>1</v>
      </c>
      <c r="F1630" s="171"/>
      <c r="G1630" s="172">
        <f>ROUND(E1630*F1630,2)</f>
        <v>0</v>
      </c>
      <c r="H1630" s="171"/>
      <c r="I1630" s="172">
        <f>ROUND(E1630*H1630,2)</f>
        <v>0</v>
      </c>
      <c r="J1630" s="171"/>
      <c r="K1630" s="172">
        <f>ROUND(E1630*J1630,2)</f>
        <v>0</v>
      </c>
      <c r="L1630" s="172">
        <v>15</v>
      </c>
      <c r="M1630" s="172">
        <f>G1630*(1+L1630/100)</f>
        <v>0</v>
      </c>
      <c r="N1630" s="172">
        <v>0</v>
      </c>
      <c r="O1630" s="172">
        <f>ROUND(E1630*N1630,2)</f>
        <v>0</v>
      </c>
      <c r="P1630" s="172">
        <v>0</v>
      </c>
      <c r="Q1630" s="172">
        <f>ROUND(E1630*P1630,2)</f>
        <v>0</v>
      </c>
      <c r="R1630" s="172"/>
      <c r="S1630" s="172" t="s">
        <v>282</v>
      </c>
      <c r="T1630" s="173" t="s">
        <v>283</v>
      </c>
      <c r="U1630" s="157">
        <v>0</v>
      </c>
      <c r="V1630" s="157">
        <f>ROUND(E1630*U1630,2)</f>
        <v>0</v>
      </c>
      <c r="W1630" s="157"/>
      <c r="X1630" s="157" t="s">
        <v>284</v>
      </c>
      <c r="Y1630" s="148"/>
      <c r="Z1630" s="148"/>
      <c r="AA1630" s="148"/>
      <c r="AB1630" s="148"/>
      <c r="AC1630" s="148"/>
      <c r="AD1630" s="148"/>
      <c r="AE1630" s="148"/>
      <c r="AF1630" s="148"/>
      <c r="AG1630" s="148" t="s">
        <v>285</v>
      </c>
      <c r="AH1630" s="148"/>
      <c r="AI1630" s="148"/>
      <c r="AJ1630" s="148"/>
      <c r="AK1630" s="148"/>
      <c r="AL1630" s="148"/>
      <c r="AM1630" s="148"/>
      <c r="AN1630" s="148"/>
      <c r="AO1630" s="148"/>
      <c r="AP1630" s="148"/>
      <c r="AQ1630" s="148"/>
      <c r="AR1630" s="148"/>
      <c r="AS1630" s="148"/>
      <c r="AT1630" s="148"/>
      <c r="AU1630" s="148"/>
      <c r="AV1630" s="148"/>
      <c r="AW1630" s="148"/>
      <c r="AX1630" s="148"/>
      <c r="AY1630" s="148"/>
      <c r="AZ1630" s="148"/>
      <c r="BA1630" s="148"/>
      <c r="BB1630" s="148"/>
      <c r="BC1630" s="148"/>
      <c r="BD1630" s="148"/>
      <c r="BE1630" s="148"/>
      <c r="BF1630" s="148"/>
      <c r="BG1630" s="148"/>
      <c r="BH1630" s="148"/>
    </row>
    <row r="1631" spans="1:60" ht="22.5" outlineLevel="1" x14ac:dyDescent="0.2">
      <c r="A1631" s="155"/>
      <c r="B1631" s="156"/>
      <c r="C1631" s="240" t="s">
        <v>1546</v>
      </c>
      <c r="D1631" s="241"/>
      <c r="E1631" s="241"/>
      <c r="F1631" s="241"/>
      <c r="G1631" s="241"/>
      <c r="H1631" s="157"/>
      <c r="I1631" s="157"/>
      <c r="J1631" s="157"/>
      <c r="K1631" s="157"/>
      <c r="L1631" s="157"/>
      <c r="M1631" s="157"/>
      <c r="N1631" s="157"/>
      <c r="O1631" s="157"/>
      <c r="P1631" s="157"/>
      <c r="Q1631" s="157"/>
      <c r="R1631" s="157"/>
      <c r="S1631" s="157"/>
      <c r="T1631" s="157"/>
      <c r="U1631" s="157"/>
      <c r="V1631" s="157"/>
      <c r="W1631" s="157"/>
      <c r="X1631" s="157"/>
      <c r="Y1631" s="148"/>
      <c r="Z1631" s="148"/>
      <c r="AA1631" s="148"/>
      <c r="AB1631" s="148"/>
      <c r="AC1631" s="148"/>
      <c r="AD1631" s="148"/>
      <c r="AE1631" s="148"/>
      <c r="AF1631" s="148"/>
      <c r="AG1631" s="148" t="s">
        <v>1514</v>
      </c>
      <c r="AH1631" s="148"/>
      <c r="AI1631" s="148"/>
      <c r="AJ1631" s="148"/>
      <c r="AK1631" s="148"/>
      <c r="AL1631" s="148"/>
      <c r="AM1631" s="148"/>
      <c r="AN1631" s="148"/>
      <c r="AO1631" s="148"/>
      <c r="AP1631" s="148"/>
      <c r="AQ1631" s="148"/>
      <c r="AR1631" s="148"/>
      <c r="AS1631" s="148"/>
      <c r="AT1631" s="148"/>
      <c r="AU1631" s="148"/>
      <c r="AV1631" s="148"/>
      <c r="AW1631" s="148"/>
      <c r="AX1631" s="148"/>
      <c r="AY1631" s="148"/>
      <c r="AZ1631" s="148"/>
      <c r="BA1631" s="181" t="str">
        <f>C1631</f>
        <v>laminát, barva dle vzorkování, stěna zděná tl.200mm, rozetové kování klika/klika, broušená nerez, cylindrický zámek,samozavírač,kotvení,kování,doplňky,detaily,D+M</v>
      </c>
      <c r="BB1631" s="148"/>
      <c r="BC1631" s="148"/>
      <c r="BD1631" s="148"/>
      <c r="BE1631" s="148"/>
      <c r="BF1631" s="148"/>
      <c r="BG1631" s="148"/>
      <c r="BH1631" s="148"/>
    </row>
    <row r="1632" spans="1:60" ht="33.75" outlineLevel="1" x14ac:dyDescent="0.2">
      <c r="A1632" s="167">
        <v>302</v>
      </c>
      <c r="B1632" s="168" t="s">
        <v>1547</v>
      </c>
      <c r="C1632" s="184" t="s">
        <v>1548</v>
      </c>
      <c r="D1632" s="169" t="s">
        <v>281</v>
      </c>
      <c r="E1632" s="170">
        <v>1</v>
      </c>
      <c r="F1632" s="171"/>
      <c r="G1632" s="172">
        <f>ROUND(E1632*F1632,2)</f>
        <v>0</v>
      </c>
      <c r="H1632" s="171"/>
      <c r="I1632" s="172">
        <f>ROUND(E1632*H1632,2)</f>
        <v>0</v>
      </c>
      <c r="J1632" s="171"/>
      <c r="K1632" s="172">
        <f>ROUND(E1632*J1632,2)</f>
        <v>0</v>
      </c>
      <c r="L1632" s="172">
        <v>15</v>
      </c>
      <c r="M1632" s="172">
        <f>G1632*(1+L1632/100)</f>
        <v>0</v>
      </c>
      <c r="N1632" s="172">
        <v>0</v>
      </c>
      <c r="O1632" s="172">
        <f>ROUND(E1632*N1632,2)</f>
        <v>0</v>
      </c>
      <c r="P1632" s="172">
        <v>0</v>
      </c>
      <c r="Q1632" s="172">
        <f>ROUND(E1632*P1632,2)</f>
        <v>0</v>
      </c>
      <c r="R1632" s="172"/>
      <c r="S1632" s="172" t="s">
        <v>282</v>
      </c>
      <c r="T1632" s="173" t="s">
        <v>283</v>
      </c>
      <c r="U1632" s="157">
        <v>0</v>
      </c>
      <c r="V1632" s="157">
        <f>ROUND(E1632*U1632,2)</f>
        <v>0</v>
      </c>
      <c r="W1632" s="157"/>
      <c r="X1632" s="157" t="s">
        <v>284</v>
      </c>
      <c r="Y1632" s="148"/>
      <c r="Z1632" s="148"/>
      <c r="AA1632" s="148"/>
      <c r="AB1632" s="148"/>
      <c r="AC1632" s="148"/>
      <c r="AD1632" s="148"/>
      <c r="AE1632" s="148"/>
      <c r="AF1632" s="148"/>
      <c r="AG1632" s="148" t="s">
        <v>285</v>
      </c>
      <c r="AH1632" s="148"/>
      <c r="AI1632" s="148"/>
      <c r="AJ1632" s="148"/>
      <c r="AK1632" s="148"/>
      <c r="AL1632" s="148"/>
      <c r="AM1632" s="148"/>
      <c r="AN1632" s="148"/>
      <c r="AO1632" s="148"/>
      <c r="AP1632" s="148"/>
      <c r="AQ1632" s="148"/>
      <c r="AR1632" s="148"/>
      <c r="AS1632" s="148"/>
      <c r="AT1632" s="148"/>
      <c r="AU1632" s="148"/>
      <c r="AV1632" s="148"/>
      <c r="AW1632" s="148"/>
      <c r="AX1632" s="148"/>
      <c r="AY1632" s="148"/>
      <c r="AZ1632" s="148"/>
      <c r="BA1632" s="148"/>
      <c r="BB1632" s="148"/>
      <c r="BC1632" s="148"/>
      <c r="BD1632" s="148"/>
      <c r="BE1632" s="148"/>
      <c r="BF1632" s="148"/>
      <c r="BG1632" s="148"/>
      <c r="BH1632" s="148"/>
    </row>
    <row r="1633" spans="1:60" ht="22.5" outlineLevel="1" x14ac:dyDescent="0.2">
      <c r="A1633" s="155"/>
      <c r="B1633" s="156"/>
      <c r="C1633" s="240" t="s">
        <v>1546</v>
      </c>
      <c r="D1633" s="241"/>
      <c r="E1633" s="241"/>
      <c r="F1633" s="241"/>
      <c r="G1633" s="241"/>
      <c r="H1633" s="157"/>
      <c r="I1633" s="157"/>
      <c r="J1633" s="157"/>
      <c r="K1633" s="157"/>
      <c r="L1633" s="157"/>
      <c r="M1633" s="157"/>
      <c r="N1633" s="157"/>
      <c r="O1633" s="157"/>
      <c r="P1633" s="157"/>
      <c r="Q1633" s="157"/>
      <c r="R1633" s="157"/>
      <c r="S1633" s="157"/>
      <c r="T1633" s="157"/>
      <c r="U1633" s="157"/>
      <c r="V1633" s="157"/>
      <c r="W1633" s="157"/>
      <c r="X1633" s="157"/>
      <c r="Y1633" s="148"/>
      <c r="Z1633" s="148"/>
      <c r="AA1633" s="148"/>
      <c r="AB1633" s="148"/>
      <c r="AC1633" s="148"/>
      <c r="AD1633" s="148"/>
      <c r="AE1633" s="148"/>
      <c r="AF1633" s="148"/>
      <c r="AG1633" s="148" t="s">
        <v>1514</v>
      </c>
      <c r="AH1633" s="148"/>
      <c r="AI1633" s="148"/>
      <c r="AJ1633" s="148"/>
      <c r="AK1633" s="148"/>
      <c r="AL1633" s="148"/>
      <c r="AM1633" s="148"/>
      <c r="AN1633" s="148"/>
      <c r="AO1633" s="148"/>
      <c r="AP1633" s="148"/>
      <c r="AQ1633" s="148"/>
      <c r="AR1633" s="148"/>
      <c r="AS1633" s="148"/>
      <c r="AT1633" s="148"/>
      <c r="AU1633" s="148"/>
      <c r="AV1633" s="148"/>
      <c r="AW1633" s="148"/>
      <c r="AX1633" s="148"/>
      <c r="AY1633" s="148"/>
      <c r="AZ1633" s="148"/>
      <c r="BA1633" s="181" t="str">
        <f>C1633</f>
        <v>laminát, barva dle vzorkování, stěna zděná tl.200mm, rozetové kování klika/klika, broušená nerez, cylindrický zámek,samozavírač,kotvení,kování,doplňky,detaily,D+M</v>
      </c>
      <c r="BB1633" s="148"/>
      <c r="BC1633" s="148"/>
      <c r="BD1633" s="148"/>
      <c r="BE1633" s="148"/>
      <c r="BF1633" s="148"/>
      <c r="BG1633" s="148"/>
      <c r="BH1633" s="148"/>
    </row>
    <row r="1634" spans="1:60" ht="33.75" outlineLevel="1" x14ac:dyDescent="0.2">
      <c r="A1634" s="167">
        <v>303</v>
      </c>
      <c r="B1634" s="168" t="s">
        <v>1549</v>
      </c>
      <c r="C1634" s="184" t="s">
        <v>1550</v>
      </c>
      <c r="D1634" s="169" t="s">
        <v>281</v>
      </c>
      <c r="E1634" s="170">
        <v>1</v>
      </c>
      <c r="F1634" s="171"/>
      <c r="G1634" s="172">
        <f>ROUND(E1634*F1634,2)</f>
        <v>0</v>
      </c>
      <c r="H1634" s="171"/>
      <c r="I1634" s="172">
        <f>ROUND(E1634*H1634,2)</f>
        <v>0</v>
      </c>
      <c r="J1634" s="171"/>
      <c r="K1634" s="172">
        <f>ROUND(E1634*J1634,2)</f>
        <v>0</v>
      </c>
      <c r="L1634" s="172">
        <v>15</v>
      </c>
      <c r="M1634" s="172">
        <f>G1634*(1+L1634/100)</f>
        <v>0</v>
      </c>
      <c r="N1634" s="172">
        <v>0</v>
      </c>
      <c r="O1634" s="172">
        <f>ROUND(E1634*N1634,2)</f>
        <v>0</v>
      </c>
      <c r="P1634" s="172">
        <v>0</v>
      </c>
      <c r="Q1634" s="172">
        <f>ROUND(E1634*P1634,2)</f>
        <v>0</v>
      </c>
      <c r="R1634" s="172"/>
      <c r="S1634" s="172" t="s">
        <v>282</v>
      </c>
      <c r="T1634" s="173" t="s">
        <v>283</v>
      </c>
      <c r="U1634" s="157">
        <v>0</v>
      </c>
      <c r="V1634" s="157">
        <f>ROUND(E1634*U1634,2)</f>
        <v>0</v>
      </c>
      <c r="W1634" s="157"/>
      <c r="X1634" s="157" t="s">
        <v>292</v>
      </c>
      <c r="Y1634" s="148"/>
      <c r="Z1634" s="148"/>
      <c r="AA1634" s="148"/>
      <c r="AB1634" s="148"/>
      <c r="AC1634" s="148"/>
      <c r="AD1634" s="148"/>
      <c r="AE1634" s="148"/>
      <c r="AF1634" s="148"/>
      <c r="AG1634" s="148" t="s">
        <v>1242</v>
      </c>
      <c r="AH1634" s="148"/>
      <c r="AI1634" s="148"/>
      <c r="AJ1634" s="148"/>
      <c r="AK1634" s="148"/>
      <c r="AL1634" s="148"/>
      <c r="AM1634" s="148"/>
      <c r="AN1634" s="148"/>
      <c r="AO1634" s="148"/>
      <c r="AP1634" s="148"/>
      <c r="AQ1634" s="148"/>
      <c r="AR1634" s="148"/>
      <c r="AS1634" s="148"/>
      <c r="AT1634" s="148"/>
      <c r="AU1634" s="148"/>
      <c r="AV1634" s="148"/>
      <c r="AW1634" s="148"/>
      <c r="AX1634" s="148"/>
      <c r="AY1634" s="148"/>
      <c r="AZ1634" s="148"/>
      <c r="BA1634" s="148"/>
      <c r="BB1634" s="148"/>
      <c r="BC1634" s="148"/>
      <c r="BD1634" s="148"/>
      <c r="BE1634" s="148"/>
      <c r="BF1634" s="148"/>
      <c r="BG1634" s="148"/>
      <c r="BH1634" s="148"/>
    </row>
    <row r="1635" spans="1:60" outlineLevel="1" x14ac:dyDescent="0.2">
      <c r="A1635" s="155"/>
      <c r="B1635" s="156"/>
      <c r="C1635" s="240" t="s">
        <v>1551</v>
      </c>
      <c r="D1635" s="241"/>
      <c r="E1635" s="241"/>
      <c r="F1635" s="241"/>
      <c r="G1635" s="241"/>
      <c r="H1635" s="157"/>
      <c r="I1635" s="157"/>
      <c r="J1635" s="157"/>
      <c r="K1635" s="157"/>
      <c r="L1635" s="157"/>
      <c r="M1635" s="157"/>
      <c r="N1635" s="157"/>
      <c r="O1635" s="157"/>
      <c r="P1635" s="157"/>
      <c r="Q1635" s="157"/>
      <c r="R1635" s="157"/>
      <c r="S1635" s="157"/>
      <c r="T1635" s="157"/>
      <c r="U1635" s="157"/>
      <c r="V1635" s="157"/>
      <c r="W1635" s="157"/>
      <c r="X1635" s="157"/>
      <c r="Y1635" s="148"/>
      <c r="Z1635" s="148"/>
      <c r="AA1635" s="148"/>
      <c r="AB1635" s="148"/>
      <c r="AC1635" s="148"/>
      <c r="AD1635" s="148"/>
      <c r="AE1635" s="148"/>
      <c r="AF1635" s="148"/>
      <c r="AG1635" s="148" t="s">
        <v>1514</v>
      </c>
      <c r="AH1635" s="148"/>
      <c r="AI1635" s="148"/>
      <c r="AJ1635" s="148"/>
      <c r="AK1635" s="148"/>
      <c r="AL1635" s="148"/>
      <c r="AM1635" s="148"/>
      <c r="AN1635" s="148"/>
      <c r="AO1635" s="148"/>
      <c r="AP1635" s="148"/>
      <c r="AQ1635" s="148"/>
      <c r="AR1635" s="148"/>
      <c r="AS1635" s="148"/>
      <c r="AT1635" s="148"/>
      <c r="AU1635" s="148"/>
      <c r="AV1635" s="148"/>
      <c r="AW1635" s="148"/>
      <c r="AX1635" s="148"/>
      <c r="AY1635" s="148"/>
      <c r="AZ1635" s="148"/>
      <c r="BA1635" s="181" t="str">
        <f>C1635</f>
        <v>barva dle vzorkování, stěna zděná tl.150mm,zapuštěná madla broušená nerez, cylindrický zámek,kotvení,kování,doplňky,detaily,D+M</v>
      </c>
      <c r="BB1635" s="148"/>
      <c r="BC1635" s="148"/>
      <c r="BD1635" s="148"/>
      <c r="BE1635" s="148"/>
      <c r="BF1635" s="148"/>
      <c r="BG1635" s="148"/>
      <c r="BH1635" s="148"/>
    </row>
    <row r="1636" spans="1:60" ht="33.75" outlineLevel="1" x14ac:dyDescent="0.2">
      <c r="A1636" s="167">
        <v>304</v>
      </c>
      <c r="B1636" s="168" t="s">
        <v>1552</v>
      </c>
      <c r="C1636" s="184" t="s">
        <v>1553</v>
      </c>
      <c r="D1636" s="169" t="s">
        <v>281</v>
      </c>
      <c r="E1636" s="170">
        <v>1</v>
      </c>
      <c r="F1636" s="171"/>
      <c r="G1636" s="172">
        <f>ROUND(E1636*F1636,2)</f>
        <v>0</v>
      </c>
      <c r="H1636" s="171"/>
      <c r="I1636" s="172">
        <f>ROUND(E1636*H1636,2)</f>
        <v>0</v>
      </c>
      <c r="J1636" s="171"/>
      <c r="K1636" s="172">
        <f>ROUND(E1636*J1636,2)</f>
        <v>0</v>
      </c>
      <c r="L1636" s="172">
        <v>15</v>
      </c>
      <c r="M1636" s="172">
        <f>G1636*(1+L1636/100)</f>
        <v>0</v>
      </c>
      <c r="N1636" s="172">
        <v>0</v>
      </c>
      <c r="O1636" s="172">
        <f>ROUND(E1636*N1636,2)</f>
        <v>0</v>
      </c>
      <c r="P1636" s="172">
        <v>0</v>
      </c>
      <c r="Q1636" s="172">
        <f>ROUND(E1636*P1636,2)</f>
        <v>0</v>
      </c>
      <c r="R1636" s="172"/>
      <c r="S1636" s="172" t="s">
        <v>282</v>
      </c>
      <c r="T1636" s="173" t="s">
        <v>283</v>
      </c>
      <c r="U1636" s="157">
        <v>0</v>
      </c>
      <c r="V1636" s="157">
        <f>ROUND(E1636*U1636,2)</f>
        <v>0</v>
      </c>
      <c r="W1636" s="157"/>
      <c r="X1636" s="157" t="s">
        <v>284</v>
      </c>
      <c r="Y1636" s="148"/>
      <c r="Z1636" s="148"/>
      <c r="AA1636" s="148"/>
      <c r="AB1636" s="148"/>
      <c r="AC1636" s="148"/>
      <c r="AD1636" s="148"/>
      <c r="AE1636" s="148"/>
      <c r="AF1636" s="148"/>
      <c r="AG1636" s="148" t="s">
        <v>285</v>
      </c>
      <c r="AH1636" s="148"/>
      <c r="AI1636" s="148"/>
      <c r="AJ1636" s="148"/>
      <c r="AK1636" s="148"/>
      <c r="AL1636" s="148"/>
      <c r="AM1636" s="148"/>
      <c r="AN1636" s="148"/>
      <c r="AO1636" s="148"/>
      <c r="AP1636" s="148"/>
      <c r="AQ1636" s="148"/>
      <c r="AR1636" s="148"/>
      <c r="AS1636" s="148"/>
      <c r="AT1636" s="148"/>
      <c r="AU1636" s="148"/>
      <c r="AV1636" s="148"/>
      <c r="AW1636" s="148"/>
      <c r="AX1636" s="148"/>
      <c r="AY1636" s="148"/>
      <c r="AZ1636" s="148"/>
      <c r="BA1636" s="148"/>
      <c r="BB1636" s="148"/>
      <c r="BC1636" s="148"/>
      <c r="BD1636" s="148"/>
      <c r="BE1636" s="148"/>
      <c r="BF1636" s="148"/>
      <c r="BG1636" s="148"/>
      <c r="BH1636" s="148"/>
    </row>
    <row r="1637" spans="1:60" ht="22.5" outlineLevel="1" x14ac:dyDescent="0.2">
      <c r="A1637" s="155"/>
      <c r="B1637" s="156"/>
      <c r="C1637" s="240" t="s">
        <v>1554</v>
      </c>
      <c r="D1637" s="241"/>
      <c r="E1637" s="241"/>
      <c r="F1637" s="241"/>
      <c r="G1637" s="241"/>
      <c r="H1637" s="157"/>
      <c r="I1637" s="157"/>
      <c r="J1637" s="157"/>
      <c r="K1637" s="157"/>
      <c r="L1637" s="157"/>
      <c r="M1637" s="157"/>
      <c r="N1637" s="157"/>
      <c r="O1637" s="157"/>
      <c r="P1637" s="157"/>
      <c r="Q1637" s="157"/>
      <c r="R1637" s="157"/>
      <c r="S1637" s="157"/>
      <c r="T1637" s="157"/>
      <c r="U1637" s="157"/>
      <c r="V1637" s="157"/>
      <c r="W1637" s="157"/>
      <c r="X1637" s="157"/>
      <c r="Y1637" s="148"/>
      <c r="Z1637" s="148"/>
      <c r="AA1637" s="148"/>
      <c r="AB1637" s="148"/>
      <c r="AC1637" s="148"/>
      <c r="AD1637" s="148"/>
      <c r="AE1637" s="148"/>
      <c r="AF1637" s="148"/>
      <c r="AG1637" s="148" t="s">
        <v>1514</v>
      </c>
      <c r="AH1637" s="148"/>
      <c r="AI1637" s="148"/>
      <c r="AJ1637" s="148"/>
      <c r="AK1637" s="148"/>
      <c r="AL1637" s="148"/>
      <c r="AM1637" s="148"/>
      <c r="AN1637" s="148"/>
      <c r="AO1637" s="148"/>
      <c r="AP1637" s="148"/>
      <c r="AQ1637" s="148"/>
      <c r="AR1637" s="148"/>
      <c r="AS1637" s="148"/>
      <c r="AT1637" s="148"/>
      <c r="AU1637" s="148"/>
      <c r="AV1637" s="148"/>
      <c r="AW1637" s="148"/>
      <c r="AX1637" s="148"/>
      <c r="AY1637" s="148"/>
      <c r="AZ1637" s="148"/>
      <c r="BA1637" s="181" t="str">
        <f>C1637</f>
        <v>stěna zděná tl.200mm, rozetové kování klika/klika, broušená nerez, cylindrický zámek,dveřní mřížka viz VZT,kotvení,kování,doplňky,detaily,D+M</v>
      </c>
      <c r="BB1637" s="148"/>
      <c r="BC1637" s="148"/>
      <c r="BD1637" s="148"/>
      <c r="BE1637" s="148"/>
      <c r="BF1637" s="148"/>
      <c r="BG1637" s="148"/>
      <c r="BH1637" s="148"/>
    </row>
    <row r="1638" spans="1:60" ht="33.75" outlineLevel="1" x14ac:dyDescent="0.2">
      <c r="A1638" s="167">
        <v>305</v>
      </c>
      <c r="B1638" s="168" t="s">
        <v>1555</v>
      </c>
      <c r="C1638" s="184" t="s">
        <v>1553</v>
      </c>
      <c r="D1638" s="169" t="s">
        <v>281</v>
      </c>
      <c r="E1638" s="170">
        <v>1</v>
      </c>
      <c r="F1638" s="171"/>
      <c r="G1638" s="172">
        <f>ROUND(E1638*F1638,2)</f>
        <v>0</v>
      </c>
      <c r="H1638" s="171"/>
      <c r="I1638" s="172">
        <f>ROUND(E1638*H1638,2)</f>
        <v>0</v>
      </c>
      <c r="J1638" s="171"/>
      <c r="K1638" s="172">
        <f>ROUND(E1638*J1638,2)</f>
        <v>0</v>
      </c>
      <c r="L1638" s="172">
        <v>15</v>
      </c>
      <c r="M1638" s="172">
        <f>G1638*(1+L1638/100)</f>
        <v>0</v>
      </c>
      <c r="N1638" s="172">
        <v>0</v>
      </c>
      <c r="O1638" s="172">
        <f>ROUND(E1638*N1638,2)</f>
        <v>0</v>
      </c>
      <c r="P1638" s="172">
        <v>0</v>
      </c>
      <c r="Q1638" s="172">
        <f>ROUND(E1638*P1638,2)</f>
        <v>0</v>
      </c>
      <c r="R1638" s="172"/>
      <c r="S1638" s="172" t="s">
        <v>282</v>
      </c>
      <c r="T1638" s="173" t="s">
        <v>283</v>
      </c>
      <c r="U1638" s="157">
        <v>0</v>
      </c>
      <c r="V1638" s="157">
        <f>ROUND(E1638*U1638,2)</f>
        <v>0</v>
      </c>
      <c r="W1638" s="157"/>
      <c r="X1638" s="157" t="s">
        <v>284</v>
      </c>
      <c r="Y1638" s="148"/>
      <c r="Z1638" s="148"/>
      <c r="AA1638" s="148"/>
      <c r="AB1638" s="148"/>
      <c r="AC1638" s="148"/>
      <c r="AD1638" s="148"/>
      <c r="AE1638" s="148"/>
      <c r="AF1638" s="148"/>
      <c r="AG1638" s="148" t="s">
        <v>285</v>
      </c>
      <c r="AH1638" s="148"/>
      <c r="AI1638" s="148"/>
      <c r="AJ1638" s="148"/>
      <c r="AK1638" s="148"/>
      <c r="AL1638" s="148"/>
      <c r="AM1638" s="148"/>
      <c r="AN1638" s="148"/>
      <c r="AO1638" s="148"/>
      <c r="AP1638" s="148"/>
      <c r="AQ1638" s="148"/>
      <c r="AR1638" s="148"/>
      <c r="AS1638" s="148"/>
      <c r="AT1638" s="148"/>
      <c r="AU1638" s="148"/>
      <c r="AV1638" s="148"/>
      <c r="AW1638" s="148"/>
      <c r="AX1638" s="148"/>
      <c r="AY1638" s="148"/>
      <c r="AZ1638" s="148"/>
      <c r="BA1638" s="148"/>
      <c r="BB1638" s="148"/>
      <c r="BC1638" s="148"/>
      <c r="BD1638" s="148"/>
      <c r="BE1638" s="148"/>
      <c r="BF1638" s="148"/>
      <c r="BG1638" s="148"/>
      <c r="BH1638" s="148"/>
    </row>
    <row r="1639" spans="1:60" ht="22.5" outlineLevel="1" x14ac:dyDescent="0.2">
      <c r="A1639" s="155"/>
      <c r="B1639" s="156"/>
      <c r="C1639" s="240" t="s">
        <v>1554</v>
      </c>
      <c r="D1639" s="241"/>
      <c r="E1639" s="241"/>
      <c r="F1639" s="241"/>
      <c r="G1639" s="241"/>
      <c r="H1639" s="157"/>
      <c r="I1639" s="157"/>
      <c r="J1639" s="157"/>
      <c r="K1639" s="157"/>
      <c r="L1639" s="157"/>
      <c r="M1639" s="157"/>
      <c r="N1639" s="157"/>
      <c r="O1639" s="157"/>
      <c r="P1639" s="157"/>
      <c r="Q1639" s="157"/>
      <c r="R1639" s="157"/>
      <c r="S1639" s="157"/>
      <c r="T1639" s="157"/>
      <c r="U1639" s="157"/>
      <c r="V1639" s="157"/>
      <c r="W1639" s="157"/>
      <c r="X1639" s="157"/>
      <c r="Y1639" s="148"/>
      <c r="Z1639" s="148"/>
      <c r="AA1639" s="148"/>
      <c r="AB1639" s="148"/>
      <c r="AC1639" s="148"/>
      <c r="AD1639" s="148"/>
      <c r="AE1639" s="148"/>
      <c r="AF1639" s="148"/>
      <c r="AG1639" s="148" t="s">
        <v>1514</v>
      </c>
      <c r="AH1639" s="148"/>
      <c r="AI1639" s="148"/>
      <c r="AJ1639" s="148"/>
      <c r="AK1639" s="148"/>
      <c r="AL1639" s="148"/>
      <c r="AM1639" s="148"/>
      <c r="AN1639" s="148"/>
      <c r="AO1639" s="148"/>
      <c r="AP1639" s="148"/>
      <c r="AQ1639" s="148"/>
      <c r="AR1639" s="148"/>
      <c r="AS1639" s="148"/>
      <c r="AT1639" s="148"/>
      <c r="AU1639" s="148"/>
      <c r="AV1639" s="148"/>
      <c r="AW1639" s="148"/>
      <c r="AX1639" s="148"/>
      <c r="AY1639" s="148"/>
      <c r="AZ1639" s="148"/>
      <c r="BA1639" s="181" t="str">
        <f>C1639</f>
        <v>stěna zděná tl.200mm, rozetové kování klika/klika, broušená nerez, cylindrický zámek,dveřní mřížka viz VZT,kotvení,kování,doplňky,detaily,D+M</v>
      </c>
      <c r="BB1639" s="148"/>
      <c r="BC1639" s="148"/>
      <c r="BD1639" s="148"/>
      <c r="BE1639" s="148"/>
      <c r="BF1639" s="148"/>
      <c r="BG1639" s="148"/>
      <c r="BH1639" s="148"/>
    </row>
    <row r="1640" spans="1:60" ht="33.75" outlineLevel="1" x14ac:dyDescent="0.2">
      <c r="A1640" s="167">
        <v>306</v>
      </c>
      <c r="B1640" s="168" t="s">
        <v>1556</v>
      </c>
      <c r="C1640" s="184" t="s">
        <v>1557</v>
      </c>
      <c r="D1640" s="169" t="s">
        <v>281</v>
      </c>
      <c r="E1640" s="170">
        <v>1</v>
      </c>
      <c r="F1640" s="171"/>
      <c r="G1640" s="172">
        <f>ROUND(E1640*F1640,2)</f>
        <v>0</v>
      </c>
      <c r="H1640" s="171"/>
      <c r="I1640" s="172">
        <f>ROUND(E1640*H1640,2)</f>
        <v>0</v>
      </c>
      <c r="J1640" s="171"/>
      <c r="K1640" s="172">
        <f>ROUND(E1640*J1640,2)</f>
        <v>0</v>
      </c>
      <c r="L1640" s="172">
        <v>15</v>
      </c>
      <c r="M1640" s="172">
        <f>G1640*(1+L1640/100)</f>
        <v>0</v>
      </c>
      <c r="N1640" s="172">
        <v>0</v>
      </c>
      <c r="O1640" s="172">
        <f>ROUND(E1640*N1640,2)</f>
        <v>0</v>
      </c>
      <c r="P1640" s="172">
        <v>0</v>
      </c>
      <c r="Q1640" s="172">
        <f>ROUND(E1640*P1640,2)</f>
        <v>0</v>
      </c>
      <c r="R1640" s="172"/>
      <c r="S1640" s="172" t="s">
        <v>282</v>
      </c>
      <c r="T1640" s="173" t="s">
        <v>283</v>
      </c>
      <c r="U1640" s="157">
        <v>0</v>
      </c>
      <c r="V1640" s="157">
        <f>ROUND(E1640*U1640,2)</f>
        <v>0</v>
      </c>
      <c r="W1640" s="157"/>
      <c r="X1640" s="157" t="s">
        <v>284</v>
      </c>
      <c r="Y1640" s="148"/>
      <c r="Z1640" s="148"/>
      <c r="AA1640" s="148"/>
      <c r="AB1640" s="148"/>
      <c r="AC1640" s="148"/>
      <c r="AD1640" s="148"/>
      <c r="AE1640" s="148"/>
      <c r="AF1640" s="148"/>
      <c r="AG1640" s="148" t="s">
        <v>285</v>
      </c>
      <c r="AH1640" s="148"/>
      <c r="AI1640" s="148"/>
      <c r="AJ1640" s="148"/>
      <c r="AK1640" s="148"/>
      <c r="AL1640" s="148"/>
      <c r="AM1640" s="148"/>
      <c r="AN1640" s="148"/>
      <c r="AO1640" s="148"/>
      <c r="AP1640" s="148"/>
      <c r="AQ1640" s="148"/>
      <c r="AR1640" s="148"/>
      <c r="AS1640" s="148"/>
      <c r="AT1640" s="148"/>
      <c r="AU1640" s="148"/>
      <c r="AV1640" s="148"/>
      <c r="AW1640" s="148"/>
      <c r="AX1640" s="148"/>
      <c r="AY1640" s="148"/>
      <c r="AZ1640" s="148"/>
      <c r="BA1640" s="148"/>
      <c r="BB1640" s="148"/>
      <c r="BC1640" s="148"/>
      <c r="BD1640" s="148"/>
      <c r="BE1640" s="148"/>
      <c r="BF1640" s="148"/>
      <c r="BG1640" s="148"/>
      <c r="BH1640" s="148"/>
    </row>
    <row r="1641" spans="1:60" ht="22.5" outlineLevel="1" x14ac:dyDescent="0.2">
      <c r="A1641" s="155"/>
      <c r="B1641" s="156"/>
      <c r="C1641" s="240" t="s">
        <v>1558</v>
      </c>
      <c r="D1641" s="241"/>
      <c r="E1641" s="241"/>
      <c r="F1641" s="241"/>
      <c r="G1641" s="241"/>
      <c r="H1641" s="157"/>
      <c r="I1641" s="157"/>
      <c r="J1641" s="157"/>
      <c r="K1641" s="157"/>
      <c r="L1641" s="157"/>
      <c r="M1641" s="157"/>
      <c r="N1641" s="157"/>
      <c r="O1641" s="157"/>
      <c r="P1641" s="157"/>
      <c r="Q1641" s="157"/>
      <c r="R1641" s="157"/>
      <c r="S1641" s="157"/>
      <c r="T1641" s="157"/>
      <c r="U1641" s="157"/>
      <c r="V1641" s="157"/>
      <c r="W1641" s="157"/>
      <c r="X1641" s="157"/>
      <c r="Y1641" s="148"/>
      <c r="Z1641" s="148"/>
      <c r="AA1641" s="148"/>
      <c r="AB1641" s="148"/>
      <c r="AC1641" s="148"/>
      <c r="AD1641" s="148"/>
      <c r="AE1641" s="148"/>
      <c r="AF1641" s="148"/>
      <c r="AG1641" s="148" t="s">
        <v>1514</v>
      </c>
      <c r="AH1641" s="148"/>
      <c r="AI1641" s="148"/>
      <c r="AJ1641" s="148"/>
      <c r="AK1641" s="148"/>
      <c r="AL1641" s="148"/>
      <c r="AM1641" s="148"/>
      <c r="AN1641" s="148"/>
      <c r="AO1641" s="148"/>
      <c r="AP1641" s="148"/>
      <c r="AQ1641" s="148"/>
      <c r="AR1641" s="148"/>
      <c r="AS1641" s="148"/>
      <c r="AT1641" s="148"/>
      <c r="AU1641" s="148"/>
      <c r="AV1641" s="148"/>
      <c r="AW1641" s="148"/>
      <c r="AX1641" s="148"/>
      <c r="AY1641" s="148"/>
      <c r="AZ1641" s="148"/>
      <c r="BA1641" s="181" t="str">
        <f>C1641</f>
        <v>stěna zděná tl.150mm, rozetové kování klika/klika, broušená nerez, cylindrický zámek,dveřní mřížka viz VZT,kotvení,kování,doplňky,detaily,D+M</v>
      </c>
      <c r="BB1641" s="148"/>
      <c r="BC1641" s="148"/>
      <c r="BD1641" s="148"/>
      <c r="BE1641" s="148"/>
      <c r="BF1641" s="148"/>
      <c r="BG1641" s="148"/>
      <c r="BH1641" s="148"/>
    </row>
    <row r="1642" spans="1:60" ht="33.75" outlineLevel="1" x14ac:dyDescent="0.2">
      <c r="A1642" s="167">
        <v>307</v>
      </c>
      <c r="B1642" s="168" t="s">
        <v>1559</v>
      </c>
      <c r="C1642" s="184" t="s">
        <v>1560</v>
      </c>
      <c r="D1642" s="169" t="s">
        <v>281</v>
      </c>
      <c r="E1642" s="170">
        <v>1</v>
      </c>
      <c r="F1642" s="171"/>
      <c r="G1642" s="172">
        <f>ROUND(E1642*F1642,2)</f>
        <v>0</v>
      </c>
      <c r="H1642" s="171"/>
      <c r="I1642" s="172">
        <f>ROUND(E1642*H1642,2)</f>
        <v>0</v>
      </c>
      <c r="J1642" s="171"/>
      <c r="K1642" s="172">
        <f>ROUND(E1642*J1642,2)</f>
        <v>0</v>
      </c>
      <c r="L1642" s="172">
        <v>15</v>
      </c>
      <c r="M1642" s="172">
        <f>G1642*(1+L1642/100)</f>
        <v>0</v>
      </c>
      <c r="N1642" s="172">
        <v>0</v>
      </c>
      <c r="O1642" s="172">
        <f>ROUND(E1642*N1642,2)</f>
        <v>0</v>
      </c>
      <c r="P1642" s="172">
        <v>0</v>
      </c>
      <c r="Q1642" s="172">
        <f>ROUND(E1642*P1642,2)</f>
        <v>0</v>
      </c>
      <c r="R1642" s="172"/>
      <c r="S1642" s="172" t="s">
        <v>282</v>
      </c>
      <c r="T1642" s="173" t="s">
        <v>283</v>
      </c>
      <c r="U1642" s="157">
        <v>0</v>
      </c>
      <c r="V1642" s="157">
        <f>ROUND(E1642*U1642,2)</f>
        <v>0</v>
      </c>
      <c r="W1642" s="157"/>
      <c r="X1642" s="157" t="s">
        <v>284</v>
      </c>
      <c r="Y1642" s="148"/>
      <c r="Z1642" s="148"/>
      <c r="AA1642" s="148"/>
      <c r="AB1642" s="148"/>
      <c r="AC1642" s="148"/>
      <c r="AD1642" s="148"/>
      <c r="AE1642" s="148"/>
      <c r="AF1642" s="148"/>
      <c r="AG1642" s="148" t="s">
        <v>285</v>
      </c>
      <c r="AH1642" s="148"/>
      <c r="AI1642" s="148"/>
      <c r="AJ1642" s="148"/>
      <c r="AK1642" s="148"/>
      <c r="AL1642" s="148"/>
      <c r="AM1642" s="148"/>
      <c r="AN1642" s="148"/>
      <c r="AO1642" s="148"/>
      <c r="AP1642" s="148"/>
      <c r="AQ1642" s="148"/>
      <c r="AR1642" s="148"/>
      <c r="AS1642" s="148"/>
      <c r="AT1642" s="148"/>
      <c r="AU1642" s="148"/>
      <c r="AV1642" s="148"/>
      <c r="AW1642" s="148"/>
      <c r="AX1642" s="148"/>
      <c r="AY1642" s="148"/>
      <c r="AZ1642" s="148"/>
      <c r="BA1642" s="148"/>
      <c r="BB1642" s="148"/>
      <c r="BC1642" s="148"/>
      <c r="BD1642" s="148"/>
      <c r="BE1642" s="148"/>
      <c r="BF1642" s="148"/>
      <c r="BG1642" s="148"/>
      <c r="BH1642" s="148"/>
    </row>
    <row r="1643" spans="1:60" ht="22.5" outlineLevel="1" x14ac:dyDescent="0.2">
      <c r="A1643" s="155"/>
      <c r="B1643" s="156"/>
      <c r="C1643" s="240" t="s">
        <v>1561</v>
      </c>
      <c r="D1643" s="241"/>
      <c r="E1643" s="241"/>
      <c r="F1643" s="241"/>
      <c r="G1643" s="241"/>
      <c r="H1643" s="157"/>
      <c r="I1643" s="157"/>
      <c r="J1643" s="157"/>
      <c r="K1643" s="157"/>
      <c r="L1643" s="157"/>
      <c r="M1643" s="157"/>
      <c r="N1643" s="157"/>
      <c r="O1643" s="157"/>
      <c r="P1643" s="157"/>
      <c r="Q1643" s="157"/>
      <c r="R1643" s="157"/>
      <c r="S1643" s="157"/>
      <c r="T1643" s="157"/>
      <c r="U1643" s="157"/>
      <c r="V1643" s="157"/>
      <c r="W1643" s="157"/>
      <c r="X1643" s="157"/>
      <c r="Y1643" s="148"/>
      <c r="Z1643" s="148"/>
      <c r="AA1643" s="148"/>
      <c r="AB1643" s="148"/>
      <c r="AC1643" s="148"/>
      <c r="AD1643" s="148"/>
      <c r="AE1643" s="148"/>
      <c r="AF1643" s="148"/>
      <c r="AG1643" s="148" t="s">
        <v>1514</v>
      </c>
      <c r="AH1643" s="148"/>
      <c r="AI1643" s="148"/>
      <c r="AJ1643" s="148"/>
      <c r="AK1643" s="148"/>
      <c r="AL1643" s="148"/>
      <c r="AM1643" s="148"/>
      <c r="AN1643" s="148"/>
      <c r="AO1643" s="148"/>
      <c r="AP1643" s="148"/>
      <c r="AQ1643" s="148"/>
      <c r="AR1643" s="148"/>
      <c r="AS1643" s="148"/>
      <c r="AT1643" s="148"/>
      <c r="AU1643" s="148"/>
      <c r="AV1643" s="148"/>
      <c r="AW1643" s="148"/>
      <c r="AX1643" s="148"/>
      <c r="AY1643" s="148"/>
      <c r="AZ1643" s="148"/>
      <c r="BA1643" s="181" t="str">
        <f>C1643</f>
        <v>povrch HPL laminát, barva dle vzorkování, stěna zděná tl.200mm, rozetové kování klika/klika, broušená nerez, cylindrický zámek,kotvení,kování,doplňky,detaily,D+M</v>
      </c>
      <c r="BB1643" s="148"/>
      <c r="BC1643" s="148"/>
      <c r="BD1643" s="148"/>
      <c r="BE1643" s="148"/>
      <c r="BF1643" s="148"/>
      <c r="BG1643" s="148"/>
      <c r="BH1643" s="148"/>
    </row>
    <row r="1644" spans="1:60" ht="33.75" outlineLevel="1" x14ac:dyDescent="0.2">
      <c r="A1644" s="167">
        <v>308</v>
      </c>
      <c r="B1644" s="168" t="s">
        <v>1562</v>
      </c>
      <c r="C1644" s="184" t="s">
        <v>1560</v>
      </c>
      <c r="D1644" s="169" t="s">
        <v>281</v>
      </c>
      <c r="E1644" s="170">
        <v>1</v>
      </c>
      <c r="F1644" s="171"/>
      <c r="G1644" s="172">
        <f>ROUND(E1644*F1644,2)</f>
        <v>0</v>
      </c>
      <c r="H1644" s="171"/>
      <c r="I1644" s="172">
        <f>ROUND(E1644*H1644,2)</f>
        <v>0</v>
      </c>
      <c r="J1644" s="171"/>
      <c r="K1644" s="172">
        <f>ROUND(E1644*J1644,2)</f>
        <v>0</v>
      </c>
      <c r="L1644" s="172">
        <v>15</v>
      </c>
      <c r="M1644" s="172">
        <f>G1644*(1+L1644/100)</f>
        <v>0</v>
      </c>
      <c r="N1644" s="172">
        <v>0</v>
      </c>
      <c r="O1644" s="172">
        <f>ROUND(E1644*N1644,2)</f>
        <v>0</v>
      </c>
      <c r="P1644" s="172">
        <v>0</v>
      </c>
      <c r="Q1644" s="172">
        <f>ROUND(E1644*P1644,2)</f>
        <v>0</v>
      </c>
      <c r="R1644" s="172"/>
      <c r="S1644" s="172" t="s">
        <v>282</v>
      </c>
      <c r="T1644" s="173" t="s">
        <v>283</v>
      </c>
      <c r="U1644" s="157">
        <v>0</v>
      </c>
      <c r="V1644" s="157">
        <f>ROUND(E1644*U1644,2)</f>
        <v>0</v>
      </c>
      <c r="W1644" s="157"/>
      <c r="X1644" s="157" t="s">
        <v>284</v>
      </c>
      <c r="Y1644" s="148"/>
      <c r="Z1644" s="148"/>
      <c r="AA1644" s="148"/>
      <c r="AB1644" s="148"/>
      <c r="AC1644" s="148"/>
      <c r="AD1644" s="148"/>
      <c r="AE1644" s="148"/>
      <c r="AF1644" s="148"/>
      <c r="AG1644" s="148" t="s">
        <v>285</v>
      </c>
      <c r="AH1644" s="148"/>
      <c r="AI1644" s="148"/>
      <c r="AJ1644" s="148"/>
      <c r="AK1644" s="148"/>
      <c r="AL1644" s="148"/>
      <c r="AM1644" s="148"/>
      <c r="AN1644" s="148"/>
      <c r="AO1644" s="148"/>
      <c r="AP1644" s="148"/>
      <c r="AQ1644" s="148"/>
      <c r="AR1644" s="148"/>
      <c r="AS1644" s="148"/>
      <c r="AT1644" s="148"/>
      <c r="AU1644" s="148"/>
      <c r="AV1644" s="148"/>
      <c r="AW1644" s="148"/>
      <c r="AX1644" s="148"/>
      <c r="AY1644" s="148"/>
      <c r="AZ1644" s="148"/>
      <c r="BA1644" s="148"/>
      <c r="BB1644" s="148"/>
      <c r="BC1644" s="148"/>
      <c r="BD1644" s="148"/>
      <c r="BE1644" s="148"/>
      <c r="BF1644" s="148"/>
      <c r="BG1644" s="148"/>
      <c r="BH1644" s="148"/>
    </row>
    <row r="1645" spans="1:60" ht="22.5" outlineLevel="1" x14ac:dyDescent="0.2">
      <c r="A1645" s="155"/>
      <c r="B1645" s="156"/>
      <c r="C1645" s="240" t="s">
        <v>1561</v>
      </c>
      <c r="D1645" s="241"/>
      <c r="E1645" s="241"/>
      <c r="F1645" s="241"/>
      <c r="G1645" s="241"/>
      <c r="H1645" s="157"/>
      <c r="I1645" s="157"/>
      <c r="J1645" s="157"/>
      <c r="K1645" s="157"/>
      <c r="L1645" s="157"/>
      <c r="M1645" s="157"/>
      <c r="N1645" s="157"/>
      <c r="O1645" s="157"/>
      <c r="P1645" s="157"/>
      <c r="Q1645" s="157"/>
      <c r="R1645" s="157"/>
      <c r="S1645" s="157"/>
      <c r="T1645" s="157"/>
      <c r="U1645" s="157"/>
      <c r="V1645" s="157"/>
      <c r="W1645" s="157"/>
      <c r="X1645" s="157"/>
      <c r="Y1645" s="148"/>
      <c r="Z1645" s="148"/>
      <c r="AA1645" s="148"/>
      <c r="AB1645" s="148"/>
      <c r="AC1645" s="148"/>
      <c r="AD1645" s="148"/>
      <c r="AE1645" s="148"/>
      <c r="AF1645" s="148"/>
      <c r="AG1645" s="148" t="s">
        <v>1514</v>
      </c>
      <c r="AH1645" s="148"/>
      <c r="AI1645" s="148"/>
      <c r="AJ1645" s="148"/>
      <c r="AK1645" s="148"/>
      <c r="AL1645" s="148"/>
      <c r="AM1645" s="148"/>
      <c r="AN1645" s="148"/>
      <c r="AO1645" s="148"/>
      <c r="AP1645" s="148"/>
      <c r="AQ1645" s="148"/>
      <c r="AR1645" s="148"/>
      <c r="AS1645" s="148"/>
      <c r="AT1645" s="148"/>
      <c r="AU1645" s="148"/>
      <c r="AV1645" s="148"/>
      <c r="AW1645" s="148"/>
      <c r="AX1645" s="148"/>
      <c r="AY1645" s="148"/>
      <c r="AZ1645" s="148"/>
      <c r="BA1645" s="181" t="str">
        <f>C1645</f>
        <v>povrch HPL laminát, barva dle vzorkování, stěna zděná tl.200mm, rozetové kování klika/klika, broušená nerez, cylindrický zámek,kotvení,kování,doplňky,detaily,D+M</v>
      </c>
      <c r="BB1645" s="148"/>
      <c r="BC1645" s="148"/>
      <c r="BD1645" s="148"/>
      <c r="BE1645" s="148"/>
      <c r="BF1645" s="148"/>
      <c r="BG1645" s="148"/>
      <c r="BH1645" s="148"/>
    </row>
    <row r="1646" spans="1:60" ht="33.75" outlineLevel="1" x14ac:dyDescent="0.2">
      <c r="A1646" s="167">
        <v>309</v>
      </c>
      <c r="B1646" s="168" t="s">
        <v>1563</v>
      </c>
      <c r="C1646" s="184" t="s">
        <v>1564</v>
      </c>
      <c r="D1646" s="169" t="s">
        <v>281</v>
      </c>
      <c r="E1646" s="170">
        <v>1</v>
      </c>
      <c r="F1646" s="171"/>
      <c r="G1646" s="172">
        <f>ROUND(E1646*F1646,2)</f>
        <v>0</v>
      </c>
      <c r="H1646" s="171"/>
      <c r="I1646" s="172">
        <f>ROUND(E1646*H1646,2)</f>
        <v>0</v>
      </c>
      <c r="J1646" s="171"/>
      <c r="K1646" s="172">
        <f>ROUND(E1646*J1646,2)</f>
        <v>0</v>
      </c>
      <c r="L1646" s="172">
        <v>15</v>
      </c>
      <c r="M1646" s="172">
        <f>G1646*(1+L1646/100)</f>
        <v>0</v>
      </c>
      <c r="N1646" s="172">
        <v>0</v>
      </c>
      <c r="O1646" s="172">
        <f>ROUND(E1646*N1646,2)</f>
        <v>0</v>
      </c>
      <c r="P1646" s="172">
        <v>0</v>
      </c>
      <c r="Q1646" s="172">
        <f>ROUND(E1646*P1646,2)</f>
        <v>0</v>
      </c>
      <c r="R1646" s="172"/>
      <c r="S1646" s="172" t="s">
        <v>282</v>
      </c>
      <c r="T1646" s="173" t="s">
        <v>283</v>
      </c>
      <c r="U1646" s="157">
        <v>0</v>
      </c>
      <c r="V1646" s="157">
        <f>ROUND(E1646*U1646,2)</f>
        <v>0</v>
      </c>
      <c r="W1646" s="157"/>
      <c r="X1646" s="157" t="s">
        <v>284</v>
      </c>
      <c r="Y1646" s="148"/>
      <c r="Z1646" s="148"/>
      <c r="AA1646" s="148"/>
      <c r="AB1646" s="148"/>
      <c r="AC1646" s="148"/>
      <c r="AD1646" s="148"/>
      <c r="AE1646" s="148"/>
      <c r="AF1646" s="148"/>
      <c r="AG1646" s="148" t="s">
        <v>285</v>
      </c>
      <c r="AH1646" s="148"/>
      <c r="AI1646" s="148"/>
      <c r="AJ1646" s="148"/>
      <c r="AK1646" s="148"/>
      <c r="AL1646" s="148"/>
      <c r="AM1646" s="148"/>
      <c r="AN1646" s="148"/>
      <c r="AO1646" s="148"/>
      <c r="AP1646" s="148"/>
      <c r="AQ1646" s="148"/>
      <c r="AR1646" s="148"/>
      <c r="AS1646" s="148"/>
      <c r="AT1646" s="148"/>
      <c r="AU1646" s="148"/>
      <c r="AV1646" s="148"/>
      <c r="AW1646" s="148"/>
      <c r="AX1646" s="148"/>
      <c r="AY1646" s="148"/>
      <c r="AZ1646" s="148"/>
      <c r="BA1646" s="148"/>
      <c r="BB1646" s="148"/>
      <c r="BC1646" s="148"/>
      <c r="BD1646" s="148"/>
      <c r="BE1646" s="148"/>
      <c r="BF1646" s="148"/>
      <c r="BG1646" s="148"/>
      <c r="BH1646" s="148"/>
    </row>
    <row r="1647" spans="1:60" outlineLevel="1" x14ac:dyDescent="0.2">
      <c r="A1647" s="155"/>
      <c r="B1647" s="156"/>
      <c r="C1647" s="240" t="s">
        <v>1565</v>
      </c>
      <c r="D1647" s="241"/>
      <c r="E1647" s="241"/>
      <c r="F1647" s="241"/>
      <c r="G1647" s="241"/>
      <c r="H1647" s="157"/>
      <c r="I1647" s="157"/>
      <c r="J1647" s="157"/>
      <c r="K1647" s="157"/>
      <c r="L1647" s="157"/>
      <c r="M1647" s="157"/>
      <c r="N1647" s="157"/>
      <c r="O1647" s="157"/>
      <c r="P1647" s="157"/>
      <c r="Q1647" s="157"/>
      <c r="R1647" s="157"/>
      <c r="S1647" s="157"/>
      <c r="T1647" s="157"/>
      <c r="U1647" s="157"/>
      <c r="V1647" s="157"/>
      <c r="W1647" s="157"/>
      <c r="X1647" s="157"/>
      <c r="Y1647" s="148"/>
      <c r="Z1647" s="148"/>
      <c r="AA1647" s="148"/>
      <c r="AB1647" s="148"/>
      <c r="AC1647" s="148"/>
      <c r="AD1647" s="148"/>
      <c r="AE1647" s="148"/>
      <c r="AF1647" s="148"/>
      <c r="AG1647" s="148" t="s">
        <v>1514</v>
      </c>
      <c r="AH1647" s="148"/>
      <c r="AI1647" s="148"/>
      <c r="AJ1647" s="148"/>
      <c r="AK1647" s="148"/>
      <c r="AL1647" s="148"/>
      <c r="AM1647" s="148"/>
      <c r="AN1647" s="148"/>
      <c r="AO1647" s="148"/>
      <c r="AP1647" s="148"/>
      <c r="AQ1647" s="148"/>
      <c r="AR1647" s="148"/>
      <c r="AS1647" s="148"/>
      <c r="AT1647" s="148"/>
      <c r="AU1647" s="148"/>
      <c r="AV1647" s="148"/>
      <c r="AW1647" s="148"/>
      <c r="AX1647" s="148"/>
      <c r="AY1647" s="148"/>
      <c r="AZ1647" s="148"/>
      <c r="BA1647" s="181" t="str">
        <f>C1647</f>
        <v>stěna zděná tl.200mm, rozetové kování klika/klika, broušená nerez, cylindrický zámek,kotvení,kování,doplňky,detaily,D+M</v>
      </c>
      <c r="BB1647" s="148"/>
      <c r="BC1647" s="148"/>
      <c r="BD1647" s="148"/>
      <c r="BE1647" s="148"/>
      <c r="BF1647" s="148"/>
      <c r="BG1647" s="148"/>
      <c r="BH1647" s="148"/>
    </row>
    <row r="1648" spans="1:60" ht="33.75" outlineLevel="1" x14ac:dyDescent="0.2">
      <c r="A1648" s="167">
        <v>310</v>
      </c>
      <c r="B1648" s="168" t="s">
        <v>1566</v>
      </c>
      <c r="C1648" s="184" t="s">
        <v>1567</v>
      </c>
      <c r="D1648" s="169" t="s">
        <v>281</v>
      </c>
      <c r="E1648" s="170">
        <v>1</v>
      </c>
      <c r="F1648" s="171"/>
      <c r="G1648" s="172">
        <f>ROUND(E1648*F1648,2)</f>
        <v>0</v>
      </c>
      <c r="H1648" s="171"/>
      <c r="I1648" s="172">
        <f>ROUND(E1648*H1648,2)</f>
        <v>0</v>
      </c>
      <c r="J1648" s="171"/>
      <c r="K1648" s="172">
        <f>ROUND(E1648*J1648,2)</f>
        <v>0</v>
      </c>
      <c r="L1648" s="172">
        <v>15</v>
      </c>
      <c r="M1648" s="172">
        <f>G1648*(1+L1648/100)</f>
        <v>0</v>
      </c>
      <c r="N1648" s="172">
        <v>0</v>
      </c>
      <c r="O1648" s="172">
        <f>ROUND(E1648*N1648,2)</f>
        <v>0</v>
      </c>
      <c r="P1648" s="172">
        <v>0</v>
      </c>
      <c r="Q1648" s="172">
        <f>ROUND(E1648*P1648,2)</f>
        <v>0</v>
      </c>
      <c r="R1648" s="172"/>
      <c r="S1648" s="172" t="s">
        <v>282</v>
      </c>
      <c r="T1648" s="173" t="s">
        <v>283</v>
      </c>
      <c r="U1648" s="157">
        <v>0</v>
      </c>
      <c r="V1648" s="157">
        <f>ROUND(E1648*U1648,2)</f>
        <v>0</v>
      </c>
      <c r="W1648" s="157"/>
      <c r="X1648" s="157" t="s">
        <v>284</v>
      </c>
      <c r="Y1648" s="148"/>
      <c r="Z1648" s="148"/>
      <c r="AA1648" s="148"/>
      <c r="AB1648" s="148"/>
      <c r="AC1648" s="148"/>
      <c r="AD1648" s="148"/>
      <c r="AE1648" s="148"/>
      <c r="AF1648" s="148"/>
      <c r="AG1648" s="148" t="s">
        <v>285</v>
      </c>
      <c r="AH1648" s="148"/>
      <c r="AI1648" s="148"/>
      <c r="AJ1648" s="148"/>
      <c r="AK1648" s="148"/>
      <c r="AL1648" s="148"/>
      <c r="AM1648" s="148"/>
      <c r="AN1648" s="148"/>
      <c r="AO1648" s="148"/>
      <c r="AP1648" s="148"/>
      <c r="AQ1648" s="148"/>
      <c r="AR1648" s="148"/>
      <c r="AS1648" s="148"/>
      <c r="AT1648" s="148"/>
      <c r="AU1648" s="148"/>
      <c r="AV1648" s="148"/>
      <c r="AW1648" s="148"/>
      <c r="AX1648" s="148"/>
      <c r="AY1648" s="148"/>
      <c r="AZ1648" s="148"/>
      <c r="BA1648" s="148"/>
      <c r="BB1648" s="148"/>
      <c r="BC1648" s="148"/>
      <c r="BD1648" s="148"/>
      <c r="BE1648" s="148"/>
      <c r="BF1648" s="148"/>
      <c r="BG1648" s="148"/>
      <c r="BH1648" s="148"/>
    </row>
    <row r="1649" spans="1:60" outlineLevel="1" x14ac:dyDescent="0.2">
      <c r="A1649" s="155"/>
      <c r="B1649" s="156"/>
      <c r="C1649" s="240" t="s">
        <v>1565</v>
      </c>
      <c r="D1649" s="241"/>
      <c r="E1649" s="241"/>
      <c r="F1649" s="241"/>
      <c r="G1649" s="241"/>
      <c r="H1649" s="157"/>
      <c r="I1649" s="157"/>
      <c r="J1649" s="157"/>
      <c r="K1649" s="157"/>
      <c r="L1649" s="157"/>
      <c r="M1649" s="157"/>
      <c r="N1649" s="157"/>
      <c r="O1649" s="157"/>
      <c r="P1649" s="157"/>
      <c r="Q1649" s="157"/>
      <c r="R1649" s="157"/>
      <c r="S1649" s="157"/>
      <c r="T1649" s="157"/>
      <c r="U1649" s="157"/>
      <c r="V1649" s="157"/>
      <c r="W1649" s="157"/>
      <c r="X1649" s="157"/>
      <c r="Y1649" s="148"/>
      <c r="Z1649" s="148"/>
      <c r="AA1649" s="148"/>
      <c r="AB1649" s="148"/>
      <c r="AC1649" s="148"/>
      <c r="AD1649" s="148"/>
      <c r="AE1649" s="148"/>
      <c r="AF1649" s="148"/>
      <c r="AG1649" s="148" t="s">
        <v>1514</v>
      </c>
      <c r="AH1649" s="148"/>
      <c r="AI1649" s="148"/>
      <c r="AJ1649" s="148"/>
      <c r="AK1649" s="148"/>
      <c r="AL1649" s="148"/>
      <c r="AM1649" s="148"/>
      <c r="AN1649" s="148"/>
      <c r="AO1649" s="148"/>
      <c r="AP1649" s="148"/>
      <c r="AQ1649" s="148"/>
      <c r="AR1649" s="148"/>
      <c r="AS1649" s="148"/>
      <c r="AT1649" s="148"/>
      <c r="AU1649" s="148"/>
      <c r="AV1649" s="148"/>
      <c r="AW1649" s="148"/>
      <c r="AX1649" s="148"/>
      <c r="AY1649" s="148"/>
      <c r="AZ1649" s="148"/>
      <c r="BA1649" s="181" t="str">
        <f>C1649</f>
        <v>stěna zděná tl.200mm, rozetové kování klika/klika, broušená nerez, cylindrický zámek,kotvení,kování,doplňky,detaily,D+M</v>
      </c>
      <c r="BB1649" s="148"/>
      <c r="BC1649" s="148"/>
      <c r="BD1649" s="148"/>
      <c r="BE1649" s="148"/>
      <c r="BF1649" s="148"/>
      <c r="BG1649" s="148"/>
      <c r="BH1649" s="148"/>
    </row>
    <row r="1650" spans="1:60" ht="33.75" outlineLevel="1" x14ac:dyDescent="0.2">
      <c r="A1650" s="167">
        <v>311</v>
      </c>
      <c r="B1650" s="168" t="s">
        <v>1568</v>
      </c>
      <c r="C1650" s="184" t="s">
        <v>1550</v>
      </c>
      <c r="D1650" s="169" t="s">
        <v>281</v>
      </c>
      <c r="E1650" s="170">
        <v>1</v>
      </c>
      <c r="F1650" s="171"/>
      <c r="G1650" s="172">
        <f>ROUND(E1650*F1650,2)</f>
        <v>0</v>
      </c>
      <c r="H1650" s="171"/>
      <c r="I1650" s="172">
        <f>ROUND(E1650*H1650,2)</f>
        <v>0</v>
      </c>
      <c r="J1650" s="171"/>
      <c r="K1650" s="172">
        <f>ROUND(E1650*J1650,2)</f>
        <v>0</v>
      </c>
      <c r="L1650" s="172">
        <v>15</v>
      </c>
      <c r="M1650" s="172">
        <f>G1650*(1+L1650/100)</f>
        <v>0</v>
      </c>
      <c r="N1650" s="172">
        <v>0</v>
      </c>
      <c r="O1650" s="172">
        <f>ROUND(E1650*N1650,2)</f>
        <v>0</v>
      </c>
      <c r="P1650" s="172">
        <v>0</v>
      </c>
      <c r="Q1650" s="172">
        <f>ROUND(E1650*P1650,2)</f>
        <v>0</v>
      </c>
      <c r="R1650" s="172"/>
      <c r="S1650" s="172" t="s">
        <v>282</v>
      </c>
      <c r="T1650" s="173" t="s">
        <v>283</v>
      </c>
      <c r="U1650" s="157">
        <v>0</v>
      </c>
      <c r="V1650" s="157">
        <f>ROUND(E1650*U1650,2)</f>
        <v>0</v>
      </c>
      <c r="W1650" s="157"/>
      <c r="X1650" s="157" t="s">
        <v>292</v>
      </c>
      <c r="Y1650" s="148"/>
      <c r="Z1650" s="148"/>
      <c r="AA1650" s="148"/>
      <c r="AB1650" s="148"/>
      <c r="AC1650" s="148"/>
      <c r="AD1650" s="148"/>
      <c r="AE1650" s="148"/>
      <c r="AF1650" s="148"/>
      <c r="AG1650" s="148" t="s">
        <v>1242</v>
      </c>
      <c r="AH1650" s="148"/>
      <c r="AI1650" s="148"/>
      <c r="AJ1650" s="148"/>
      <c r="AK1650" s="148"/>
      <c r="AL1650" s="148"/>
      <c r="AM1650" s="148"/>
      <c r="AN1650" s="148"/>
      <c r="AO1650" s="148"/>
      <c r="AP1650" s="148"/>
      <c r="AQ1650" s="148"/>
      <c r="AR1650" s="148"/>
      <c r="AS1650" s="148"/>
      <c r="AT1650" s="148"/>
      <c r="AU1650" s="148"/>
      <c r="AV1650" s="148"/>
      <c r="AW1650" s="148"/>
      <c r="AX1650" s="148"/>
      <c r="AY1650" s="148"/>
      <c r="AZ1650" s="148"/>
      <c r="BA1650" s="148"/>
      <c r="BB1650" s="148"/>
      <c r="BC1650" s="148"/>
      <c r="BD1650" s="148"/>
      <c r="BE1650" s="148"/>
      <c r="BF1650" s="148"/>
      <c r="BG1650" s="148"/>
      <c r="BH1650" s="148"/>
    </row>
    <row r="1651" spans="1:60" outlineLevel="1" x14ac:dyDescent="0.2">
      <c r="A1651" s="155"/>
      <c r="B1651" s="156"/>
      <c r="C1651" s="240" t="s">
        <v>1569</v>
      </c>
      <c r="D1651" s="241"/>
      <c r="E1651" s="241"/>
      <c r="F1651" s="241"/>
      <c r="G1651" s="241"/>
      <c r="H1651" s="157"/>
      <c r="I1651" s="157"/>
      <c r="J1651" s="157"/>
      <c r="K1651" s="157"/>
      <c r="L1651" s="157"/>
      <c r="M1651" s="157"/>
      <c r="N1651" s="157"/>
      <c r="O1651" s="157"/>
      <c r="P1651" s="157"/>
      <c r="Q1651" s="157"/>
      <c r="R1651" s="157"/>
      <c r="S1651" s="157"/>
      <c r="T1651" s="157"/>
      <c r="U1651" s="157"/>
      <c r="V1651" s="157"/>
      <c r="W1651" s="157"/>
      <c r="X1651" s="157"/>
      <c r="Y1651" s="148"/>
      <c r="Z1651" s="148"/>
      <c r="AA1651" s="148"/>
      <c r="AB1651" s="148"/>
      <c r="AC1651" s="148"/>
      <c r="AD1651" s="148"/>
      <c r="AE1651" s="148"/>
      <c r="AF1651" s="148"/>
      <c r="AG1651" s="148" t="s">
        <v>1514</v>
      </c>
      <c r="AH1651" s="148"/>
      <c r="AI1651" s="148"/>
      <c r="AJ1651" s="148"/>
      <c r="AK1651" s="148"/>
      <c r="AL1651" s="148"/>
      <c r="AM1651" s="148"/>
      <c r="AN1651" s="148"/>
      <c r="AO1651" s="148"/>
      <c r="AP1651" s="148"/>
      <c r="AQ1651" s="148"/>
      <c r="AR1651" s="148"/>
      <c r="AS1651" s="148"/>
      <c r="AT1651" s="148"/>
      <c r="AU1651" s="148"/>
      <c r="AV1651" s="148"/>
      <c r="AW1651" s="148"/>
      <c r="AX1651" s="148"/>
      <c r="AY1651" s="148"/>
      <c r="AZ1651" s="148"/>
      <c r="BA1651" s="181" t="str">
        <f>C1651</f>
        <v>barva dle vzorkování, stěna zděná tl.200mm,zapuštěná madla broušená nerez, cylindrický zámek,kotvení,kování,doplňky,detaily,D+M</v>
      </c>
      <c r="BB1651" s="148"/>
      <c r="BC1651" s="148"/>
      <c r="BD1651" s="148"/>
      <c r="BE1651" s="148"/>
      <c r="BF1651" s="148"/>
      <c r="BG1651" s="148"/>
      <c r="BH1651" s="148"/>
    </row>
    <row r="1652" spans="1:60" ht="33.75" outlineLevel="1" x14ac:dyDescent="0.2">
      <c r="A1652" s="167">
        <v>312</v>
      </c>
      <c r="B1652" s="168" t="s">
        <v>1570</v>
      </c>
      <c r="C1652" s="184" t="s">
        <v>1571</v>
      </c>
      <c r="D1652" s="169" t="s">
        <v>281</v>
      </c>
      <c r="E1652" s="170">
        <v>1</v>
      </c>
      <c r="F1652" s="171"/>
      <c r="G1652" s="172">
        <f>ROUND(E1652*F1652,2)</f>
        <v>0</v>
      </c>
      <c r="H1652" s="171"/>
      <c r="I1652" s="172">
        <f>ROUND(E1652*H1652,2)</f>
        <v>0</v>
      </c>
      <c r="J1652" s="171"/>
      <c r="K1652" s="172">
        <f>ROUND(E1652*J1652,2)</f>
        <v>0</v>
      </c>
      <c r="L1652" s="172">
        <v>15</v>
      </c>
      <c r="M1652" s="172">
        <f>G1652*(1+L1652/100)</f>
        <v>0</v>
      </c>
      <c r="N1652" s="172">
        <v>0</v>
      </c>
      <c r="O1652" s="172">
        <f>ROUND(E1652*N1652,2)</f>
        <v>0</v>
      </c>
      <c r="P1652" s="172">
        <v>0</v>
      </c>
      <c r="Q1652" s="172">
        <f>ROUND(E1652*P1652,2)</f>
        <v>0</v>
      </c>
      <c r="R1652" s="172"/>
      <c r="S1652" s="172" t="s">
        <v>282</v>
      </c>
      <c r="T1652" s="173" t="s">
        <v>283</v>
      </c>
      <c r="U1652" s="157">
        <v>0</v>
      </c>
      <c r="V1652" s="157">
        <f>ROUND(E1652*U1652,2)</f>
        <v>0</v>
      </c>
      <c r="W1652" s="157"/>
      <c r="X1652" s="157" t="s">
        <v>284</v>
      </c>
      <c r="Y1652" s="148"/>
      <c r="Z1652" s="148"/>
      <c r="AA1652" s="148"/>
      <c r="AB1652" s="148"/>
      <c r="AC1652" s="148"/>
      <c r="AD1652" s="148"/>
      <c r="AE1652" s="148"/>
      <c r="AF1652" s="148"/>
      <c r="AG1652" s="148" t="s">
        <v>285</v>
      </c>
      <c r="AH1652" s="148"/>
      <c r="AI1652" s="148"/>
      <c r="AJ1652" s="148"/>
      <c r="AK1652" s="148"/>
      <c r="AL1652" s="148"/>
      <c r="AM1652" s="148"/>
      <c r="AN1652" s="148"/>
      <c r="AO1652" s="148"/>
      <c r="AP1652" s="148"/>
      <c r="AQ1652" s="148"/>
      <c r="AR1652" s="148"/>
      <c r="AS1652" s="148"/>
      <c r="AT1652" s="148"/>
      <c r="AU1652" s="148"/>
      <c r="AV1652" s="148"/>
      <c r="AW1652" s="148"/>
      <c r="AX1652" s="148"/>
      <c r="AY1652" s="148"/>
      <c r="AZ1652" s="148"/>
      <c r="BA1652" s="148"/>
      <c r="BB1652" s="148"/>
      <c r="BC1652" s="148"/>
      <c r="BD1652" s="148"/>
      <c r="BE1652" s="148"/>
      <c r="BF1652" s="148"/>
      <c r="BG1652" s="148"/>
      <c r="BH1652" s="148"/>
    </row>
    <row r="1653" spans="1:60" ht="22.5" outlineLevel="1" x14ac:dyDescent="0.2">
      <c r="A1653" s="155"/>
      <c r="B1653" s="156"/>
      <c r="C1653" s="240" t="s">
        <v>1554</v>
      </c>
      <c r="D1653" s="241"/>
      <c r="E1653" s="241"/>
      <c r="F1653" s="241"/>
      <c r="G1653" s="241"/>
      <c r="H1653" s="157"/>
      <c r="I1653" s="157"/>
      <c r="J1653" s="157"/>
      <c r="K1653" s="157"/>
      <c r="L1653" s="157"/>
      <c r="M1653" s="157"/>
      <c r="N1653" s="157"/>
      <c r="O1653" s="157"/>
      <c r="P1653" s="157"/>
      <c r="Q1653" s="157"/>
      <c r="R1653" s="157"/>
      <c r="S1653" s="157"/>
      <c r="T1653" s="157"/>
      <c r="U1653" s="157"/>
      <c r="V1653" s="157"/>
      <c r="W1653" s="157"/>
      <c r="X1653" s="157"/>
      <c r="Y1653" s="148"/>
      <c r="Z1653" s="148"/>
      <c r="AA1653" s="148"/>
      <c r="AB1653" s="148"/>
      <c r="AC1653" s="148"/>
      <c r="AD1653" s="148"/>
      <c r="AE1653" s="148"/>
      <c r="AF1653" s="148"/>
      <c r="AG1653" s="148" t="s">
        <v>1514</v>
      </c>
      <c r="AH1653" s="148"/>
      <c r="AI1653" s="148"/>
      <c r="AJ1653" s="148"/>
      <c r="AK1653" s="148"/>
      <c r="AL1653" s="148"/>
      <c r="AM1653" s="148"/>
      <c r="AN1653" s="148"/>
      <c r="AO1653" s="148"/>
      <c r="AP1653" s="148"/>
      <c r="AQ1653" s="148"/>
      <c r="AR1653" s="148"/>
      <c r="AS1653" s="148"/>
      <c r="AT1653" s="148"/>
      <c r="AU1653" s="148"/>
      <c r="AV1653" s="148"/>
      <c r="AW1653" s="148"/>
      <c r="AX1653" s="148"/>
      <c r="AY1653" s="148"/>
      <c r="AZ1653" s="148"/>
      <c r="BA1653" s="181" t="str">
        <f>C1653</f>
        <v>stěna zděná tl.200mm, rozetové kování klika/klika, broušená nerez, cylindrický zámek,dveřní mřížka viz VZT,kotvení,kování,doplňky,detaily,D+M</v>
      </c>
      <c r="BB1653" s="148"/>
      <c r="BC1653" s="148"/>
      <c r="BD1653" s="148"/>
      <c r="BE1653" s="148"/>
      <c r="BF1653" s="148"/>
      <c r="BG1653" s="148"/>
      <c r="BH1653" s="148"/>
    </row>
    <row r="1654" spans="1:60" ht="33.75" outlineLevel="1" x14ac:dyDescent="0.2">
      <c r="A1654" s="167">
        <v>313</v>
      </c>
      <c r="B1654" s="168" t="s">
        <v>1572</v>
      </c>
      <c r="C1654" s="184" t="s">
        <v>1539</v>
      </c>
      <c r="D1654" s="169" t="s">
        <v>281</v>
      </c>
      <c r="E1654" s="170">
        <v>1</v>
      </c>
      <c r="F1654" s="171"/>
      <c r="G1654" s="172">
        <f>ROUND(E1654*F1654,2)</f>
        <v>0</v>
      </c>
      <c r="H1654" s="171"/>
      <c r="I1654" s="172">
        <f>ROUND(E1654*H1654,2)</f>
        <v>0</v>
      </c>
      <c r="J1654" s="171"/>
      <c r="K1654" s="172">
        <f>ROUND(E1654*J1654,2)</f>
        <v>0</v>
      </c>
      <c r="L1654" s="172">
        <v>15</v>
      </c>
      <c r="M1654" s="172">
        <f>G1654*(1+L1654/100)</f>
        <v>0</v>
      </c>
      <c r="N1654" s="172">
        <v>0</v>
      </c>
      <c r="O1654" s="172">
        <f>ROUND(E1654*N1654,2)</f>
        <v>0</v>
      </c>
      <c r="P1654" s="172">
        <v>0</v>
      </c>
      <c r="Q1654" s="172">
        <f>ROUND(E1654*P1654,2)</f>
        <v>0</v>
      </c>
      <c r="R1654" s="172"/>
      <c r="S1654" s="172" t="s">
        <v>282</v>
      </c>
      <c r="T1654" s="173" t="s">
        <v>283</v>
      </c>
      <c r="U1654" s="157">
        <v>0</v>
      </c>
      <c r="V1654" s="157">
        <f>ROUND(E1654*U1654,2)</f>
        <v>0</v>
      </c>
      <c r="W1654" s="157"/>
      <c r="X1654" s="157" t="s">
        <v>284</v>
      </c>
      <c r="Y1654" s="148"/>
      <c r="Z1654" s="148"/>
      <c r="AA1654" s="148"/>
      <c r="AB1654" s="148"/>
      <c r="AC1654" s="148"/>
      <c r="AD1654" s="148"/>
      <c r="AE1654" s="148"/>
      <c r="AF1654" s="148"/>
      <c r="AG1654" s="148" t="s">
        <v>285</v>
      </c>
      <c r="AH1654" s="148"/>
      <c r="AI1654" s="148"/>
      <c r="AJ1654" s="148"/>
      <c r="AK1654" s="148"/>
      <c r="AL1654" s="148"/>
      <c r="AM1654" s="148"/>
      <c r="AN1654" s="148"/>
      <c r="AO1654" s="148"/>
      <c r="AP1654" s="148"/>
      <c r="AQ1654" s="148"/>
      <c r="AR1654" s="148"/>
      <c r="AS1654" s="148"/>
      <c r="AT1654" s="148"/>
      <c r="AU1654" s="148"/>
      <c r="AV1654" s="148"/>
      <c r="AW1654" s="148"/>
      <c r="AX1654" s="148"/>
      <c r="AY1654" s="148"/>
      <c r="AZ1654" s="148"/>
      <c r="BA1654" s="148"/>
      <c r="BB1654" s="148"/>
      <c r="BC1654" s="148"/>
      <c r="BD1654" s="148"/>
      <c r="BE1654" s="148"/>
      <c r="BF1654" s="148"/>
      <c r="BG1654" s="148"/>
      <c r="BH1654" s="148"/>
    </row>
    <row r="1655" spans="1:60" ht="22.5" outlineLevel="1" x14ac:dyDescent="0.2">
      <c r="A1655" s="155"/>
      <c r="B1655" s="156"/>
      <c r="C1655" s="240" t="s">
        <v>1558</v>
      </c>
      <c r="D1655" s="241"/>
      <c r="E1655" s="241"/>
      <c r="F1655" s="241"/>
      <c r="G1655" s="241"/>
      <c r="H1655" s="157"/>
      <c r="I1655" s="157"/>
      <c r="J1655" s="157"/>
      <c r="K1655" s="157"/>
      <c r="L1655" s="157"/>
      <c r="M1655" s="157"/>
      <c r="N1655" s="157"/>
      <c r="O1655" s="157"/>
      <c r="P1655" s="157"/>
      <c r="Q1655" s="157"/>
      <c r="R1655" s="157"/>
      <c r="S1655" s="157"/>
      <c r="T1655" s="157"/>
      <c r="U1655" s="157"/>
      <c r="V1655" s="157"/>
      <c r="W1655" s="157"/>
      <c r="X1655" s="157"/>
      <c r="Y1655" s="148"/>
      <c r="Z1655" s="148"/>
      <c r="AA1655" s="148"/>
      <c r="AB1655" s="148"/>
      <c r="AC1655" s="148"/>
      <c r="AD1655" s="148"/>
      <c r="AE1655" s="148"/>
      <c r="AF1655" s="148"/>
      <c r="AG1655" s="148" t="s">
        <v>1514</v>
      </c>
      <c r="AH1655" s="148"/>
      <c r="AI1655" s="148"/>
      <c r="AJ1655" s="148"/>
      <c r="AK1655" s="148"/>
      <c r="AL1655" s="148"/>
      <c r="AM1655" s="148"/>
      <c r="AN1655" s="148"/>
      <c r="AO1655" s="148"/>
      <c r="AP1655" s="148"/>
      <c r="AQ1655" s="148"/>
      <c r="AR1655" s="148"/>
      <c r="AS1655" s="148"/>
      <c r="AT1655" s="148"/>
      <c r="AU1655" s="148"/>
      <c r="AV1655" s="148"/>
      <c r="AW1655" s="148"/>
      <c r="AX1655" s="148"/>
      <c r="AY1655" s="148"/>
      <c r="AZ1655" s="148"/>
      <c r="BA1655" s="181" t="str">
        <f>C1655</f>
        <v>stěna zděná tl.150mm, rozetové kování klika/klika, broušená nerez, cylindrický zámek,dveřní mřížka viz VZT,kotvení,kování,doplňky,detaily,D+M</v>
      </c>
      <c r="BB1655" s="148"/>
      <c r="BC1655" s="148"/>
      <c r="BD1655" s="148"/>
      <c r="BE1655" s="148"/>
      <c r="BF1655" s="148"/>
      <c r="BG1655" s="148"/>
      <c r="BH1655" s="148"/>
    </row>
    <row r="1656" spans="1:60" ht="33.75" outlineLevel="1" x14ac:dyDescent="0.2">
      <c r="A1656" s="167">
        <v>314</v>
      </c>
      <c r="B1656" s="168" t="s">
        <v>1573</v>
      </c>
      <c r="C1656" s="184" t="s">
        <v>1539</v>
      </c>
      <c r="D1656" s="169" t="s">
        <v>281</v>
      </c>
      <c r="E1656" s="170">
        <v>1</v>
      </c>
      <c r="F1656" s="171"/>
      <c r="G1656" s="172">
        <f>ROUND(E1656*F1656,2)</f>
        <v>0</v>
      </c>
      <c r="H1656" s="171"/>
      <c r="I1656" s="172">
        <f>ROUND(E1656*H1656,2)</f>
        <v>0</v>
      </c>
      <c r="J1656" s="171"/>
      <c r="K1656" s="172">
        <f>ROUND(E1656*J1656,2)</f>
        <v>0</v>
      </c>
      <c r="L1656" s="172">
        <v>15</v>
      </c>
      <c r="M1656" s="172">
        <f>G1656*(1+L1656/100)</f>
        <v>0</v>
      </c>
      <c r="N1656" s="172">
        <v>0</v>
      </c>
      <c r="O1656" s="172">
        <f>ROUND(E1656*N1656,2)</f>
        <v>0</v>
      </c>
      <c r="P1656" s="172">
        <v>0</v>
      </c>
      <c r="Q1656" s="172">
        <f>ROUND(E1656*P1656,2)</f>
        <v>0</v>
      </c>
      <c r="R1656" s="172"/>
      <c r="S1656" s="172" t="s">
        <v>282</v>
      </c>
      <c r="T1656" s="173" t="s">
        <v>283</v>
      </c>
      <c r="U1656" s="157">
        <v>0</v>
      </c>
      <c r="V1656" s="157">
        <f>ROUND(E1656*U1656,2)</f>
        <v>0</v>
      </c>
      <c r="W1656" s="157"/>
      <c r="X1656" s="157" t="s">
        <v>284</v>
      </c>
      <c r="Y1656" s="148"/>
      <c r="Z1656" s="148"/>
      <c r="AA1656" s="148"/>
      <c r="AB1656" s="148"/>
      <c r="AC1656" s="148"/>
      <c r="AD1656" s="148"/>
      <c r="AE1656" s="148"/>
      <c r="AF1656" s="148"/>
      <c r="AG1656" s="148" t="s">
        <v>285</v>
      </c>
      <c r="AH1656" s="148"/>
      <c r="AI1656" s="148"/>
      <c r="AJ1656" s="148"/>
      <c r="AK1656" s="148"/>
      <c r="AL1656" s="148"/>
      <c r="AM1656" s="148"/>
      <c r="AN1656" s="148"/>
      <c r="AO1656" s="148"/>
      <c r="AP1656" s="148"/>
      <c r="AQ1656" s="148"/>
      <c r="AR1656" s="148"/>
      <c r="AS1656" s="148"/>
      <c r="AT1656" s="148"/>
      <c r="AU1656" s="148"/>
      <c r="AV1656" s="148"/>
      <c r="AW1656" s="148"/>
      <c r="AX1656" s="148"/>
      <c r="AY1656" s="148"/>
      <c r="AZ1656" s="148"/>
      <c r="BA1656" s="148"/>
      <c r="BB1656" s="148"/>
      <c r="BC1656" s="148"/>
      <c r="BD1656" s="148"/>
      <c r="BE1656" s="148"/>
      <c r="BF1656" s="148"/>
      <c r="BG1656" s="148"/>
      <c r="BH1656" s="148"/>
    </row>
    <row r="1657" spans="1:60" outlineLevel="1" x14ac:dyDescent="0.2">
      <c r="A1657" s="155"/>
      <c r="B1657" s="156"/>
      <c r="C1657" s="240" t="s">
        <v>1540</v>
      </c>
      <c r="D1657" s="241"/>
      <c r="E1657" s="241"/>
      <c r="F1657" s="241"/>
      <c r="G1657" s="241"/>
      <c r="H1657" s="157"/>
      <c r="I1657" s="157"/>
      <c r="J1657" s="157"/>
      <c r="K1657" s="157"/>
      <c r="L1657" s="157"/>
      <c r="M1657" s="157"/>
      <c r="N1657" s="157"/>
      <c r="O1657" s="157"/>
      <c r="P1657" s="157"/>
      <c r="Q1657" s="157"/>
      <c r="R1657" s="157"/>
      <c r="S1657" s="157"/>
      <c r="T1657" s="157"/>
      <c r="U1657" s="157"/>
      <c r="V1657" s="157"/>
      <c r="W1657" s="157"/>
      <c r="X1657" s="157"/>
      <c r="Y1657" s="148"/>
      <c r="Z1657" s="148"/>
      <c r="AA1657" s="148"/>
      <c r="AB1657" s="148"/>
      <c r="AC1657" s="148"/>
      <c r="AD1657" s="148"/>
      <c r="AE1657" s="148"/>
      <c r="AF1657" s="148"/>
      <c r="AG1657" s="148" t="s">
        <v>1514</v>
      </c>
      <c r="AH1657" s="148"/>
      <c r="AI1657" s="148"/>
      <c r="AJ1657" s="148"/>
      <c r="AK1657" s="148"/>
      <c r="AL1657" s="148"/>
      <c r="AM1657" s="148"/>
      <c r="AN1657" s="148"/>
      <c r="AO1657" s="148"/>
      <c r="AP1657" s="148"/>
      <c r="AQ1657" s="148"/>
      <c r="AR1657" s="148"/>
      <c r="AS1657" s="148"/>
      <c r="AT1657" s="148"/>
      <c r="AU1657" s="148"/>
      <c r="AV1657" s="148"/>
      <c r="AW1657" s="148"/>
      <c r="AX1657" s="148"/>
      <c r="AY1657" s="148"/>
      <c r="AZ1657" s="148"/>
      <c r="BA1657" s="181" t="str">
        <f>C1657</f>
        <v>stěna zděná tl.100mm, rozetové kování klika/klika, broušená nerez, WC zámek,kotvení,kování,doplňky,detaily,D+M</v>
      </c>
      <c r="BB1657" s="148"/>
      <c r="BC1657" s="148"/>
      <c r="BD1657" s="148"/>
      <c r="BE1657" s="148"/>
      <c r="BF1657" s="148"/>
      <c r="BG1657" s="148"/>
      <c r="BH1657" s="148"/>
    </row>
    <row r="1658" spans="1:60" ht="33.75" outlineLevel="1" x14ac:dyDescent="0.2">
      <c r="A1658" s="167">
        <v>315</v>
      </c>
      <c r="B1658" s="168" t="s">
        <v>1574</v>
      </c>
      <c r="C1658" s="184" t="s">
        <v>1550</v>
      </c>
      <c r="D1658" s="169" t="s">
        <v>281</v>
      </c>
      <c r="E1658" s="170">
        <v>1</v>
      </c>
      <c r="F1658" s="171"/>
      <c r="G1658" s="172">
        <f>ROUND(E1658*F1658,2)</f>
        <v>0</v>
      </c>
      <c r="H1658" s="171"/>
      <c r="I1658" s="172">
        <f>ROUND(E1658*H1658,2)</f>
        <v>0</v>
      </c>
      <c r="J1658" s="171"/>
      <c r="K1658" s="172">
        <f>ROUND(E1658*J1658,2)</f>
        <v>0</v>
      </c>
      <c r="L1658" s="172">
        <v>15</v>
      </c>
      <c r="M1658" s="172">
        <f>G1658*(1+L1658/100)</f>
        <v>0</v>
      </c>
      <c r="N1658" s="172">
        <v>0</v>
      </c>
      <c r="O1658" s="172">
        <f>ROUND(E1658*N1658,2)</f>
        <v>0</v>
      </c>
      <c r="P1658" s="172">
        <v>0</v>
      </c>
      <c r="Q1658" s="172">
        <f>ROUND(E1658*P1658,2)</f>
        <v>0</v>
      </c>
      <c r="R1658" s="172"/>
      <c r="S1658" s="172" t="s">
        <v>282</v>
      </c>
      <c r="T1658" s="173" t="s">
        <v>283</v>
      </c>
      <c r="U1658" s="157">
        <v>0</v>
      </c>
      <c r="V1658" s="157">
        <f>ROUND(E1658*U1658,2)</f>
        <v>0</v>
      </c>
      <c r="W1658" s="157"/>
      <c r="X1658" s="157" t="s">
        <v>292</v>
      </c>
      <c r="Y1658" s="148"/>
      <c r="Z1658" s="148"/>
      <c r="AA1658" s="148"/>
      <c r="AB1658" s="148"/>
      <c r="AC1658" s="148"/>
      <c r="AD1658" s="148"/>
      <c r="AE1658" s="148"/>
      <c r="AF1658" s="148"/>
      <c r="AG1658" s="148" t="s">
        <v>1242</v>
      </c>
      <c r="AH1658" s="148"/>
      <c r="AI1658" s="148"/>
      <c r="AJ1658" s="148"/>
      <c r="AK1658" s="148"/>
      <c r="AL1658" s="148"/>
      <c r="AM1658" s="148"/>
      <c r="AN1658" s="148"/>
      <c r="AO1658" s="148"/>
      <c r="AP1658" s="148"/>
      <c r="AQ1658" s="148"/>
      <c r="AR1658" s="148"/>
      <c r="AS1658" s="148"/>
      <c r="AT1658" s="148"/>
      <c r="AU1658" s="148"/>
      <c r="AV1658" s="148"/>
      <c r="AW1658" s="148"/>
      <c r="AX1658" s="148"/>
      <c r="AY1658" s="148"/>
      <c r="AZ1658" s="148"/>
      <c r="BA1658" s="148"/>
      <c r="BB1658" s="148"/>
      <c r="BC1658" s="148"/>
      <c r="BD1658" s="148"/>
      <c r="BE1658" s="148"/>
      <c r="BF1658" s="148"/>
      <c r="BG1658" s="148"/>
      <c r="BH1658" s="148"/>
    </row>
    <row r="1659" spans="1:60" outlineLevel="1" x14ac:dyDescent="0.2">
      <c r="A1659" s="155"/>
      <c r="B1659" s="156"/>
      <c r="C1659" s="240" t="s">
        <v>1575</v>
      </c>
      <c r="D1659" s="241"/>
      <c r="E1659" s="241"/>
      <c r="F1659" s="241"/>
      <c r="G1659" s="241"/>
      <c r="H1659" s="157"/>
      <c r="I1659" s="157"/>
      <c r="J1659" s="157"/>
      <c r="K1659" s="157"/>
      <c r="L1659" s="157"/>
      <c r="M1659" s="157"/>
      <c r="N1659" s="157"/>
      <c r="O1659" s="157"/>
      <c r="P1659" s="157"/>
      <c r="Q1659" s="157"/>
      <c r="R1659" s="157"/>
      <c r="S1659" s="157"/>
      <c r="T1659" s="157"/>
      <c r="U1659" s="157"/>
      <c r="V1659" s="157"/>
      <c r="W1659" s="157"/>
      <c r="X1659" s="157"/>
      <c r="Y1659" s="148"/>
      <c r="Z1659" s="148"/>
      <c r="AA1659" s="148"/>
      <c r="AB1659" s="148"/>
      <c r="AC1659" s="148"/>
      <c r="AD1659" s="148"/>
      <c r="AE1659" s="148"/>
      <c r="AF1659" s="148"/>
      <c r="AG1659" s="148" t="s">
        <v>1514</v>
      </c>
      <c r="AH1659" s="148"/>
      <c r="AI1659" s="148"/>
      <c r="AJ1659" s="148"/>
      <c r="AK1659" s="148"/>
      <c r="AL1659" s="148"/>
      <c r="AM1659" s="148"/>
      <c r="AN1659" s="148"/>
      <c r="AO1659" s="148"/>
      <c r="AP1659" s="148"/>
      <c r="AQ1659" s="148"/>
      <c r="AR1659" s="148"/>
      <c r="AS1659" s="148"/>
      <c r="AT1659" s="148"/>
      <c r="AU1659" s="148"/>
      <c r="AV1659" s="148"/>
      <c r="AW1659" s="148"/>
      <c r="AX1659" s="148"/>
      <c r="AY1659" s="148"/>
      <c r="AZ1659" s="148"/>
      <c r="BA1659" s="181" t="str">
        <f>C1659</f>
        <v>barva dle vzorkování, stěna zděná tl.200mm,zapuštěná madla broušená nerez, WC zámek,kotvení,kování,doplňky,detaily,D+M</v>
      </c>
      <c r="BB1659" s="148"/>
      <c r="BC1659" s="148"/>
      <c r="BD1659" s="148"/>
      <c r="BE1659" s="148"/>
      <c r="BF1659" s="148"/>
      <c r="BG1659" s="148"/>
      <c r="BH1659" s="148"/>
    </row>
    <row r="1660" spans="1:60" ht="33.75" outlineLevel="1" x14ac:dyDescent="0.2">
      <c r="A1660" s="167">
        <v>316</v>
      </c>
      <c r="B1660" s="168" t="s">
        <v>1576</v>
      </c>
      <c r="C1660" s="184" t="s">
        <v>1577</v>
      </c>
      <c r="D1660" s="169" t="s">
        <v>281</v>
      </c>
      <c r="E1660" s="170">
        <v>2</v>
      </c>
      <c r="F1660" s="171"/>
      <c r="G1660" s="172">
        <f>ROUND(E1660*F1660,2)</f>
        <v>0</v>
      </c>
      <c r="H1660" s="171"/>
      <c r="I1660" s="172">
        <f>ROUND(E1660*H1660,2)</f>
        <v>0</v>
      </c>
      <c r="J1660" s="171"/>
      <c r="K1660" s="172">
        <f>ROUND(E1660*J1660,2)</f>
        <v>0</v>
      </c>
      <c r="L1660" s="172">
        <v>15</v>
      </c>
      <c r="M1660" s="172">
        <f>G1660*(1+L1660/100)</f>
        <v>0</v>
      </c>
      <c r="N1660" s="172">
        <v>0</v>
      </c>
      <c r="O1660" s="172">
        <f>ROUND(E1660*N1660,2)</f>
        <v>0</v>
      </c>
      <c r="P1660" s="172">
        <v>0</v>
      </c>
      <c r="Q1660" s="172">
        <f>ROUND(E1660*P1660,2)</f>
        <v>0</v>
      </c>
      <c r="R1660" s="172"/>
      <c r="S1660" s="172" t="s">
        <v>282</v>
      </c>
      <c r="T1660" s="173" t="s">
        <v>283</v>
      </c>
      <c r="U1660" s="157">
        <v>0</v>
      </c>
      <c r="V1660" s="157">
        <f>ROUND(E1660*U1660,2)</f>
        <v>0</v>
      </c>
      <c r="W1660" s="157"/>
      <c r="X1660" s="157" t="s">
        <v>284</v>
      </c>
      <c r="Y1660" s="148"/>
      <c r="Z1660" s="148"/>
      <c r="AA1660" s="148"/>
      <c r="AB1660" s="148"/>
      <c r="AC1660" s="148"/>
      <c r="AD1660" s="148"/>
      <c r="AE1660" s="148"/>
      <c r="AF1660" s="148"/>
      <c r="AG1660" s="148" t="s">
        <v>285</v>
      </c>
      <c r="AH1660" s="148"/>
      <c r="AI1660" s="148"/>
      <c r="AJ1660" s="148"/>
      <c r="AK1660" s="148"/>
      <c r="AL1660" s="148"/>
      <c r="AM1660" s="148"/>
      <c r="AN1660" s="148"/>
      <c r="AO1660" s="148"/>
      <c r="AP1660" s="148"/>
      <c r="AQ1660" s="148"/>
      <c r="AR1660" s="148"/>
      <c r="AS1660" s="148"/>
      <c r="AT1660" s="148"/>
      <c r="AU1660" s="148"/>
      <c r="AV1660" s="148"/>
      <c r="AW1660" s="148"/>
      <c r="AX1660" s="148"/>
      <c r="AY1660" s="148"/>
      <c r="AZ1660" s="148"/>
      <c r="BA1660" s="148"/>
      <c r="BB1660" s="148"/>
      <c r="BC1660" s="148"/>
      <c r="BD1660" s="148"/>
      <c r="BE1660" s="148"/>
      <c r="BF1660" s="148"/>
      <c r="BG1660" s="148"/>
      <c r="BH1660" s="148"/>
    </row>
    <row r="1661" spans="1:60" ht="22.5" outlineLevel="1" x14ac:dyDescent="0.2">
      <c r="A1661" s="155"/>
      <c r="B1661" s="156"/>
      <c r="C1661" s="240" t="s">
        <v>1578</v>
      </c>
      <c r="D1661" s="241"/>
      <c r="E1661" s="241"/>
      <c r="F1661" s="241"/>
      <c r="G1661" s="241"/>
      <c r="H1661" s="157"/>
      <c r="I1661" s="157"/>
      <c r="J1661" s="157"/>
      <c r="K1661" s="157"/>
      <c r="L1661" s="157"/>
      <c r="M1661" s="157"/>
      <c r="N1661" s="157"/>
      <c r="O1661" s="157"/>
      <c r="P1661" s="157"/>
      <c r="Q1661" s="157"/>
      <c r="R1661" s="157"/>
      <c r="S1661" s="157"/>
      <c r="T1661" s="157"/>
      <c r="U1661" s="157"/>
      <c r="V1661" s="157"/>
      <c r="W1661" s="157"/>
      <c r="X1661" s="157"/>
      <c r="Y1661" s="148"/>
      <c r="Z1661" s="148"/>
      <c r="AA1661" s="148"/>
      <c r="AB1661" s="148"/>
      <c r="AC1661" s="148"/>
      <c r="AD1661" s="148"/>
      <c r="AE1661" s="148"/>
      <c r="AF1661" s="148"/>
      <c r="AG1661" s="148" t="s">
        <v>1514</v>
      </c>
      <c r="AH1661" s="148"/>
      <c r="AI1661" s="148"/>
      <c r="AJ1661" s="148"/>
      <c r="AK1661" s="148"/>
      <c r="AL1661" s="148"/>
      <c r="AM1661" s="148"/>
      <c r="AN1661" s="148"/>
      <c r="AO1661" s="148"/>
      <c r="AP1661" s="148"/>
      <c r="AQ1661" s="148"/>
      <c r="AR1661" s="148"/>
      <c r="AS1661" s="148"/>
      <c r="AT1661" s="148"/>
      <c r="AU1661" s="148"/>
      <c r="AV1661" s="148"/>
      <c r="AW1661" s="148"/>
      <c r="AX1661" s="148"/>
      <c r="AY1661" s="148"/>
      <c r="AZ1661" s="148"/>
      <c r="BA1661" s="181" t="str">
        <f>C1661</f>
        <v>dřevěná obložková zárubeň, povrch HPL laminát, barva dle vzorkování, stěna zděná tl.150mm, rozetové kování klika/klika, broušená nerez, dveře bez zámku,samozavírač na obou dveřních křídle, koordinátor zavírání,kotvení,kování,doplňky,detaily,D+M</v>
      </c>
      <c r="BB1661" s="148"/>
      <c r="BC1661" s="148"/>
      <c r="BD1661" s="148"/>
      <c r="BE1661" s="148"/>
      <c r="BF1661" s="148"/>
      <c r="BG1661" s="148"/>
      <c r="BH1661" s="148"/>
    </row>
    <row r="1662" spans="1:60" ht="33.75" outlineLevel="1" x14ac:dyDescent="0.2">
      <c r="A1662" s="167">
        <v>317</v>
      </c>
      <c r="B1662" s="168" t="s">
        <v>1579</v>
      </c>
      <c r="C1662" s="184" t="s">
        <v>1580</v>
      </c>
      <c r="D1662" s="169" t="s">
        <v>281</v>
      </c>
      <c r="E1662" s="170">
        <v>2</v>
      </c>
      <c r="F1662" s="171"/>
      <c r="G1662" s="172">
        <f>ROUND(E1662*F1662,2)</f>
        <v>0</v>
      </c>
      <c r="H1662" s="171"/>
      <c r="I1662" s="172">
        <f>ROUND(E1662*H1662,2)</f>
        <v>0</v>
      </c>
      <c r="J1662" s="171"/>
      <c r="K1662" s="172">
        <f>ROUND(E1662*J1662,2)</f>
        <v>0</v>
      </c>
      <c r="L1662" s="172">
        <v>15</v>
      </c>
      <c r="M1662" s="172">
        <f>G1662*(1+L1662/100)</f>
        <v>0</v>
      </c>
      <c r="N1662" s="172">
        <v>0</v>
      </c>
      <c r="O1662" s="172">
        <f>ROUND(E1662*N1662,2)</f>
        <v>0</v>
      </c>
      <c r="P1662" s="172">
        <v>0</v>
      </c>
      <c r="Q1662" s="172">
        <f>ROUND(E1662*P1662,2)</f>
        <v>0</v>
      </c>
      <c r="R1662" s="172"/>
      <c r="S1662" s="172" t="s">
        <v>282</v>
      </c>
      <c r="T1662" s="173" t="s">
        <v>283</v>
      </c>
      <c r="U1662" s="157">
        <v>0</v>
      </c>
      <c r="V1662" s="157">
        <f>ROUND(E1662*U1662,2)</f>
        <v>0</v>
      </c>
      <c r="W1662" s="157"/>
      <c r="X1662" s="157" t="s">
        <v>284</v>
      </c>
      <c r="Y1662" s="148"/>
      <c r="Z1662" s="148"/>
      <c r="AA1662" s="148"/>
      <c r="AB1662" s="148"/>
      <c r="AC1662" s="148"/>
      <c r="AD1662" s="148"/>
      <c r="AE1662" s="148"/>
      <c r="AF1662" s="148"/>
      <c r="AG1662" s="148" t="s">
        <v>285</v>
      </c>
      <c r="AH1662" s="148"/>
      <c r="AI1662" s="148"/>
      <c r="AJ1662" s="148"/>
      <c r="AK1662" s="148"/>
      <c r="AL1662" s="148"/>
      <c r="AM1662" s="148"/>
      <c r="AN1662" s="148"/>
      <c r="AO1662" s="148"/>
      <c r="AP1662" s="148"/>
      <c r="AQ1662" s="148"/>
      <c r="AR1662" s="148"/>
      <c r="AS1662" s="148"/>
      <c r="AT1662" s="148"/>
      <c r="AU1662" s="148"/>
      <c r="AV1662" s="148"/>
      <c r="AW1662" s="148"/>
      <c r="AX1662" s="148"/>
      <c r="AY1662" s="148"/>
      <c r="AZ1662" s="148"/>
      <c r="BA1662" s="148"/>
      <c r="BB1662" s="148"/>
      <c r="BC1662" s="148"/>
      <c r="BD1662" s="148"/>
      <c r="BE1662" s="148"/>
      <c r="BF1662" s="148"/>
      <c r="BG1662" s="148"/>
      <c r="BH1662" s="148"/>
    </row>
    <row r="1663" spans="1:60" ht="22.5" outlineLevel="1" x14ac:dyDescent="0.2">
      <c r="A1663" s="155"/>
      <c r="B1663" s="156"/>
      <c r="C1663" s="240" t="s">
        <v>1581</v>
      </c>
      <c r="D1663" s="241"/>
      <c r="E1663" s="241"/>
      <c r="F1663" s="241"/>
      <c r="G1663" s="241"/>
      <c r="H1663" s="157"/>
      <c r="I1663" s="157"/>
      <c r="J1663" s="157"/>
      <c r="K1663" s="157"/>
      <c r="L1663" s="157"/>
      <c r="M1663" s="157"/>
      <c r="N1663" s="157"/>
      <c r="O1663" s="157"/>
      <c r="P1663" s="157"/>
      <c r="Q1663" s="157"/>
      <c r="R1663" s="157"/>
      <c r="S1663" s="157"/>
      <c r="T1663" s="157"/>
      <c r="U1663" s="157"/>
      <c r="V1663" s="157"/>
      <c r="W1663" s="157"/>
      <c r="X1663" s="157"/>
      <c r="Y1663" s="148"/>
      <c r="Z1663" s="148"/>
      <c r="AA1663" s="148"/>
      <c r="AB1663" s="148"/>
      <c r="AC1663" s="148"/>
      <c r="AD1663" s="148"/>
      <c r="AE1663" s="148"/>
      <c r="AF1663" s="148"/>
      <c r="AG1663" s="148" t="s">
        <v>1514</v>
      </c>
      <c r="AH1663" s="148"/>
      <c r="AI1663" s="148"/>
      <c r="AJ1663" s="148"/>
      <c r="AK1663" s="148"/>
      <c r="AL1663" s="148"/>
      <c r="AM1663" s="148"/>
      <c r="AN1663" s="148"/>
      <c r="AO1663" s="148"/>
      <c r="AP1663" s="148"/>
      <c r="AQ1663" s="148"/>
      <c r="AR1663" s="148"/>
      <c r="AS1663" s="148"/>
      <c r="AT1663" s="148"/>
      <c r="AU1663" s="148"/>
      <c r="AV1663" s="148"/>
      <c r="AW1663" s="148"/>
      <c r="AX1663" s="148"/>
      <c r="AY1663" s="148"/>
      <c r="AZ1663" s="148"/>
      <c r="BA1663" s="181" t="str">
        <f>C1663</f>
        <v>HPL laminát, barva dle vzorkování, stěna zděná tl.150mm, rozetové kování klika/klika, broušená nerez, cylindrický zámek,kotvení,kování,doplňky,detaily,D+M</v>
      </c>
      <c r="BB1663" s="148"/>
      <c r="BC1663" s="148"/>
      <c r="BD1663" s="148"/>
      <c r="BE1663" s="148"/>
      <c r="BF1663" s="148"/>
      <c r="BG1663" s="148"/>
      <c r="BH1663" s="148"/>
    </row>
    <row r="1664" spans="1:60" ht="33.75" outlineLevel="1" x14ac:dyDescent="0.2">
      <c r="A1664" s="167">
        <v>318</v>
      </c>
      <c r="B1664" s="168" t="s">
        <v>1582</v>
      </c>
      <c r="C1664" s="184" t="s">
        <v>1583</v>
      </c>
      <c r="D1664" s="169" t="s">
        <v>281</v>
      </c>
      <c r="E1664" s="170">
        <v>2</v>
      </c>
      <c r="F1664" s="171"/>
      <c r="G1664" s="172">
        <f>ROUND(E1664*F1664,2)</f>
        <v>0</v>
      </c>
      <c r="H1664" s="171"/>
      <c r="I1664" s="172">
        <f>ROUND(E1664*H1664,2)</f>
        <v>0</v>
      </c>
      <c r="J1664" s="171"/>
      <c r="K1664" s="172">
        <f>ROUND(E1664*J1664,2)</f>
        <v>0</v>
      </c>
      <c r="L1664" s="172">
        <v>15</v>
      </c>
      <c r="M1664" s="172">
        <f>G1664*(1+L1664/100)</f>
        <v>0</v>
      </c>
      <c r="N1664" s="172">
        <v>0</v>
      </c>
      <c r="O1664" s="172">
        <f>ROUND(E1664*N1664,2)</f>
        <v>0</v>
      </c>
      <c r="P1664" s="172">
        <v>0</v>
      </c>
      <c r="Q1664" s="172">
        <f>ROUND(E1664*P1664,2)</f>
        <v>0</v>
      </c>
      <c r="R1664" s="172"/>
      <c r="S1664" s="172" t="s">
        <v>282</v>
      </c>
      <c r="T1664" s="173" t="s">
        <v>283</v>
      </c>
      <c r="U1664" s="157">
        <v>0</v>
      </c>
      <c r="V1664" s="157">
        <f>ROUND(E1664*U1664,2)</f>
        <v>0</v>
      </c>
      <c r="W1664" s="157"/>
      <c r="X1664" s="157" t="s">
        <v>292</v>
      </c>
      <c r="Y1664" s="148"/>
      <c r="Z1664" s="148"/>
      <c r="AA1664" s="148"/>
      <c r="AB1664" s="148"/>
      <c r="AC1664" s="148"/>
      <c r="AD1664" s="148"/>
      <c r="AE1664" s="148"/>
      <c r="AF1664" s="148"/>
      <c r="AG1664" s="148" t="s">
        <v>1242</v>
      </c>
      <c r="AH1664" s="148"/>
      <c r="AI1664" s="148"/>
      <c r="AJ1664" s="148"/>
      <c r="AK1664" s="148"/>
      <c r="AL1664" s="148"/>
      <c r="AM1664" s="148"/>
      <c r="AN1664" s="148"/>
      <c r="AO1664" s="148"/>
      <c r="AP1664" s="148"/>
      <c r="AQ1664" s="148"/>
      <c r="AR1664" s="148"/>
      <c r="AS1664" s="148"/>
      <c r="AT1664" s="148"/>
      <c r="AU1664" s="148"/>
      <c r="AV1664" s="148"/>
      <c r="AW1664" s="148"/>
      <c r="AX1664" s="148"/>
      <c r="AY1664" s="148"/>
      <c r="AZ1664" s="148"/>
      <c r="BA1664" s="148"/>
      <c r="BB1664" s="148"/>
      <c r="BC1664" s="148"/>
      <c r="BD1664" s="148"/>
      <c r="BE1664" s="148"/>
      <c r="BF1664" s="148"/>
      <c r="BG1664" s="148"/>
      <c r="BH1664" s="148"/>
    </row>
    <row r="1665" spans="1:60" outlineLevel="1" x14ac:dyDescent="0.2">
      <c r="A1665" s="155"/>
      <c r="B1665" s="156"/>
      <c r="C1665" s="240" t="s">
        <v>1551</v>
      </c>
      <c r="D1665" s="241"/>
      <c r="E1665" s="241"/>
      <c r="F1665" s="241"/>
      <c r="G1665" s="241"/>
      <c r="H1665" s="157"/>
      <c r="I1665" s="157"/>
      <c r="J1665" s="157"/>
      <c r="K1665" s="157"/>
      <c r="L1665" s="157"/>
      <c r="M1665" s="157"/>
      <c r="N1665" s="157"/>
      <c r="O1665" s="157"/>
      <c r="P1665" s="157"/>
      <c r="Q1665" s="157"/>
      <c r="R1665" s="157"/>
      <c r="S1665" s="157"/>
      <c r="T1665" s="157"/>
      <c r="U1665" s="157"/>
      <c r="V1665" s="157"/>
      <c r="W1665" s="157"/>
      <c r="X1665" s="157"/>
      <c r="Y1665" s="148"/>
      <c r="Z1665" s="148"/>
      <c r="AA1665" s="148"/>
      <c r="AB1665" s="148"/>
      <c r="AC1665" s="148"/>
      <c r="AD1665" s="148"/>
      <c r="AE1665" s="148"/>
      <c r="AF1665" s="148"/>
      <c r="AG1665" s="148" t="s">
        <v>1514</v>
      </c>
      <c r="AH1665" s="148"/>
      <c r="AI1665" s="148"/>
      <c r="AJ1665" s="148"/>
      <c r="AK1665" s="148"/>
      <c r="AL1665" s="148"/>
      <c r="AM1665" s="148"/>
      <c r="AN1665" s="148"/>
      <c r="AO1665" s="148"/>
      <c r="AP1665" s="148"/>
      <c r="AQ1665" s="148"/>
      <c r="AR1665" s="148"/>
      <c r="AS1665" s="148"/>
      <c r="AT1665" s="148"/>
      <c r="AU1665" s="148"/>
      <c r="AV1665" s="148"/>
      <c r="AW1665" s="148"/>
      <c r="AX1665" s="148"/>
      <c r="AY1665" s="148"/>
      <c r="AZ1665" s="148"/>
      <c r="BA1665" s="181" t="str">
        <f>C1665</f>
        <v>barva dle vzorkování, stěna zděná tl.150mm,zapuštěná madla broušená nerez, cylindrický zámek,kotvení,kování,doplňky,detaily,D+M</v>
      </c>
      <c r="BB1665" s="148"/>
      <c r="BC1665" s="148"/>
      <c r="BD1665" s="148"/>
      <c r="BE1665" s="148"/>
      <c r="BF1665" s="148"/>
      <c r="BG1665" s="148"/>
      <c r="BH1665" s="148"/>
    </row>
    <row r="1666" spans="1:60" ht="33.75" outlineLevel="1" x14ac:dyDescent="0.2">
      <c r="A1666" s="167">
        <v>319</v>
      </c>
      <c r="B1666" s="168" t="s">
        <v>1584</v>
      </c>
      <c r="C1666" s="184" t="s">
        <v>1539</v>
      </c>
      <c r="D1666" s="169" t="s">
        <v>281</v>
      </c>
      <c r="E1666" s="170">
        <v>2</v>
      </c>
      <c r="F1666" s="171"/>
      <c r="G1666" s="172">
        <f>ROUND(E1666*F1666,2)</f>
        <v>0</v>
      </c>
      <c r="H1666" s="171"/>
      <c r="I1666" s="172">
        <f>ROUND(E1666*H1666,2)</f>
        <v>0</v>
      </c>
      <c r="J1666" s="171"/>
      <c r="K1666" s="172">
        <f>ROUND(E1666*J1666,2)</f>
        <v>0</v>
      </c>
      <c r="L1666" s="172">
        <v>15</v>
      </c>
      <c r="M1666" s="172">
        <f>G1666*(1+L1666/100)</f>
        <v>0</v>
      </c>
      <c r="N1666" s="172">
        <v>0</v>
      </c>
      <c r="O1666" s="172">
        <f>ROUND(E1666*N1666,2)</f>
        <v>0</v>
      </c>
      <c r="P1666" s="172">
        <v>0</v>
      </c>
      <c r="Q1666" s="172">
        <f>ROUND(E1666*P1666,2)</f>
        <v>0</v>
      </c>
      <c r="R1666" s="172"/>
      <c r="S1666" s="172" t="s">
        <v>282</v>
      </c>
      <c r="T1666" s="173" t="s">
        <v>283</v>
      </c>
      <c r="U1666" s="157">
        <v>0</v>
      </c>
      <c r="V1666" s="157">
        <f>ROUND(E1666*U1666,2)</f>
        <v>0</v>
      </c>
      <c r="W1666" s="157"/>
      <c r="X1666" s="157" t="s">
        <v>284</v>
      </c>
      <c r="Y1666" s="148"/>
      <c r="Z1666" s="148"/>
      <c r="AA1666" s="148"/>
      <c r="AB1666" s="148"/>
      <c r="AC1666" s="148"/>
      <c r="AD1666" s="148"/>
      <c r="AE1666" s="148"/>
      <c r="AF1666" s="148"/>
      <c r="AG1666" s="148" t="s">
        <v>285</v>
      </c>
      <c r="AH1666" s="148"/>
      <c r="AI1666" s="148"/>
      <c r="AJ1666" s="148"/>
      <c r="AK1666" s="148"/>
      <c r="AL1666" s="148"/>
      <c r="AM1666" s="148"/>
      <c r="AN1666" s="148"/>
      <c r="AO1666" s="148"/>
      <c r="AP1666" s="148"/>
      <c r="AQ1666" s="148"/>
      <c r="AR1666" s="148"/>
      <c r="AS1666" s="148"/>
      <c r="AT1666" s="148"/>
      <c r="AU1666" s="148"/>
      <c r="AV1666" s="148"/>
      <c r="AW1666" s="148"/>
      <c r="AX1666" s="148"/>
      <c r="AY1666" s="148"/>
      <c r="AZ1666" s="148"/>
      <c r="BA1666" s="148"/>
      <c r="BB1666" s="148"/>
      <c r="BC1666" s="148"/>
      <c r="BD1666" s="148"/>
      <c r="BE1666" s="148"/>
      <c r="BF1666" s="148"/>
      <c r="BG1666" s="148"/>
      <c r="BH1666" s="148"/>
    </row>
    <row r="1667" spans="1:60" outlineLevel="1" x14ac:dyDescent="0.2">
      <c r="A1667" s="155"/>
      <c r="B1667" s="156"/>
      <c r="C1667" s="240" t="s">
        <v>1585</v>
      </c>
      <c r="D1667" s="241"/>
      <c r="E1667" s="241"/>
      <c r="F1667" s="241"/>
      <c r="G1667" s="241"/>
      <c r="H1667" s="157"/>
      <c r="I1667" s="157"/>
      <c r="J1667" s="157"/>
      <c r="K1667" s="157"/>
      <c r="L1667" s="157"/>
      <c r="M1667" s="157"/>
      <c r="N1667" s="157"/>
      <c r="O1667" s="157"/>
      <c r="P1667" s="157"/>
      <c r="Q1667" s="157"/>
      <c r="R1667" s="157"/>
      <c r="S1667" s="157"/>
      <c r="T1667" s="157"/>
      <c r="U1667" s="157"/>
      <c r="V1667" s="157"/>
      <c r="W1667" s="157"/>
      <c r="X1667" s="157"/>
      <c r="Y1667" s="148"/>
      <c r="Z1667" s="148"/>
      <c r="AA1667" s="148"/>
      <c r="AB1667" s="148"/>
      <c r="AC1667" s="148"/>
      <c r="AD1667" s="148"/>
      <c r="AE1667" s="148"/>
      <c r="AF1667" s="148"/>
      <c r="AG1667" s="148" t="s">
        <v>1514</v>
      </c>
      <c r="AH1667" s="148"/>
      <c r="AI1667" s="148"/>
      <c r="AJ1667" s="148"/>
      <c r="AK1667" s="148"/>
      <c r="AL1667" s="148"/>
      <c r="AM1667" s="148"/>
      <c r="AN1667" s="148"/>
      <c r="AO1667" s="148"/>
      <c r="AP1667" s="148"/>
      <c r="AQ1667" s="148"/>
      <c r="AR1667" s="148"/>
      <c r="AS1667" s="148"/>
      <c r="AT1667" s="148"/>
      <c r="AU1667" s="148"/>
      <c r="AV1667" s="148"/>
      <c r="AW1667" s="148"/>
      <c r="AX1667" s="148"/>
      <c r="AY1667" s="148"/>
      <c r="AZ1667" s="148"/>
      <c r="BA1667" s="181" t="str">
        <f>C1667</f>
        <v>stěna zděná tl.100mm, rozetové kování klika/klika, broušená nerez, cylindrický zámek,kotvení,kování,doplňky,detaily,D+M</v>
      </c>
      <c r="BB1667" s="148"/>
      <c r="BC1667" s="148"/>
      <c r="BD1667" s="148"/>
      <c r="BE1667" s="148"/>
      <c r="BF1667" s="148"/>
      <c r="BG1667" s="148"/>
      <c r="BH1667" s="148"/>
    </row>
    <row r="1668" spans="1:60" ht="33.75" outlineLevel="1" x14ac:dyDescent="0.2">
      <c r="A1668" s="167">
        <v>320</v>
      </c>
      <c r="B1668" s="168" t="s">
        <v>1586</v>
      </c>
      <c r="C1668" s="184" t="s">
        <v>1587</v>
      </c>
      <c r="D1668" s="169" t="s">
        <v>281</v>
      </c>
      <c r="E1668" s="170">
        <v>2</v>
      </c>
      <c r="F1668" s="171"/>
      <c r="G1668" s="172">
        <f>ROUND(E1668*F1668,2)</f>
        <v>0</v>
      </c>
      <c r="H1668" s="171"/>
      <c r="I1668" s="172">
        <f>ROUND(E1668*H1668,2)</f>
        <v>0</v>
      </c>
      <c r="J1668" s="171"/>
      <c r="K1668" s="172">
        <f>ROUND(E1668*J1668,2)</f>
        <v>0</v>
      </c>
      <c r="L1668" s="172">
        <v>15</v>
      </c>
      <c r="M1668" s="172">
        <f>G1668*(1+L1668/100)</f>
        <v>0</v>
      </c>
      <c r="N1668" s="172">
        <v>0</v>
      </c>
      <c r="O1668" s="172">
        <f>ROUND(E1668*N1668,2)</f>
        <v>0</v>
      </c>
      <c r="P1668" s="172">
        <v>0</v>
      </c>
      <c r="Q1668" s="172">
        <f>ROUND(E1668*P1668,2)</f>
        <v>0</v>
      </c>
      <c r="R1668" s="172"/>
      <c r="S1668" s="172" t="s">
        <v>282</v>
      </c>
      <c r="T1668" s="173" t="s">
        <v>283</v>
      </c>
      <c r="U1668" s="157">
        <v>0</v>
      </c>
      <c r="V1668" s="157">
        <f>ROUND(E1668*U1668,2)</f>
        <v>0</v>
      </c>
      <c r="W1668" s="157"/>
      <c r="X1668" s="157" t="s">
        <v>284</v>
      </c>
      <c r="Y1668" s="148"/>
      <c r="Z1668" s="148"/>
      <c r="AA1668" s="148"/>
      <c r="AB1668" s="148"/>
      <c r="AC1668" s="148"/>
      <c r="AD1668" s="148"/>
      <c r="AE1668" s="148"/>
      <c r="AF1668" s="148"/>
      <c r="AG1668" s="148" t="s">
        <v>285</v>
      </c>
      <c r="AH1668" s="148"/>
      <c r="AI1668" s="148"/>
      <c r="AJ1668" s="148"/>
      <c r="AK1668" s="148"/>
      <c r="AL1668" s="148"/>
      <c r="AM1668" s="148"/>
      <c r="AN1668" s="148"/>
      <c r="AO1668" s="148"/>
      <c r="AP1668" s="148"/>
      <c r="AQ1668" s="148"/>
      <c r="AR1668" s="148"/>
      <c r="AS1668" s="148"/>
      <c r="AT1668" s="148"/>
      <c r="AU1668" s="148"/>
      <c r="AV1668" s="148"/>
      <c r="AW1668" s="148"/>
      <c r="AX1668" s="148"/>
      <c r="AY1668" s="148"/>
      <c r="AZ1668" s="148"/>
      <c r="BA1668" s="148"/>
      <c r="BB1668" s="148"/>
      <c r="BC1668" s="148"/>
      <c r="BD1668" s="148"/>
      <c r="BE1668" s="148"/>
      <c r="BF1668" s="148"/>
      <c r="BG1668" s="148"/>
      <c r="BH1668" s="148"/>
    </row>
    <row r="1669" spans="1:60" ht="22.5" outlineLevel="1" x14ac:dyDescent="0.2">
      <c r="A1669" s="155"/>
      <c r="B1669" s="156"/>
      <c r="C1669" s="240" t="s">
        <v>1581</v>
      </c>
      <c r="D1669" s="241"/>
      <c r="E1669" s="241"/>
      <c r="F1669" s="241"/>
      <c r="G1669" s="241"/>
      <c r="H1669" s="157"/>
      <c r="I1669" s="157"/>
      <c r="J1669" s="157"/>
      <c r="K1669" s="157"/>
      <c r="L1669" s="157"/>
      <c r="M1669" s="157"/>
      <c r="N1669" s="157"/>
      <c r="O1669" s="157"/>
      <c r="P1669" s="157"/>
      <c r="Q1669" s="157"/>
      <c r="R1669" s="157"/>
      <c r="S1669" s="157"/>
      <c r="T1669" s="157"/>
      <c r="U1669" s="157"/>
      <c r="V1669" s="157"/>
      <c r="W1669" s="157"/>
      <c r="X1669" s="157"/>
      <c r="Y1669" s="148"/>
      <c r="Z1669" s="148"/>
      <c r="AA1669" s="148"/>
      <c r="AB1669" s="148"/>
      <c r="AC1669" s="148"/>
      <c r="AD1669" s="148"/>
      <c r="AE1669" s="148"/>
      <c r="AF1669" s="148"/>
      <c r="AG1669" s="148" t="s">
        <v>1514</v>
      </c>
      <c r="AH1669" s="148"/>
      <c r="AI1669" s="148"/>
      <c r="AJ1669" s="148"/>
      <c r="AK1669" s="148"/>
      <c r="AL1669" s="148"/>
      <c r="AM1669" s="148"/>
      <c r="AN1669" s="148"/>
      <c r="AO1669" s="148"/>
      <c r="AP1669" s="148"/>
      <c r="AQ1669" s="148"/>
      <c r="AR1669" s="148"/>
      <c r="AS1669" s="148"/>
      <c r="AT1669" s="148"/>
      <c r="AU1669" s="148"/>
      <c r="AV1669" s="148"/>
      <c r="AW1669" s="148"/>
      <c r="AX1669" s="148"/>
      <c r="AY1669" s="148"/>
      <c r="AZ1669" s="148"/>
      <c r="BA1669" s="181" t="str">
        <f>C1669</f>
        <v>HPL laminát, barva dle vzorkování, stěna zděná tl.150mm, rozetové kování klika/klika, broušená nerez, cylindrický zámek,kotvení,kování,doplňky,detaily,D+M</v>
      </c>
      <c r="BB1669" s="148"/>
      <c r="BC1669" s="148"/>
      <c r="BD1669" s="148"/>
      <c r="BE1669" s="148"/>
      <c r="BF1669" s="148"/>
      <c r="BG1669" s="148"/>
      <c r="BH1669" s="148"/>
    </row>
    <row r="1670" spans="1:60" ht="33.75" outlineLevel="1" x14ac:dyDescent="0.2">
      <c r="A1670" s="167">
        <v>321</v>
      </c>
      <c r="B1670" s="168" t="s">
        <v>1588</v>
      </c>
      <c r="C1670" s="184" t="s">
        <v>1589</v>
      </c>
      <c r="D1670" s="169" t="s">
        <v>281</v>
      </c>
      <c r="E1670" s="170">
        <v>2</v>
      </c>
      <c r="F1670" s="171"/>
      <c r="G1670" s="172">
        <f>ROUND(E1670*F1670,2)</f>
        <v>0</v>
      </c>
      <c r="H1670" s="171"/>
      <c r="I1670" s="172">
        <f>ROUND(E1670*H1670,2)</f>
        <v>0</v>
      </c>
      <c r="J1670" s="171"/>
      <c r="K1670" s="172">
        <f>ROUND(E1670*J1670,2)</f>
        <v>0</v>
      </c>
      <c r="L1670" s="172">
        <v>15</v>
      </c>
      <c r="M1670" s="172">
        <f>G1670*(1+L1670/100)</f>
        <v>0</v>
      </c>
      <c r="N1670" s="172">
        <v>0</v>
      </c>
      <c r="O1670" s="172">
        <f>ROUND(E1670*N1670,2)</f>
        <v>0</v>
      </c>
      <c r="P1670" s="172">
        <v>0</v>
      </c>
      <c r="Q1670" s="172">
        <f>ROUND(E1670*P1670,2)</f>
        <v>0</v>
      </c>
      <c r="R1670" s="172"/>
      <c r="S1670" s="172" t="s">
        <v>282</v>
      </c>
      <c r="T1670" s="173" t="s">
        <v>283</v>
      </c>
      <c r="U1670" s="157">
        <v>0</v>
      </c>
      <c r="V1670" s="157">
        <f>ROUND(E1670*U1670,2)</f>
        <v>0</v>
      </c>
      <c r="W1670" s="157"/>
      <c r="X1670" s="157" t="s">
        <v>284</v>
      </c>
      <c r="Y1670" s="148"/>
      <c r="Z1670" s="148"/>
      <c r="AA1670" s="148"/>
      <c r="AB1670" s="148"/>
      <c r="AC1670" s="148"/>
      <c r="AD1670" s="148"/>
      <c r="AE1670" s="148"/>
      <c r="AF1670" s="148"/>
      <c r="AG1670" s="148" t="s">
        <v>285</v>
      </c>
      <c r="AH1670" s="148"/>
      <c r="AI1670" s="148"/>
      <c r="AJ1670" s="148"/>
      <c r="AK1670" s="148"/>
      <c r="AL1670" s="148"/>
      <c r="AM1670" s="148"/>
      <c r="AN1670" s="148"/>
      <c r="AO1670" s="148"/>
      <c r="AP1670" s="148"/>
      <c r="AQ1670" s="148"/>
      <c r="AR1670" s="148"/>
      <c r="AS1670" s="148"/>
      <c r="AT1670" s="148"/>
      <c r="AU1670" s="148"/>
      <c r="AV1670" s="148"/>
      <c r="AW1670" s="148"/>
      <c r="AX1670" s="148"/>
      <c r="AY1670" s="148"/>
      <c r="AZ1670" s="148"/>
      <c r="BA1670" s="148"/>
      <c r="BB1670" s="148"/>
      <c r="BC1670" s="148"/>
      <c r="BD1670" s="148"/>
      <c r="BE1670" s="148"/>
      <c r="BF1670" s="148"/>
      <c r="BG1670" s="148"/>
      <c r="BH1670" s="148"/>
    </row>
    <row r="1671" spans="1:60" outlineLevel="1" x14ac:dyDescent="0.2">
      <c r="A1671" s="155"/>
      <c r="B1671" s="156"/>
      <c r="C1671" s="240" t="s">
        <v>1590</v>
      </c>
      <c r="D1671" s="241"/>
      <c r="E1671" s="241"/>
      <c r="F1671" s="241"/>
      <c r="G1671" s="241"/>
      <c r="H1671" s="157"/>
      <c r="I1671" s="157"/>
      <c r="J1671" s="157"/>
      <c r="K1671" s="157"/>
      <c r="L1671" s="157"/>
      <c r="M1671" s="157"/>
      <c r="N1671" s="157"/>
      <c r="O1671" s="157"/>
      <c r="P1671" s="157"/>
      <c r="Q1671" s="157"/>
      <c r="R1671" s="157"/>
      <c r="S1671" s="157"/>
      <c r="T1671" s="157"/>
      <c r="U1671" s="157"/>
      <c r="V1671" s="157"/>
      <c r="W1671" s="157"/>
      <c r="X1671" s="157"/>
      <c r="Y1671" s="148"/>
      <c r="Z1671" s="148"/>
      <c r="AA1671" s="148"/>
      <c r="AB1671" s="148"/>
      <c r="AC1671" s="148"/>
      <c r="AD1671" s="148"/>
      <c r="AE1671" s="148"/>
      <c r="AF1671" s="148"/>
      <c r="AG1671" s="148" t="s">
        <v>1514</v>
      </c>
      <c r="AH1671" s="148"/>
      <c r="AI1671" s="148"/>
      <c r="AJ1671" s="148"/>
      <c r="AK1671" s="148"/>
      <c r="AL1671" s="148"/>
      <c r="AM1671" s="148"/>
      <c r="AN1671" s="148"/>
      <c r="AO1671" s="148"/>
      <c r="AP1671" s="148"/>
      <c r="AQ1671" s="148"/>
      <c r="AR1671" s="148"/>
      <c r="AS1671" s="148"/>
      <c r="AT1671" s="148"/>
      <c r="AU1671" s="148"/>
      <c r="AV1671" s="148"/>
      <c r="AW1671" s="148"/>
      <c r="AX1671" s="148"/>
      <c r="AY1671" s="148"/>
      <c r="AZ1671" s="148"/>
      <c r="BA1671" s="181" t="str">
        <f>C1671</f>
        <v>vzorkování, stěna zděná tl.200mm, rozetové kování klika/klika, broušená nerez, cylindrický zámek,kotvení,kování,doplňky,detaily,D+M</v>
      </c>
      <c r="BB1671" s="148"/>
      <c r="BC1671" s="148"/>
      <c r="BD1671" s="148"/>
      <c r="BE1671" s="148"/>
      <c r="BF1671" s="148"/>
      <c r="BG1671" s="148"/>
      <c r="BH1671" s="148"/>
    </row>
    <row r="1672" spans="1:60" ht="33.75" outlineLevel="1" x14ac:dyDescent="0.2">
      <c r="A1672" s="167">
        <v>322</v>
      </c>
      <c r="B1672" s="168" t="s">
        <v>1591</v>
      </c>
      <c r="C1672" s="184" t="s">
        <v>1592</v>
      </c>
      <c r="D1672" s="169" t="s">
        <v>281</v>
      </c>
      <c r="E1672" s="170">
        <v>6</v>
      </c>
      <c r="F1672" s="171"/>
      <c r="G1672" s="172">
        <f>ROUND(E1672*F1672,2)</f>
        <v>0</v>
      </c>
      <c r="H1672" s="171"/>
      <c r="I1672" s="172">
        <f>ROUND(E1672*H1672,2)</f>
        <v>0</v>
      </c>
      <c r="J1672" s="171"/>
      <c r="K1672" s="172">
        <f>ROUND(E1672*J1672,2)</f>
        <v>0</v>
      </c>
      <c r="L1672" s="172">
        <v>15</v>
      </c>
      <c r="M1672" s="172">
        <f>G1672*(1+L1672/100)</f>
        <v>0</v>
      </c>
      <c r="N1672" s="172">
        <v>0</v>
      </c>
      <c r="O1672" s="172">
        <f>ROUND(E1672*N1672,2)</f>
        <v>0</v>
      </c>
      <c r="P1672" s="172">
        <v>0</v>
      </c>
      <c r="Q1672" s="172">
        <f>ROUND(E1672*P1672,2)</f>
        <v>0</v>
      </c>
      <c r="R1672" s="172"/>
      <c r="S1672" s="172" t="s">
        <v>282</v>
      </c>
      <c r="T1672" s="173" t="s">
        <v>283</v>
      </c>
      <c r="U1672" s="157">
        <v>0</v>
      </c>
      <c r="V1672" s="157">
        <f>ROUND(E1672*U1672,2)</f>
        <v>0</v>
      </c>
      <c r="W1672" s="157"/>
      <c r="X1672" s="157" t="s">
        <v>292</v>
      </c>
      <c r="Y1672" s="148"/>
      <c r="Z1672" s="148"/>
      <c r="AA1672" s="148"/>
      <c r="AB1672" s="148"/>
      <c r="AC1672" s="148"/>
      <c r="AD1672" s="148"/>
      <c r="AE1672" s="148"/>
      <c r="AF1672" s="148"/>
      <c r="AG1672" s="148" t="s">
        <v>1242</v>
      </c>
      <c r="AH1672" s="148"/>
      <c r="AI1672" s="148"/>
      <c r="AJ1672" s="148"/>
      <c r="AK1672" s="148"/>
      <c r="AL1672" s="148"/>
      <c r="AM1672" s="148"/>
      <c r="AN1672" s="148"/>
      <c r="AO1672" s="148"/>
      <c r="AP1672" s="148"/>
      <c r="AQ1672" s="148"/>
      <c r="AR1672" s="148"/>
      <c r="AS1672" s="148"/>
      <c r="AT1672" s="148"/>
      <c r="AU1672" s="148"/>
      <c r="AV1672" s="148"/>
      <c r="AW1672" s="148"/>
      <c r="AX1672" s="148"/>
      <c r="AY1672" s="148"/>
      <c r="AZ1672" s="148"/>
      <c r="BA1672" s="148"/>
      <c r="BB1672" s="148"/>
      <c r="BC1672" s="148"/>
      <c r="BD1672" s="148"/>
      <c r="BE1672" s="148"/>
      <c r="BF1672" s="148"/>
      <c r="BG1672" s="148"/>
      <c r="BH1672" s="148"/>
    </row>
    <row r="1673" spans="1:60" ht="22.5" outlineLevel="1" x14ac:dyDescent="0.2">
      <c r="A1673" s="155"/>
      <c r="B1673" s="156"/>
      <c r="C1673" s="240" t="s">
        <v>1593</v>
      </c>
      <c r="D1673" s="241"/>
      <c r="E1673" s="241"/>
      <c r="F1673" s="241"/>
      <c r="G1673" s="241"/>
      <c r="H1673" s="157"/>
      <c r="I1673" s="157"/>
      <c r="J1673" s="157"/>
      <c r="K1673" s="157"/>
      <c r="L1673" s="157"/>
      <c r="M1673" s="157"/>
      <c r="N1673" s="157"/>
      <c r="O1673" s="157"/>
      <c r="P1673" s="157"/>
      <c r="Q1673" s="157"/>
      <c r="R1673" s="157"/>
      <c r="S1673" s="157"/>
      <c r="T1673" s="157"/>
      <c r="U1673" s="157"/>
      <c r="V1673" s="157"/>
      <c r="W1673" s="157"/>
      <c r="X1673" s="157"/>
      <c r="Y1673" s="148"/>
      <c r="Z1673" s="148"/>
      <c r="AA1673" s="148"/>
      <c r="AB1673" s="148"/>
      <c r="AC1673" s="148"/>
      <c r="AD1673" s="148"/>
      <c r="AE1673" s="148"/>
      <c r="AF1673" s="148"/>
      <c r="AG1673" s="148" t="s">
        <v>1514</v>
      </c>
      <c r="AH1673" s="148"/>
      <c r="AI1673" s="148"/>
      <c r="AJ1673" s="148"/>
      <c r="AK1673" s="148"/>
      <c r="AL1673" s="148"/>
      <c r="AM1673" s="148"/>
      <c r="AN1673" s="148"/>
      <c r="AO1673" s="148"/>
      <c r="AP1673" s="148"/>
      <c r="AQ1673" s="148"/>
      <c r="AR1673" s="148"/>
      <c r="AS1673" s="148"/>
      <c r="AT1673" s="148"/>
      <c r="AU1673" s="148"/>
      <c r="AV1673" s="148"/>
      <c r="AW1673" s="148"/>
      <c r="AX1673" s="148"/>
      <c r="AY1673" s="148"/>
      <c r="AZ1673" s="148"/>
      <c r="BA1673" s="181" t="str">
        <f>C1673</f>
        <v>laminát, barva dle vzorkování, stěna zděná tl.200mm,zapuštěná madla broušená nerez, cylindrický zámek,kotvení,kování,doplňky,detaily,D+M</v>
      </c>
      <c r="BB1673" s="148"/>
      <c r="BC1673" s="148"/>
      <c r="BD1673" s="148"/>
      <c r="BE1673" s="148"/>
      <c r="BF1673" s="148"/>
      <c r="BG1673" s="148"/>
      <c r="BH1673" s="148"/>
    </row>
    <row r="1674" spans="1:60" ht="33.75" outlineLevel="1" x14ac:dyDescent="0.2">
      <c r="A1674" s="167">
        <v>323</v>
      </c>
      <c r="B1674" s="168" t="s">
        <v>1594</v>
      </c>
      <c r="C1674" s="184" t="s">
        <v>1595</v>
      </c>
      <c r="D1674" s="169" t="s">
        <v>281</v>
      </c>
      <c r="E1674" s="170">
        <v>8</v>
      </c>
      <c r="F1674" s="171"/>
      <c r="G1674" s="172">
        <f>ROUND(E1674*F1674,2)</f>
        <v>0</v>
      </c>
      <c r="H1674" s="171"/>
      <c r="I1674" s="172">
        <f>ROUND(E1674*H1674,2)</f>
        <v>0</v>
      </c>
      <c r="J1674" s="171"/>
      <c r="K1674" s="172">
        <f>ROUND(E1674*J1674,2)</f>
        <v>0</v>
      </c>
      <c r="L1674" s="172">
        <v>15</v>
      </c>
      <c r="M1674" s="172">
        <f>G1674*(1+L1674/100)</f>
        <v>0</v>
      </c>
      <c r="N1674" s="172">
        <v>0</v>
      </c>
      <c r="O1674" s="172">
        <f>ROUND(E1674*N1674,2)</f>
        <v>0</v>
      </c>
      <c r="P1674" s="172">
        <v>0</v>
      </c>
      <c r="Q1674" s="172">
        <f>ROUND(E1674*P1674,2)</f>
        <v>0</v>
      </c>
      <c r="R1674" s="172"/>
      <c r="S1674" s="172" t="s">
        <v>282</v>
      </c>
      <c r="T1674" s="173" t="s">
        <v>283</v>
      </c>
      <c r="U1674" s="157">
        <v>0</v>
      </c>
      <c r="V1674" s="157">
        <f>ROUND(E1674*U1674,2)</f>
        <v>0</v>
      </c>
      <c r="W1674" s="157"/>
      <c r="X1674" s="157" t="s">
        <v>284</v>
      </c>
      <c r="Y1674" s="148"/>
      <c r="Z1674" s="148"/>
      <c r="AA1674" s="148"/>
      <c r="AB1674" s="148"/>
      <c r="AC1674" s="148"/>
      <c r="AD1674" s="148"/>
      <c r="AE1674" s="148"/>
      <c r="AF1674" s="148"/>
      <c r="AG1674" s="148" t="s">
        <v>285</v>
      </c>
      <c r="AH1674" s="148"/>
      <c r="AI1674" s="148"/>
      <c r="AJ1674" s="148"/>
      <c r="AK1674" s="148"/>
      <c r="AL1674" s="148"/>
      <c r="AM1674" s="148"/>
      <c r="AN1674" s="148"/>
      <c r="AO1674" s="148"/>
      <c r="AP1674" s="148"/>
      <c r="AQ1674" s="148"/>
      <c r="AR1674" s="148"/>
      <c r="AS1674" s="148"/>
      <c r="AT1674" s="148"/>
      <c r="AU1674" s="148"/>
      <c r="AV1674" s="148"/>
      <c r="AW1674" s="148"/>
      <c r="AX1674" s="148"/>
      <c r="AY1674" s="148"/>
      <c r="AZ1674" s="148"/>
      <c r="BA1674" s="148"/>
      <c r="BB1674" s="148"/>
      <c r="BC1674" s="148"/>
      <c r="BD1674" s="148"/>
      <c r="BE1674" s="148"/>
      <c r="BF1674" s="148"/>
      <c r="BG1674" s="148"/>
      <c r="BH1674" s="148"/>
    </row>
    <row r="1675" spans="1:60" ht="22.5" outlineLevel="1" x14ac:dyDescent="0.2">
      <c r="A1675" s="155"/>
      <c r="B1675" s="156"/>
      <c r="C1675" s="240" t="s">
        <v>1596</v>
      </c>
      <c r="D1675" s="241"/>
      <c r="E1675" s="241"/>
      <c r="F1675" s="241"/>
      <c r="G1675" s="241"/>
      <c r="H1675" s="157"/>
      <c r="I1675" s="157"/>
      <c r="J1675" s="157"/>
      <c r="K1675" s="157"/>
      <c r="L1675" s="157"/>
      <c r="M1675" s="157"/>
      <c r="N1675" s="157"/>
      <c r="O1675" s="157"/>
      <c r="P1675" s="157"/>
      <c r="Q1675" s="157"/>
      <c r="R1675" s="157"/>
      <c r="S1675" s="157"/>
      <c r="T1675" s="157"/>
      <c r="U1675" s="157"/>
      <c r="V1675" s="157"/>
      <c r="W1675" s="157"/>
      <c r="X1675" s="157"/>
      <c r="Y1675" s="148"/>
      <c r="Z1675" s="148"/>
      <c r="AA1675" s="148"/>
      <c r="AB1675" s="148"/>
      <c r="AC1675" s="148"/>
      <c r="AD1675" s="148"/>
      <c r="AE1675" s="148"/>
      <c r="AF1675" s="148"/>
      <c r="AG1675" s="148" t="s">
        <v>1514</v>
      </c>
      <c r="AH1675" s="148"/>
      <c r="AI1675" s="148"/>
      <c r="AJ1675" s="148"/>
      <c r="AK1675" s="148"/>
      <c r="AL1675" s="148"/>
      <c r="AM1675" s="148"/>
      <c r="AN1675" s="148"/>
      <c r="AO1675" s="148"/>
      <c r="AP1675" s="148"/>
      <c r="AQ1675" s="148"/>
      <c r="AR1675" s="148"/>
      <c r="AS1675" s="148"/>
      <c r="AT1675" s="148"/>
      <c r="AU1675" s="148"/>
      <c r="AV1675" s="148"/>
      <c r="AW1675" s="148"/>
      <c r="AX1675" s="148"/>
      <c r="AY1675" s="148"/>
      <c r="AZ1675" s="148"/>
      <c r="BA1675" s="181" t="str">
        <f>C1675</f>
        <v>barva dle vzorkování, stěna zděná tl.200mm, rozetové kování klika/klika, broušená nerez, cylindrický zámek,kotvení,kování,doplňky,detaily,D+M</v>
      </c>
      <c r="BB1675" s="148"/>
      <c r="BC1675" s="148"/>
      <c r="BD1675" s="148"/>
      <c r="BE1675" s="148"/>
      <c r="BF1675" s="148"/>
      <c r="BG1675" s="148"/>
      <c r="BH1675" s="148"/>
    </row>
    <row r="1676" spans="1:60" ht="33.75" outlineLevel="1" x14ac:dyDescent="0.2">
      <c r="A1676" s="167">
        <v>324</v>
      </c>
      <c r="B1676" s="168" t="s">
        <v>1597</v>
      </c>
      <c r="C1676" s="184" t="s">
        <v>1598</v>
      </c>
      <c r="D1676" s="169" t="s">
        <v>281</v>
      </c>
      <c r="E1676" s="170">
        <v>4</v>
      </c>
      <c r="F1676" s="171"/>
      <c r="G1676" s="172">
        <f>ROUND(E1676*F1676,2)</f>
        <v>0</v>
      </c>
      <c r="H1676" s="171"/>
      <c r="I1676" s="172">
        <f>ROUND(E1676*H1676,2)</f>
        <v>0</v>
      </c>
      <c r="J1676" s="171"/>
      <c r="K1676" s="172">
        <f>ROUND(E1676*J1676,2)</f>
        <v>0</v>
      </c>
      <c r="L1676" s="172">
        <v>15</v>
      </c>
      <c r="M1676" s="172">
        <f>G1676*(1+L1676/100)</f>
        <v>0</v>
      </c>
      <c r="N1676" s="172">
        <v>0</v>
      </c>
      <c r="O1676" s="172">
        <f>ROUND(E1676*N1676,2)</f>
        <v>0</v>
      </c>
      <c r="P1676" s="172">
        <v>0</v>
      </c>
      <c r="Q1676" s="172">
        <f>ROUND(E1676*P1676,2)</f>
        <v>0</v>
      </c>
      <c r="R1676" s="172"/>
      <c r="S1676" s="172" t="s">
        <v>282</v>
      </c>
      <c r="T1676" s="173" t="s">
        <v>283</v>
      </c>
      <c r="U1676" s="157">
        <v>0</v>
      </c>
      <c r="V1676" s="157">
        <f>ROUND(E1676*U1676,2)</f>
        <v>0</v>
      </c>
      <c r="W1676" s="157"/>
      <c r="X1676" s="157" t="s">
        <v>284</v>
      </c>
      <c r="Y1676" s="148"/>
      <c r="Z1676" s="148"/>
      <c r="AA1676" s="148"/>
      <c r="AB1676" s="148"/>
      <c r="AC1676" s="148"/>
      <c r="AD1676" s="148"/>
      <c r="AE1676" s="148"/>
      <c r="AF1676" s="148"/>
      <c r="AG1676" s="148" t="s">
        <v>285</v>
      </c>
      <c r="AH1676" s="148"/>
      <c r="AI1676" s="148"/>
      <c r="AJ1676" s="148"/>
      <c r="AK1676" s="148"/>
      <c r="AL1676" s="148"/>
      <c r="AM1676" s="148"/>
      <c r="AN1676" s="148"/>
      <c r="AO1676" s="148"/>
      <c r="AP1676" s="148"/>
      <c r="AQ1676" s="148"/>
      <c r="AR1676" s="148"/>
      <c r="AS1676" s="148"/>
      <c r="AT1676" s="148"/>
      <c r="AU1676" s="148"/>
      <c r="AV1676" s="148"/>
      <c r="AW1676" s="148"/>
      <c r="AX1676" s="148"/>
      <c r="AY1676" s="148"/>
      <c r="AZ1676" s="148"/>
      <c r="BA1676" s="148"/>
      <c r="BB1676" s="148"/>
      <c r="BC1676" s="148"/>
      <c r="BD1676" s="148"/>
      <c r="BE1676" s="148"/>
      <c r="BF1676" s="148"/>
      <c r="BG1676" s="148"/>
      <c r="BH1676" s="148"/>
    </row>
    <row r="1677" spans="1:60" ht="22.5" outlineLevel="1" x14ac:dyDescent="0.2">
      <c r="A1677" s="155"/>
      <c r="B1677" s="156"/>
      <c r="C1677" s="240" t="s">
        <v>1596</v>
      </c>
      <c r="D1677" s="241"/>
      <c r="E1677" s="241"/>
      <c r="F1677" s="241"/>
      <c r="G1677" s="241"/>
      <c r="H1677" s="157"/>
      <c r="I1677" s="157"/>
      <c r="J1677" s="157"/>
      <c r="K1677" s="157"/>
      <c r="L1677" s="157"/>
      <c r="M1677" s="157"/>
      <c r="N1677" s="157"/>
      <c r="O1677" s="157"/>
      <c r="P1677" s="157"/>
      <c r="Q1677" s="157"/>
      <c r="R1677" s="157"/>
      <c r="S1677" s="157"/>
      <c r="T1677" s="157"/>
      <c r="U1677" s="157"/>
      <c r="V1677" s="157"/>
      <c r="W1677" s="157"/>
      <c r="X1677" s="157"/>
      <c r="Y1677" s="148"/>
      <c r="Z1677" s="148"/>
      <c r="AA1677" s="148"/>
      <c r="AB1677" s="148"/>
      <c r="AC1677" s="148"/>
      <c r="AD1677" s="148"/>
      <c r="AE1677" s="148"/>
      <c r="AF1677" s="148"/>
      <c r="AG1677" s="148" t="s">
        <v>1514</v>
      </c>
      <c r="AH1677" s="148"/>
      <c r="AI1677" s="148"/>
      <c r="AJ1677" s="148"/>
      <c r="AK1677" s="148"/>
      <c r="AL1677" s="148"/>
      <c r="AM1677" s="148"/>
      <c r="AN1677" s="148"/>
      <c r="AO1677" s="148"/>
      <c r="AP1677" s="148"/>
      <c r="AQ1677" s="148"/>
      <c r="AR1677" s="148"/>
      <c r="AS1677" s="148"/>
      <c r="AT1677" s="148"/>
      <c r="AU1677" s="148"/>
      <c r="AV1677" s="148"/>
      <c r="AW1677" s="148"/>
      <c r="AX1677" s="148"/>
      <c r="AY1677" s="148"/>
      <c r="AZ1677" s="148"/>
      <c r="BA1677" s="181" t="str">
        <f>C1677</f>
        <v>barva dle vzorkování, stěna zděná tl.200mm, rozetové kování klika/klika, broušená nerez, cylindrický zámek,kotvení,kování,doplňky,detaily,D+M</v>
      </c>
      <c r="BB1677" s="148"/>
      <c r="BC1677" s="148"/>
      <c r="BD1677" s="148"/>
      <c r="BE1677" s="148"/>
      <c r="BF1677" s="148"/>
      <c r="BG1677" s="148"/>
      <c r="BH1677" s="148"/>
    </row>
    <row r="1678" spans="1:60" ht="33.75" outlineLevel="1" x14ac:dyDescent="0.2">
      <c r="A1678" s="167">
        <v>325</v>
      </c>
      <c r="B1678" s="168" t="s">
        <v>1599</v>
      </c>
      <c r="C1678" s="184" t="s">
        <v>1550</v>
      </c>
      <c r="D1678" s="169" t="s">
        <v>281</v>
      </c>
      <c r="E1678" s="170">
        <v>2</v>
      </c>
      <c r="F1678" s="171"/>
      <c r="G1678" s="172">
        <f>ROUND(E1678*F1678,2)</f>
        <v>0</v>
      </c>
      <c r="H1678" s="171"/>
      <c r="I1678" s="172">
        <f>ROUND(E1678*H1678,2)</f>
        <v>0</v>
      </c>
      <c r="J1678" s="171"/>
      <c r="K1678" s="172">
        <f>ROUND(E1678*J1678,2)</f>
        <v>0</v>
      </c>
      <c r="L1678" s="172">
        <v>15</v>
      </c>
      <c r="M1678" s="172">
        <f>G1678*(1+L1678/100)</f>
        <v>0</v>
      </c>
      <c r="N1678" s="172">
        <v>0</v>
      </c>
      <c r="O1678" s="172">
        <f>ROUND(E1678*N1678,2)</f>
        <v>0</v>
      </c>
      <c r="P1678" s="172">
        <v>0</v>
      </c>
      <c r="Q1678" s="172">
        <f>ROUND(E1678*P1678,2)</f>
        <v>0</v>
      </c>
      <c r="R1678" s="172"/>
      <c r="S1678" s="172" t="s">
        <v>282</v>
      </c>
      <c r="T1678" s="173" t="s">
        <v>283</v>
      </c>
      <c r="U1678" s="157">
        <v>0</v>
      </c>
      <c r="V1678" s="157">
        <f>ROUND(E1678*U1678,2)</f>
        <v>0</v>
      </c>
      <c r="W1678" s="157"/>
      <c r="X1678" s="157" t="s">
        <v>292</v>
      </c>
      <c r="Y1678" s="148"/>
      <c r="Z1678" s="148"/>
      <c r="AA1678" s="148"/>
      <c r="AB1678" s="148"/>
      <c r="AC1678" s="148"/>
      <c r="AD1678" s="148"/>
      <c r="AE1678" s="148"/>
      <c r="AF1678" s="148"/>
      <c r="AG1678" s="148" t="s">
        <v>1242</v>
      </c>
      <c r="AH1678" s="148"/>
      <c r="AI1678" s="148"/>
      <c r="AJ1678" s="148"/>
      <c r="AK1678" s="148"/>
      <c r="AL1678" s="148"/>
      <c r="AM1678" s="148"/>
      <c r="AN1678" s="148"/>
      <c r="AO1678" s="148"/>
      <c r="AP1678" s="148"/>
      <c r="AQ1678" s="148"/>
      <c r="AR1678" s="148"/>
      <c r="AS1678" s="148"/>
      <c r="AT1678" s="148"/>
      <c r="AU1678" s="148"/>
      <c r="AV1678" s="148"/>
      <c r="AW1678" s="148"/>
      <c r="AX1678" s="148"/>
      <c r="AY1678" s="148"/>
      <c r="AZ1678" s="148"/>
      <c r="BA1678" s="148"/>
      <c r="BB1678" s="148"/>
      <c r="BC1678" s="148"/>
      <c r="BD1678" s="148"/>
      <c r="BE1678" s="148"/>
      <c r="BF1678" s="148"/>
      <c r="BG1678" s="148"/>
      <c r="BH1678" s="148"/>
    </row>
    <row r="1679" spans="1:60" outlineLevel="1" x14ac:dyDescent="0.2">
      <c r="A1679" s="155"/>
      <c r="B1679" s="156"/>
      <c r="C1679" s="240" t="s">
        <v>1575</v>
      </c>
      <c r="D1679" s="241"/>
      <c r="E1679" s="241"/>
      <c r="F1679" s="241"/>
      <c r="G1679" s="241"/>
      <c r="H1679" s="157"/>
      <c r="I1679" s="157"/>
      <c r="J1679" s="157"/>
      <c r="K1679" s="157"/>
      <c r="L1679" s="157"/>
      <c r="M1679" s="157"/>
      <c r="N1679" s="157"/>
      <c r="O1679" s="157"/>
      <c r="P1679" s="157"/>
      <c r="Q1679" s="157"/>
      <c r="R1679" s="157"/>
      <c r="S1679" s="157"/>
      <c r="T1679" s="157"/>
      <c r="U1679" s="157"/>
      <c r="V1679" s="157"/>
      <c r="W1679" s="157"/>
      <c r="X1679" s="157"/>
      <c r="Y1679" s="148"/>
      <c r="Z1679" s="148"/>
      <c r="AA1679" s="148"/>
      <c r="AB1679" s="148"/>
      <c r="AC1679" s="148"/>
      <c r="AD1679" s="148"/>
      <c r="AE1679" s="148"/>
      <c r="AF1679" s="148"/>
      <c r="AG1679" s="148" t="s">
        <v>1514</v>
      </c>
      <c r="AH1679" s="148"/>
      <c r="AI1679" s="148"/>
      <c r="AJ1679" s="148"/>
      <c r="AK1679" s="148"/>
      <c r="AL1679" s="148"/>
      <c r="AM1679" s="148"/>
      <c r="AN1679" s="148"/>
      <c r="AO1679" s="148"/>
      <c r="AP1679" s="148"/>
      <c r="AQ1679" s="148"/>
      <c r="AR1679" s="148"/>
      <c r="AS1679" s="148"/>
      <c r="AT1679" s="148"/>
      <c r="AU1679" s="148"/>
      <c r="AV1679" s="148"/>
      <c r="AW1679" s="148"/>
      <c r="AX1679" s="148"/>
      <c r="AY1679" s="148"/>
      <c r="AZ1679" s="148"/>
      <c r="BA1679" s="181" t="str">
        <f>C1679</f>
        <v>barva dle vzorkování, stěna zděná tl.200mm,zapuštěná madla broušená nerez, WC zámek,kotvení,kování,doplňky,detaily,D+M</v>
      </c>
      <c r="BB1679" s="148"/>
      <c r="BC1679" s="148"/>
      <c r="BD1679" s="148"/>
      <c r="BE1679" s="148"/>
      <c r="BF1679" s="148"/>
      <c r="BG1679" s="148"/>
      <c r="BH1679" s="148"/>
    </row>
    <row r="1680" spans="1:60" ht="33.75" outlineLevel="1" x14ac:dyDescent="0.2">
      <c r="A1680" s="167">
        <v>326</v>
      </c>
      <c r="B1680" s="168" t="s">
        <v>1600</v>
      </c>
      <c r="C1680" s="184" t="s">
        <v>1601</v>
      </c>
      <c r="D1680" s="169" t="s">
        <v>281</v>
      </c>
      <c r="E1680" s="170">
        <v>2</v>
      </c>
      <c r="F1680" s="171"/>
      <c r="G1680" s="172">
        <f>ROUND(E1680*F1680,2)</f>
        <v>0</v>
      </c>
      <c r="H1680" s="171"/>
      <c r="I1680" s="172">
        <f>ROUND(E1680*H1680,2)</f>
        <v>0</v>
      </c>
      <c r="J1680" s="171"/>
      <c r="K1680" s="172">
        <f>ROUND(E1680*J1680,2)</f>
        <v>0</v>
      </c>
      <c r="L1680" s="172">
        <v>15</v>
      </c>
      <c r="M1680" s="172">
        <f>G1680*(1+L1680/100)</f>
        <v>0</v>
      </c>
      <c r="N1680" s="172">
        <v>0</v>
      </c>
      <c r="O1680" s="172">
        <f>ROUND(E1680*N1680,2)</f>
        <v>0</v>
      </c>
      <c r="P1680" s="172">
        <v>0</v>
      </c>
      <c r="Q1680" s="172">
        <f>ROUND(E1680*P1680,2)</f>
        <v>0</v>
      </c>
      <c r="R1680" s="172"/>
      <c r="S1680" s="172" t="s">
        <v>282</v>
      </c>
      <c r="T1680" s="173" t="s">
        <v>283</v>
      </c>
      <c r="U1680" s="157">
        <v>0</v>
      </c>
      <c r="V1680" s="157">
        <f>ROUND(E1680*U1680,2)</f>
        <v>0</v>
      </c>
      <c r="W1680" s="157"/>
      <c r="X1680" s="157" t="s">
        <v>284</v>
      </c>
      <c r="Y1680" s="148"/>
      <c r="Z1680" s="148"/>
      <c r="AA1680" s="148"/>
      <c r="AB1680" s="148"/>
      <c r="AC1680" s="148"/>
      <c r="AD1680" s="148"/>
      <c r="AE1680" s="148"/>
      <c r="AF1680" s="148"/>
      <c r="AG1680" s="148" t="s">
        <v>285</v>
      </c>
      <c r="AH1680" s="148"/>
      <c r="AI1680" s="148"/>
      <c r="AJ1680" s="148"/>
      <c r="AK1680" s="148"/>
      <c r="AL1680" s="148"/>
      <c r="AM1680" s="148"/>
      <c r="AN1680" s="148"/>
      <c r="AO1680" s="148"/>
      <c r="AP1680" s="148"/>
      <c r="AQ1680" s="148"/>
      <c r="AR1680" s="148"/>
      <c r="AS1680" s="148"/>
      <c r="AT1680" s="148"/>
      <c r="AU1680" s="148"/>
      <c r="AV1680" s="148"/>
      <c r="AW1680" s="148"/>
      <c r="AX1680" s="148"/>
      <c r="AY1680" s="148"/>
      <c r="AZ1680" s="148"/>
      <c r="BA1680" s="148"/>
      <c r="BB1680" s="148"/>
      <c r="BC1680" s="148"/>
      <c r="BD1680" s="148"/>
      <c r="BE1680" s="148"/>
      <c r="BF1680" s="148"/>
      <c r="BG1680" s="148"/>
      <c r="BH1680" s="148"/>
    </row>
    <row r="1681" spans="1:60" outlineLevel="1" x14ac:dyDescent="0.2">
      <c r="A1681" s="155"/>
      <c r="B1681" s="156"/>
      <c r="C1681" s="240" t="s">
        <v>1602</v>
      </c>
      <c r="D1681" s="241"/>
      <c r="E1681" s="241"/>
      <c r="F1681" s="241"/>
      <c r="G1681" s="241"/>
      <c r="H1681" s="157"/>
      <c r="I1681" s="157"/>
      <c r="J1681" s="157"/>
      <c r="K1681" s="157"/>
      <c r="L1681" s="157"/>
      <c r="M1681" s="157"/>
      <c r="N1681" s="157"/>
      <c r="O1681" s="157"/>
      <c r="P1681" s="157"/>
      <c r="Q1681" s="157"/>
      <c r="R1681" s="157"/>
      <c r="S1681" s="157"/>
      <c r="T1681" s="157"/>
      <c r="U1681" s="157"/>
      <c r="V1681" s="157"/>
      <c r="W1681" s="157"/>
      <c r="X1681" s="157"/>
      <c r="Y1681" s="148"/>
      <c r="Z1681" s="148"/>
      <c r="AA1681" s="148"/>
      <c r="AB1681" s="148"/>
      <c r="AC1681" s="148"/>
      <c r="AD1681" s="148"/>
      <c r="AE1681" s="148"/>
      <c r="AF1681" s="148"/>
      <c r="AG1681" s="148" t="s">
        <v>1514</v>
      </c>
      <c r="AH1681" s="148"/>
      <c r="AI1681" s="148"/>
      <c r="AJ1681" s="148"/>
      <c r="AK1681" s="148"/>
      <c r="AL1681" s="148"/>
      <c r="AM1681" s="148"/>
      <c r="AN1681" s="148"/>
      <c r="AO1681" s="148"/>
      <c r="AP1681" s="148"/>
      <c r="AQ1681" s="148"/>
      <c r="AR1681" s="148"/>
      <c r="AS1681" s="148"/>
      <c r="AT1681" s="148"/>
      <c r="AU1681" s="148"/>
      <c r="AV1681" s="148"/>
      <c r="AW1681" s="148"/>
      <c r="AX1681" s="148"/>
      <c r="AY1681" s="148"/>
      <c r="AZ1681" s="148"/>
      <c r="BA1681" s="181" t="str">
        <f>C1681</f>
        <v>stěna zděná tl.250mm, rozetové kování klika/klika, broušená nerez, WC zámek,kotvení,kování,doplňky,detaily,D+M</v>
      </c>
      <c r="BB1681" s="148"/>
      <c r="BC1681" s="148"/>
      <c r="BD1681" s="148"/>
      <c r="BE1681" s="148"/>
      <c r="BF1681" s="148"/>
      <c r="BG1681" s="148"/>
      <c r="BH1681" s="148"/>
    </row>
    <row r="1682" spans="1:60" ht="33.75" outlineLevel="1" x14ac:dyDescent="0.2">
      <c r="A1682" s="167">
        <v>327</v>
      </c>
      <c r="B1682" s="168" t="s">
        <v>1603</v>
      </c>
      <c r="C1682" s="184" t="s">
        <v>1539</v>
      </c>
      <c r="D1682" s="169" t="s">
        <v>281</v>
      </c>
      <c r="E1682" s="170">
        <v>2</v>
      </c>
      <c r="F1682" s="171"/>
      <c r="G1682" s="172">
        <f>ROUND(E1682*F1682,2)</f>
        <v>0</v>
      </c>
      <c r="H1682" s="171"/>
      <c r="I1682" s="172">
        <f>ROUND(E1682*H1682,2)</f>
        <v>0</v>
      </c>
      <c r="J1682" s="171"/>
      <c r="K1682" s="172">
        <f>ROUND(E1682*J1682,2)</f>
        <v>0</v>
      </c>
      <c r="L1682" s="172">
        <v>15</v>
      </c>
      <c r="M1682" s="172">
        <f>G1682*(1+L1682/100)</f>
        <v>0</v>
      </c>
      <c r="N1682" s="172">
        <v>0</v>
      </c>
      <c r="O1682" s="172">
        <f>ROUND(E1682*N1682,2)</f>
        <v>0</v>
      </c>
      <c r="P1682" s="172">
        <v>0</v>
      </c>
      <c r="Q1682" s="172">
        <f>ROUND(E1682*P1682,2)</f>
        <v>0</v>
      </c>
      <c r="R1682" s="172"/>
      <c r="S1682" s="172" t="s">
        <v>282</v>
      </c>
      <c r="T1682" s="173" t="s">
        <v>283</v>
      </c>
      <c r="U1682" s="157">
        <v>0</v>
      </c>
      <c r="V1682" s="157">
        <f>ROUND(E1682*U1682,2)</f>
        <v>0</v>
      </c>
      <c r="W1682" s="157"/>
      <c r="X1682" s="157" t="s">
        <v>284</v>
      </c>
      <c r="Y1682" s="148"/>
      <c r="Z1682" s="148"/>
      <c r="AA1682" s="148"/>
      <c r="AB1682" s="148"/>
      <c r="AC1682" s="148"/>
      <c r="AD1682" s="148"/>
      <c r="AE1682" s="148"/>
      <c r="AF1682" s="148"/>
      <c r="AG1682" s="148" t="s">
        <v>285</v>
      </c>
      <c r="AH1682" s="148"/>
      <c r="AI1682" s="148"/>
      <c r="AJ1682" s="148"/>
      <c r="AK1682" s="148"/>
      <c r="AL1682" s="148"/>
      <c r="AM1682" s="148"/>
      <c r="AN1682" s="148"/>
      <c r="AO1682" s="148"/>
      <c r="AP1682" s="148"/>
      <c r="AQ1682" s="148"/>
      <c r="AR1682" s="148"/>
      <c r="AS1682" s="148"/>
      <c r="AT1682" s="148"/>
      <c r="AU1682" s="148"/>
      <c r="AV1682" s="148"/>
      <c r="AW1682" s="148"/>
      <c r="AX1682" s="148"/>
      <c r="AY1682" s="148"/>
      <c r="AZ1682" s="148"/>
      <c r="BA1682" s="148"/>
      <c r="BB1682" s="148"/>
      <c r="BC1682" s="148"/>
      <c r="BD1682" s="148"/>
      <c r="BE1682" s="148"/>
      <c r="BF1682" s="148"/>
      <c r="BG1682" s="148"/>
      <c r="BH1682" s="148"/>
    </row>
    <row r="1683" spans="1:60" outlineLevel="1" x14ac:dyDescent="0.2">
      <c r="A1683" s="155"/>
      <c r="B1683" s="156"/>
      <c r="C1683" s="240" t="s">
        <v>1540</v>
      </c>
      <c r="D1683" s="241"/>
      <c r="E1683" s="241"/>
      <c r="F1683" s="241"/>
      <c r="G1683" s="241"/>
      <c r="H1683" s="157"/>
      <c r="I1683" s="157"/>
      <c r="J1683" s="157"/>
      <c r="K1683" s="157"/>
      <c r="L1683" s="157"/>
      <c r="M1683" s="157"/>
      <c r="N1683" s="157"/>
      <c r="O1683" s="157"/>
      <c r="P1683" s="157"/>
      <c r="Q1683" s="157"/>
      <c r="R1683" s="157"/>
      <c r="S1683" s="157"/>
      <c r="T1683" s="157"/>
      <c r="U1683" s="157"/>
      <c r="V1683" s="157"/>
      <c r="W1683" s="157"/>
      <c r="X1683" s="157"/>
      <c r="Y1683" s="148"/>
      <c r="Z1683" s="148"/>
      <c r="AA1683" s="148"/>
      <c r="AB1683" s="148"/>
      <c r="AC1683" s="148"/>
      <c r="AD1683" s="148"/>
      <c r="AE1683" s="148"/>
      <c r="AF1683" s="148"/>
      <c r="AG1683" s="148" t="s">
        <v>1514</v>
      </c>
      <c r="AH1683" s="148"/>
      <c r="AI1683" s="148"/>
      <c r="AJ1683" s="148"/>
      <c r="AK1683" s="148"/>
      <c r="AL1683" s="148"/>
      <c r="AM1683" s="148"/>
      <c r="AN1683" s="148"/>
      <c r="AO1683" s="148"/>
      <c r="AP1683" s="148"/>
      <c r="AQ1683" s="148"/>
      <c r="AR1683" s="148"/>
      <c r="AS1683" s="148"/>
      <c r="AT1683" s="148"/>
      <c r="AU1683" s="148"/>
      <c r="AV1683" s="148"/>
      <c r="AW1683" s="148"/>
      <c r="AX1683" s="148"/>
      <c r="AY1683" s="148"/>
      <c r="AZ1683" s="148"/>
      <c r="BA1683" s="181" t="str">
        <f>C1683</f>
        <v>stěna zděná tl.100mm, rozetové kování klika/klika, broušená nerez, WC zámek,kotvení,kování,doplňky,detaily,D+M</v>
      </c>
      <c r="BB1683" s="148"/>
      <c r="BC1683" s="148"/>
      <c r="BD1683" s="148"/>
      <c r="BE1683" s="148"/>
      <c r="BF1683" s="148"/>
      <c r="BG1683" s="148"/>
      <c r="BH1683" s="148"/>
    </row>
    <row r="1684" spans="1:60" ht="33.75" outlineLevel="1" x14ac:dyDescent="0.2">
      <c r="A1684" s="167">
        <v>328</v>
      </c>
      <c r="B1684" s="168" t="s">
        <v>1604</v>
      </c>
      <c r="C1684" s="184" t="s">
        <v>1605</v>
      </c>
      <c r="D1684" s="169" t="s">
        <v>281</v>
      </c>
      <c r="E1684" s="170">
        <v>1</v>
      </c>
      <c r="F1684" s="171"/>
      <c r="G1684" s="172">
        <f>ROUND(E1684*F1684,2)</f>
        <v>0</v>
      </c>
      <c r="H1684" s="171"/>
      <c r="I1684" s="172">
        <f>ROUND(E1684*H1684,2)</f>
        <v>0</v>
      </c>
      <c r="J1684" s="171"/>
      <c r="K1684" s="172">
        <f>ROUND(E1684*J1684,2)</f>
        <v>0</v>
      </c>
      <c r="L1684" s="172">
        <v>15</v>
      </c>
      <c r="M1684" s="172">
        <f>G1684*(1+L1684/100)</f>
        <v>0</v>
      </c>
      <c r="N1684" s="172">
        <v>0</v>
      </c>
      <c r="O1684" s="172">
        <f>ROUND(E1684*N1684,2)</f>
        <v>0</v>
      </c>
      <c r="P1684" s="172">
        <v>0</v>
      </c>
      <c r="Q1684" s="172">
        <f>ROUND(E1684*P1684,2)</f>
        <v>0</v>
      </c>
      <c r="R1684" s="172"/>
      <c r="S1684" s="172" t="s">
        <v>282</v>
      </c>
      <c r="T1684" s="173" t="s">
        <v>283</v>
      </c>
      <c r="U1684" s="157">
        <v>0</v>
      </c>
      <c r="V1684" s="157">
        <f>ROUND(E1684*U1684,2)</f>
        <v>0</v>
      </c>
      <c r="W1684" s="157"/>
      <c r="X1684" s="157" t="s">
        <v>284</v>
      </c>
      <c r="Y1684" s="148"/>
      <c r="Z1684" s="148"/>
      <c r="AA1684" s="148"/>
      <c r="AB1684" s="148"/>
      <c r="AC1684" s="148"/>
      <c r="AD1684" s="148"/>
      <c r="AE1684" s="148"/>
      <c r="AF1684" s="148"/>
      <c r="AG1684" s="148" t="s">
        <v>285</v>
      </c>
      <c r="AH1684" s="148"/>
      <c r="AI1684" s="148"/>
      <c r="AJ1684" s="148"/>
      <c r="AK1684" s="148"/>
      <c r="AL1684" s="148"/>
      <c r="AM1684" s="148"/>
      <c r="AN1684" s="148"/>
      <c r="AO1684" s="148"/>
      <c r="AP1684" s="148"/>
      <c r="AQ1684" s="148"/>
      <c r="AR1684" s="148"/>
      <c r="AS1684" s="148"/>
      <c r="AT1684" s="148"/>
      <c r="AU1684" s="148"/>
      <c r="AV1684" s="148"/>
      <c r="AW1684" s="148"/>
      <c r="AX1684" s="148"/>
      <c r="AY1684" s="148"/>
      <c r="AZ1684" s="148"/>
      <c r="BA1684" s="148"/>
      <c r="BB1684" s="148"/>
      <c r="BC1684" s="148"/>
      <c r="BD1684" s="148"/>
      <c r="BE1684" s="148"/>
      <c r="BF1684" s="148"/>
      <c r="BG1684" s="148"/>
      <c r="BH1684" s="148"/>
    </row>
    <row r="1685" spans="1:60" ht="33.75" outlineLevel="1" x14ac:dyDescent="0.2">
      <c r="A1685" s="155"/>
      <c r="B1685" s="156"/>
      <c r="C1685" s="240" t="s">
        <v>1606</v>
      </c>
      <c r="D1685" s="241"/>
      <c r="E1685" s="241"/>
      <c r="F1685" s="241"/>
      <c r="G1685" s="241"/>
      <c r="H1685" s="157"/>
      <c r="I1685" s="157"/>
      <c r="J1685" s="157"/>
      <c r="K1685" s="157"/>
      <c r="L1685" s="157"/>
      <c r="M1685" s="157"/>
      <c r="N1685" s="157"/>
      <c r="O1685" s="157"/>
      <c r="P1685" s="157"/>
      <c r="Q1685" s="157"/>
      <c r="R1685" s="157"/>
      <c r="S1685" s="157"/>
      <c r="T1685" s="157"/>
      <c r="U1685" s="157"/>
      <c r="V1685" s="157"/>
      <c r="W1685" s="157"/>
      <c r="X1685" s="157"/>
      <c r="Y1685" s="148"/>
      <c r="Z1685" s="148"/>
      <c r="AA1685" s="148"/>
      <c r="AB1685" s="148"/>
      <c r="AC1685" s="148"/>
      <c r="AD1685" s="148"/>
      <c r="AE1685" s="148"/>
      <c r="AF1685" s="148"/>
      <c r="AG1685" s="148" t="s">
        <v>1514</v>
      </c>
      <c r="AH1685" s="148"/>
      <c r="AI1685" s="148"/>
      <c r="AJ1685" s="148"/>
      <c r="AK1685" s="148"/>
      <c r="AL1685" s="148"/>
      <c r="AM1685" s="148"/>
      <c r="AN1685" s="148"/>
      <c r="AO1685" s="148"/>
      <c r="AP1685" s="148"/>
      <c r="AQ1685" s="148"/>
      <c r="AR1685" s="148"/>
      <c r="AS1685" s="148"/>
      <c r="AT1685" s="148"/>
      <c r="AU1685" s="148"/>
      <c r="AV1685" s="148"/>
      <c r="AW1685" s="148"/>
      <c r="AX1685" s="148"/>
      <c r="AY1685" s="148"/>
      <c r="AZ1685" s="148"/>
      <c r="BA1685" s="181" t="str">
        <f>C1685</f>
        <v>vypalovacím lakem, barva dle vzorkování, zasklení oboustraně bezpečnostním trojsklem,hliníková, povrchová úprava práškovým vypalovacím lakem, barva dle vzorkování,rozetové kování koule/paniková klika, broušená nerez, cylindrický zámek,samozavírač,kotvení,kování,doplňky,detaily,D+M</v>
      </c>
      <c r="BB1685" s="148"/>
      <c r="BC1685" s="148"/>
      <c r="BD1685" s="148"/>
      <c r="BE1685" s="148"/>
      <c r="BF1685" s="148"/>
      <c r="BG1685" s="148"/>
      <c r="BH1685" s="148"/>
    </row>
    <row r="1686" spans="1:60" ht="33.75" outlineLevel="1" x14ac:dyDescent="0.2">
      <c r="A1686" s="167">
        <v>329</v>
      </c>
      <c r="B1686" s="168" t="s">
        <v>1607</v>
      </c>
      <c r="C1686" s="184" t="s">
        <v>1608</v>
      </c>
      <c r="D1686" s="169" t="s">
        <v>445</v>
      </c>
      <c r="E1686" s="170">
        <v>15.5</v>
      </c>
      <c r="F1686" s="171"/>
      <c r="G1686" s="172">
        <f>ROUND(E1686*F1686,2)</f>
        <v>0</v>
      </c>
      <c r="H1686" s="171"/>
      <c r="I1686" s="172">
        <f>ROUND(E1686*H1686,2)</f>
        <v>0</v>
      </c>
      <c r="J1686" s="171"/>
      <c r="K1686" s="172">
        <f>ROUND(E1686*J1686,2)</f>
        <v>0</v>
      </c>
      <c r="L1686" s="172">
        <v>15</v>
      </c>
      <c r="M1686" s="172">
        <f>G1686*(1+L1686/100)</f>
        <v>0</v>
      </c>
      <c r="N1686" s="172">
        <v>0</v>
      </c>
      <c r="O1686" s="172">
        <f>ROUND(E1686*N1686,2)</f>
        <v>0</v>
      </c>
      <c r="P1686" s="172">
        <v>0</v>
      </c>
      <c r="Q1686" s="172">
        <f>ROUND(E1686*P1686,2)</f>
        <v>0</v>
      </c>
      <c r="R1686" s="172"/>
      <c r="S1686" s="172" t="s">
        <v>282</v>
      </c>
      <c r="T1686" s="173" t="s">
        <v>283</v>
      </c>
      <c r="U1686" s="157">
        <v>0</v>
      </c>
      <c r="V1686" s="157">
        <f>ROUND(E1686*U1686,2)</f>
        <v>0</v>
      </c>
      <c r="W1686" s="157"/>
      <c r="X1686" s="157" t="s">
        <v>284</v>
      </c>
      <c r="Y1686" s="148"/>
      <c r="Z1686" s="148"/>
      <c r="AA1686" s="148"/>
      <c r="AB1686" s="148"/>
      <c r="AC1686" s="148"/>
      <c r="AD1686" s="148"/>
      <c r="AE1686" s="148"/>
      <c r="AF1686" s="148"/>
      <c r="AG1686" s="148" t="s">
        <v>285</v>
      </c>
      <c r="AH1686" s="148"/>
      <c r="AI1686" s="148"/>
      <c r="AJ1686" s="148"/>
      <c r="AK1686" s="148"/>
      <c r="AL1686" s="148"/>
      <c r="AM1686" s="148"/>
      <c r="AN1686" s="148"/>
      <c r="AO1686" s="148"/>
      <c r="AP1686" s="148"/>
      <c r="AQ1686" s="148"/>
      <c r="AR1686" s="148"/>
      <c r="AS1686" s="148"/>
      <c r="AT1686" s="148"/>
      <c r="AU1686" s="148"/>
      <c r="AV1686" s="148"/>
      <c r="AW1686" s="148"/>
      <c r="AX1686" s="148"/>
      <c r="AY1686" s="148"/>
      <c r="AZ1686" s="148"/>
      <c r="BA1686" s="148"/>
      <c r="BB1686" s="148"/>
      <c r="BC1686" s="148"/>
      <c r="BD1686" s="148"/>
      <c r="BE1686" s="148"/>
      <c r="BF1686" s="148"/>
      <c r="BG1686" s="148"/>
      <c r="BH1686" s="148"/>
    </row>
    <row r="1687" spans="1:60" outlineLevel="1" x14ac:dyDescent="0.2">
      <c r="A1687" s="155"/>
      <c r="B1687" s="156"/>
      <c r="C1687" s="240" t="s">
        <v>1609</v>
      </c>
      <c r="D1687" s="241"/>
      <c r="E1687" s="241"/>
      <c r="F1687" s="241"/>
      <c r="G1687" s="241"/>
      <c r="H1687" s="157"/>
      <c r="I1687" s="157"/>
      <c r="J1687" s="157"/>
      <c r="K1687" s="157"/>
      <c r="L1687" s="157"/>
      <c r="M1687" s="157"/>
      <c r="N1687" s="157"/>
      <c r="O1687" s="157"/>
      <c r="P1687" s="157"/>
      <c r="Q1687" s="157"/>
      <c r="R1687" s="157"/>
      <c r="S1687" s="157"/>
      <c r="T1687" s="157"/>
      <c r="U1687" s="157"/>
      <c r="V1687" s="157"/>
      <c r="W1687" s="157"/>
      <c r="X1687" s="157"/>
      <c r="Y1687" s="148"/>
      <c r="Z1687" s="148"/>
      <c r="AA1687" s="148"/>
      <c r="AB1687" s="148"/>
      <c r="AC1687" s="148"/>
      <c r="AD1687" s="148"/>
      <c r="AE1687" s="148"/>
      <c r="AF1687" s="148"/>
      <c r="AG1687" s="148" t="s">
        <v>1514</v>
      </c>
      <c r="AH1687" s="148"/>
      <c r="AI1687" s="148"/>
      <c r="AJ1687" s="148"/>
      <c r="AK1687" s="148"/>
      <c r="AL1687" s="148"/>
      <c r="AM1687" s="148"/>
      <c r="AN1687" s="148"/>
      <c r="AO1687" s="148"/>
      <c r="AP1687" s="148"/>
      <c r="AQ1687" s="148"/>
      <c r="AR1687" s="148"/>
      <c r="AS1687" s="148"/>
      <c r="AT1687" s="148"/>
      <c r="AU1687" s="148"/>
      <c r="AV1687" s="148"/>
      <c r="AW1687" s="148"/>
      <c r="AX1687" s="148"/>
      <c r="AY1687" s="148"/>
      <c r="AZ1687" s="148"/>
      <c r="BA1687" s="148"/>
      <c r="BB1687" s="148"/>
      <c r="BC1687" s="148"/>
      <c r="BD1687" s="148"/>
      <c r="BE1687" s="148"/>
      <c r="BF1687" s="148"/>
      <c r="BG1687" s="148"/>
      <c r="BH1687" s="148"/>
    </row>
    <row r="1688" spans="1:60" ht="22.5" outlineLevel="1" x14ac:dyDescent="0.2">
      <c r="A1688" s="174">
        <v>330</v>
      </c>
      <c r="B1688" s="175" t="s">
        <v>1610</v>
      </c>
      <c r="C1688" s="186" t="s">
        <v>1611</v>
      </c>
      <c r="D1688" s="176" t="s">
        <v>445</v>
      </c>
      <c r="E1688" s="177">
        <v>3</v>
      </c>
      <c r="F1688" s="178"/>
      <c r="G1688" s="179">
        <f>ROUND(E1688*F1688,2)</f>
        <v>0</v>
      </c>
      <c r="H1688" s="178"/>
      <c r="I1688" s="179">
        <f>ROUND(E1688*H1688,2)</f>
        <v>0</v>
      </c>
      <c r="J1688" s="178"/>
      <c r="K1688" s="179">
        <f>ROUND(E1688*J1688,2)</f>
        <v>0</v>
      </c>
      <c r="L1688" s="179">
        <v>15</v>
      </c>
      <c r="M1688" s="179">
        <f>G1688*(1+L1688/100)</f>
        <v>0</v>
      </c>
      <c r="N1688" s="179">
        <v>0</v>
      </c>
      <c r="O1688" s="179">
        <f>ROUND(E1688*N1688,2)</f>
        <v>0</v>
      </c>
      <c r="P1688" s="179">
        <v>0</v>
      </c>
      <c r="Q1688" s="179">
        <f>ROUND(E1688*P1688,2)</f>
        <v>0</v>
      </c>
      <c r="R1688" s="179"/>
      <c r="S1688" s="179" t="s">
        <v>282</v>
      </c>
      <c r="T1688" s="180" t="s">
        <v>283</v>
      </c>
      <c r="U1688" s="157">
        <v>0</v>
      </c>
      <c r="V1688" s="157">
        <f>ROUND(E1688*U1688,2)</f>
        <v>0</v>
      </c>
      <c r="W1688" s="157"/>
      <c r="X1688" s="157" t="s">
        <v>284</v>
      </c>
      <c r="Y1688" s="148"/>
      <c r="Z1688" s="148"/>
      <c r="AA1688" s="148"/>
      <c r="AB1688" s="148"/>
      <c r="AC1688" s="148"/>
      <c r="AD1688" s="148"/>
      <c r="AE1688" s="148"/>
      <c r="AF1688" s="148"/>
      <c r="AG1688" s="148" t="s">
        <v>285</v>
      </c>
      <c r="AH1688" s="148"/>
      <c r="AI1688" s="148"/>
      <c r="AJ1688" s="148"/>
      <c r="AK1688" s="148"/>
      <c r="AL1688" s="148"/>
      <c r="AM1688" s="148"/>
      <c r="AN1688" s="148"/>
      <c r="AO1688" s="148"/>
      <c r="AP1688" s="148"/>
      <c r="AQ1688" s="148"/>
      <c r="AR1688" s="148"/>
      <c r="AS1688" s="148"/>
      <c r="AT1688" s="148"/>
      <c r="AU1688" s="148"/>
      <c r="AV1688" s="148"/>
      <c r="AW1688" s="148"/>
      <c r="AX1688" s="148"/>
      <c r="AY1688" s="148"/>
      <c r="AZ1688" s="148"/>
      <c r="BA1688" s="148"/>
      <c r="BB1688" s="148"/>
      <c r="BC1688" s="148"/>
      <c r="BD1688" s="148"/>
      <c r="BE1688" s="148"/>
      <c r="BF1688" s="148"/>
      <c r="BG1688" s="148"/>
      <c r="BH1688" s="148"/>
    </row>
    <row r="1689" spans="1:60" ht="33.75" outlineLevel="1" x14ac:dyDescent="0.2">
      <c r="A1689" s="167">
        <v>331</v>
      </c>
      <c r="B1689" s="168" t="s">
        <v>1612</v>
      </c>
      <c r="C1689" s="184" t="s">
        <v>1613</v>
      </c>
      <c r="D1689" s="169" t="s">
        <v>281</v>
      </c>
      <c r="E1689" s="170">
        <v>1</v>
      </c>
      <c r="F1689" s="171"/>
      <c r="G1689" s="172">
        <f>ROUND(E1689*F1689,2)</f>
        <v>0</v>
      </c>
      <c r="H1689" s="171"/>
      <c r="I1689" s="172">
        <f>ROUND(E1689*H1689,2)</f>
        <v>0</v>
      </c>
      <c r="J1689" s="171"/>
      <c r="K1689" s="172">
        <f>ROUND(E1689*J1689,2)</f>
        <v>0</v>
      </c>
      <c r="L1689" s="172">
        <v>15</v>
      </c>
      <c r="M1689" s="172">
        <f>G1689*(1+L1689/100)</f>
        <v>0</v>
      </c>
      <c r="N1689" s="172">
        <v>0</v>
      </c>
      <c r="O1689" s="172">
        <f>ROUND(E1689*N1689,2)</f>
        <v>0</v>
      </c>
      <c r="P1689" s="172">
        <v>0</v>
      </c>
      <c r="Q1689" s="172">
        <f>ROUND(E1689*P1689,2)</f>
        <v>0</v>
      </c>
      <c r="R1689" s="172"/>
      <c r="S1689" s="172" t="s">
        <v>282</v>
      </c>
      <c r="T1689" s="173" t="s">
        <v>283</v>
      </c>
      <c r="U1689" s="157">
        <v>0</v>
      </c>
      <c r="V1689" s="157">
        <f>ROUND(E1689*U1689,2)</f>
        <v>0</v>
      </c>
      <c r="W1689" s="157"/>
      <c r="X1689" s="157" t="s">
        <v>284</v>
      </c>
      <c r="Y1689" s="148"/>
      <c r="Z1689" s="148"/>
      <c r="AA1689" s="148"/>
      <c r="AB1689" s="148"/>
      <c r="AC1689" s="148"/>
      <c r="AD1689" s="148"/>
      <c r="AE1689" s="148"/>
      <c r="AF1689" s="148"/>
      <c r="AG1689" s="148" t="s">
        <v>285</v>
      </c>
      <c r="AH1689" s="148"/>
      <c r="AI1689" s="148"/>
      <c r="AJ1689" s="148"/>
      <c r="AK1689" s="148"/>
      <c r="AL1689" s="148"/>
      <c r="AM1689" s="148"/>
      <c r="AN1689" s="148"/>
      <c r="AO1689" s="148"/>
      <c r="AP1689" s="148"/>
      <c r="AQ1689" s="148"/>
      <c r="AR1689" s="148"/>
      <c r="AS1689" s="148"/>
      <c r="AT1689" s="148"/>
      <c r="AU1689" s="148"/>
      <c r="AV1689" s="148"/>
      <c r="AW1689" s="148"/>
      <c r="AX1689" s="148"/>
      <c r="AY1689" s="148"/>
      <c r="AZ1689" s="148"/>
      <c r="BA1689" s="148"/>
      <c r="BB1689" s="148"/>
      <c r="BC1689" s="148"/>
      <c r="BD1689" s="148"/>
      <c r="BE1689" s="148"/>
      <c r="BF1689" s="148"/>
      <c r="BG1689" s="148"/>
      <c r="BH1689" s="148"/>
    </row>
    <row r="1690" spans="1:60" ht="22.5" outlineLevel="1" x14ac:dyDescent="0.2">
      <c r="A1690" s="155"/>
      <c r="B1690" s="156"/>
      <c r="C1690" s="240" t="s">
        <v>1614</v>
      </c>
      <c r="D1690" s="241"/>
      <c r="E1690" s="241"/>
      <c r="F1690" s="241"/>
      <c r="G1690" s="241"/>
      <c r="H1690" s="157"/>
      <c r="I1690" s="157"/>
      <c r="J1690" s="157"/>
      <c r="K1690" s="157"/>
      <c r="L1690" s="157"/>
      <c r="M1690" s="157"/>
      <c r="N1690" s="157"/>
      <c r="O1690" s="157"/>
      <c r="P1690" s="157"/>
      <c r="Q1690" s="157"/>
      <c r="R1690" s="157"/>
      <c r="S1690" s="157"/>
      <c r="T1690" s="157"/>
      <c r="U1690" s="157"/>
      <c r="V1690" s="157"/>
      <c r="W1690" s="157"/>
      <c r="X1690" s="157"/>
      <c r="Y1690" s="148"/>
      <c r="Z1690" s="148"/>
      <c r="AA1690" s="148"/>
      <c r="AB1690" s="148"/>
      <c r="AC1690" s="148"/>
      <c r="AD1690" s="148"/>
      <c r="AE1690" s="148"/>
      <c r="AF1690" s="148"/>
      <c r="AG1690" s="148" t="s">
        <v>1514</v>
      </c>
      <c r="AH1690" s="148"/>
      <c r="AI1690" s="148"/>
      <c r="AJ1690" s="148"/>
      <c r="AK1690" s="148"/>
      <c r="AL1690" s="148"/>
      <c r="AM1690" s="148"/>
      <c r="AN1690" s="148"/>
      <c r="AO1690" s="148"/>
      <c r="AP1690" s="148"/>
      <c r="AQ1690" s="148"/>
      <c r="AR1690" s="148"/>
      <c r="AS1690" s="148"/>
      <c r="AT1690" s="148"/>
      <c r="AU1690" s="148"/>
      <c r="AV1690" s="148"/>
      <c r="AW1690" s="148"/>
      <c r="AX1690" s="148"/>
      <c r="AY1690" s="148"/>
      <c r="AZ1690" s="148"/>
      <c r="BA1690" s="181" t="str">
        <f>C1690</f>
        <v>dle vzorkování,šířka 2500mm, hloubka 250mm; lakovaný hliníkový plech; barva dle vzorkování ,šířka 2500mm, hloubka 250mm; vnitřní parapet z postformingových desek; barva dle vzorkování,v otvíravé části okna síť proti hmyzu,kotvení,kování,doplňky,detaily,D+M</v>
      </c>
      <c r="BB1690" s="148"/>
      <c r="BC1690" s="148"/>
      <c r="BD1690" s="148"/>
      <c r="BE1690" s="148"/>
      <c r="BF1690" s="148"/>
      <c r="BG1690" s="148"/>
      <c r="BH1690" s="148"/>
    </row>
    <row r="1691" spans="1:60" ht="33.75" outlineLevel="1" x14ac:dyDescent="0.2">
      <c r="A1691" s="167">
        <v>332</v>
      </c>
      <c r="B1691" s="168" t="s">
        <v>1615</v>
      </c>
      <c r="C1691" s="184" t="s">
        <v>1616</v>
      </c>
      <c r="D1691" s="169" t="s">
        <v>281</v>
      </c>
      <c r="E1691" s="170">
        <v>2</v>
      </c>
      <c r="F1691" s="171"/>
      <c r="G1691" s="172">
        <f>ROUND(E1691*F1691,2)</f>
        <v>0</v>
      </c>
      <c r="H1691" s="171"/>
      <c r="I1691" s="172">
        <f>ROUND(E1691*H1691,2)</f>
        <v>0</v>
      </c>
      <c r="J1691" s="171"/>
      <c r="K1691" s="172">
        <f>ROUND(E1691*J1691,2)</f>
        <v>0</v>
      </c>
      <c r="L1691" s="172">
        <v>15</v>
      </c>
      <c r="M1691" s="172">
        <f>G1691*(1+L1691/100)</f>
        <v>0</v>
      </c>
      <c r="N1691" s="172">
        <v>0</v>
      </c>
      <c r="O1691" s="172">
        <f>ROUND(E1691*N1691,2)</f>
        <v>0</v>
      </c>
      <c r="P1691" s="172">
        <v>0</v>
      </c>
      <c r="Q1691" s="172">
        <f>ROUND(E1691*P1691,2)</f>
        <v>0</v>
      </c>
      <c r="R1691" s="172"/>
      <c r="S1691" s="172" t="s">
        <v>282</v>
      </c>
      <c r="T1691" s="173" t="s">
        <v>283</v>
      </c>
      <c r="U1691" s="157">
        <v>0</v>
      </c>
      <c r="V1691" s="157">
        <f>ROUND(E1691*U1691,2)</f>
        <v>0</v>
      </c>
      <c r="W1691" s="157"/>
      <c r="X1691" s="157" t="s">
        <v>284</v>
      </c>
      <c r="Y1691" s="148"/>
      <c r="Z1691" s="148"/>
      <c r="AA1691" s="148"/>
      <c r="AB1691" s="148"/>
      <c r="AC1691" s="148"/>
      <c r="AD1691" s="148"/>
      <c r="AE1691" s="148"/>
      <c r="AF1691" s="148"/>
      <c r="AG1691" s="148" t="s">
        <v>285</v>
      </c>
      <c r="AH1691" s="148"/>
      <c r="AI1691" s="148"/>
      <c r="AJ1691" s="148"/>
      <c r="AK1691" s="148"/>
      <c r="AL1691" s="148"/>
      <c r="AM1691" s="148"/>
      <c r="AN1691" s="148"/>
      <c r="AO1691" s="148"/>
      <c r="AP1691" s="148"/>
      <c r="AQ1691" s="148"/>
      <c r="AR1691" s="148"/>
      <c r="AS1691" s="148"/>
      <c r="AT1691" s="148"/>
      <c r="AU1691" s="148"/>
      <c r="AV1691" s="148"/>
      <c r="AW1691" s="148"/>
      <c r="AX1691" s="148"/>
      <c r="AY1691" s="148"/>
      <c r="AZ1691" s="148"/>
      <c r="BA1691" s="148"/>
      <c r="BB1691" s="148"/>
      <c r="BC1691" s="148"/>
      <c r="BD1691" s="148"/>
      <c r="BE1691" s="148"/>
      <c r="BF1691" s="148"/>
      <c r="BG1691" s="148"/>
      <c r="BH1691" s="148"/>
    </row>
    <row r="1692" spans="1:60" ht="22.5" outlineLevel="1" x14ac:dyDescent="0.2">
      <c r="A1692" s="155"/>
      <c r="B1692" s="156"/>
      <c r="C1692" s="240" t="s">
        <v>1617</v>
      </c>
      <c r="D1692" s="241"/>
      <c r="E1692" s="241"/>
      <c r="F1692" s="241"/>
      <c r="G1692" s="241"/>
      <c r="H1692" s="157"/>
      <c r="I1692" s="157"/>
      <c r="J1692" s="157"/>
      <c r="K1692" s="157"/>
      <c r="L1692" s="157"/>
      <c r="M1692" s="157"/>
      <c r="N1692" s="157"/>
      <c r="O1692" s="157"/>
      <c r="P1692" s="157"/>
      <c r="Q1692" s="157"/>
      <c r="R1692" s="157"/>
      <c r="S1692" s="157"/>
      <c r="T1692" s="157"/>
      <c r="U1692" s="157"/>
      <c r="V1692" s="157"/>
      <c r="W1692" s="157"/>
      <c r="X1692" s="157"/>
      <c r="Y1692" s="148"/>
      <c r="Z1692" s="148"/>
      <c r="AA1692" s="148"/>
      <c r="AB1692" s="148"/>
      <c r="AC1692" s="148"/>
      <c r="AD1692" s="148"/>
      <c r="AE1692" s="148"/>
      <c r="AF1692" s="148"/>
      <c r="AG1692" s="148" t="s">
        <v>1514</v>
      </c>
      <c r="AH1692" s="148"/>
      <c r="AI1692" s="148"/>
      <c r="AJ1692" s="148"/>
      <c r="AK1692" s="148"/>
      <c r="AL1692" s="148"/>
      <c r="AM1692" s="148"/>
      <c r="AN1692" s="148"/>
      <c r="AO1692" s="148"/>
      <c r="AP1692" s="148"/>
      <c r="AQ1692" s="148"/>
      <c r="AR1692" s="148"/>
      <c r="AS1692" s="148"/>
      <c r="AT1692" s="148"/>
      <c r="AU1692" s="148"/>
      <c r="AV1692" s="148"/>
      <c r="AW1692" s="148"/>
      <c r="AX1692" s="148"/>
      <c r="AY1692" s="148"/>
      <c r="AZ1692" s="148"/>
      <c r="BA1692" s="181" t="str">
        <f>C1692</f>
        <v>dle vzorkování,šířka 3300mm, hloubka 250mm; lakovaný hliníkový plech; barva dle vzorkování ,šířka 3300mm, hloubka 250mm; vnitřní parapet z postformingových desek; barva dle vzorkování,v otvíravé části okna síť proti hmyzu,kotvení,kování,doplňky,detaily,D+M</v>
      </c>
      <c r="BB1692" s="148"/>
      <c r="BC1692" s="148"/>
      <c r="BD1692" s="148"/>
      <c r="BE1692" s="148"/>
      <c r="BF1692" s="148"/>
      <c r="BG1692" s="148"/>
      <c r="BH1692" s="148"/>
    </row>
    <row r="1693" spans="1:60" ht="33.75" outlineLevel="1" x14ac:dyDescent="0.2">
      <c r="A1693" s="167">
        <v>333</v>
      </c>
      <c r="B1693" s="168" t="s">
        <v>1618</v>
      </c>
      <c r="C1693" s="184" t="s">
        <v>1619</v>
      </c>
      <c r="D1693" s="169" t="s">
        <v>281</v>
      </c>
      <c r="E1693" s="170">
        <v>1</v>
      </c>
      <c r="F1693" s="171"/>
      <c r="G1693" s="172">
        <f>ROUND(E1693*F1693,2)</f>
        <v>0</v>
      </c>
      <c r="H1693" s="171"/>
      <c r="I1693" s="172">
        <f>ROUND(E1693*H1693,2)</f>
        <v>0</v>
      </c>
      <c r="J1693" s="171"/>
      <c r="K1693" s="172">
        <f>ROUND(E1693*J1693,2)</f>
        <v>0</v>
      </c>
      <c r="L1693" s="172">
        <v>15</v>
      </c>
      <c r="M1693" s="172">
        <f>G1693*(1+L1693/100)</f>
        <v>0</v>
      </c>
      <c r="N1693" s="172">
        <v>0</v>
      </c>
      <c r="O1693" s="172">
        <f>ROUND(E1693*N1693,2)</f>
        <v>0</v>
      </c>
      <c r="P1693" s="172">
        <v>0</v>
      </c>
      <c r="Q1693" s="172">
        <f>ROUND(E1693*P1693,2)</f>
        <v>0</v>
      </c>
      <c r="R1693" s="172"/>
      <c r="S1693" s="172" t="s">
        <v>282</v>
      </c>
      <c r="T1693" s="173" t="s">
        <v>283</v>
      </c>
      <c r="U1693" s="157">
        <v>0</v>
      </c>
      <c r="V1693" s="157">
        <f>ROUND(E1693*U1693,2)</f>
        <v>0</v>
      </c>
      <c r="W1693" s="157"/>
      <c r="X1693" s="157" t="s">
        <v>284</v>
      </c>
      <c r="Y1693" s="148"/>
      <c r="Z1693" s="148"/>
      <c r="AA1693" s="148"/>
      <c r="AB1693" s="148"/>
      <c r="AC1693" s="148"/>
      <c r="AD1693" s="148"/>
      <c r="AE1693" s="148"/>
      <c r="AF1693" s="148"/>
      <c r="AG1693" s="148" t="s">
        <v>285</v>
      </c>
      <c r="AH1693" s="148"/>
      <c r="AI1693" s="148"/>
      <c r="AJ1693" s="148"/>
      <c r="AK1693" s="148"/>
      <c r="AL1693" s="148"/>
      <c r="AM1693" s="148"/>
      <c r="AN1693" s="148"/>
      <c r="AO1693" s="148"/>
      <c r="AP1693" s="148"/>
      <c r="AQ1693" s="148"/>
      <c r="AR1693" s="148"/>
      <c r="AS1693" s="148"/>
      <c r="AT1693" s="148"/>
      <c r="AU1693" s="148"/>
      <c r="AV1693" s="148"/>
      <c r="AW1693" s="148"/>
      <c r="AX1693" s="148"/>
      <c r="AY1693" s="148"/>
      <c r="AZ1693" s="148"/>
      <c r="BA1693" s="148"/>
      <c r="BB1693" s="148"/>
      <c r="BC1693" s="148"/>
      <c r="BD1693" s="148"/>
      <c r="BE1693" s="148"/>
      <c r="BF1693" s="148"/>
      <c r="BG1693" s="148"/>
      <c r="BH1693" s="148"/>
    </row>
    <row r="1694" spans="1:60" ht="22.5" outlineLevel="1" x14ac:dyDescent="0.2">
      <c r="A1694" s="155"/>
      <c r="B1694" s="156"/>
      <c r="C1694" s="240" t="s">
        <v>1620</v>
      </c>
      <c r="D1694" s="241"/>
      <c r="E1694" s="241"/>
      <c r="F1694" s="241"/>
      <c r="G1694" s="241"/>
      <c r="H1694" s="157"/>
      <c r="I1694" s="157"/>
      <c r="J1694" s="157"/>
      <c r="K1694" s="157"/>
      <c r="L1694" s="157"/>
      <c r="M1694" s="157"/>
      <c r="N1694" s="157"/>
      <c r="O1694" s="157"/>
      <c r="P1694" s="157"/>
      <c r="Q1694" s="157"/>
      <c r="R1694" s="157"/>
      <c r="S1694" s="157"/>
      <c r="T1694" s="157"/>
      <c r="U1694" s="157"/>
      <c r="V1694" s="157"/>
      <c r="W1694" s="157"/>
      <c r="X1694" s="157"/>
      <c r="Y1694" s="148"/>
      <c r="Z1694" s="148"/>
      <c r="AA1694" s="148"/>
      <c r="AB1694" s="148"/>
      <c r="AC1694" s="148"/>
      <c r="AD1694" s="148"/>
      <c r="AE1694" s="148"/>
      <c r="AF1694" s="148"/>
      <c r="AG1694" s="148" t="s">
        <v>1514</v>
      </c>
      <c r="AH1694" s="148"/>
      <c r="AI1694" s="148"/>
      <c r="AJ1694" s="148"/>
      <c r="AK1694" s="148"/>
      <c r="AL1694" s="148"/>
      <c r="AM1694" s="148"/>
      <c r="AN1694" s="148"/>
      <c r="AO1694" s="148"/>
      <c r="AP1694" s="148"/>
      <c r="AQ1694" s="148"/>
      <c r="AR1694" s="148"/>
      <c r="AS1694" s="148"/>
      <c r="AT1694" s="148"/>
      <c r="AU1694" s="148"/>
      <c r="AV1694" s="148"/>
      <c r="AW1694" s="148"/>
      <c r="AX1694" s="148"/>
      <c r="AY1694" s="148"/>
      <c r="AZ1694" s="148"/>
      <c r="BA1694" s="181" t="str">
        <f>C1694</f>
        <v>dle vzorkování,šířka 2900mm, hloubka 250mm; lakovaný hliníkový plech; barva dle vzorkování ,šířka 2900mm, hloubka 250mm; vnitřní parapet z postformingových desek; barva dle vzorkování,v otvíravé části okna síť proti hmyzu,kotvení,kování,doplňky,detaily,D+M</v>
      </c>
      <c r="BB1694" s="148"/>
      <c r="BC1694" s="148"/>
      <c r="BD1694" s="148"/>
      <c r="BE1694" s="148"/>
      <c r="BF1694" s="148"/>
      <c r="BG1694" s="148"/>
      <c r="BH1694" s="148"/>
    </row>
    <row r="1695" spans="1:60" ht="33.75" outlineLevel="1" x14ac:dyDescent="0.2">
      <c r="A1695" s="167">
        <v>334</v>
      </c>
      <c r="B1695" s="168" t="s">
        <v>1621</v>
      </c>
      <c r="C1695" s="184" t="s">
        <v>1622</v>
      </c>
      <c r="D1695" s="169" t="s">
        <v>281</v>
      </c>
      <c r="E1695" s="170">
        <v>2</v>
      </c>
      <c r="F1695" s="171"/>
      <c r="G1695" s="172">
        <f>ROUND(E1695*F1695,2)</f>
        <v>0</v>
      </c>
      <c r="H1695" s="171"/>
      <c r="I1695" s="172">
        <f>ROUND(E1695*H1695,2)</f>
        <v>0</v>
      </c>
      <c r="J1695" s="171"/>
      <c r="K1695" s="172">
        <f>ROUND(E1695*J1695,2)</f>
        <v>0</v>
      </c>
      <c r="L1695" s="172">
        <v>15</v>
      </c>
      <c r="M1695" s="172">
        <f>G1695*(1+L1695/100)</f>
        <v>0</v>
      </c>
      <c r="N1695" s="172">
        <v>0</v>
      </c>
      <c r="O1695" s="172">
        <f>ROUND(E1695*N1695,2)</f>
        <v>0</v>
      </c>
      <c r="P1695" s="172">
        <v>0</v>
      </c>
      <c r="Q1695" s="172">
        <f>ROUND(E1695*P1695,2)</f>
        <v>0</v>
      </c>
      <c r="R1695" s="172"/>
      <c r="S1695" s="172" t="s">
        <v>282</v>
      </c>
      <c r="T1695" s="173" t="s">
        <v>283</v>
      </c>
      <c r="U1695" s="157">
        <v>0</v>
      </c>
      <c r="V1695" s="157">
        <f>ROUND(E1695*U1695,2)</f>
        <v>0</v>
      </c>
      <c r="W1695" s="157"/>
      <c r="X1695" s="157" t="s">
        <v>284</v>
      </c>
      <c r="Y1695" s="148"/>
      <c r="Z1695" s="148"/>
      <c r="AA1695" s="148"/>
      <c r="AB1695" s="148"/>
      <c r="AC1695" s="148"/>
      <c r="AD1695" s="148"/>
      <c r="AE1695" s="148"/>
      <c r="AF1695" s="148"/>
      <c r="AG1695" s="148" t="s">
        <v>285</v>
      </c>
      <c r="AH1695" s="148"/>
      <c r="AI1695" s="148"/>
      <c r="AJ1695" s="148"/>
      <c r="AK1695" s="148"/>
      <c r="AL1695" s="148"/>
      <c r="AM1695" s="148"/>
      <c r="AN1695" s="148"/>
      <c r="AO1695" s="148"/>
      <c r="AP1695" s="148"/>
      <c r="AQ1695" s="148"/>
      <c r="AR1695" s="148"/>
      <c r="AS1695" s="148"/>
      <c r="AT1695" s="148"/>
      <c r="AU1695" s="148"/>
      <c r="AV1695" s="148"/>
      <c r="AW1695" s="148"/>
      <c r="AX1695" s="148"/>
      <c r="AY1695" s="148"/>
      <c r="AZ1695" s="148"/>
      <c r="BA1695" s="148"/>
      <c r="BB1695" s="148"/>
      <c r="BC1695" s="148"/>
      <c r="BD1695" s="148"/>
      <c r="BE1695" s="148"/>
      <c r="BF1695" s="148"/>
      <c r="BG1695" s="148"/>
      <c r="BH1695" s="148"/>
    </row>
    <row r="1696" spans="1:60" ht="22.5" outlineLevel="1" x14ac:dyDescent="0.2">
      <c r="A1696" s="155"/>
      <c r="B1696" s="156"/>
      <c r="C1696" s="240" t="s">
        <v>1623</v>
      </c>
      <c r="D1696" s="241"/>
      <c r="E1696" s="241"/>
      <c r="F1696" s="241"/>
      <c r="G1696" s="241"/>
      <c r="H1696" s="157"/>
      <c r="I1696" s="157"/>
      <c r="J1696" s="157"/>
      <c r="K1696" s="157"/>
      <c r="L1696" s="157"/>
      <c r="M1696" s="157"/>
      <c r="N1696" s="157"/>
      <c r="O1696" s="157"/>
      <c r="P1696" s="157"/>
      <c r="Q1696" s="157"/>
      <c r="R1696" s="157"/>
      <c r="S1696" s="157"/>
      <c r="T1696" s="157"/>
      <c r="U1696" s="157"/>
      <c r="V1696" s="157"/>
      <c r="W1696" s="157"/>
      <c r="X1696" s="157"/>
      <c r="Y1696" s="148"/>
      <c r="Z1696" s="148"/>
      <c r="AA1696" s="148"/>
      <c r="AB1696" s="148"/>
      <c r="AC1696" s="148"/>
      <c r="AD1696" s="148"/>
      <c r="AE1696" s="148"/>
      <c r="AF1696" s="148"/>
      <c r="AG1696" s="148" t="s">
        <v>1514</v>
      </c>
      <c r="AH1696" s="148"/>
      <c r="AI1696" s="148"/>
      <c r="AJ1696" s="148"/>
      <c r="AK1696" s="148"/>
      <c r="AL1696" s="148"/>
      <c r="AM1696" s="148"/>
      <c r="AN1696" s="148"/>
      <c r="AO1696" s="148"/>
      <c r="AP1696" s="148"/>
      <c r="AQ1696" s="148"/>
      <c r="AR1696" s="148"/>
      <c r="AS1696" s="148"/>
      <c r="AT1696" s="148"/>
      <c r="AU1696" s="148"/>
      <c r="AV1696" s="148"/>
      <c r="AW1696" s="148"/>
      <c r="AX1696" s="148"/>
      <c r="AY1696" s="148"/>
      <c r="AZ1696" s="148"/>
      <c r="BA1696" s="181" t="str">
        <f>C1696</f>
        <v>dle vzorkování,šířka 1375mm, hloubka 250mm; lakovaný hliníkový plech; barva dle vzorkování ,šířka 1375mm, hloubka 250mm; vnitřní parapet z postformingových desek; barva dle vzorkování,v otvíravé části okna síť proti hmyzu,kotvení,kování,doplňky,detaily,D+M</v>
      </c>
      <c r="BB1696" s="148"/>
      <c r="BC1696" s="148"/>
      <c r="BD1696" s="148"/>
      <c r="BE1696" s="148"/>
      <c r="BF1696" s="148"/>
      <c r="BG1696" s="148"/>
      <c r="BH1696" s="148"/>
    </row>
    <row r="1697" spans="1:60" ht="33.75" outlineLevel="1" x14ac:dyDescent="0.2">
      <c r="A1697" s="167">
        <v>335</v>
      </c>
      <c r="B1697" s="168" t="s">
        <v>1624</v>
      </c>
      <c r="C1697" s="184" t="s">
        <v>1625</v>
      </c>
      <c r="D1697" s="169" t="s">
        <v>281</v>
      </c>
      <c r="E1697" s="170">
        <v>1</v>
      </c>
      <c r="F1697" s="171"/>
      <c r="G1697" s="172">
        <f>ROUND(E1697*F1697,2)</f>
        <v>0</v>
      </c>
      <c r="H1697" s="171"/>
      <c r="I1697" s="172">
        <f>ROUND(E1697*H1697,2)</f>
        <v>0</v>
      </c>
      <c r="J1697" s="171"/>
      <c r="K1697" s="172">
        <f>ROUND(E1697*J1697,2)</f>
        <v>0</v>
      </c>
      <c r="L1697" s="172">
        <v>15</v>
      </c>
      <c r="M1697" s="172">
        <f>G1697*(1+L1697/100)</f>
        <v>0</v>
      </c>
      <c r="N1697" s="172">
        <v>0</v>
      </c>
      <c r="O1697" s="172">
        <f>ROUND(E1697*N1697,2)</f>
        <v>0</v>
      </c>
      <c r="P1697" s="172">
        <v>0</v>
      </c>
      <c r="Q1697" s="172">
        <f>ROUND(E1697*P1697,2)</f>
        <v>0</v>
      </c>
      <c r="R1697" s="172"/>
      <c r="S1697" s="172" t="s">
        <v>282</v>
      </c>
      <c r="T1697" s="173" t="s">
        <v>283</v>
      </c>
      <c r="U1697" s="157">
        <v>0</v>
      </c>
      <c r="V1697" s="157">
        <f>ROUND(E1697*U1697,2)</f>
        <v>0</v>
      </c>
      <c r="W1697" s="157"/>
      <c r="X1697" s="157" t="s">
        <v>284</v>
      </c>
      <c r="Y1697" s="148"/>
      <c r="Z1697" s="148"/>
      <c r="AA1697" s="148"/>
      <c r="AB1697" s="148"/>
      <c r="AC1697" s="148"/>
      <c r="AD1697" s="148"/>
      <c r="AE1697" s="148"/>
      <c r="AF1697" s="148"/>
      <c r="AG1697" s="148" t="s">
        <v>285</v>
      </c>
      <c r="AH1697" s="148"/>
      <c r="AI1697" s="148"/>
      <c r="AJ1697" s="148"/>
      <c r="AK1697" s="148"/>
      <c r="AL1697" s="148"/>
      <c r="AM1697" s="148"/>
      <c r="AN1697" s="148"/>
      <c r="AO1697" s="148"/>
      <c r="AP1697" s="148"/>
      <c r="AQ1697" s="148"/>
      <c r="AR1697" s="148"/>
      <c r="AS1697" s="148"/>
      <c r="AT1697" s="148"/>
      <c r="AU1697" s="148"/>
      <c r="AV1697" s="148"/>
      <c r="AW1697" s="148"/>
      <c r="AX1697" s="148"/>
      <c r="AY1697" s="148"/>
      <c r="AZ1697" s="148"/>
      <c r="BA1697" s="148"/>
      <c r="BB1697" s="148"/>
      <c r="BC1697" s="148"/>
      <c r="BD1697" s="148"/>
      <c r="BE1697" s="148"/>
      <c r="BF1697" s="148"/>
      <c r="BG1697" s="148"/>
      <c r="BH1697" s="148"/>
    </row>
    <row r="1698" spans="1:60" ht="22.5" outlineLevel="1" x14ac:dyDescent="0.2">
      <c r="A1698" s="155"/>
      <c r="B1698" s="156"/>
      <c r="C1698" s="240" t="s">
        <v>1626</v>
      </c>
      <c r="D1698" s="241"/>
      <c r="E1698" s="241"/>
      <c r="F1698" s="241"/>
      <c r="G1698" s="241"/>
      <c r="H1698" s="157"/>
      <c r="I1698" s="157"/>
      <c r="J1698" s="157"/>
      <c r="K1698" s="157"/>
      <c r="L1698" s="157"/>
      <c r="M1698" s="157"/>
      <c r="N1698" s="157"/>
      <c r="O1698" s="157"/>
      <c r="P1698" s="157"/>
      <c r="Q1698" s="157"/>
      <c r="R1698" s="157"/>
      <c r="S1698" s="157"/>
      <c r="T1698" s="157"/>
      <c r="U1698" s="157"/>
      <c r="V1698" s="157"/>
      <c r="W1698" s="157"/>
      <c r="X1698" s="157"/>
      <c r="Y1698" s="148"/>
      <c r="Z1698" s="148"/>
      <c r="AA1698" s="148"/>
      <c r="AB1698" s="148"/>
      <c r="AC1698" s="148"/>
      <c r="AD1698" s="148"/>
      <c r="AE1698" s="148"/>
      <c r="AF1698" s="148"/>
      <c r="AG1698" s="148" t="s">
        <v>1514</v>
      </c>
      <c r="AH1698" s="148"/>
      <c r="AI1698" s="148"/>
      <c r="AJ1698" s="148"/>
      <c r="AK1698" s="148"/>
      <c r="AL1698" s="148"/>
      <c r="AM1698" s="148"/>
      <c r="AN1698" s="148"/>
      <c r="AO1698" s="148"/>
      <c r="AP1698" s="148"/>
      <c r="AQ1698" s="148"/>
      <c r="AR1698" s="148"/>
      <c r="AS1698" s="148"/>
      <c r="AT1698" s="148"/>
      <c r="AU1698" s="148"/>
      <c r="AV1698" s="148"/>
      <c r="AW1698" s="148"/>
      <c r="AX1698" s="148"/>
      <c r="AY1698" s="148"/>
      <c r="AZ1698" s="148"/>
      <c r="BA1698" s="181" t="str">
        <f>C1698</f>
        <v>hloubka 250mm; lakovaný hliníkový plech; barva dle vzorkování ,šířka 800mm, hloubka 250mm; vnitřní parapet z postformingových desek; barva dle vzorkování,síť proti hmyzu,kotvení,kování,doplňky,detaily,D+M</v>
      </c>
      <c r="BB1698" s="148"/>
      <c r="BC1698" s="148"/>
      <c r="BD1698" s="148"/>
      <c r="BE1698" s="148"/>
      <c r="BF1698" s="148"/>
      <c r="BG1698" s="148"/>
      <c r="BH1698" s="148"/>
    </row>
    <row r="1699" spans="1:60" ht="33.75" outlineLevel="1" x14ac:dyDescent="0.2">
      <c r="A1699" s="167">
        <v>336</v>
      </c>
      <c r="B1699" s="168" t="s">
        <v>1627</v>
      </c>
      <c r="C1699" s="184" t="s">
        <v>1628</v>
      </c>
      <c r="D1699" s="169" t="s">
        <v>281</v>
      </c>
      <c r="E1699" s="170">
        <v>2</v>
      </c>
      <c r="F1699" s="171"/>
      <c r="G1699" s="172">
        <f>ROUND(E1699*F1699,2)</f>
        <v>0</v>
      </c>
      <c r="H1699" s="171"/>
      <c r="I1699" s="172">
        <f>ROUND(E1699*H1699,2)</f>
        <v>0</v>
      </c>
      <c r="J1699" s="171"/>
      <c r="K1699" s="172">
        <f>ROUND(E1699*J1699,2)</f>
        <v>0</v>
      </c>
      <c r="L1699" s="172">
        <v>15</v>
      </c>
      <c r="M1699" s="172">
        <f>G1699*(1+L1699/100)</f>
        <v>0</v>
      </c>
      <c r="N1699" s="172">
        <v>0</v>
      </c>
      <c r="O1699" s="172">
        <f>ROUND(E1699*N1699,2)</f>
        <v>0</v>
      </c>
      <c r="P1699" s="172">
        <v>0</v>
      </c>
      <c r="Q1699" s="172">
        <f>ROUND(E1699*P1699,2)</f>
        <v>0</v>
      </c>
      <c r="R1699" s="172"/>
      <c r="S1699" s="172" t="s">
        <v>282</v>
      </c>
      <c r="T1699" s="173" t="s">
        <v>283</v>
      </c>
      <c r="U1699" s="157">
        <v>0</v>
      </c>
      <c r="V1699" s="157">
        <f>ROUND(E1699*U1699,2)</f>
        <v>0</v>
      </c>
      <c r="W1699" s="157"/>
      <c r="X1699" s="157" t="s">
        <v>284</v>
      </c>
      <c r="Y1699" s="148"/>
      <c r="Z1699" s="148"/>
      <c r="AA1699" s="148"/>
      <c r="AB1699" s="148"/>
      <c r="AC1699" s="148"/>
      <c r="AD1699" s="148"/>
      <c r="AE1699" s="148"/>
      <c r="AF1699" s="148"/>
      <c r="AG1699" s="148" t="s">
        <v>285</v>
      </c>
      <c r="AH1699" s="148"/>
      <c r="AI1699" s="148"/>
      <c r="AJ1699" s="148"/>
      <c r="AK1699" s="148"/>
      <c r="AL1699" s="148"/>
      <c r="AM1699" s="148"/>
      <c r="AN1699" s="148"/>
      <c r="AO1699" s="148"/>
      <c r="AP1699" s="148"/>
      <c r="AQ1699" s="148"/>
      <c r="AR1699" s="148"/>
      <c r="AS1699" s="148"/>
      <c r="AT1699" s="148"/>
      <c r="AU1699" s="148"/>
      <c r="AV1699" s="148"/>
      <c r="AW1699" s="148"/>
      <c r="AX1699" s="148"/>
      <c r="AY1699" s="148"/>
      <c r="AZ1699" s="148"/>
      <c r="BA1699" s="148"/>
      <c r="BB1699" s="148"/>
      <c r="BC1699" s="148"/>
      <c r="BD1699" s="148"/>
      <c r="BE1699" s="148"/>
      <c r="BF1699" s="148"/>
      <c r="BG1699" s="148"/>
      <c r="BH1699" s="148"/>
    </row>
    <row r="1700" spans="1:60" outlineLevel="1" x14ac:dyDescent="0.2">
      <c r="A1700" s="155"/>
      <c r="B1700" s="156"/>
      <c r="C1700" s="240" t="s">
        <v>1629</v>
      </c>
      <c r="D1700" s="241"/>
      <c r="E1700" s="241"/>
      <c r="F1700" s="241"/>
      <c r="G1700" s="241"/>
      <c r="H1700" s="157"/>
      <c r="I1700" s="157"/>
      <c r="J1700" s="157"/>
      <c r="K1700" s="157"/>
      <c r="L1700" s="157"/>
      <c r="M1700" s="157"/>
      <c r="N1700" s="157"/>
      <c r="O1700" s="157"/>
      <c r="P1700" s="157"/>
      <c r="Q1700" s="157"/>
      <c r="R1700" s="157"/>
      <c r="S1700" s="157"/>
      <c r="T1700" s="157"/>
      <c r="U1700" s="157"/>
      <c r="V1700" s="157"/>
      <c r="W1700" s="157"/>
      <c r="X1700" s="157"/>
      <c r="Y1700" s="148"/>
      <c r="Z1700" s="148"/>
      <c r="AA1700" s="148"/>
      <c r="AB1700" s="148"/>
      <c r="AC1700" s="148"/>
      <c r="AD1700" s="148"/>
      <c r="AE1700" s="148"/>
      <c r="AF1700" s="148"/>
      <c r="AG1700" s="148" t="s">
        <v>1514</v>
      </c>
      <c r="AH1700" s="148"/>
      <c r="AI1700" s="148"/>
      <c r="AJ1700" s="148"/>
      <c r="AK1700" s="148"/>
      <c r="AL1700" s="148"/>
      <c r="AM1700" s="148"/>
      <c r="AN1700" s="148"/>
      <c r="AO1700" s="148"/>
      <c r="AP1700" s="148"/>
      <c r="AQ1700" s="148"/>
      <c r="AR1700" s="148"/>
      <c r="AS1700" s="148"/>
      <c r="AT1700" s="148"/>
      <c r="AU1700" s="148"/>
      <c r="AV1700" s="148"/>
      <c r="AW1700" s="148"/>
      <c r="AX1700" s="148"/>
      <c r="AY1700" s="148"/>
      <c r="AZ1700" s="148"/>
      <c r="BA1700" s="181" t="str">
        <f>C1700</f>
        <v>dle vzorkování,šířka 4400mm, hloubka 250mm; lakovaný hliníkový plech; barva dle vzorkování ,kotvení,kování,doplňky,detaily,D+M</v>
      </c>
      <c r="BB1700" s="148"/>
      <c r="BC1700" s="148"/>
      <c r="BD1700" s="148"/>
      <c r="BE1700" s="148"/>
      <c r="BF1700" s="148"/>
      <c r="BG1700" s="148"/>
      <c r="BH1700" s="148"/>
    </row>
    <row r="1701" spans="1:60" ht="33.75" outlineLevel="1" x14ac:dyDescent="0.2">
      <c r="A1701" s="167">
        <v>337</v>
      </c>
      <c r="B1701" s="168" t="s">
        <v>1630</v>
      </c>
      <c r="C1701" s="184" t="s">
        <v>1631</v>
      </c>
      <c r="D1701" s="169" t="s">
        <v>281</v>
      </c>
      <c r="E1701" s="170">
        <v>2</v>
      </c>
      <c r="F1701" s="171"/>
      <c r="G1701" s="172">
        <f>ROUND(E1701*F1701,2)</f>
        <v>0</v>
      </c>
      <c r="H1701" s="171"/>
      <c r="I1701" s="172">
        <f>ROUND(E1701*H1701,2)</f>
        <v>0</v>
      </c>
      <c r="J1701" s="171"/>
      <c r="K1701" s="172">
        <f>ROUND(E1701*J1701,2)</f>
        <v>0</v>
      </c>
      <c r="L1701" s="172">
        <v>15</v>
      </c>
      <c r="M1701" s="172">
        <f>G1701*(1+L1701/100)</f>
        <v>0</v>
      </c>
      <c r="N1701" s="172">
        <v>0</v>
      </c>
      <c r="O1701" s="172">
        <f>ROUND(E1701*N1701,2)</f>
        <v>0</v>
      </c>
      <c r="P1701" s="172">
        <v>0</v>
      </c>
      <c r="Q1701" s="172">
        <f>ROUND(E1701*P1701,2)</f>
        <v>0</v>
      </c>
      <c r="R1701" s="172"/>
      <c r="S1701" s="172" t="s">
        <v>282</v>
      </c>
      <c r="T1701" s="173" t="s">
        <v>283</v>
      </c>
      <c r="U1701" s="157">
        <v>0</v>
      </c>
      <c r="V1701" s="157">
        <f>ROUND(E1701*U1701,2)</f>
        <v>0</v>
      </c>
      <c r="W1701" s="157"/>
      <c r="X1701" s="157" t="s">
        <v>284</v>
      </c>
      <c r="Y1701" s="148"/>
      <c r="Z1701" s="148"/>
      <c r="AA1701" s="148"/>
      <c r="AB1701" s="148"/>
      <c r="AC1701" s="148"/>
      <c r="AD1701" s="148"/>
      <c r="AE1701" s="148"/>
      <c r="AF1701" s="148"/>
      <c r="AG1701" s="148" t="s">
        <v>285</v>
      </c>
      <c r="AH1701" s="148"/>
      <c r="AI1701" s="148"/>
      <c r="AJ1701" s="148"/>
      <c r="AK1701" s="148"/>
      <c r="AL1701" s="148"/>
      <c r="AM1701" s="148"/>
      <c r="AN1701" s="148"/>
      <c r="AO1701" s="148"/>
      <c r="AP1701" s="148"/>
      <c r="AQ1701" s="148"/>
      <c r="AR1701" s="148"/>
      <c r="AS1701" s="148"/>
      <c r="AT1701" s="148"/>
      <c r="AU1701" s="148"/>
      <c r="AV1701" s="148"/>
      <c r="AW1701" s="148"/>
      <c r="AX1701" s="148"/>
      <c r="AY1701" s="148"/>
      <c r="AZ1701" s="148"/>
      <c r="BA1701" s="148"/>
      <c r="BB1701" s="148"/>
      <c r="BC1701" s="148"/>
      <c r="BD1701" s="148"/>
      <c r="BE1701" s="148"/>
      <c r="BF1701" s="148"/>
      <c r="BG1701" s="148"/>
      <c r="BH1701" s="148"/>
    </row>
    <row r="1702" spans="1:60" ht="22.5" outlineLevel="1" x14ac:dyDescent="0.2">
      <c r="A1702" s="155"/>
      <c r="B1702" s="156"/>
      <c r="C1702" s="240" t="s">
        <v>1632</v>
      </c>
      <c r="D1702" s="241"/>
      <c r="E1702" s="241"/>
      <c r="F1702" s="241"/>
      <c r="G1702" s="241"/>
      <c r="H1702" s="157"/>
      <c r="I1702" s="157"/>
      <c r="J1702" s="157"/>
      <c r="K1702" s="157"/>
      <c r="L1702" s="157"/>
      <c r="M1702" s="157"/>
      <c r="N1702" s="157"/>
      <c r="O1702" s="157"/>
      <c r="P1702" s="157"/>
      <c r="Q1702" s="157"/>
      <c r="R1702" s="157"/>
      <c r="S1702" s="157"/>
      <c r="T1702" s="157"/>
      <c r="U1702" s="157"/>
      <c r="V1702" s="157"/>
      <c r="W1702" s="157"/>
      <c r="X1702" s="157"/>
      <c r="Y1702" s="148"/>
      <c r="Z1702" s="148"/>
      <c r="AA1702" s="148"/>
      <c r="AB1702" s="148"/>
      <c r="AC1702" s="148"/>
      <c r="AD1702" s="148"/>
      <c r="AE1702" s="148"/>
      <c r="AF1702" s="148"/>
      <c r="AG1702" s="148" t="s">
        <v>1514</v>
      </c>
      <c r="AH1702" s="148"/>
      <c r="AI1702" s="148"/>
      <c r="AJ1702" s="148"/>
      <c r="AK1702" s="148"/>
      <c r="AL1702" s="148"/>
      <c r="AM1702" s="148"/>
      <c r="AN1702" s="148"/>
      <c r="AO1702" s="148"/>
      <c r="AP1702" s="148"/>
      <c r="AQ1702" s="148"/>
      <c r="AR1702" s="148"/>
      <c r="AS1702" s="148"/>
      <c r="AT1702" s="148"/>
      <c r="AU1702" s="148"/>
      <c r="AV1702" s="148"/>
      <c r="AW1702" s="148"/>
      <c r="AX1702" s="148"/>
      <c r="AY1702" s="148"/>
      <c r="AZ1702" s="148"/>
      <c r="BA1702" s="181" t="str">
        <f>C1702</f>
        <v>hloubka 250mm; lakovaný hliníkový plech; barva dle vzorkování (parapet pouze ve 3.np, ve 2.np bude pevný pochozí zámečnický prvek),kotvení,kování,doplňky,detaily,D+M</v>
      </c>
      <c r="BB1702" s="148"/>
      <c r="BC1702" s="148"/>
      <c r="BD1702" s="148"/>
      <c r="BE1702" s="148"/>
      <c r="BF1702" s="148"/>
      <c r="BG1702" s="148"/>
      <c r="BH1702" s="148"/>
    </row>
    <row r="1703" spans="1:60" ht="33.75" outlineLevel="1" x14ac:dyDescent="0.2">
      <c r="A1703" s="167">
        <v>338</v>
      </c>
      <c r="B1703" s="168" t="s">
        <v>1633</v>
      </c>
      <c r="C1703" s="184" t="s">
        <v>1634</v>
      </c>
      <c r="D1703" s="169" t="s">
        <v>281</v>
      </c>
      <c r="E1703" s="170">
        <v>2</v>
      </c>
      <c r="F1703" s="171"/>
      <c r="G1703" s="172">
        <f>ROUND(E1703*F1703,2)</f>
        <v>0</v>
      </c>
      <c r="H1703" s="171"/>
      <c r="I1703" s="172">
        <f>ROUND(E1703*H1703,2)</f>
        <v>0</v>
      </c>
      <c r="J1703" s="171"/>
      <c r="K1703" s="172">
        <f>ROUND(E1703*J1703,2)</f>
        <v>0</v>
      </c>
      <c r="L1703" s="172">
        <v>15</v>
      </c>
      <c r="M1703" s="172">
        <f>G1703*(1+L1703/100)</f>
        <v>0</v>
      </c>
      <c r="N1703" s="172">
        <v>0</v>
      </c>
      <c r="O1703" s="172">
        <f>ROUND(E1703*N1703,2)</f>
        <v>0</v>
      </c>
      <c r="P1703" s="172">
        <v>0</v>
      </c>
      <c r="Q1703" s="172">
        <f>ROUND(E1703*P1703,2)</f>
        <v>0</v>
      </c>
      <c r="R1703" s="172"/>
      <c r="S1703" s="172" t="s">
        <v>282</v>
      </c>
      <c r="T1703" s="173" t="s">
        <v>283</v>
      </c>
      <c r="U1703" s="157">
        <v>0</v>
      </c>
      <c r="V1703" s="157">
        <f>ROUND(E1703*U1703,2)</f>
        <v>0</v>
      </c>
      <c r="W1703" s="157"/>
      <c r="X1703" s="157" t="s">
        <v>284</v>
      </c>
      <c r="Y1703" s="148"/>
      <c r="Z1703" s="148"/>
      <c r="AA1703" s="148"/>
      <c r="AB1703" s="148"/>
      <c r="AC1703" s="148"/>
      <c r="AD1703" s="148"/>
      <c r="AE1703" s="148"/>
      <c r="AF1703" s="148"/>
      <c r="AG1703" s="148" t="s">
        <v>285</v>
      </c>
      <c r="AH1703" s="148"/>
      <c r="AI1703" s="148"/>
      <c r="AJ1703" s="148"/>
      <c r="AK1703" s="148"/>
      <c r="AL1703" s="148"/>
      <c r="AM1703" s="148"/>
      <c r="AN1703" s="148"/>
      <c r="AO1703" s="148"/>
      <c r="AP1703" s="148"/>
      <c r="AQ1703" s="148"/>
      <c r="AR1703" s="148"/>
      <c r="AS1703" s="148"/>
      <c r="AT1703" s="148"/>
      <c r="AU1703" s="148"/>
      <c r="AV1703" s="148"/>
      <c r="AW1703" s="148"/>
      <c r="AX1703" s="148"/>
      <c r="AY1703" s="148"/>
      <c r="AZ1703" s="148"/>
      <c r="BA1703" s="148"/>
      <c r="BB1703" s="148"/>
      <c r="BC1703" s="148"/>
      <c r="BD1703" s="148"/>
      <c r="BE1703" s="148"/>
      <c r="BF1703" s="148"/>
      <c r="BG1703" s="148"/>
      <c r="BH1703" s="148"/>
    </row>
    <row r="1704" spans="1:60" ht="22.5" outlineLevel="1" x14ac:dyDescent="0.2">
      <c r="A1704" s="155"/>
      <c r="B1704" s="156"/>
      <c r="C1704" s="240" t="s">
        <v>1635</v>
      </c>
      <c r="D1704" s="241"/>
      <c r="E1704" s="241"/>
      <c r="F1704" s="241"/>
      <c r="G1704" s="241"/>
      <c r="H1704" s="157"/>
      <c r="I1704" s="157"/>
      <c r="J1704" s="157"/>
      <c r="K1704" s="157"/>
      <c r="L1704" s="157"/>
      <c r="M1704" s="157"/>
      <c r="N1704" s="157"/>
      <c r="O1704" s="157"/>
      <c r="P1704" s="157"/>
      <c r="Q1704" s="157"/>
      <c r="R1704" s="157"/>
      <c r="S1704" s="157"/>
      <c r="T1704" s="157"/>
      <c r="U1704" s="157"/>
      <c r="V1704" s="157"/>
      <c r="W1704" s="157"/>
      <c r="X1704" s="157"/>
      <c r="Y1704" s="148"/>
      <c r="Z1704" s="148"/>
      <c r="AA1704" s="148"/>
      <c r="AB1704" s="148"/>
      <c r="AC1704" s="148"/>
      <c r="AD1704" s="148"/>
      <c r="AE1704" s="148"/>
      <c r="AF1704" s="148"/>
      <c r="AG1704" s="148" t="s">
        <v>1514</v>
      </c>
      <c r="AH1704" s="148"/>
      <c r="AI1704" s="148"/>
      <c r="AJ1704" s="148"/>
      <c r="AK1704" s="148"/>
      <c r="AL1704" s="148"/>
      <c r="AM1704" s="148"/>
      <c r="AN1704" s="148"/>
      <c r="AO1704" s="148"/>
      <c r="AP1704" s="148"/>
      <c r="AQ1704" s="148"/>
      <c r="AR1704" s="148"/>
      <c r="AS1704" s="148"/>
      <c r="AT1704" s="148"/>
      <c r="AU1704" s="148"/>
      <c r="AV1704" s="148"/>
      <c r="AW1704" s="148"/>
      <c r="AX1704" s="148"/>
      <c r="AY1704" s="148"/>
      <c r="AZ1704" s="148"/>
      <c r="BA1704" s="181" t="str">
        <f>C1704</f>
        <v>hloubka 250mm; lakovaný hliníkový plech; barva dle vzorkování ,šířka 600mm, hloubka 250mm; vnitřní parapet z postformingových desek; barva dle vzorkování,síť proti hmyzu,kotvení,kování,doplňky,detaily,D+M</v>
      </c>
      <c r="BB1704" s="148"/>
      <c r="BC1704" s="148"/>
      <c r="BD1704" s="148"/>
      <c r="BE1704" s="148"/>
      <c r="BF1704" s="148"/>
      <c r="BG1704" s="148"/>
      <c r="BH1704" s="148"/>
    </row>
    <row r="1705" spans="1:60" ht="33.75" outlineLevel="1" x14ac:dyDescent="0.2">
      <c r="A1705" s="167">
        <v>339</v>
      </c>
      <c r="B1705" s="168" t="s">
        <v>1636</v>
      </c>
      <c r="C1705" s="184" t="s">
        <v>1637</v>
      </c>
      <c r="D1705" s="169" t="s">
        <v>281</v>
      </c>
      <c r="E1705" s="170">
        <v>8</v>
      </c>
      <c r="F1705" s="171"/>
      <c r="G1705" s="172">
        <f>ROUND(E1705*F1705,2)</f>
        <v>0</v>
      </c>
      <c r="H1705" s="171"/>
      <c r="I1705" s="172">
        <f>ROUND(E1705*H1705,2)</f>
        <v>0</v>
      </c>
      <c r="J1705" s="171"/>
      <c r="K1705" s="172">
        <f>ROUND(E1705*J1705,2)</f>
        <v>0</v>
      </c>
      <c r="L1705" s="172">
        <v>15</v>
      </c>
      <c r="M1705" s="172">
        <f>G1705*(1+L1705/100)</f>
        <v>0</v>
      </c>
      <c r="N1705" s="172">
        <v>0</v>
      </c>
      <c r="O1705" s="172">
        <f>ROUND(E1705*N1705,2)</f>
        <v>0</v>
      </c>
      <c r="P1705" s="172">
        <v>0</v>
      </c>
      <c r="Q1705" s="172">
        <f>ROUND(E1705*P1705,2)</f>
        <v>0</v>
      </c>
      <c r="R1705" s="172"/>
      <c r="S1705" s="172" t="s">
        <v>282</v>
      </c>
      <c r="T1705" s="173" t="s">
        <v>283</v>
      </c>
      <c r="U1705" s="157">
        <v>0</v>
      </c>
      <c r="V1705" s="157">
        <f>ROUND(E1705*U1705,2)</f>
        <v>0</v>
      </c>
      <c r="W1705" s="157"/>
      <c r="X1705" s="157" t="s">
        <v>284</v>
      </c>
      <c r="Y1705" s="148"/>
      <c r="Z1705" s="148"/>
      <c r="AA1705" s="148"/>
      <c r="AB1705" s="148"/>
      <c r="AC1705" s="148"/>
      <c r="AD1705" s="148"/>
      <c r="AE1705" s="148"/>
      <c r="AF1705" s="148"/>
      <c r="AG1705" s="148" t="s">
        <v>285</v>
      </c>
      <c r="AH1705" s="148"/>
      <c r="AI1705" s="148"/>
      <c r="AJ1705" s="148"/>
      <c r="AK1705" s="148"/>
      <c r="AL1705" s="148"/>
      <c r="AM1705" s="148"/>
      <c r="AN1705" s="148"/>
      <c r="AO1705" s="148"/>
      <c r="AP1705" s="148"/>
      <c r="AQ1705" s="148"/>
      <c r="AR1705" s="148"/>
      <c r="AS1705" s="148"/>
      <c r="AT1705" s="148"/>
      <c r="AU1705" s="148"/>
      <c r="AV1705" s="148"/>
      <c r="AW1705" s="148"/>
      <c r="AX1705" s="148"/>
      <c r="AY1705" s="148"/>
      <c r="AZ1705" s="148"/>
      <c r="BA1705" s="148"/>
      <c r="BB1705" s="148"/>
      <c r="BC1705" s="148"/>
      <c r="BD1705" s="148"/>
      <c r="BE1705" s="148"/>
      <c r="BF1705" s="148"/>
      <c r="BG1705" s="148"/>
      <c r="BH1705" s="148"/>
    </row>
    <row r="1706" spans="1:60" ht="22.5" outlineLevel="1" x14ac:dyDescent="0.2">
      <c r="A1706" s="155"/>
      <c r="B1706" s="156"/>
      <c r="C1706" s="240" t="s">
        <v>1638</v>
      </c>
      <c r="D1706" s="241"/>
      <c r="E1706" s="241"/>
      <c r="F1706" s="241"/>
      <c r="G1706" s="241"/>
      <c r="H1706" s="157"/>
      <c r="I1706" s="157"/>
      <c r="J1706" s="157"/>
      <c r="K1706" s="157"/>
      <c r="L1706" s="157"/>
      <c r="M1706" s="157"/>
      <c r="N1706" s="157"/>
      <c r="O1706" s="157"/>
      <c r="P1706" s="157"/>
      <c r="Q1706" s="157"/>
      <c r="R1706" s="157"/>
      <c r="S1706" s="157"/>
      <c r="T1706" s="157"/>
      <c r="U1706" s="157"/>
      <c r="V1706" s="157"/>
      <c r="W1706" s="157"/>
      <c r="X1706" s="157"/>
      <c r="Y1706" s="148"/>
      <c r="Z1706" s="148"/>
      <c r="AA1706" s="148"/>
      <c r="AB1706" s="148"/>
      <c r="AC1706" s="148"/>
      <c r="AD1706" s="148"/>
      <c r="AE1706" s="148"/>
      <c r="AF1706" s="148"/>
      <c r="AG1706" s="148" t="s">
        <v>1514</v>
      </c>
      <c r="AH1706" s="148"/>
      <c r="AI1706" s="148"/>
      <c r="AJ1706" s="148"/>
      <c r="AK1706" s="148"/>
      <c r="AL1706" s="148"/>
      <c r="AM1706" s="148"/>
      <c r="AN1706" s="148"/>
      <c r="AO1706" s="148"/>
      <c r="AP1706" s="148"/>
      <c r="AQ1706" s="148"/>
      <c r="AR1706" s="148"/>
      <c r="AS1706" s="148"/>
      <c r="AT1706" s="148"/>
      <c r="AU1706" s="148"/>
      <c r="AV1706" s="148"/>
      <c r="AW1706" s="148"/>
      <c r="AX1706" s="148"/>
      <c r="AY1706" s="148"/>
      <c r="AZ1706" s="148"/>
      <c r="BA1706" s="181" t="str">
        <f>C1706</f>
        <v>dle vzorkování,šířka 1500mm, hloubka 250mm; lakovaný hliníkový plech; barva dle vzorkování ,šířka 1500mm, hloubka 250mm; vnitřní parapet z postformingových desek; barva dle vzorkování,v otvíravé části okna síť proti hmyzu,kotvení,kování,doplňky,detaily,D+M</v>
      </c>
      <c r="BB1706" s="148"/>
      <c r="BC1706" s="148"/>
      <c r="BD1706" s="148"/>
      <c r="BE1706" s="148"/>
      <c r="BF1706" s="148"/>
      <c r="BG1706" s="148"/>
      <c r="BH1706" s="148"/>
    </row>
    <row r="1707" spans="1:60" ht="33.75" outlineLevel="1" x14ac:dyDescent="0.2">
      <c r="A1707" s="167">
        <v>340</v>
      </c>
      <c r="B1707" s="168" t="s">
        <v>1639</v>
      </c>
      <c r="C1707" s="184" t="s">
        <v>1640</v>
      </c>
      <c r="D1707" s="169" t="s">
        <v>281</v>
      </c>
      <c r="E1707" s="170">
        <v>6</v>
      </c>
      <c r="F1707" s="171"/>
      <c r="G1707" s="172">
        <f>ROUND(E1707*F1707,2)</f>
        <v>0</v>
      </c>
      <c r="H1707" s="171"/>
      <c r="I1707" s="172">
        <f>ROUND(E1707*H1707,2)</f>
        <v>0</v>
      </c>
      <c r="J1707" s="171"/>
      <c r="K1707" s="172">
        <f>ROUND(E1707*J1707,2)</f>
        <v>0</v>
      </c>
      <c r="L1707" s="172">
        <v>15</v>
      </c>
      <c r="M1707" s="172">
        <f>G1707*(1+L1707/100)</f>
        <v>0</v>
      </c>
      <c r="N1707" s="172">
        <v>0</v>
      </c>
      <c r="O1707" s="172">
        <f>ROUND(E1707*N1707,2)</f>
        <v>0</v>
      </c>
      <c r="P1707" s="172">
        <v>0</v>
      </c>
      <c r="Q1707" s="172">
        <f>ROUND(E1707*P1707,2)</f>
        <v>0</v>
      </c>
      <c r="R1707" s="172"/>
      <c r="S1707" s="172" t="s">
        <v>282</v>
      </c>
      <c r="T1707" s="173" t="s">
        <v>283</v>
      </c>
      <c r="U1707" s="157">
        <v>0</v>
      </c>
      <c r="V1707" s="157">
        <f>ROUND(E1707*U1707,2)</f>
        <v>0</v>
      </c>
      <c r="W1707" s="157"/>
      <c r="X1707" s="157" t="s">
        <v>284</v>
      </c>
      <c r="Y1707" s="148"/>
      <c r="Z1707" s="148"/>
      <c r="AA1707" s="148"/>
      <c r="AB1707" s="148"/>
      <c r="AC1707" s="148"/>
      <c r="AD1707" s="148"/>
      <c r="AE1707" s="148"/>
      <c r="AF1707" s="148"/>
      <c r="AG1707" s="148" t="s">
        <v>285</v>
      </c>
      <c r="AH1707" s="148"/>
      <c r="AI1707" s="148"/>
      <c r="AJ1707" s="148"/>
      <c r="AK1707" s="148"/>
      <c r="AL1707" s="148"/>
      <c r="AM1707" s="148"/>
      <c r="AN1707" s="148"/>
      <c r="AO1707" s="148"/>
      <c r="AP1707" s="148"/>
      <c r="AQ1707" s="148"/>
      <c r="AR1707" s="148"/>
      <c r="AS1707" s="148"/>
      <c r="AT1707" s="148"/>
      <c r="AU1707" s="148"/>
      <c r="AV1707" s="148"/>
      <c r="AW1707" s="148"/>
      <c r="AX1707" s="148"/>
      <c r="AY1707" s="148"/>
      <c r="AZ1707" s="148"/>
      <c r="BA1707" s="148"/>
      <c r="BB1707" s="148"/>
      <c r="BC1707" s="148"/>
      <c r="BD1707" s="148"/>
      <c r="BE1707" s="148"/>
      <c r="BF1707" s="148"/>
      <c r="BG1707" s="148"/>
      <c r="BH1707" s="148"/>
    </row>
    <row r="1708" spans="1:60" ht="22.5" outlineLevel="1" x14ac:dyDescent="0.2">
      <c r="A1708" s="155"/>
      <c r="B1708" s="156"/>
      <c r="C1708" s="240" t="s">
        <v>1641</v>
      </c>
      <c r="D1708" s="241"/>
      <c r="E1708" s="241"/>
      <c r="F1708" s="241"/>
      <c r="G1708" s="241"/>
      <c r="H1708" s="157"/>
      <c r="I1708" s="157"/>
      <c r="J1708" s="157"/>
      <c r="K1708" s="157"/>
      <c r="L1708" s="157"/>
      <c r="M1708" s="157"/>
      <c r="N1708" s="157"/>
      <c r="O1708" s="157"/>
      <c r="P1708" s="157"/>
      <c r="Q1708" s="157"/>
      <c r="R1708" s="157"/>
      <c r="S1708" s="157"/>
      <c r="T1708" s="157"/>
      <c r="U1708" s="157"/>
      <c r="V1708" s="157"/>
      <c r="W1708" s="157"/>
      <c r="X1708" s="157"/>
      <c r="Y1708" s="148"/>
      <c r="Z1708" s="148"/>
      <c r="AA1708" s="148"/>
      <c r="AB1708" s="148"/>
      <c r="AC1708" s="148"/>
      <c r="AD1708" s="148"/>
      <c r="AE1708" s="148"/>
      <c r="AF1708" s="148"/>
      <c r="AG1708" s="148" t="s">
        <v>1514</v>
      </c>
      <c r="AH1708" s="148"/>
      <c r="AI1708" s="148"/>
      <c r="AJ1708" s="148"/>
      <c r="AK1708" s="148"/>
      <c r="AL1708" s="148"/>
      <c r="AM1708" s="148"/>
      <c r="AN1708" s="148"/>
      <c r="AO1708" s="148"/>
      <c r="AP1708" s="148"/>
      <c r="AQ1708" s="148"/>
      <c r="AR1708" s="148"/>
      <c r="AS1708" s="148"/>
      <c r="AT1708" s="148"/>
      <c r="AU1708" s="148"/>
      <c r="AV1708" s="148"/>
      <c r="AW1708" s="148"/>
      <c r="AX1708" s="148"/>
      <c r="AY1708" s="148"/>
      <c r="AZ1708" s="148"/>
      <c r="BA1708" s="181" t="str">
        <f>C1708</f>
        <v>dle vzorkování,šířka 1250mm, hloubka 250mm; lakovaný hliníkový plech; barva dle vzorkování ,šířka 1250mm, hloubka 250mm; vnitřní parapet z postformingových desek; barva dle vzorkování,v otvíravé části okna síť proti hmyzu,kotvení,kování,doplňky,detaily,D+M</v>
      </c>
      <c r="BB1708" s="148"/>
      <c r="BC1708" s="148"/>
      <c r="BD1708" s="148"/>
      <c r="BE1708" s="148"/>
      <c r="BF1708" s="148"/>
      <c r="BG1708" s="148"/>
      <c r="BH1708" s="148"/>
    </row>
    <row r="1709" spans="1:60" ht="33.75" outlineLevel="1" x14ac:dyDescent="0.2">
      <c r="A1709" s="167">
        <v>341</v>
      </c>
      <c r="B1709" s="168" t="s">
        <v>1642</v>
      </c>
      <c r="C1709" s="184" t="s">
        <v>1643</v>
      </c>
      <c r="D1709" s="169" t="s">
        <v>281</v>
      </c>
      <c r="E1709" s="170">
        <v>2</v>
      </c>
      <c r="F1709" s="171"/>
      <c r="G1709" s="172">
        <f>ROUND(E1709*F1709,2)</f>
        <v>0</v>
      </c>
      <c r="H1709" s="171"/>
      <c r="I1709" s="172">
        <f>ROUND(E1709*H1709,2)</f>
        <v>0</v>
      </c>
      <c r="J1709" s="171"/>
      <c r="K1709" s="172">
        <f>ROUND(E1709*J1709,2)</f>
        <v>0</v>
      </c>
      <c r="L1709" s="172">
        <v>15</v>
      </c>
      <c r="M1709" s="172">
        <f>G1709*(1+L1709/100)</f>
        <v>0</v>
      </c>
      <c r="N1709" s="172">
        <v>0</v>
      </c>
      <c r="O1709" s="172">
        <f>ROUND(E1709*N1709,2)</f>
        <v>0</v>
      </c>
      <c r="P1709" s="172">
        <v>0</v>
      </c>
      <c r="Q1709" s="172">
        <f>ROUND(E1709*P1709,2)</f>
        <v>0</v>
      </c>
      <c r="R1709" s="172"/>
      <c r="S1709" s="172" t="s">
        <v>282</v>
      </c>
      <c r="T1709" s="173" t="s">
        <v>283</v>
      </c>
      <c r="U1709" s="157">
        <v>0</v>
      </c>
      <c r="V1709" s="157">
        <f>ROUND(E1709*U1709,2)</f>
        <v>0</v>
      </c>
      <c r="W1709" s="157"/>
      <c r="X1709" s="157" t="s">
        <v>284</v>
      </c>
      <c r="Y1709" s="148"/>
      <c r="Z1709" s="148"/>
      <c r="AA1709" s="148"/>
      <c r="AB1709" s="148"/>
      <c r="AC1709" s="148"/>
      <c r="AD1709" s="148"/>
      <c r="AE1709" s="148"/>
      <c r="AF1709" s="148"/>
      <c r="AG1709" s="148" t="s">
        <v>285</v>
      </c>
      <c r="AH1709" s="148"/>
      <c r="AI1709" s="148"/>
      <c r="AJ1709" s="148"/>
      <c r="AK1709" s="148"/>
      <c r="AL1709" s="148"/>
      <c r="AM1709" s="148"/>
      <c r="AN1709" s="148"/>
      <c r="AO1709" s="148"/>
      <c r="AP1709" s="148"/>
      <c r="AQ1709" s="148"/>
      <c r="AR1709" s="148"/>
      <c r="AS1709" s="148"/>
      <c r="AT1709" s="148"/>
      <c r="AU1709" s="148"/>
      <c r="AV1709" s="148"/>
      <c r="AW1709" s="148"/>
      <c r="AX1709" s="148"/>
      <c r="AY1709" s="148"/>
      <c r="AZ1709" s="148"/>
      <c r="BA1709" s="148"/>
      <c r="BB1709" s="148"/>
      <c r="BC1709" s="148"/>
      <c r="BD1709" s="148"/>
      <c r="BE1709" s="148"/>
      <c r="BF1709" s="148"/>
      <c r="BG1709" s="148"/>
      <c r="BH1709" s="148"/>
    </row>
    <row r="1710" spans="1:60" outlineLevel="1" x14ac:dyDescent="0.2">
      <c r="A1710" s="155"/>
      <c r="B1710" s="156"/>
      <c r="C1710" s="240" t="s">
        <v>1644</v>
      </c>
      <c r="D1710" s="241"/>
      <c r="E1710" s="241"/>
      <c r="F1710" s="241"/>
      <c r="G1710" s="241"/>
      <c r="H1710" s="157"/>
      <c r="I1710" s="157"/>
      <c r="J1710" s="157"/>
      <c r="K1710" s="157"/>
      <c r="L1710" s="157"/>
      <c r="M1710" s="157"/>
      <c r="N1710" s="157"/>
      <c r="O1710" s="157"/>
      <c r="P1710" s="157"/>
      <c r="Q1710" s="157"/>
      <c r="R1710" s="157"/>
      <c r="S1710" s="157"/>
      <c r="T1710" s="157"/>
      <c r="U1710" s="157"/>
      <c r="V1710" s="157"/>
      <c r="W1710" s="157"/>
      <c r="X1710" s="157"/>
      <c r="Y1710" s="148"/>
      <c r="Z1710" s="148"/>
      <c r="AA1710" s="148"/>
      <c r="AB1710" s="148"/>
      <c r="AC1710" s="148"/>
      <c r="AD1710" s="148"/>
      <c r="AE1710" s="148"/>
      <c r="AF1710" s="148"/>
      <c r="AG1710" s="148" t="s">
        <v>1514</v>
      </c>
      <c r="AH1710" s="148"/>
      <c r="AI1710" s="148"/>
      <c r="AJ1710" s="148"/>
      <c r="AK1710" s="148"/>
      <c r="AL1710" s="148"/>
      <c r="AM1710" s="148"/>
      <c r="AN1710" s="148"/>
      <c r="AO1710" s="148"/>
      <c r="AP1710" s="148"/>
      <c r="AQ1710" s="148"/>
      <c r="AR1710" s="148"/>
      <c r="AS1710" s="148"/>
      <c r="AT1710" s="148"/>
      <c r="AU1710" s="148"/>
      <c r="AV1710" s="148"/>
      <c r="AW1710" s="148"/>
      <c r="AX1710" s="148"/>
      <c r="AY1710" s="148"/>
      <c r="AZ1710" s="148"/>
      <c r="BA1710" s="181" t="str">
        <f>C1710</f>
        <v>dle vzorkování,šířka 2500mm, hloubka 250mm; lakovaný hliníkový plech; barva dle vzorkování ,kotvení,kování,doplňky,detaily,D+M</v>
      </c>
      <c r="BB1710" s="148"/>
      <c r="BC1710" s="148"/>
      <c r="BD1710" s="148"/>
      <c r="BE1710" s="148"/>
      <c r="BF1710" s="148"/>
      <c r="BG1710" s="148"/>
      <c r="BH1710" s="148"/>
    </row>
    <row r="1711" spans="1:60" ht="33.75" outlineLevel="1" x14ac:dyDescent="0.2">
      <c r="A1711" s="167">
        <v>342</v>
      </c>
      <c r="B1711" s="168" t="s">
        <v>1645</v>
      </c>
      <c r="C1711" s="184" t="s">
        <v>1646</v>
      </c>
      <c r="D1711" s="169" t="s">
        <v>281</v>
      </c>
      <c r="E1711" s="170">
        <v>2</v>
      </c>
      <c r="F1711" s="171"/>
      <c r="G1711" s="172">
        <f>ROUND(E1711*F1711,2)</f>
        <v>0</v>
      </c>
      <c r="H1711" s="171"/>
      <c r="I1711" s="172">
        <f>ROUND(E1711*H1711,2)</f>
        <v>0</v>
      </c>
      <c r="J1711" s="171"/>
      <c r="K1711" s="172">
        <f>ROUND(E1711*J1711,2)</f>
        <v>0</v>
      </c>
      <c r="L1711" s="172">
        <v>15</v>
      </c>
      <c r="M1711" s="172">
        <f>G1711*(1+L1711/100)</f>
        <v>0</v>
      </c>
      <c r="N1711" s="172">
        <v>0</v>
      </c>
      <c r="O1711" s="172">
        <f>ROUND(E1711*N1711,2)</f>
        <v>0</v>
      </c>
      <c r="P1711" s="172">
        <v>0</v>
      </c>
      <c r="Q1711" s="172">
        <f>ROUND(E1711*P1711,2)</f>
        <v>0</v>
      </c>
      <c r="R1711" s="172"/>
      <c r="S1711" s="172" t="s">
        <v>282</v>
      </c>
      <c r="T1711" s="173" t="s">
        <v>283</v>
      </c>
      <c r="U1711" s="157">
        <v>0</v>
      </c>
      <c r="V1711" s="157">
        <f>ROUND(E1711*U1711,2)</f>
        <v>0</v>
      </c>
      <c r="W1711" s="157"/>
      <c r="X1711" s="157" t="s">
        <v>284</v>
      </c>
      <c r="Y1711" s="148"/>
      <c r="Z1711" s="148"/>
      <c r="AA1711" s="148"/>
      <c r="AB1711" s="148"/>
      <c r="AC1711" s="148"/>
      <c r="AD1711" s="148"/>
      <c r="AE1711" s="148"/>
      <c r="AF1711" s="148"/>
      <c r="AG1711" s="148" t="s">
        <v>285</v>
      </c>
      <c r="AH1711" s="148"/>
      <c r="AI1711" s="148"/>
      <c r="AJ1711" s="148"/>
      <c r="AK1711" s="148"/>
      <c r="AL1711" s="148"/>
      <c r="AM1711" s="148"/>
      <c r="AN1711" s="148"/>
      <c r="AO1711" s="148"/>
      <c r="AP1711" s="148"/>
      <c r="AQ1711" s="148"/>
      <c r="AR1711" s="148"/>
      <c r="AS1711" s="148"/>
      <c r="AT1711" s="148"/>
      <c r="AU1711" s="148"/>
      <c r="AV1711" s="148"/>
      <c r="AW1711" s="148"/>
      <c r="AX1711" s="148"/>
      <c r="AY1711" s="148"/>
      <c r="AZ1711" s="148"/>
      <c r="BA1711" s="148"/>
      <c r="BB1711" s="148"/>
      <c r="BC1711" s="148"/>
      <c r="BD1711" s="148"/>
      <c r="BE1711" s="148"/>
      <c r="BF1711" s="148"/>
      <c r="BG1711" s="148"/>
      <c r="BH1711" s="148"/>
    </row>
    <row r="1712" spans="1:60" ht="22.5" outlineLevel="1" x14ac:dyDescent="0.2">
      <c r="A1712" s="155"/>
      <c r="B1712" s="156"/>
      <c r="C1712" s="240" t="s">
        <v>1647</v>
      </c>
      <c r="D1712" s="241"/>
      <c r="E1712" s="241"/>
      <c r="F1712" s="241"/>
      <c r="G1712" s="241"/>
      <c r="H1712" s="157"/>
      <c r="I1712" s="157"/>
      <c r="J1712" s="157"/>
      <c r="K1712" s="157"/>
      <c r="L1712" s="157"/>
      <c r="M1712" s="157"/>
      <c r="N1712" s="157"/>
      <c r="O1712" s="157"/>
      <c r="P1712" s="157"/>
      <c r="Q1712" s="157"/>
      <c r="R1712" s="157"/>
      <c r="S1712" s="157"/>
      <c r="T1712" s="157"/>
      <c r="U1712" s="157"/>
      <c r="V1712" s="157"/>
      <c r="W1712" s="157"/>
      <c r="X1712" s="157"/>
      <c r="Y1712" s="148"/>
      <c r="Z1712" s="148"/>
      <c r="AA1712" s="148"/>
      <c r="AB1712" s="148"/>
      <c r="AC1712" s="148"/>
      <c r="AD1712" s="148"/>
      <c r="AE1712" s="148"/>
      <c r="AF1712" s="148"/>
      <c r="AG1712" s="148" t="s">
        <v>1514</v>
      </c>
      <c r="AH1712" s="148"/>
      <c r="AI1712" s="148"/>
      <c r="AJ1712" s="148"/>
      <c r="AK1712" s="148"/>
      <c r="AL1712" s="148"/>
      <c r="AM1712" s="148"/>
      <c r="AN1712" s="148"/>
      <c r="AO1712" s="148"/>
      <c r="AP1712" s="148"/>
      <c r="AQ1712" s="148"/>
      <c r="AR1712" s="148"/>
      <c r="AS1712" s="148"/>
      <c r="AT1712" s="148"/>
      <c r="AU1712" s="148"/>
      <c r="AV1712" s="148"/>
      <c r="AW1712" s="148"/>
      <c r="AX1712" s="148"/>
      <c r="AY1712" s="148"/>
      <c r="AZ1712" s="148"/>
      <c r="BA1712" s="181" t="str">
        <f>C1712</f>
        <v>750mm, hloubka 250mm; lakovaný hliníkový plech; barva dle vzorkování ,šířka 750mm, hloubka 250mm; vnitřní parapet z postformingových desek; barva dle vzorkování,síť proti hmyzu,kotvení,kování,doplňky,detaily,D+M</v>
      </c>
      <c r="BB1712" s="148"/>
      <c r="BC1712" s="148"/>
      <c r="BD1712" s="148"/>
      <c r="BE1712" s="148"/>
      <c r="BF1712" s="148"/>
      <c r="BG1712" s="148"/>
      <c r="BH1712" s="148"/>
    </row>
    <row r="1713" spans="1:60" ht="33.75" outlineLevel="1" x14ac:dyDescent="0.2">
      <c r="A1713" s="167">
        <v>343</v>
      </c>
      <c r="B1713" s="168" t="s">
        <v>1648</v>
      </c>
      <c r="C1713" s="184" t="s">
        <v>1649</v>
      </c>
      <c r="D1713" s="169" t="s">
        <v>281</v>
      </c>
      <c r="E1713" s="170">
        <v>2</v>
      </c>
      <c r="F1713" s="171"/>
      <c r="G1713" s="172">
        <f>ROUND(E1713*F1713,2)</f>
        <v>0</v>
      </c>
      <c r="H1713" s="171"/>
      <c r="I1713" s="172">
        <f>ROUND(E1713*H1713,2)</f>
        <v>0</v>
      </c>
      <c r="J1713" s="171"/>
      <c r="K1713" s="172">
        <f>ROUND(E1713*J1713,2)</f>
        <v>0</v>
      </c>
      <c r="L1713" s="172">
        <v>15</v>
      </c>
      <c r="M1713" s="172">
        <f>G1713*(1+L1713/100)</f>
        <v>0</v>
      </c>
      <c r="N1713" s="172">
        <v>0</v>
      </c>
      <c r="O1713" s="172">
        <f>ROUND(E1713*N1713,2)</f>
        <v>0</v>
      </c>
      <c r="P1713" s="172">
        <v>0</v>
      </c>
      <c r="Q1713" s="172">
        <f>ROUND(E1713*P1713,2)</f>
        <v>0</v>
      </c>
      <c r="R1713" s="172"/>
      <c r="S1713" s="172" t="s">
        <v>282</v>
      </c>
      <c r="T1713" s="173" t="s">
        <v>283</v>
      </c>
      <c r="U1713" s="157">
        <v>0</v>
      </c>
      <c r="V1713" s="157">
        <f>ROUND(E1713*U1713,2)</f>
        <v>0</v>
      </c>
      <c r="W1713" s="157"/>
      <c r="X1713" s="157" t="s">
        <v>284</v>
      </c>
      <c r="Y1713" s="148"/>
      <c r="Z1713" s="148"/>
      <c r="AA1713" s="148"/>
      <c r="AB1713" s="148"/>
      <c r="AC1713" s="148"/>
      <c r="AD1713" s="148"/>
      <c r="AE1713" s="148"/>
      <c r="AF1713" s="148"/>
      <c r="AG1713" s="148" t="s">
        <v>285</v>
      </c>
      <c r="AH1713" s="148"/>
      <c r="AI1713" s="148"/>
      <c r="AJ1713" s="148"/>
      <c r="AK1713" s="148"/>
      <c r="AL1713" s="148"/>
      <c r="AM1713" s="148"/>
      <c r="AN1713" s="148"/>
      <c r="AO1713" s="148"/>
      <c r="AP1713" s="148"/>
      <c r="AQ1713" s="148"/>
      <c r="AR1713" s="148"/>
      <c r="AS1713" s="148"/>
      <c r="AT1713" s="148"/>
      <c r="AU1713" s="148"/>
      <c r="AV1713" s="148"/>
      <c r="AW1713" s="148"/>
      <c r="AX1713" s="148"/>
      <c r="AY1713" s="148"/>
      <c r="AZ1713" s="148"/>
      <c r="BA1713" s="148"/>
      <c r="BB1713" s="148"/>
      <c r="BC1713" s="148"/>
      <c r="BD1713" s="148"/>
      <c r="BE1713" s="148"/>
      <c r="BF1713" s="148"/>
      <c r="BG1713" s="148"/>
      <c r="BH1713" s="148"/>
    </row>
    <row r="1714" spans="1:60" ht="22.5" outlineLevel="1" x14ac:dyDescent="0.2">
      <c r="A1714" s="155"/>
      <c r="B1714" s="156"/>
      <c r="C1714" s="240" t="s">
        <v>1647</v>
      </c>
      <c r="D1714" s="241"/>
      <c r="E1714" s="241"/>
      <c r="F1714" s="241"/>
      <c r="G1714" s="241"/>
      <c r="H1714" s="157"/>
      <c r="I1714" s="157"/>
      <c r="J1714" s="157"/>
      <c r="K1714" s="157"/>
      <c r="L1714" s="157"/>
      <c r="M1714" s="157"/>
      <c r="N1714" s="157"/>
      <c r="O1714" s="157"/>
      <c r="P1714" s="157"/>
      <c r="Q1714" s="157"/>
      <c r="R1714" s="157"/>
      <c r="S1714" s="157"/>
      <c r="T1714" s="157"/>
      <c r="U1714" s="157"/>
      <c r="V1714" s="157"/>
      <c r="W1714" s="157"/>
      <c r="X1714" s="157"/>
      <c r="Y1714" s="148"/>
      <c r="Z1714" s="148"/>
      <c r="AA1714" s="148"/>
      <c r="AB1714" s="148"/>
      <c r="AC1714" s="148"/>
      <c r="AD1714" s="148"/>
      <c r="AE1714" s="148"/>
      <c r="AF1714" s="148"/>
      <c r="AG1714" s="148" t="s">
        <v>1514</v>
      </c>
      <c r="AH1714" s="148"/>
      <c r="AI1714" s="148"/>
      <c r="AJ1714" s="148"/>
      <c r="AK1714" s="148"/>
      <c r="AL1714" s="148"/>
      <c r="AM1714" s="148"/>
      <c r="AN1714" s="148"/>
      <c r="AO1714" s="148"/>
      <c r="AP1714" s="148"/>
      <c r="AQ1714" s="148"/>
      <c r="AR1714" s="148"/>
      <c r="AS1714" s="148"/>
      <c r="AT1714" s="148"/>
      <c r="AU1714" s="148"/>
      <c r="AV1714" s="148"/>
      <c r="AW1714" s="148"/>
      <c r="AX1714" s="148"/>
      <c r="AY1714" s="148"/>
      <c r="AZ1714" s="148"/>
      <c r="BA1714" s="181" t="str">
        <f>C1714</f>
        <v>750mm, hloubka 250mm; lakovaný hliníkový plech; barva dle vzorkování ,šířka 750mm, hloubka 250mm; vnitřní parapet z postformingových desek; barva dle vzorkování,síť proti hmyzu,kotvení,kování,doplňky,detaily,D+M</v>
      </c>
      <c r="BB1714" s="148"/>
      <c r="BC1714" s="148"/>
      <c r="BD1714" s="148"/>
      <c r="BE1714" s="148"/>
      <c r="BF1714" s="148"/>
      <c r="BG1714" s="148"/>
      <c r="BH1714" s="148"/>
    </row>
    <row r="1715" spans="1:60" ht="33.75" outlineLevel="1" x14ac:dyDescent="0.2">
      <c r="A1715" s="167">
        <v>344</v>
      </c>
      <c r="B1715" s="168" t="s">
        <v>1650</v>
      </c>
      <c r="C1715" s="184" t="s">
        <v>1651</v>
      </c>
      <c r="D1715" s="169" t="s">
        <v>281</v>
      </c>
      <c r="E1715" s="170">
        <v>1</v>
      </c>
      <c r="F1715" s="171"/>
      <c r="G1715" s="172">
        <f>ROUND(E1715*F1715,2)</f>
        <v>0</v>
      </c>
      <c r="H1715" s="171"/>
      <c r="I1715" s="172">
        <f>ROUND(E1715*H1715,2)</f>
        <v>0</v>
      </c>
      <c r="J1715" s="171"/>
      <c r="K1715" s="172">
        <f>ROUND(E1715*J1715,2)</f>
        <v>0</v>
      </c>
      <c r="L1715" s="172">
        <v>15</v>
      </c>
      <c r="M1715" s="172">
        <f>G1715*(1+L1715/100)</f>
        <v>0</v>
      </c>
      <c r="N1715" s="172">
        <v>0</v>
      </c>
      <c r="O1715" s="172">
        <f>ROUND(E1715*N1715,2)</f>
        <v>0</v>
      </c>
      <c r="P1715" s="172">
        <v>0</v>
      </c>
      <c r="Q1715" s="172">
        <f>ROUND(E1715*P1715,2)</f>
        <v>0</v>
      </c>
      <c r="R1715" s="172"/>
      <c r="S1715" s="172" t="s">
        <v>282</v>
      </c>
      <c r="T1715" s="173" t="s">
        <v>283</v>
      </c>
      <c r="U1715" s="157">
        <v>0</v>
      </c>
      <c r="V1715" s="157">
        <f>ROUND(E1715*U1715,2)</f>
        <v>0</v>
      </c>
      <c r="W1715" s="157"/>
      <c r="X1715" s="157" t="s">
        <v>284</v>
      </c>
      <c r="Y1715" s="148"/>
      <c r="Z1715" s="148"/>
      <c r="AA1715" s="148"/>
      <c r="AB1715" s="148"/>
      <c r="AC1715" s="148"/>
      <c r="AD1715" s="148"/>
      <c r="AE1715" s="148"/>
      <c r="AF1715" s="148"/>
      <c r="AG1715" s="148" t="s">
        <v>285</v>
      </c>
      <c r="AH1715" s="148"/>
      <c r="AI1715" s="148"/>
      <c r="AJ1715" s="148"/>
      <c r="AK1715" s="148"/>
      <c r="AL1715" s="148"/>
      <c r="AM1715" s="148"/>
      <c r="AN1715" s="148"/>
      <c r="AO1715" s="148"/>
      <c r="AP1715" s="148"/>
      <c r="AQ1715" s="148"/>
      <c r="AR1715" s="148"/>
      <c r="AS1715" s="148"/>
      <c r="AT1715" s="148"/>
      <c r="AU1715" s="148"/>
      <c r="AV1715" s="148"/>
      <c r="AW1715" s="148"/>
      <c r="AX1715" s="148"/>
      <c r="AY1715" s="148"/>
      <c r="AZ1715" s="148"/>
      <c r="BA1715" s="148"/>
      <c r="BB1715" s="148"/>
      <c r="BC1715" s="148"/>
      <c r="BD1715" s="148"/>
      <c r="BE1715" s="148"/>
      <c r="BF1715" s="148"/>
      <c r="BG1715" s="148"/>
      <c r="BH1715" s="148"/>
    </row>
    <row r="1716" spans="1:60" ht="33.75" outlineLevel="1" x14ac:dyDescent="0.2">
      <c r="A1716" s="155"/>
      <c r="B1716" s="156"/>
      <c r="C1716" s="240" t="s">
        <v>1652</v>
      </c>
      <c r="D1716" s="241"/>
      <c r="E1716" s="241"/>
      <c r="F1716" s="241"/>
      <c r="G1716" s="241"/>
      <c r="H1716" s="157"/>
      <c r="I1716" s="157"/>
      <c r="J1716" s="157"/>
      <c r="K1716" s="157"/>
      <c r="L1716" s="157"/>
      <c r="M1716" s="157"/>
      <c r="N1716" s="157"/>
      <c r="O1716" s="157"/>
      <c r="P1716" s="157"/>
      <c r="Q1716" s="157"/>
      <c r="R1716" s="157"/>
      <c r="S1716" s="157"/>
      <c r="T1716" s="157"/>
      <c r="U1716" s="157"/>
      <c r="V1716" s="157"/>
      <c r="W1716" s="157"/>
      <c r="X1716" s="157"/>
      <c r="Y1716" s="148"/>
      <c r="Z1716" s="148"/>
      <c r="AA1716" s="148"/>
      <c r="AB1716" s="148"/>
      <c r="AC1716" s="148"/>
      <c r="AD1716" s="148"/>
      <c r="AE1716" s="148"/>
      <c r="AF1716" s="148"/>
      <c r="AG1716" s="148" t="s">
        <v>1514</v>
      </c>
      <c r="AH1716" s="148"/>
      <c r="AI1716" s="148"/>
      <c r="AJ1716" s="148"/>
      <c r="AK1716" s="148"/>
      <c r="AL1716" s="148"/>
      <c r="AM1716" s="148"/>
      <c r="AN1716" s="148"/>
      <c r="AO1716" s="148"/>
      <c r="AP1716" s="148"/>
      <c r="AQ1716" s="148"/>
      <c r="AR1716" s="148"/>
      <c r="AS1716" s="148"/>
      <c r="AT1716" s="148"/>
      <c r="AU1716" s="148"/>
      <c r="AV1716" s="148"/>
      <c r="AW1716" s="148"/>
      <c r="AX1716" s="148"/>
      <c r="AY1716" s="148"/>
      <c r="AZ1716" s="148"/>
      <c r="BA1716" s="181" t="str">
        <f>C1716</f>
        <v>dřevohliníkových profilů; barva dle vzorkování,šířka 2600mm, hloubka 250mm; lakovaný hliníkový plech; barva dle vzorkování ,šířka 2600mm, hloubka 250mm; vnitřní parapet z postformingových desek; barva dle vzorkování,v otvíravé části okna síť proti hmyzu,kotvení,kování,doplňky,detaily,D+M</v>
      </c>
      <c r="BB1716" s="148"/>
      <c r="BC1716" s="148"/>
      <c r="BD1716" s="148"/>
      <c r="BE1716" s="148"/>
      <c r="BF1716" s="148"/>
      <c r="BG1716" s="148"/>
      <c r="BH1716" s="148"/>
    </row>
    <row r="1717" spans="1:60" ht="33.75" outlineLevel="1" x14ac:dyDescent="0.2">
      <c r="A1717" s="167">
        <v>345</v>
      </c>
      <c r="B1717" s="168" t="s">
        <v>1653</v>
      </c>
      <c r="C1717" s="184" t="s">
        <v>1654</v>
      </c>
      <c r="D1717" s="169" t="s">
        <v>281</v>
      </c>
      <c r="E1717" s="170">
        <v>1</v>
      </c>
      <c r="F1717" s="171"/>
      <c r="G1717" s="172">
        <f>ROUND(E1717*F1717,2)</f>
        <v>0</v>
      </c>
      <c r="H1717" s="171"/>
      <c r="I1717" s="172">
        <f>ROUND(E1717*H1717,2)</f>
        <v>0</v>
      </c>
      <c r="J1717" s="171"/>
      <c r="K1717" s="172">
        <f>ROUND(E1717*J1717,2)</f>
        <v>0</v>
      </c>
      <c r="L1717" s="172">
        <v>15</v>
      </c>
      <c r="M1717" s="172">
        <f>G1717*(1+L1717/100)</f>
        <v>0</v>
      </c>
      <c r="N1717" s="172">
        <v>0</v>
      </c>
      <c r="O1717" s="172">
        <f>ROUND(E1717*N1717,2)</f>
        <v>0</v>
      </c>
      <c r="P1717" s="172">
        <v>0</v>
      </c>
      <c r="Q1717" s="172">
        <f>ROUND(E1717*P1717,2)</f>
        <v>0</v>
      </c>
      <c r="R1717" s="172"/>
      <c r="S1717" s="172" t="s">
        <v>282</v>
      </c>
      <c r="T1717" s="173" t="s">
        <v>283</v>
      </c>
      <c r="U1717" s="157">
        <v>0</v>
      </c>
      <c r="V1717" s="157">
        <f>ROUND(E1717*U1717,2)</f>
        <v>0</v>
      </c>
      <c r="W1717" s="157"/>
      <c r="X1717" s="157" t="s">
        <v>284</v>
      </c>
      <c r="Y1717" s="148"/>
      <c r="Z1717" s="148"/>
      <c r="AA1717" s="148"/>
      <c r="AB1717" s="148"/>
      <c r="AC1717" s="148"/>
      <c r="AD1717" s="148"/>
      <c r="AE1717" s="148"/>
      <c r="AF1717" s="148"/>
      <c r="AG1717" s="148" t="s">
        <v>285</v>
      </c>
      <c r="AH1717" s="148"/>
      <c r="AI1717" s="148"/>
      <c r="AJ1717" s="148"/>
      <c r="AK1717" s="148"/>
      <c r="AL1717" s="148"/>
      <c r="AM1717" s="148"/>
      <c r="AN1717" s="148"/>
      <c r="AO1717" s="148"/>
      <c r="AP1717" s="148"/>
      <c r="AQ1717" s="148"/>
      <c r="AR1717" s="148"/>
      <c r="AS1717" s="148"/>
      <c r="AT1717" s="148"/>
      <c r="AU1717" s="148"/>
      <c r="AV1717" s="148"/>
      <c r="AW1717" s="148"/>
      <c r="AX1717" s="148"/>
      <c r="AY1717" s="148"/>
      <c r="AZ1717" s="148"/>
      <c r="BA1717" s="148"/>
      <c r="BB1717" s="148"/>
      <c r="BC1717" s="148"/>
      <c r="BD1717" s="148"/>
      <c r="BE1717" s="148"/>
      <c r="BF1717" s="148"/>
      <c r="BG1717" s="148"/>
      <c r="BH1717" s="148"/>
    </row>
    <row r="1718" spans="1:60" ht="33.75" outlineLevel="1" x14ac:dyDescent="0.2">
      <c r="A1718" s="155"/>
      <c r="B1718" s="156"/>
      <c r="C1718" s="240" t="s">
        <v>1652</v>
      </c>
      <c r="D1718" s="241"/>
      <c r="E1718" s="241"/>
      <c r="F1718" s="241"/>
      <c r="G1718" s="241"/>
      <c r="H1718" s="157"/>
      <c r="I1718" s="157"/>
      <c r="J1718" s="157"/>
      <c r="K1718" s="157"/>
      <c r="L1718" s="157"/>
      <c r="M1718" s="157"/>
      <c r="N1718" s="157"/>
      <c r="O1718" s="157"/>
      <c r="P1718" s="157"/>
      <c r="Q1718" s="157"/>
      <c r="R1718" s="157"/>
      <c r="S1718" s="157"/>
      <c r="T1718" s="157"/>
      <c r="U1718" s="157"/>
      <c r="V1718" s="157"/>
      <c r="W1718" s="157"/>
      <c r="X1718" s="157"/>
      <c r="Y1718" s="148"/>
      <c r="Z1718" s="148"/>
      <c r="AA1718" s="148"/>
      <c r="AB1718" s="148"/>
      <c r="AC1718" s="148"/>
      <c r="AD1718" s="148"/>
      <c r="AE1718" s="148"/>
      <c r="AF1718" s="148"/>
      <c r="AG1718" s="148" t="s">
        <v>1514</v>
      </c>
      <c r="AH1718" s="148"/>
      <c r="AI1718" s="148"/>
      <c r="AJ1718" s="148"/>
      <c r="AK1718" s="148"/>
      <c r="AL1718" s="148"/>
      <c r="AM1718" s="148"/>
      <c r="AN1718" s="148"/>
      <c r="AO1718" s="148"/>
      <c r="AP1718" s="148"/>
      <c r="AQ1718" s="148"/>
      <c r="AR1718" s="148"/>
      <c r="AS1718" s="148"/>
      <c r="AT1718" s="148"/>
      <c r="AU1718" s="148"/>
      <c r="AV1718" s="148"/>
      <c r="AW1718" s="148"/>
      <c r="AX1718" s="148"/>
      <c r="AY1718" s="148"/>
      <c r="AZ1718" s="148"/>
      <c r="BA1718" s="181" t="str">
        <f>C1718</f>
        <v>dřevohliníkových profilů; barva dle vzorkování,šířka 2600mm, hloubka 250mm; lakovaný hliníkový plech; barva dle vzorkování ,šířka 2600mm, hloubka 250mm; vnitřní parapet z postformingových desek; barva dle vzorkování,v otvíravé části okna síť proti hmyzu,kotvení,kování,doplňky,detaily,D+M</v>
      </c>
      <c r="BB1718" s="148"/>
      <c r="BC1718" s="148"/>
      <c r="BD1718" s="148"/>
      <c r="BE1718" s="148"/>
      <c r="BF1718" s="148"/>
      <c r="BG1718" s="148"/>
      <c r="BH1718" s="148"/>
    </row>
    <row r="1719" spans="1:60" ht="33.75" outlineLevel="1" x14ac:dyDescent="0.2">
      <c r="A1719" s="167">
        <v>346</v>
      </c>
      <c r="B1719" s="168" t="s">
        <v>1655</v>
      </c>
      <c r="C1719" s="184" t="s">
        <v>1656</v>
      </c>
      <c r="D1719" s="169" t="s">
        <v>281</v>
      </c>
      <c r="E1719" s="170">
        <v>2</v>
      </c>
      <c r="F1719" s="171"/>
      <c r="G1719" s="172">
        <f>ROUND(E1719*F1719,2)</f>
        <v>0</v>
      </c>
      <c r="H1719" s="171"/>
      <c r="I1719" s="172">
        <f>ROUND(E1719*H1719,2)</f>
        <v>0</v>
      </c>
      <c r="J1719" s="171"/>
      <c r="K1719" s="172">
        <f>ROUND(E1719*J1719,2)</f>
        <v>0</v>
      </c>
      <c r="L1719" s="172">
        <v>15</v>
      </c>
      <c r="M1719" s="172">
        <f>G1719*(1+L1719/100)</f>
        <v>0</v>
      </c>
      <c r="N1719" s="172">
        <v>0</v>
      </c>
      <c r="O1719" s="172">
        <f>ROUND(E1719*N1719,2)</f>
        <v>0</v>
      </c>
      <c r="P1719" s="172">
        <v>0</v>
      </c>
      <c r="Q1719" s="172">
        <f>ROUND(E1719*P1719,2)</f>
        <v>0</v>
      </c>
      <c r="R1719" s="172"/>
      <c r="S1719" s="172" t="s">
        <v>282</v>
      </c>
      <c r="T1719" s="173" t="s">
        <v>283</v>
      </c>
      <c r="U1719" s="157">
        <v>0</v>
      </c>
      <c r="V1719" s="157">
        <f>ROUND(E1719*U1719,2)</f>
        <v>0</v>
      </c>
      <c r="W1719" s="157"/>
      <c r="X1719" s="157" t="s">
        <v>284</v>
      </c>
      <c r="Y1719" s="148"/>
      <c r="Z1719" s="148"/>
      <c r="AA1719" s="148"/>
      <c r="AB1719" s="148"/>
      <c r="AC1719" s="148"/>
      <c r="AD1719" s="148"/>
      <c r="AE1719" s="148"/>
      <c r="AF1719" s="148"/>
      <c r="AG1719" s="148" t="s">
        <v>285</v>
      </c>
      <c r="AH1719" s="148"/>
      <c r="AI1719" s="148"/>
      <c r="AJ1719" s="148"/>
      <c r="AK1719" s="148"/>
      <c r="AL1719" s="148"/>
      <c r="AM1719" s="148"/>
      <c r="AN1719" s="148"/>
      <c r="AO1719" s="148"/>
      <c r="AP1719" s="148"/>
      <c r="AQ1719" s="148"/>
      <c r="AR1719" s="148"/>
      <c r="AS1719" s="148"/>
      <c r="AT1719" s="148"/>
      <c r="AU1719" s="148"/>
      <c r="AV1719" s="148"/>
      <c r="AW1719" s="148"/>
      <c r="AX1719" s="148"/>
      <c r="AY1719" s="148"/>
      <c r="AZ1719" s="148"/>
      <c r="BA1719" s="148"/>
      <c r="BB1719" s="148"/>
      <c r="BC1719" s="148"/>
      <c r="BD1719" s="148"/>
      <c r="BE1719" s="148"/>
      <c r="BF1719" s="148"/>
      <c r="BG1719" s="148"/>
      <c r="BH1719" s="148"/>
    </row>
    <row r="1720" spans="1:60" ht="22.5" outlineLevel="1" x14ac:dyDescent="0.2">
      <c r="A1720" s="155"/>
      <c r="B1720" s="156"/>
      <c r="C1720" s="240" t="s">
        <v>1657</v>
      </c>
      <c r="D1720" s="241"/>
      <c r="E1720" s="241"/>
      <c r="F1720" s="241"/>
      <c r="G1720" s="241"/>
      <c r="H1720" s="157"/>
      <c r="I1720" s="157"/>
      <c r="J1720" s="157"/>
      <c r="K1720" s="157"/>
      <c r="L1720" s="157"/>
      <c r="M1720" s="157"/>
      <c r="N1720" s="157"/>
      <c r="O1720" s="157"/>
      <c r="P1720" s="157"/>
      <c r="Q1720" s="157"/>
      <c r="R1720" s="157"/>
      <c r="S1720" s="157"/>
      <c r="T1720" s="157"/>
      <c r="U1720" s="157"/>
      <c r="V1720" s="157"/>
      <c r="W1720" s="157"/>
      <c r="X1720" s="157"/>
      <c r="Y1720" s="148"/>
      <c r="Z1720" s="148"/>
      <c r="AA1720" s="148"/>
      <c r="AB1720" s="148"/>
      <c r="AC1720" s="148"/>
      <c r="AD1720" s="148"/>
      <c r="AE1720" s="148"/>
      <c r="AF1720" s="148"/>
      <c r="AG1720" s="148" t="s">
        <v>1514</v>
      </c>
      <c r="AH1720" s="148"/>
      <c r="AI1720" s="148"/>
      <c r="AJ1720" s="148"/>
      <c r="AK1720" s="148"/>
      <c r="AL1720" s="148"/>
      <c r="AM1720" s="148"/>
      <c r="AN1720" s="148"/>
      <c r="AO1720" s="148"/>
      <c r="AP1720" s="148"/>
      <c r="AQ1720" s="148"/>
      <c r="AR1720" s="148"/>
      <c r="AS1720" s="148"/>
      <c r="AT1720" s="148"/>
      <c r="AU1720" s="148"/>
      <c r="AV1720" s="148"/>
      <c r="AW1720" s="148"/>
      <c r="AX1720" s="148"/>
      <c r="AY1720" s="148"/>
      <c r="AZ1720" s="148"/>
      <c r="BA1720" s="181" t="str">
        <f>C1720</f>
        <v>hloubka 250mm; lakovaný hliníkový plech; barva dle vzorkování ,šířka 750mm, hloubka 250mm; vnitřní parapet z postformingových desek; barva dle vzorkování,síť proti hmyzu,kotvení,kování,doplňky,detaily,D+M</v>
      </c>
      <c r="BB1720" s="148"/>
      <c r="BC1720" s="148"/>
      <c r="BD1720" s="148"/>
      <c r="BE1720" s="148"/>
      <c r="BF1720" s="148"/>
      <c r="BG1720" s="148"/>
      <c r="BH1720" s="148"/>
    </row>
    <row r="1721" spans="1:60" ht="33.75" outlineLevel="1" x14ac:dyDescent="0.2">
      <c r="A1721" s="167">
        <v>347</v>
      </c>
      <c r="B1721" s="168" t="s">
        <v>1658</v>
      </c>
      <c r="C1721" s="184" t="s">
        <v>1659</v>
      </c>
      <c r="D1721" s="169" t="s">
        <v>281</v>
      </c>
      <c r="E1721" s="170">
        <v>1</v>
      </c>
      <c r="F1721" s="171"/>
      <c r="G1721" s="172">
        <f>ROUND(E1721*F1721,2)</f>
        <v>0</v>
      </c>
      <c r="H1721" s="171"/>
      <c r="I1721" s="172">
        <f>ROUND(E1721*H1721,2)</f>
        <v>0</v>
      </c>
      <c r="J1721" s="171"/>
      <c r="K1721" s="172">
        <f>ROUND(E1721*J1721,2)</f>
        <v>0</v>
      </c>
      <c r="L1721" s="172">
        <v>15</v>
      </c>
      <c r="M1721" s="172">
        <f>G1721*(1+L1721/100)</f>
        <v>0</v>
      </c>
      <c r="N1721" s="172">
        <v>0</v>
      </c>
      <c r="O1721" s="172">
        <f>ROUND(E1721*N1721,2)</f>
        <v>0</v>
      </c>
      <c r="P1721" s="172">
        <v>0</v>
      </c>
      <c r="Q1721" s="172">
        <f>ROUND(E1721*P1721,2)</f>
        <v>0</v>
      </c>
      <c r="R1721" s="172"/>
      <c r="S1721" s="172" t="s">
        <v>282</v>
      </c>
      <c r="T1721" s="173" t="s">
        <v>283</v>
      </c>
      <c r="U1721" s="157">
        <v>0</v>
      </c>
      <c r="V1721" s="157">
        <f>ROUND(E1721*U1721,2)</f>
        <v>0</v>
      </c>
      <c r="W1721" s="157"/>
      <c r="X1721" s="157" t="s">
        <v>284</v>
      </c>
      <c r="Y1721" s="148"/>
      <c r="Z1721" s="148"/>
      <c r="AA1721" s="148"/>
      <c r="AB1721" s="148"/>
      <c r="AC1721" s="148"/>
      <c r="AD1721" s="148"/>
      <c r="AE1721" s="148"/>
      <c r="AF1721" s="148"/>
      <c r="AG1721" s="148" t="s">
        <v>285</v>
      </c>
      <c r="AH1721" s="148"/>
      <c r="AI1721" s="148"/>
      <c r="AJ1721" s="148"/>
      <c r="AK1721" s="148"/>
      <c r="AL1721" s="148"/>
      <c r="AM1721" s="148"/>
      <c r="AN1721" s="148"/>
      <c r="AO1721" s="148"/>
      <c r="AP1721" s="148"/>
      <c r="AQ1721" s="148"/>
      <c r="AR1721" s="148"/>
      <c r="AS1721" s="148"/>
      <c r="AT1721" s="148"/>
      <c r="AU1721" s="148"/>
      <c r="AV1721" s="148"/>
      <c r="AW1721" s="148"/>
      <c r="AX1721" s="148"/>
      <c r="AY1721" s="148"/>
      <c r="AZ1721" s="148"/>
      <c r="BA1721" s="148"/>
      <c r="BB1721" s="148"/>
      <c r="BC1721" s="148"/>
      <c r="BD1721" s="148"/>
      <c r="BE1721" s="148"/>
      <c r="BF1721" s="148"/>
      <c r="BG1721" s="148"/>
      <c r="BH1721" s="148"/>
    </row>
    <row r="1722" spans="1:60" ht="22.5" outlineLevel="1" x14ac:dyDescent="0.2">
      <c r="A1722" s="155"/>
      <c r="B1722" s="156"/>
      <c r="C1722" s="240" t="s">
        <v>1614</v>
      </c>
      <c r="D1722" s="241"/>
      <c r="E1722" s="241"/>
      <c r="F1722" s="241"/>
      <c r="G1722" s="241"/>
      <c r="H1722" s="157"/>
      <c r="I1722" s="157"/>
      <c r="J1722" s="157"/>
      <c r="K1722" s="157"/>
      <c r="L1722" s="157"/>
      <c r="M1722" s="157"/>
      <c r="N1722" s="157"/>
      <c r="O1722" s="157"/>
      <c r="P1722" s="157"/>
      <c r="Q1722" s="157"/>
      <c r="R1722" s="157"/>
      <c r="S1722" s="157"/>
      <c r="T1722" s="157"/>
      <c r="U1722" s="157"/>
      <c r="V1722" s="157"/>
      <c r="W1722" s="157"/>
      <c r="X1722" s="157"/>
      <c r="Y1722" s="148"/>
      <c r="Z1722" s="148"/>
      <c r="AA1722" s="148"/>
      <c r="AB1722" s="148"/>
      <c r="AC1722" s="148"/>
      <c r="AD1722" s="148"/>
      <c r="AE1722" s="148"/>
      <c r="AF1722" s="148"/>
      <c r="AG1722" s="148" t="s">
        <v>1514</v>
      </c>
      <c r="AH1722" s="148"/>
      <c r="AI1722" s="148"/>
      <c r="AJ1722" s="148"/>
      <c r="AK1722" s="148"/>
      <c r="AL1722" s="148"/>
      <c r="AM1722" s="148"/>
      <c r="AN1722" s="148"/>
      <c r="AO1722" s="148"/>
      <c r="AP1722" s="148"/>
      <c r="AQ1722" s="148"/>
      <c r="AR1722" s="148"/>
      <c r="AS1722" s="148"/>
      <c r="AT1722" s="148"/>
      <c r="AU1722" s="148"/>
      <c r="AV1722" s="148"/>
      <c r="AW1722" s="148"/>
      <c r="AX1722" s="148"/>
      <c r="AY1722" s="148"/>
      <c r="AZ1722" s="148"/>
      <c r="BA1722" s="181" t="str">
        <f>C1722</f>
        <v>dle vzorkování,šířka 2500mm, hloubka 250mm; lakovaný hliníkový plech; barva dle vzorkování ,šířka 2500mm, hloubka 250mm; vnitřní parapet z postformingových desek; barva dle vzorkování,v otvíravé části okna síť proti hmyzu,kotvení,kování,doplňky,detaily,D+M</v>
      </c>
      <c r="BB1722" s="148"/>
      <c r="BC1722" s="148"/>
      <c r="BD1722" s="148"/>
      <c r="BE1722" s="148"/>
      <c r="BF1722" s="148"/>
      <c r="BG1722" s="148"/>
      <c r="BH1722" s="148"/>
    </row>
    <row r="1723" spans="1:60" ht="33.75" outlineLevel="1" x14ac:dyDescent="0.2">
      <c r="A1723" s="167">
        <v>348</v>
      </c>
      <c r="B1723" s="168" t="s">
        <v>1660</v>
      </c>
      <c r="C1723" s="184" t="s">
        <v>1661</v>
      </c>
      <c r="D1723" s="169" t="s">
        <v>281</v>
      </c>
      <c r="E1723" s="170">
        <v>1</v>
      </c>
      <c r="F1723" s="171"/>
      <c r="G1723" s="172">
        <f>ROUND(E1723*F1723,2)</f>
        <v>0</v>
      </c>
      <c r="H1723" s="171"/>
      <c r="I1723" s="172">
        <f>ROUND(E1723*H1723,2)</f>
        <v>0</v>
      </c>
      <c r="J1723" s="171"/>
      <c r="K1723" s="172">
        <f>ROUND(E1723*J1723,2)</f>
        <v>0</v>
      </c>
      <c r="L1723" s="172">
        <v>15</v>
      </c>
      <c r="M1723" s="172">
        <f>G1723*(1+L1723/100)</f>
        <v>0</v>
      </c>
      <c r="N1723" s="172">
        <v>0</v>
      </c>
      <c r="O1723" s="172">
        <f>ROUND(E1723*N1723,2)</f>
        <v>0</v>
      </c>
      <c r="P1723" s="172">
        <v>0</v>
      </c>
      <c r="Q1723" s="172">
        <f>ROUND(E1723*P1723,2)</f>
        <v>0</v>
      </c>
      <c r="R1723" s="172"/>
      <c r="S1723" s="172" t="s">
        <v>282</v>
      </c>
      <c r="T1723" s="173" t="s">
        <v>283</v>
      </c>
      <c r="U1723" s="157">
        <v>0</v>
      </c>
      <c r="V1723" s="157">
        <f>ROUND(E1723*U1723,2)</f>
        <v>0</v>
      </c>
      <c r="W1723" s="157"/>
      <c r="X1723" s="157" t="s">
        <v>284</v>
      </c>
      <c r="Y1723" s="148"/>
      <c r="Z1723" s="148"/>
      <c r="AA1723" s="148"/>
      <c r="AB1723" s="148"/>
      <c r="AC1723" s="148"/>
      <c r="AD1723" s="148"/>
      <c r="AE1723" s="148"/>
      <c r="AF1723" s="148"/>
      <c r="AG1723" s="148" t="s">
        <v>285</v>
      </c>
      <c r="AH1723" s="148"/>
      <c r="AI1723" s="148"/>
      <c r="AJ1723" s="148"/>
      <c r="AK1723" s="148"/>
      <c r="AL1723" s="148"/>
      <c r="AM1723" s="148"/>
      <c r="AN1723" s="148"/>
      <c r="AO1723" s="148"/>
      <c r="AP1723" s="148"/>
      <c r="AQ1723" s="148"/>
      <c r="AR1723" s="148"/>
      <c r="AS1723" s="148"/>
      <c r="AT1723" s="148"/>
      <c r="AU1723" s="148"/>
      <c r="AV1723" s="148"/>
      <c r="AW1723" s="148"/>
      <c r="AX1723" s="148"/>
      <c r="AY1723" s="148"/>
      <c r="AZ1723" s="148"/>
      <c r="BA1723" s="148"/>
      <c r="BB1723" s="148"/>
      <c r="BC1723" s="148"/>
      <c r="BD1723" s="148"/>
      <c r="BE1723" s="148"/>
      <c r="BF1723" s="148"/>
      <c r="BG1723" s="148"/>
      <c r="BH1723" s="148"/>
    </row>
    <row r="1724" spans="1:60" ht="22.5" outlineLevel="1" x14ac:dyDescent="0.2">
      <c r="A1724" s="155"/>
      <c r="B1724" s="156"/>
      <c r="C1724" s="240" t="s">
        <v>1614</v>
      </c>
      <c r="D1724" s="241"/>
      <c r="E1724" s="241"/>
      <c r="F1724" s="241"/>
      <c r="G1724" s="241"/>
      <c r="H1724" s="157"/>
      <c r="I1724" s="157"/>
      <c r="J1724" s="157"/>
      <c r="K1724" s="157"/>
      <c r="L1724" s="157"/>
      <c r="M1724" s="157"/>
      <c r="N1724" s="157"/>
      <c r="O1724" s="157"/>
      <c r="P1724" s="157"/>
      <c r="Q1724" s="157"/>
      <c r="R1724" s="157"/>
      <c r="S1724" s="157"/>
      <c r="T1724" s="157"/>
      <c r="U1724" s="157"/>
      <c r="V1724" s="157"/>
      <c r="W1724" s="157"/>
      <c r="X1724" s="157"/>
      <c r="Y1724" s="148"/>
      <c r="Z1724" s="148"/>
      <c r="AA1724" s="148"/>
      <c r="AB1724" s="148"/>
      <c r="AC1724" s="148"/>
      <c r="AD1724" s="148"/>
      <c r="AE1724" s="148"/>
      <c r="AF1724" s="148"/>
      <c r="AG1724" s="148" t="s">
        <v>1514</v>
      </c>
      <c r="AH1724" s="148"/>
      <c r="AI1724" s="148"/>
      <c r="AJ1724" s="148"/>
      <c r="AK1724" s="148"/>
      <c r="AL1724" s="148"/>
      <c r="AM1724" s="148"/>
      <c r="AN1724" s="148"/>
      <c r="AO1724" s="148"/>
      <c r="AP1724" s="148"/>
      <c r="AQ1724" s="148"/>
      <c r="AR1724" s="148"/>
      <c r="AS1724" s="148"/>
      <c r="AT1724" s="148"/>
      <c r="AU1724" s="148"/>
      <c r="AV1724" s="148"/>
      <c r="AW1724" s="148"/>
      <c r="AX1724" s="148"/>
      <c r="AY1724" s="148"/>
      <c r="AZ1724" s="148"/>
      <c r="BA1724" s="181" t="str">
        <f>C1724</f>
        <v>dle vzorkování,šířka 2500mm, hloubka 250mm; lakovaný hliníkový plech; barva dle vzorkování ,šířka 2500mm, hloubka 250mm; vnitřní parapet z postformingových desek; barva dle vzorkování,v otvíravé části okna síť proti hmyzu,kotvení,kování,doplňky,detaily,D+M</v>
      </c>
      <c r="BB1724" s="148"/>
      <c r="BC1724" s="148"/>
      <c r="BD1724" s="148"/>
      <c r="BE1724" s="148"/>
      <c r="BF1724" s="148"/>
      <c r="BG1724" s="148"/>
      <c r="BH1724" s="148"/>
    </row>
    <row r="1725" spans="1:60" ht="33.75" outlineLevel="1" x14ac:dyDescent="0.2">
      <c r="A1725" s="167">
        <v>349</v>
      </c>
      <c r="B1725" s="168" t="s">
        <v>1662</v>
      </c>
      <c r="C1725" s="184" t="s">
        <v>1663</v>
      </c>
      <c r="D1725" s="169" t="s">
        <v>281</v>
      </c>
      <c r="E1725" s="170">
        <v>2</v>
      </c>
      <c r="F1725" s="171"/>
      <c r="G1725" s="172">
        <f>ROUND(E1725*F1725,2)</f>
        <v>0</v>
      </c>
      <c r="H1725" s="171"/>
      <c r="I1725" s="172">
        <f>ROUND(E1725*H1725,2)</f>
        <v>0</v>
      </c>
      <c r="J1725" s="171"/>
      <c r="K1725" s="172">
        <f>ROUND(E1725*J1725,2)</f>
        <v>0</v>
      </c>
      <c r="L1725" s="172">
        <v>15</v>
      </c>
      <c r="M1725" s="172">
        <f>G1725*(1+L1725/100)</f>
        <v>0</v>
      </c>
      <c r="N1725" s="172">
        <v>0</v>
      </c>
      <c r="O1725" s="172">
        <f>ROUND(E1725*N1725,2)</f>
        <v>0</v>
      </c>
      <c r="P1725" s="172">
        <v>0</v>
      </c>
      <c r="Q1725" s="172">
        <f>ROUND(E1725*P1725,2)</f>
        <v>0</v>
      </c>
      <c r="R1725" s="172"/>
      <c r="S1725" s="172" t="s">
        <v>282</v>
      </c>
      <c r="T1725" s="173" t="s">
        <v>283</v>
      </c>
      <c r="U1725" s="157">
        <v>0</v>
      </c>
      <c r="V1725" s="157">
        <f>ROUND(E1725*U1725,2)</f>
        <v>0</v>
      </c>
      <c r="W1725" s="157"/>
      <c r="X1725" s="157" t="s">
        <v>284</v>
      </c>
      <c r="Y1725" s="148"/>
      <c r="Z1725" s="148"/>
      <c r="AA1725" s="148"/>
      <c r="AB1725" s="148"/>
      <c r="AC1725" s="148"/>
      <c r="AD1725" s="148"/>
      <c r="AE1725" s="148"/>
      <c r="AF1725" s="148"/>
      <c r="AG1725" s="148" t="s">
        <v>285</v>
      </c>
      <c r="AH1725" s="148"/>
      <c r="AI1725" s="148"/>
      <c r="AJ1725" s="148"/>
      <c r="AK1725" s="148"/>
      <c r="AL1725" s="148"/>
      <c r="AM1725" s="148"/>
      <c r="AN1725" s="148"/>
      <c r="AO1725" s="148"/>
      <c r="AP1725" s="148"/>
      <c r="AQ1725" s="148"/>
      <c r="AR1725" s="148"/>
      <c r="AS1725" s="148"/>
      <c r="AT1725" s="148"/>
      <c r="AU1725" s="148"/>
      <c r="AV1725" s="148"/>
      <c r="AW1725" s="148"/>
      <c r="AX1725" s="148"/>
      <c r="AY1725" s="148"/>
      <c r="AZ1725" s="148"/>
      <c r="BA1725" s="148"/>
      <c r="BB1725" s="148"/>
      <c r="BC1725" s="148"/>
      <c r="BD1725" s="148"/>
      <c r="BE1725" s="148"/>
      <c r="BF1725" s="148"/>
      <c r="BG1725" s="148"/>
      <c r="BH1725" s="148"/>
    </row>
    <row r="1726" spans="1:60" ht="22.5" outlineLevel="1" x14ac:dyDescent="0.2">
      <c r="A1726" s="155"/>
      <c r="B1726" s="156"/>
      <c r="C1726" s="240" t="s">
        <v>1657</v>
      </c>
      <c r="D1726" s="241"/>
      <c r="E1726" s="241"/>
      <c r="F1726" s="241"/>
      <c r="G1726" s="241"/>
      <c r="H1726" s="157"/>
      <c r="I1726" s="157"/>
      <c r="J1726" s="157"/>
      <c r="K1726" s="157"/>
      <c r="L1726" s="157"/>
      <c r="M1726" s="157"/>
      <c r="N1726" s="157"/>
      <c r="O1726" s="157"/>
      <c r="P1726" s="157"/>
      <c r="Q1726" s="157"/>
      <c r="R1726" s="157"/>
      <c r="S1726" s="157"/>
      <c r="T1726" s="157"/>
      <c r="U1726" s="157"/>
      <c r="V1726" s="157"/>
      <c r="W1726" s="157"/>
      <c r="X1726" s="157"/>
      <c r="Y1726" s="148"/>
      <c r="Z1726" s="148"/>
      <c r="AA1726" s="148"/>
      <c r="AB1726" s="148"/>
      <c r="AC1726" s="148"/>
      <c r="AD1726" s="148"/>
      <c r="AE1726" s="148"/>
      <c r="AF1726" s="148"/>
      <c r="AG1726" s="148" t="s">
        <v>1514</v>
      </c>
      <c r="AH1726" s="148"/>
      <c r="AI1726" s="148"/>
      <c r="AJ1726" s="148"/>
      <c r="AK1726" s="148"/>
      <c r="AL1726" s="148"/>
      <c r="AM1726" s="148"/>
      <c r="AN1726" s="148"/>
      <c r="AO1726" s="148"/>
      <c r="AP1726" s="148"/>
      <c r="AQ1726" s="148"/>
      <c r="AR1726" s="148"/>
      <c r="AS1726" s="148"/>
      <c r="AT1726" s="148"/>
      <c r="AU1726" s="148"/>
      <c r="AV1726" s="148"/>
      <c r="AW1726" s="148"/>
      <c r="AX1726" s="148"/>
      <c r="AY1726" s="148"/>
      <c r="AZ1726" s="148"/>
      <c r="BA1726" s="181" t="str">
        <f>C1726</f>
        <v>hloubka 250mm; lakovaný hliníkový plech; barva dle vzorkování ,šířka 750mm, hloubka 250mm; vnitřní parapet z postformingových desek; barva dle vzorkování,síť proti hmyzu,kotvení,kování,doplňky,detaily,D+M</v>
      </c>
      <c r="BB1726" s="148"/>
      <c r="BC1726" s="148"/>
      <c r="BD1726" s="148"/>
      <c r="BE1726" s="148"/>
      <c r="BF1726" s="148"/>
      <c r="BG1726" s="148"/>
      <c r="BH1726" s="148"/>
    </row>
    <row r="1727" spans="1:60" ht="33.75" outlineLevel="1" x14ac:dyDescent="0.2">
      <c r="A1727" s="167">
        <v>350</v>
      </c>
      <c r="B1727" s="168" t="s">
        <v>1664</v>
      </c>
      <c r="C1727" s="184" t="s">
        <v>1665</v>
      </c>
      <c r="D1727" s="169" t="s">
        <v>281</v>
      </c>
      <c r="E1727" s="170">
        <v>1</v>
      </c>
      <c r="F1727" s="171"/>
      <c r="G1727" s="172">
        <f>ROUND(E1727*F1727,2)</f>
        <v>0</v>
      </c>
      <c r="H1727" s="171"/>
      <c r="I1727" s="172">
        <f>ROUND(E1727*H1727,2)</f>
        <v>0</v>
      </c>
      <c r="J1727" s="171"/>
      <c r="K1727" s="172">
        <f>ROUND(E1727*J1727,2)</f>
        <v>0</v>
      </c>
      <c r="L1727" s="172">
        <v>15</v>
      </c>
      <c r="M1727" s="172">
        <f>G1727*(1+L1727/100)</f>
        <v>0</v>
      </c>
      <c r="N1727" s="172">
        <v>0</v>
      </c>
      <c r="O1727" s="172">
        <f>ROUND(E1727*N1727,2)</f>
        <v>0</v>
      </c>
      <c r="P1727" s="172">
        <v>0</v>
      </c>
      <c r="Q1727" s="172">
        <f>ROUND(E1727*P1727,2)</f>
        <v>0</v>
      </c>
      <c r="R1727" s="172"/>
      <c r="S1727" s="172" t="s">
        <v>282</v>
      </c>
      <c r="T1727" s="173" t="s">
        <v>283</v>
      </c>
      <c r="U1727" s="157">
        <v>0</v>
      </c>
      <c r="V1727" s="157">
        <f>ROUND(E1727*U1727,2)</f>
        <v>0</v>
      </c>
      <c r="W1727" s="157"/>
      <c r="X1727" s="157" t="s">
        <v>284</v>
      </c>
      <c r="Y1727" s="148"/>
      <c r="Z1727" s="148"/>
      <c r="AA1727" s="148"/>
      <c r="AB1727" s="148"/>
      <c r="AC1727" s="148"/>
      <c r="AD1727" s="148"/>
      <c r="AE1727" s="148"/>
      <c r="AF1727" s="148"/>
      <c r="AG1727" s="148" t="s">
        <v>285</v>
      </c>
      <c r="AH1727" s="148"/>
      <c r="AI1727" s="148"/>
      <c r="AJ1727" s="148"/>
      <c r="AK1727" s="148"/>
      <c r="AL1727" s="148"/>
      <c r="AM1727" s="148"/>
      <c r="AN1727" s="148"/>
      <c r="AO1727" s="148"/>
      <c r="AP1727" s="148"/>
      <c r="AQ1727" s="148"/>
      <c r="AR1727" s="148"/>
      <c r="AS1727" s="148"/>
      <c r="AT1727" s="148"/>
      <c r="AU1727" s="148"/>
      <c r="AV1727" s="148"/>
      <c r="AW1727" s="148"/>
      <c r="AX1727" s="148"/>
      <c r="AY1727" s="148"/>
      <c r="AZ1727" s="148"/>
      <c r="BA1727" s="148"/>
      <c r="BB1727" s="148"/>
      <c r="BC1727" s="148"/>
      <c r="BD1727" s="148"/>
      <c r="BE1727" s="148"/>
      <c r="BF1727" s="148"/>
      <c r="BG1727" s="148"/>
      <c r="BH1727" s="148"/>
    </row>
    <row r="1728" spans="1:60" ht="22.5" outlineLevel="1" x14ac:dyDescent="0.2">
      <c r="A1728" s="155"/>
      <c r="B1728" s="156"/>
      <c r="C1728" s="240" t="s">
        <v>1666</v>
      </c>
      <c r="D1728" s="241"/>
      <c r="E1728" s="241"/>
      <c r="F1728" s="241"/>
      <c r="G1728" s="241"/>
      <c r="H1728" s="157"/>
      <c r="I1728" s="157"/>
      <c r="J1728" s="157"/>
      <c r="K1728" s="157"/>
      <c r="L1728" s="157"/>
      <c r="M1728" s="157"/>
      <c r="N1728" s="157"/>
      <c r="O1728" s="157"/>
      <c r="P1728" s="157"/>
      <c r="Q1728" s="157"/>
      <c r="R1728" s="157"/>
      <c r="S1728" s="157"/>
      <c r="T1728" s="157"/>
      <c r="U1728" s="157"/>
      <c r="V1728" s="157"/>
      <c r="W1728" s="157"/>
      <c r="X1728" s="157"/>
      <c r="Y1728" s="148"/>
      <c r="Z1728" s="148"/>
      <c r="AA1728" s="148"/>
      <c r="AB1728" s="148"/>
      <c r="AC1728" s="148"/>
      <c r="AD1728" s="148"/>
      <c r="AE1728" s="148"/>
      <c r="AF1728" s="148"/>
      <c r="AG1728" s="148" t="s">
        <v>1514</v>
      </c>
      <c r="AH1728" s="148"/>
      <c r="AI1728" s="148"/>
      <c r="AJ1728" s="148"/>
      <c r="AK1728" s="148"/>
      <c r="AL1728" s="148"/>
      <c r="AM1728" s="148"/>
      <c r="AN1728" s="148"/>
      <c r="AO1728" s="148"/>
      <c r="AP1728" s="148"/>
      <c r="AQ1728" s="148"/>
      <c r="AR1728" s="148"/>
      <c r="AS1728" s="148"/>
      <c r="AT1728" s="148"/>
      <c r="AU1728" s="148"/>
      <c r="AV1728" s="148"/>
      <c r="AW1728" s="148"/>
      <c r="AX1728" s="148"/>
      <c r="AY1728" s="148"/>
      <c r="AZ1728" s="148"/>
      <c r="BA1728" s="181" t="str">
        <f>C1728</f>
        <v>hloubka 250mm; lakovaný hliníkový plech; barva dle vzorkování ,šířka 1300mm, hloubka 250mm; vnitřní parapet z postformingových desek; barva dle vzorkování,síť proti hmyzu,kotvení,kování,doplňky,detaily,D+M</v>
      </c>
      <c r="BB1728" s="148"/>
      <c r="BC1728" s="148"/>
      <c r="BD1728" s="148"/>
      <c r="BE1728" s="148"/>
      <c r="BF1728" s="148"/>
      <c r="BG1728" s="148"/>
      <c r="BH1728" s="148"/>
    </row>
    <row r="1729" spans="1:60" outlineLevel="1" x14ac:dyDescent="0.2">
      <c r="A1729" s="174">
        <v>351</v>
      </c>
      <c r="B1729" s="175" t="s">
        <v>1667</v>
      </c>
      <c r="C1729" s="186" t="s">
        <v>1668</v>
      </c>
      <c r="D1729" s="176" t="s">
        <v>0</v>
      </c>
      <c r="E1729" s="177">
        <v>1.6</v>
      </c>
      <c r="F1729" s="178"/>
      <c r="G1729" s="179">
        <f>ROUND(E1729*F1729,2)</f>
        <v>0</v>
      </c>
      <c r="H1729" s="178"/>
      <c r="I1729" s="179">
        <f>ROUND(E1729*H1729,2)</f>
        <v>0</v>
      </c>
      <c r="J1729" s="178"/>
      <c r="K1729" s="179">
        <f>ROUND(E1729*J1729,2)</f>
        <v>0</v>
      </c>
      <c r="L1729" s="179">
        <v>15</v>
      </c>
      <c r="M1729" s="179">
        <f>G1729*(1+L1729/100)</f>
        <v>0</v>
      </c>
      <c r="N1729" s="179">
        <v>0</v>
      </c>
      <c r="O1729" s="179">
        <f>ROUND(E1729*N1729,2)</f>
        <v>0</v>
      </c>
      <c r="P1729" s="179">
        <v>0</v>
      </c>
      <c r="Q1729" s="179">
        <f>ROUND(E1729*P1729,2)</f>
        <v>0</v>
      </c>
      <c r="R1729" s="179"/>
      <c r="S1729" s="179" t="s">
        <v>291</v>
      </c>
      <c r="T1729" s="180" t="s">
        <v>283</v>
      </c>
      <c r="U1729" s="157">
        <v>0</v>
      </c>
      <c r="V1729" s="157">
        <f>ROUND(E1729*U1729,2)</f>
        <v>0</v>
      </c>
      <c r="W1729" s="157"/>
      <c r="X1729" s="157" t="s">
        <v>292</v>
      </c>
      <c r="Y1729" s="148"/>
      <c r="Z1729" s="148"/>
      <c r="AA1729" s="148"/>
      <c r="AB1729" s="148"/>
      <c r="AC1729" s="148"/>
      <c r="AD1729" s="148"/>
      <c r="AE1729" s="148"/>
      <c r="AF1729" s="148"/>
      <c r="AG1729" s="148" t="s">
        <v>1242</v>
      </c>
      <c r="AH1729" s="148"/>
      <c r="AI1729" s="148"/>
      <c r="AJ1729" s="148"/>
      <c r="AK1729" s="148"/>
      <c r="AL1729" s="148"/>
      <c r="AM1729" s="148"/>
      <c r="AN1729" s="148"/>
      <c r="AO1729" s="148"/>
      <c r="AP1729" s="148"/>
      <c r="AQ1729" s="148"/>
      <c r="AR1729" s="148"/>
      <c r="AS1729" s="148"/>
      <c r="AT1729" s="148"/>
      <c r="AU1729" s="148"/>
      <c r="AV1729" s="148"/>
      <c r="AW1729" s="148"/>
      <c r="AX1729" s="148"/>
      <c r="AY1729" s="148"/>
      <c r="AZ1729" s="148"/>
      <c r="BA1729" s="148"/>
      <c r="BB1729" s="148"/>
      <c r="BC1729" s="148"/>
      <c r="BD1729" s="148"/>
      <c r="BE1729" s="148"/>
      <c r="BF1729" s="148"/>
      <c r="BG1729" s="148"/>
      <c r="BH1729" s="148"/>
    </row>
    <row r="1730" spans="1:60" x14ac:dyDescent="0.2">
      <c r="A1730" s="161" t="s">
        <v>277</v>
      </c>
      <c r="B1730" s="162" t="s">
        <v>230</v>
      </c>
      <c r="C1730" s="183" t="s">
        <v>231</v>
      </c>
      <c r="D1730" s="163"/>
      <c r="E1730" s="164"/>
      <c r="F1730" s="165"/>
      <c r="G1730" s="165">
        <f>SUMIF(AG1731:AG1826,"&lt;&gt;NOR",G1731:G1826)</f>
        <v>0</v>
      </c>
      <c r="H1730" s="165"/>
      <c r="I1730" s="165">
        <f>SUM(I1731:I1826)</f>
        <v>0</v>
      </c>
      <c r="J1730" s="165"/>
      <c r="K1730" s="165">
        <f>SUM(K1731:K1826)</f>
        <v>0</v>
      </c>
      <c r="L1730" s="165"/>
      <c r="M1730" s="165">
        <f>SUM(M1731:M1826)</f>
        <v>0</v>
      </c>
      <c r="N1730" s="165"/>
      <c r="O1730" s="165">
        <f>SUM(O1731:O1826)</f>
        <v>0</v>
      </c>
      <c r="P1730" s="165"/>
      <c r="Q1730" s="165">
        <f>SUM(Q1731:Q1826)</f>
        <v>0</v>
      </c>
      <c r="R1730" s="165"/>
      <c r="S1730" s="165"/>
      <c r="T1730" s="166"/>
      <c r="U1730" s="160"/>
      <c r="V1730" s="160">
        <f>SUM(V1731:V1826)</f>
        <v>0</v>
      </c>
      <c r="W1730" s="160"/>
      <c r="X1730" s="160"/>
      <c r="AG1730" t="s">
        <v>278</v>
      </c>
    </row>
    <row r="1731" spans="1:60" outlineLevel="1" x14ac:dyDescent="0.2">
      <c r="A1731" s="167">
        <v>352</v>
      </c>
      <c r="B1731" s="168" t="s">
        <v>1669</v>
      </c>
      <c r="C1731" s="184" t="s">
        <v>1670</v>
      </c>
      <c r="D1731" s="169" t="s">
        <v>1671</v>
      </c>
      <c r="E1731" s="170">
        <v>60</v>
      </c>
      <c r="F1731" s="171"/>
      <c r="G1731" s="172">
        <f>ROUND(E1731*F1731,2)</f>
        <v>0</v>
      </c>
      <c r="H1731" s="171"/>
      <c r="I1731" s="172">
        <f>ROUND(E1731*H1731,2)</f>
        <v>0</v>
      </c>
      <c r="J1731" s="171"/>
      <c r="K1731" s="172">
        <f>ROUND(E1731*J1731,2)</f>
        <v>0</v>
      </c>
      <c r="L1731" s="172">
        <v>15</v>
      </c>
      <c r="M1731" s="172">
        <f>G1731*(1+L1731/100)</f>
        <v>0</v>
      </c>
      <c r="N1731" s="172">
        <v>0</v>
      </c>
      <c r="O1731" s="172">
        <f>ROUND(E1731*N1731,2)</f>
        <v>0</v>
      </c>
      <c r="P1731" s="172">
        <v>0</v>
      </c>
      <c r="Q1731" s="172">
        <f>ROUND(E1731*P1731,2)</f>
        <v>0</v>
      </c>
      <c r="R1731" s="172"/>
      <c r="S1731" s="172" t="s">
        <v>291</v>
      </c>
      <c r="T1731" s="173" t="s">
        <v>283</v>
      </c>
      <c r="U1731" s="157">
        <v>0</v>
      </c>
      <c r="V1731" s="157">
        <f>ROUND(E1731*U1731,2)</f>
        <v>0</v>
      </c>
      <c r="W1731" s="157"/>
      <c r="X1731" s="157" t="s">
        <v>292</v>
      </c>
      <c r="Y1731" s="148"/>
      <c r="Z1731" s="148"/>
      <c r="AA1731" s="148"/>
      <c r="AB1731" s="148"/>
      <c r="AC1731" s="148"/>
      <c r="AD1731" s="148"/>
      <c r="AE1731" s="148"/>
      <c r="AF1731" s="148"/>
      <c r="AG1731" s="148" t="s">
        <v>1242</v>
      </c>
      <c r="AH1731" s="148"/>
      <c r="AI1731" s="148"/>
      <c r="AJ1731" s="148"/>
      <c r="AK1731" s="148"/>
      <c r="AL1731" s="148"/>
      <c r="AM1731" s="148"/>
      <c r="AN1731" s="148"/>
      <c r="AO1731" s="148"/>
      <c r="AP1731" s="148"/>
      <c r="AQ1731" s="148"/>
      <c r="AR1731" s="148"/>
      <c r="AS1731" s="148"/>
      <c r="AT1731" s="148"/>
      <c r="AU1731" s="148"/>
      <c r="AV1731" s="148"/>
      <c r="AW1731" s="148"/>
      <c r="AX1731" s="148"/>
      <c r="AY1731" s="148"/>
      <c r="AZ1731" s="148"/>
      <c r="BA1731" s="148"/>
      <c r="BB1731" s="148"/>
      <c r="BC1731" s="148"/>
      <c r="BD1731" s="148"/>
      <c r="BE1731" s="148"/>
      <c r="BF1731" s="148"/>
      <c r="BG1731" s="148"/>
      <c r="BH1731" s="148"/>
    </row>
    <row r="1732" spans="1:60" outlineLevel="1" x14ac:dyDescent="0.2">
      <c r="A1732" s="155"/>
      <c r="B1732" s="156"/>
      <c r="C1732" s="185" t="s">
        <v>1672</v>
      </c>
      <c r="D1732" s="158"/>
      <c r="E1732" s="159"/>
      <c r="F1732" s="157"/>
      <c r="G1732" s="157"/>
      <c r="H1732" s="157"/>
      <c r="I1732" s="157"/>
      <c r="J1732" s="157"/>
      <c r="K1732" s="157"/>
      <c r="L1732" s="157"/>
      <c r="M1732" s="157"/>
      <c r="N1732" s="157"/>
      <c r="O1732" s="157"/>
      <c r="P1732" s="157"/>
      <c r="Q1732" s="157"/>
      <c r="R1732" s="157"/>
      <c r="S1732" s="157"/>
      <c r="T1732" s="157"/>
      <c r="U1732" s="157"/>
      <c r="V1732" s="157"/>
      <c r="W1732" s="157"/>
      <c r="X1732" s="157"/>
      <c r="Y1732" s="148"/>
      <c r="Z1732" s="148"/>
      <c r="AA1732" s="148"/>
      <c r="AB1732" s="148"/>
      <c r="AC1732" s="148"/>
      <c r="AD1732" s="148"/>
      <c r="AE1732" s="148"/>
      <c r="AF1732" s="148"/>
      <c r="AG1732" s="148" t="s">
        <v>287</v>
      </c>
      <c r="AH1732" s="148">
        <v>0</v>
      </c>
      <c r="AI1732" s="148"/>
      <c r="AJ1732" s="148"/>
      <c r="AK1732" s="148"/>
      <c r="AL1732" s="148"/>
      <c r="AM1732" s="148"/>
      <c r="AN1732" s="148"/>
      <c r="AO1732" s="148"/>
      <c r="AP1732" s="148"/>
      <c r="AQ1732" s="148"/>
      <c r="AR1732" s="148"/>
      <c r="AS1732" s="148"/>
      <c r="AT1732" s="148"/>
      <c r="AU1732" s="148"/>
      <c r="AV1732" s="148"/>
      <c r="AW1732" s="148"/>
      <c r="AX1732" s="148"/>
      <c r="AY1732" s="148"/>
      <c r="AZ1732" s="148"/>
      <c r="BA1732" s="148"/>
      <c r="BB1732" s="148"/>
      <c r="BC1732" s="148"/>
      <c r="BD1732" s="148"/>
      <c r="BE1732" s="148"/>
      <c r="BF1732" s="148"/>
      <c r="BG1732" s="148"/>
      <c r="BH1732" s="148"/>
    </row>
    <row r="1733" spans="1:60" outlineLevel="1" x14ac:dyDescent="0.2">
      <c r="A1733" s="155"/>
      <c r="B1733" s="156"/>
      <c r="C1733" s="185" t="s">
        <v>1673</v>
      </c>
      <c r="D1733" s="158"/>
      <c r="E1733" s="159">
        <v>60</v>
      </c>
      <c r="F1733" s="157"/>
      <c r="G1733" s="157"/>
      <c r="H1733" s="157"/>
      <c r="I1733" s="157"/>
      <c r="J1733" s="157"/>
      <c r="K1733" s="157"/>
      <c r="L1733" s="157"/>
      <c r="M1733" s="157"/>
      <c r="N1733" s="157"/>
      <c r="O1733" s="157"/>
      <c r="P1733" s="157"/>
      <c r="Q1733" s="157"/>
      <c r="R1733" s="157"/>
      <c r="S1733" s="157"/>
      <c r="T1733" s="157"/>
      <c r="U1733" s="157"/>
      <c r="V1733" s="157"/>
      <c r="W1733" s="157"/>
      <c r="X1733" s="157"/>
      <c r="Y1733" s="148"/>
      <c r="Z1733" s="148"/>
      <c r="AA1733" s="148"/>
      <c r="AB1733" s="148"/>
      <c r="AC1733" s="148"/>
      <c r="AD1733" s="148"/>
      <c r="AE1733" s="148"/>
      <c r="AF1733" s="148"/>
      <c r="AG1733" s="148" t="s">
        <v>287</v>
      </c>
      <c r="AH1733" s="148">
        <v>0</v>
      </c>
      <c r="AI1733" s="148"/>
      <c r="AJ1733" s="148"/>
      <c r="AK1733" s="148"/>
      <c r="AL1733" s="148"/>
      <c r="AM1733" s="148"/>
      <c r="AN1733" s="148"/>
      <c r="AO1733" s="148"/>
      <c r="AP1733" s="148"/>
      <c r="AQ1733" s="148"/>
      <c r="AR1733" s="148"/>
      <c r="AS1733" s="148"/>
      <c r="AT1733" s="148"/>
      <c r="AU1733" s="148"/>
      <c r="AV1733" s="148"/>
      <c r="AW1733" s="148"/>
      <c r="AX1733" s="148"/>
      <c r="AY1733" s="148"/>
      <c r="AZ1733" s="148"/>
      <c r="BA1733" s="148"/>
      <c r="BB1733" s="148"/>
      <c r="BC1733" s="148"/>
      <c r="BD1733" s="148"/>
      <c r="BE1733" s="148"/>
      <c r="BF1733" s="148"/>
      <c r="BG1733" s="148"/>
      <c r="BH1733" s="148"/>
    </row>
    <row r="1734" spans="1:60" outlineLevel="1" x14ac:dyDescent="0.2">
      <c r="A1734" s="167">
        <v>353</v>
      </c>
      <c r="B1734" s="168" t="s">
        <v>1674</v>
      </c>
      <c r="C1734" s="184" t="s">
        <v>1675</v>
      </c>
      <c r="D1734" s="169" t="s">
        <v>1671</v>
      </c>
      <c r="E1734" s="170">
        <v>140</v>
      </c>
      <c r="F1734" s="171"/>
      <c r="G1734" s="172">
        <f>ROUND(E1734*F1734,2)</f>
        <v>0</v>
      </c>
      <c r="H1734" s="171"/>
      <c r="I1734" s="172">
        <f>ROUND(E1734*H1734,2)</f>
        <v>0</v>
      </c>
      <c r="J1734" s="171"/>
      <c r="K1734" s="172">
        <f>ROUND(E1734*J1734,2)</f>
        <v>0</v>
      </c>
      <c r="L1734" s="172">
        <v>15</v>
      </c>
      <c r="M1734" s="172">
        <f>G1734*(1+L1734/100)</f>
        <v>0</v>
      </c>
      <c r="N1734" s="172">
        <v>0</v>
      </c>
      <c r="O1734" s="172">
        <f>ROUND(E1734*N1734,2)</f>
        <v>0</v>
      </c>
      <c r="P1734" s="172">
        <v>0</v>
      </c>
      <c r="Q1734" s="172">
        <f>ROUND(E1734*P1734,2)</f>
        <v>0</v>
      </c>
      <c r="R1734" s="172"/>
      <c r="S1734" s="172" t="s">
        <v>291</v>
      </c>
      <c r="T1734" s="173" t="s">
        <v>283</v>
      </c>
      <c r="U1734" s="157">
        <v>0</v>
      </c>
      <c r="V1734" s="157">
        <f>ROUND(E1734*U1734,2)</f>
        <v>0</v>
      </c>
      <c r="W1734" s="157"/>
      <c r="X1734" s="157" t="s">
        <v>292</v>
      </c>
      <c r="Y1734" s="148"/>
      <c r="Z1734" s="148"/>
      <c r="AA1734" s="148"/>
      <c r="AB1734" s="148"/>
      <c r="AC1734" s="148"/>
      <c r="AD1734" s="148"/>
      <c r="AE1734" s="148"/>
      <c r="AF1734" s="148"/>
      <c r="AG1734" s="148" t="s">
        <v>1242</v>
      </c>
      <c r="AH1734" s="148"/>
      <c r="AI1734" s="148"/>
      <c r="AJ1734" s="148"/>
      <c r="AK1734" s="148"/>
      <c r="AL1734" s="148"/>
      <c r="AM1734" s="148"/>
      <c r="AN1734" s="148"/>
      <c r="AO1734" s="148"/>
      <c r="AP1734" s="148"/>
      <c r="AQ1734" s="148"/>
      <c r="AR1734" s="148"/>
      <c r="AS1734" s="148"/>
      <c r="AT1734" s="148"/>
      <c r="AU1734" s="148"/>
      <c r="AV1734" s="148"/>
      <c r="AW1734" s="148"/>
      <c r="AX1734" s="148"/>
      <c r="AY1734" s="148"/>
      <c r="AZ1734" s="148"/>
      <c r="BA1734" s="148"/>
      <c r="BB1734" s="148"/>
      <c r="BC1734" s="148"/>
      <c r="BD1734" s="148"/>
      <c r="BE1734" s="148"/>
      <c r="BF1734" s="148"/>
      <c r="BG1734" s="148"/>
      <c r="BH1734" s="148"/>
    </row>
    <row r="1735" spans="1:60" outlineLevel="1" x14ac:dyDescent="0.2">
      <c r="A1735" s="155"/>
      <c r="B1735" s="156"/>
      <c r="C1735" s="185" t="s">
        <v>1676</v>
      </c>
      <c r="D1735" s="158"/>
      <c r="E1735" s="159"/>
      <c r="F1735" s="157"/>
      <c r="G1735" s="157"/>
      <c r="H1735" s="157"/>
      <c r="I1735" s="157"/>
      <c r="J1735" s="157"/>
      <c r="K1735" s="157"/>
      <c r="L1735" s="157"/>
      <c r="M1735" s="157"/>
      <c r="N1735" s="157"/>
      <c r="O1735" s="157"/>
      <c r="P1735" s="157"/>
      <c r="Q1735" s="157"/>
      <c r="R1735" s="157"/>
      <c r="S1735" s="157"/>
      <c r="T1735" s="157"/>
      <c r="U1735" s="157"/>
      <c r="V1735" s="157"/>
      <c r="W1735" s="157"/>
      <c r="X1735" s="157"/>
      <c r="Y1735" s="148"/>
      <c r="Z1735" s="148"/>
      <c r="AA1735" s="148"/>
      <c r="AB1735" s="148"/>
      <c r="AC1735" s="148"/>
      <c r="AD1735" s="148"/>
      <c r="AE1735" s="148"/>
      <c r="AF1735" s="148"/>
      <c r="AG1735" s="148" t="s">
        <v>287</v>
      </c>
      <c r="AH1735" s="148">
        <v>0</v>
      </c>
      <c r="AI1735" s="148"/>
      <c r="AJ1735" s="148"/>
      <c r="AK1735" s="148"/>
      <c r="AL1735" s="148"/>
      <c r="AM1735" s="148"/>
      <c r="AN1735" s="148"/>
      <c r="AO1735" s="148"/>
      <c r="AP1735" s="148"/>
      <c r="AQ1735" s="148"/>
      <c r="AR1735" s="148"/>
      <c r="AS1735" s="148"/>
      <c r="AT1735" s="148"/>
      <c r="AU1735" s="148"/>
      <c r="AV1735" s="148"/>
      <c r="AW1735" s="148"/>
      <c r="AX1735" s="148"/>
      <c r="AY1735" s="148"/>
      <c r="AZ1735" s="148"/>
      <c r="BA1735" s="148"/>
      <c r="BB1735" s="148"/>
      <c r="BC1735" s="148"/>
      <c r="BD1735" s="148"/>
      <c r="BE1735" s="148"/>
      <c r="BF1735" s="148"/>
      <c r="BG1735" s="148"/>
      <c r="BH1735" s="148"/>
    </row>
    <row r="1736" spans="1:60" outlineLevel="1" x14ac:dyDescent="0.2">
      <c r="A1736" s="155"/>
      <c r="B1736" s="156"/>
      <c r="C1736" s="185" t="s">
        <v>1677</v>
      </c>
      <c r="D1736" s="158"/>
      <c r="E1736" s="159">
        <v>140</v>
      </c>
      <c r="F1736" s="157"/>
      <c r="G1736" s="157"/>
      <c r="H1736" s="157"/>
      <c r="I1736" s="157"/>
      <c r="J1736" s="157"/>
      <c r="K1736" s="157"/>
      <c r="L1736" s="157"/>
      <c r="M1736" s="157"/>
      <c r="N1736" s="157"/>
      <c r="O1736" s="157"/>
      <c r="P1736" s="157"/>
      <c r="Q1736" s="157"/>
      <c r="R1736" s="157"/>
      <c r="S1736" s="157"/>
      <c r="T1736" s="157"/>
      <c r="U1736" s="157"/>
      <c r="V1736" s="157"/>
      <c r="W1736" s="157"/>
      <c r="X1736" s="157"/>
      <c r="Y1736" s="148"/>
      <c r="Z1736" s="148"/>
      <c r="AA1736" s="148"/>
      <c r="AB1736" s="148"/>
      <c r="AC1736" s="148"/>
      <c r="AD1736" s="148"/>
      <c r="AE1736" s="148"/>
      <c r="AF1736" s="148"/>
      <c r="AG1736" s="148" t="s">
        <v>287</v>
      </c>
      <c r="AH1736" s="148">
        <v>0</v>
      </c>
      <c r="AI1736" s="148"/>
      <c r="AJ1736" s="148"/>
      <c r="AK1736" s="148"/>
      <c r="AL1736" s="148"/>
      <c r="AM1736" s="148"/>
      <c r="AN1736" s="148"/>
      <c r="AO1736" s="148"/>
      <c r="AP1736" s="148"/>
      <c r="AQ1736" s="148"/>
      <c r="AR1736" s="148"/>
      <c r="AS1736" s="148"/>
      <c r="AT1736" s="148"/>
      <c r="AU1736" s="148"/>
      <c r="AV1736" s="148"/>
      <c r="AW1736" s="148"/>
      <c r="AX1736" s="148"/>
      <c r="AY1736" s="148"/>
      <c r="AZ1736" s="148"/>
      <c r="BA1736" s="148"/>
      <c r="BB1736" s="148"/>
      <c r="BC1736" s="148"/>
      <c r="BD1736" s="148"/>
      <c r="BE1736" s="148"/>
      <c r="BF1736" s="148"/>
      <c r="BG1736" s="148"/>
      <c r="BH1736" s="148"/>
    </row>
    <row r="1737" spans="1:60" outlineLevel="1" x14ac:dyDescent="0.2">
      <c r="A1737" s="167">
        <v>354</v>
      </c>
      <c r="B1737" s="168" t="s">
        <v>1678</v>
      </c>
      <c r="C1737" s="184" t="s">
        <v>1679</v>
      </c>
      <c r="D1737" s="169" t="s">
        <v>1671</v>
      </c>
      <c r="E1737" s="170">
        <v>280</v>
      </c>
      <c r="F1737" s="171"/>
      <c r="G1737" s="172">
        <f>ROUND(E1737*F1737,2)</f>
        <v>0</v>
      </c>
      <c r="H1737" s="171"/>
      <c r="I1737" s="172">
        <f>ROUND(E1737*H1737,2)</f>
        <v>0</v>
      </c>
      <c r="J1737" s="171"/>
      <c r="K1737" s="172">
        <f>ROUND(E1737*J1737,2)</f>
        <v>0</v>
      </c>
      <c r="L1737" s="172">
        <v>15</v>
      </c>
      <c r="M1737" s="172">
        <f>G1737*(1+L1737/100)</f>
        <v>0</v>
      </c>
      <c r="N1737" s="172">
        <v>0</v>
      </c>
      <c r="O1737" s="172">
        <f>ROUND(E1737*N1737,2)</f>
        <v>0</v>
      </c>
      <c r="P1737" s="172">
        <v>0</v>
      </c>
      <c r="Q1737" s="172">
        <f>ROUND(E1737*P1737,2)</f>
        <v>0</v>
      </c>
      <c r="R1737" s="172"/>
      <c r="S1737" s="172" t="s">
        <v>291</v>
      </c>
      <c r="T1737" s="173" t="s">
        <v>283</v>
      </c>
      <c r="U1737" s="157">
        <v>0</v>
      </c>
      <c r="V1737" s="157">
        <f>ROUND(E1737*U1737,2)</f>
        <v>0</v>
      </c>
      <c r="W1737" s="157"/>
      <c r="X1737" s="157" t="s">
        <v>292</v>
      </c>
      <c r="Y1737" s="148"/>
      <c r="Z1737" s="148"/>
      <c r="AA1737" s="148"/>
      <c r="AB1737" s="148"/>
      <c r="AC1737" s="148"/>
      <c r="AD1737" s="148"/>
      <c r="AE1737" s="148"/>
      <c r="AF1737" s="148"/>
      <c r="AG1737" s="148" t="s">
        <v>1242</v>
      </c>
      <c r="AH1737" s="148"/>
      <c r="AI1737" s="148"/>
      <c r="AJ1737" s="148"/>
      <c r="AK1737" s="148"/>
      <c r="AL1737" s="148"/>
      <c r="AM1737" s="148"/>
      <c r="AN1737" s="148"/>
      <c r="AO1737" s="148"/>
      <c r="AP1737" s="148"/>
      <c r="AQ1737" s="148"/>
      <c r="AR1737" s="148"/>
      <c r="AS1737" s="148"/>
      <c r="AT1737" s="148"/>
      <c r="AU1737" s="148"/>
      <c r="AV1737" s="148"/>
      <c r="AW1737" s="148"/>
      <c r="AX1737" s="148"/>
      <c r="AY1737" s="148"/>
      <c r="AZ1737" s="148"/>
      <c r="BA1737" s="148"/>
      <c r="BB1737" s="148"/>
      <c r="BC1737" s="148"/>
      <c r="BD1737" s="148"/>
      <c r="BE1737" s="148"/>
      <c r="BF1737" s="148"/>
      <c r="BG1737" s="148"/>
      <c r="BH1737" s="148"/>
    </row>
    <row r="1738" spans="1:60" outlineLevel="1" x14ac:dyDescent="0.2">
      <c r="A1738" s="155"/>
      <c r="B1738" s="156"/>
      <c r="C1738" s="185" t="s">
        <v>1680</v>
      </c>
      <c r="D1738" s="158"/>
      <c r="E1738" s="159"/>
      <c r="F1738" s="157"/>
      <c r="G1738" s="157"/>
      <c r="H1738" s="157"/>
      <c r="I1738" s="157"/>
      <c r="J1738" s="157"/>
      <c r="K1738" s="157"/>
      <c r="L1738" s="157"/>
      <c r="M1738" s="157"/>
      <c r="N1738" s="157"/>
      <c r="O1738" s="157"/>
      <c r="P1738" s="157"/>
      <c r="Q1738" s="157"/>
      <c r="R1738" s="157"/>
      <c r="S1738" s="157"/>
      <c r="T1738" s="157"/>
      <c r="U1738" s="157"/>
      <c r="V1738" s="157"/>
      <c r="W1738" s="157"/>
      <c r="X1738" s="157"/>
      <c r="Y1738" s="148"/>
      <c r="Z1738" s="148"/>
      <c r="AA1738" s="148"/>
      <c r="AB1738" s="148"/>
      <c r="AC1738" s="148"/>
      <c r="AD1738" s="148"/>
      <c r="AE1738" s="148"/>
      <c r="AF1738" s="148"/>
      <c r="AG1738" s="148" t="s">
        <v>287</v>
      </c>
      <c r="AH1738" s="148">
        <v>0</v>
      </c>
      <c r="AI1738" s="148"/>
      <c r="AJ1738" s="148"/>
      <c r="AK1738" s="148"/>
      <c r="AL1738" s="148"/>
      <c r="AM1738" s="148"/>
      <c r="AN1738" s="148"/>
      <c r="AO1738" s="148"/>
      <c r="AP1738" s="148"/>
      <c r="AQ1738" s="148"/>
      <c r="AR1738" s="148"/>
      <c r="AS1738" s="148"/>
      <c r="AT1738" s="148"/>
      <c r="AU1738" s="148"/>
      <c r="AV1738" s="148"/>
      <c r="AW1738" s="148"/>
      <c r="AX1738" s="148"/>
      <c r="AY1738" s="148"/>
      <c r="AZ1738" s="148"/>
      <c r="BA1738" s="148"/>
      <c r="BB1738" s="148"/>
      <c r="BC1738" s="148"/>
      <c r="BD1738" s="148"/>
      <c r="BE1738" s="148"/>
      <c r="BF1738" s="148"/>
      <c r="BG1738" s="148"/>
      <c r="BH1738" s="148"/>
    </row>
    <row r="1739" spans="1:60" outlineLevel="1" x14ac:dyDescent="0.2">
      <c r="A1739" s="155"/>
      <c r="B1739" s="156"/>
      <c r="C1739" s="185" t="s">
        <v>1681</v>
      </c>
      <c r="D1739" s="158"/>
      <c r="E1739" s="159">
        <v>280</v>
      </c>
      <c r="F1739" s="157"/>
      <c r="G1739" s="157"/>
      <c r="H1739" s="157"/>
      <c r="I1739" s="157"/>
      <c r="J1739" s="157"/>
      <c r="K1739" s="157"/>
      <c r="L1739" s="157"/>
      <c r="M1739" s="157"/>
      <c r="N1739" s="157"/>
      <c r="O1739" s="157"/>
      <c r="P1739" s="157"/>
      <c r="Q1739" s="157"/>
      <c r="R1739" s="157"/>
      <c r="S1739" s="157"/>
      <c r="T1739" s="157"/>
      <c r="U1739" s="157"/>
      <c r="V1739" s="157"/>
      <c r="W1739" s="157"/>
      <c r="X1739" s="157"/>
      <c r="Y1739" s="148"/>
      <c r="Z1739" s="148"/>
      <c r="AA1739" s="148"/>
      <c r="AB1739" s="148"/>
      <c r="AC1739" s="148"/>
      <c r="AD1739" s="148"/>
      <c r="AE1739" s="148"/>
      <c r="AF1739" s="148"/>
      <c r="AG1739" s="148" t="s">
        <v>287</v>
      </c>
      <c r="AH1739" s="148">
        <v>0</v>
      </c>
      <c r="AI1739" s="148"/>
      <c r="AJ1739" s="148"/>
      <c r="AK1739" s="148"/>
      <c r="AL1739" s="148"/>
      <c r="AM1739" s="148"/>
      <c r="AN1739" s="148"/>
      <c r="AO1739" s="148"/>
      <c r="AP1739" s="148"/>
      <c r="AQ1739" s="148"/>
      <c r="AR1739" s="148"/>
      <c r="AS1739" s="148"/>
      <c r="AT1739" s="148"/>
      <c r="AU1739" s="148"/>
      <c r="AV1739" s="148"/>
      <c r="AW1739" s="148"/>
      <c r="AX1739" s="148"/>
      <c r="AY1739" s="148"/>
      <c r="AZ1739" s="148"/>
      <c r="BA1739" s="148"/>
      <c r="BB1739" s="148"/>
      <c r="BC1739" s="148"/>
      <c r="BD1739" s="148"/>
      <c r="BE1739" s="148"/>
      <c r="BF1739" s="148"/>
      <c r="BG1739" s="148"/>
      <c r="BH1739" s="148"/>
    </row>
    <row r="1740" spans="1:60" outlineLevel="1" x14ac:dyDescent="0.2">
      <c r="A1740" s="167">
        <v>355</v>
      </c>
      <c r="B1740" s="168" t="s">
        <v>1682</v>
      </c>
      <c r="C1740" s="184" t="s">
        <v>1683</v>
      </c>
      <c r="D1740" s="169" t="s">
        <v>281</v>
      </c>
      <c r="E1740" s="170">
        <v>29</v>
      </c>
      <c r="F1740" s="171"/>
      <c r="G1740" s="172">
        <f>ROUND(E1740*F1740,2)</f>
        <v>0</v>
      </c>
      <c r="H1740" s="171"/>
      <c r="I1740" s="172">
        <f>ROUND(E1740*H1740,2)</f>
        <v>0</v>
      </c>
      <c r="J1740" s="171"/>
      <c r="K1740" s="172">
        <f>ROUND(E1740*J1740,2)</f>
        <v>0</v>
      </c>
      <c r="L1740" s="172">
        <v>15</v>
      </c>
      <c r="M1740" s="172">
        <f>G1740*(1+L1740/100)</f>
        <v>0</v>
      </c>
      <c r="N1740" s="172">
        <v>0</v>
      </c>
      <c r="O1740" s="172">
        <f>ROUND(E1740*N1740,2)</f>
        <v>0</v>
      </c>
      <c r="P1740" s="172">
        <v>0</v>
      </c>
      <c r="Q1740" s="172">
        <f>ROUND(E1740*P1740,2)</f>
        <v>0</v>
      </c>
      <c r="R1740" s="172"/>
      <c r="S1740" s="172" t="s">
        <v>282</v>
      </c>
      <c r="T1740" s="173" t="s">
        <v>283</v>
      </c>
      <c r="U1740" s="157">
        <v>0</v>
      </c>
      <c r="V1740" s="157">
        <f>ROUND(E1740*U1740,2)</f>
        <v>0</v>
      </c>
      <c r="W1740" s="157"/>
      <c r="X1740" s="157" t="s">
        <v>292</v>
      </c>
      <c r="Y1740" s="148"/>
      <c r="Z1740" s="148"/>
      <c r="AA1740" s="148"/>
      <c r="AB1740" s="148"/>
      <c r="AC1740" s="148"/>
      <c r="AD1740" s="148"/>
      <c r="AE1740" s="148"/>
      <c r="AF1740" s="148"/>
      <c r="AG1740" s="148" t="s">
        <v>1242</v>
      </c>
      <c r="AH1740" s="148"/>
      <c r="AI1740" s="148"/>
      <c r="AJ1740" s="148"/>
      <c r="AK1740" s="148"/>
      <c r="AL1740" s="148"/>
      <c r="AM1740" s="148"/>
      <c r="AN1740" s="148"/>
      <c r="AO1740" s="148"/>
      <c r="AP1740" s="148"/>
      <c r="AQ1740" s="148"/>
      <c r="AR1740" s="148"/>
      <c r="AS1740" s="148"/>
      <c r="AT1740" s="148"/>
      <c r="AU1740" s="148"/>
      <c r="AV1740" s="148"/>
      <c r="AW1740" s="148"/>
      <c r="AX1740" s="148"/>
      <c r="AY1740" s="148"/>
      <c r="AZ1740" s="148"/>
      <c r="BA1740" s="148"/>
      <c r="BB1740" s="148"/>
      <c r="BC1740" s="148"/>
      <c r="BD1740" s="148"/>
      <c r="BE1740" s="148"/>
      <c r="BF1740" s="148"/>
      <c r="BG1740" s="148"/>
      <c r="BH1740" s="148"/>
    </row>
    <row r="1741" spans="1:60" outlineLevel="1" x14ac:dyDescent="0.2">
      <c r="A1741" s="155"/>
      <c r="B1741" s="156"/>
      <c r="C1741" s="185" t="s">
        <v>1684</v>
      </c>
      <c r="D1741" s="158"/>
      <c r="E1741" s="159"/>
      <c r="F1741" s="157"/>
      <c r="G1741" s="157"/>
      <c r="H1741" s="157"/>
      <c r="I1741" s="157"/>
      <c r="J1741" s="157"/>
      <c r="K1741" s="157"/>
      <c r="L1741" s="157"/>
      <c r="M1741" s="157"/>
      <c r="N1741" s="157"/>
      <c r="O1741" s="157"/>
      <c r="P1741" s="157"/>
      <c r="Q1741" s="157"/>
      <c r="R1741" s="157"/>
      <c r="S1741" s="157"/>
      <c r="T1741" s="157"/>
      <c r="U1741" s="157"/>
      <c r="V1741" s="157"/>
      <c r="W1741" s="157"/>
      <c r="X1741" s="157"/>
      <c r="Y1741" s="148"/>
      <c r="Z1741" s="148"/>
      <c r="AA1741" s="148"/>
      <c r="AB1741" s="148"/>
      <c r="AC1741" s="148"/>
      <c r="AD1741" s="148"/>
      <c r="AE1741" s="148"/>
      <c r="AF1741" s="148"/>
      <c r="AG1741" s="148" t="s">
        <v>287</v>
      </c>
      <c r="AH1741" s="148">
        <v>0</v>
      </c>
      <c r="AI1741" s="148"/>
      <c r="AJ1741" s="148"/>
      <c r="AK1741" s="148"/>
      <c r="AL1741" s="148"/>
      <c r="AM1741" s="148"/>
      <c r="AN1741" s="148"/>
      <c r="AO1741" s="148"/>
      <c r="AP1741" s="148"/>
      <c r="AQ1741" s="148"/>
      <c r="AR1741" s="148"/>
      <c r="AS1741" s="148"/>
      <c r="AT1741" s="148"/>
      <c r="AU1741" s="148"/>
      <c r="AV1741" s="148"/>
      <c r="AW1741" s="148"/>
      <c r="AX1741" s="148"/>
      <c r="AY1741" s="148"/>
      <c r="AZ1741" s="148"/>
      <c r="BA1741" s="148"/>
      <c r="BB1741" s="148"/>
      <c r="BC1741" s="148"/>
      <c r="BD1741" s="148"/>
      <c r="BE1741" s="148"/>
      <c r="BF1741" s="148"/>
      <c r="BG1741" s="148"/>
      <c r="BH1741" s="148"/>
    </row>
    <row r="1742" spans="1:60" outlineLevel="1" x14ac:dyDescent="0.2">
      <c r="A1742" s="155"/>
      <c r="B1742" s="156"/>
      <c r="C1742" s="185" t="s">
        <v>1685</v>
      </c>
      <c r="D1742" s="158"/>
      <c r="E1742" s="159">
        <v>29</v>
      </c>
      <c r="F1742" s="157"/>
      <c r="G1742" s="157"/>
      <c r="H1742" s="157"/>
      <c r="I1742" s="157"/>
      <c r="J1742" s="157"/>
      <c r="K1742" s="157"/>
      <c r="L1742" s="157"/>
      <c r="M1742" s="157"/>
      <c r="N1742" s="157"/>
      <c r="O1742" s="157"/>
      <c r="P1742" s="157"/>
      <c r="Q1742" s="157"/>
      <c r="R1742" s="157"/>
      <c r="S1742" s="157"/>
      <c r="T1742" s="157"/>
      <c r="U1742" s="157"/>
      <c r="V1742" s="157"/>
      <c r="W1742" s="157"/>
      <c r="X1742" s="157"/>
      <c r="Y1742" s="148"/>
      <c r="Z1742" s="148"/>
      <c r="AA1742" s="148"/>
      <c r="AB1742" s="148"/>
      <c r="AC1742" s="148"/>
      <c r="AD1742" s="148"/>
      <c r="AE1742" s="148"/>
      <c r="AF1742" s="148"/>
      <c r="AG1742" s="148" t="s">
        <v>287</v>
      </c>
      <c r="AH1742" s="148">
        <v>0</v>
      </c>
      <c r="AI1742" s="148"/>
      <c r="AJ1742" s="148"/>
      <c r="AK1742" s="148"/>
      <c r="AL1742" s="148"/>
      <c r="AM1742" s="148"/>
      <c r="AN1742" s="148"/>
      <c r="AO1742" s="148"/>
      <c r="AP1742" s="148"/>
      <c r="AQ1742" s="148"/>
      <c r="AR1742" s="148"/>
      <c r="AS1742" s="148"/>
      <c r="AT1742" s="148"/>
      <c r="AU1742" s="148"/>
      <c r="AV1742" s="148"/>
      <c r="AW1742" s="148"/>
      <c r="AX1742" s="148"/>
      <c r="AY1742" s="148"/>
      <c r="AZ1742" s="148"/>
      <c r="BA1742" s="148"/>
      <c r="BB1742" s="148"/>
      <c r="BC1742" s="148"/>
      <c r="BD1742" s="148"/>
      <c r="BE1742" s="148"/>
      <c r="BF1742" s="148"/>
      <c r="BG1742" s="148"/>
      <c r="BH1742" s="148"/>
    </row>
    <row r="1743" spans="1:60" ht="22.5" outlineLevel="1" x14ac:dyDescent="0.2">
      <c r="A1743" s="174">
        <v>356</v>
      </c>
      <c r="B1743" s="175" t="s">
        <v>1686</v>
      </c>
      <c r="C1743" s="186" t="s">
        <v>1687</v>
      </c>
      <c r="D1743" s="176" t="s">
        <v>445</v>
      </c>
      <c r="E1743" s="177">
        <v>1.4000000000000001</v>
      </c>
      <c r="F1743" s="178"/>
      <c r="G1743" s="179">
        <f t="shared" ref="G1743:G1755" si="7">ROUND(E1743*F1743,2)</f>
        <v>0</v>
      </c>
      <c r="H1743" s="178"/>
      <c r="I1743" s="179">
        <f t="shared" ref="I1743:I1755" si="8">ROUND(E1743*H1743,2)</f>
        <v>0</v>
      </c>
      <c r="J1743" s="178"/>
      <c r="K1743" s="179">
        <f t="shared" ref="K1743:K1755" si="9">ROUND(E1743*J1743,2)</f>
        <v>0</v>
      </c>
      <c r="L1743" s="179">
        <v>15</v>
      </c>
      <c r="M1743" s="179">
        <f t="shared" ref="M1743:M1755" si="10">G1743*(1+L1743/100)</f>
        <v>0</v>
      </c>
      <c r="N1743" s="179">
        <v>0</v>
      </c>
      <c r="O1743" s="179">
        <f t="shared" ref="O1743:O1755" si="11">ROUND(E1743*N1743,2)</f>
        <v>0</v>
      </c>
      <c r="P1743" s="179">
        <v>0</v>
      </c>
      <c r="Q1743" s="179">
        <f t="shared" ref="Q1743:Q1755" si="12">ROUND(E1743*P1743,2)</f>
        <v>0</v>
      </c>
      <c r="R1743" s="179"/>
      <c r="S1743" s="179" t="s">
        <v>282</v>
      </c>
      <c r="T1743" s="180" t="s">
        <v>283</v>
      </c>
      <c r="U1743" s="157">
        <v>0</v>
      </c>
      <c r="V1743" s="157">
        <f t="shared" ref="V1743:V1755" si="13">ROUND(E1743*U1743,2)</f>
        <v>0</v>
      </c>
      <c r="W1743" s="157"/>
      <c r="X1743" s="157" t="s">
        <v>292</v>
      </c>
      <c r="Y1743" s="148"/>
      <c r="Z1743" s="148"/>
      <c r="AA1743" s="148"/>
      <c r="AB1743" s="148"/>
      <c r="AC1743" s="148"/>
      <c r="AD1743" s="148"/>
      <c r="AE1743" s="148"/>
      <c r="AF1743" s="148"/>
      <c r="AG1743" s="148" t="s">
        <v>1242</v>
      </c>
      <c r="AH1743" s="148"/>
      <c r="AI1743" s="148"/>
      <c r="AJ1743" s="148"/>
      <c r="AK1743" s="148"/>
      <c r="AL1743" s="148"/>
      <c r="AM1743" s="148"/>
      <c r="AN1743" s="148"/>
      <c r="AO1743" s="148"/>
      <c r="AP1743" s="148"/>
      <c r="AQ1743" s="148"/>
      <c r="AR1743" s="148"/>
      <c r="AS1743" s="148"/>
      <c r="AT1743" s="148"/>
      <c r="AU1743" s="148"/>
      <c r="AV1743" s="148"/>
      <c r="AW1743" s="148"/>
      <c r="AX1743" s="148"/>
      <c r="AY1743" s="148"/>
      <c r="AZ1743" s="148"/>
      <c r="BA1743" s="148"/>
      <c r="BB1743" s="148"/>
      <c r="BC1743" s="148"/>
      <c r="BD1743" s="148"/>
      <c r="BE1743" s="148"/>
      <c r="BF1743" s="148"/>
      <c r="BG1743" s="148"/>
      <c r="BH1743" s="148"/>
    </row>
    <row r="1744" spans="1:60" ht="22.5" outlineLevel="1" x14ac:dyDescent="0.2">
      <c r="A1744" s="174">
        <v>357</v>
      </c>
      <c r="B1744" s="175" t="s">
        <v>1688</v>
      </c>
      <c r="C1744" s="186" t="s">
        <v>1689</v>
      </c>
      <c r="D1744" s="176" t="s">
        <v>281</v>
      </c>
      <c r="E1744" s="177">
        <v>1</v>
      </c>
      <c r="F1744" s="178"/>
      <c r="G1744" s="179">
        <f t="shared" si="7"/>
        <v>0</v>
      </c>
      <c r="H1744" s="178"/>
      <c r="I1744" s="179">
        <f t="shared" si="8"/>
        <v>0</v>
      </c>
      <c r="J1744" s="178"/>
      <c r="K1744" s="179">
        <f t="shared" si="9"/>
        <v>0</v>
      </c>
      <c r="L1744" s="179">
        <v>15</v>
      </c>
      <c r="M1744" s="179">
        <f t="shared" si="10"/>
        <v>0</v>
      </c>
      <c r="N1744" s="179">
        <v>0</v>
      </c>
      <c r="O1744" s="179">
        <f t="shared" si="11"/>
        <v>0</v>
      </c>
      <c r="P1744" s="179">
        <v>0</v>
      </c>
      <c r="Q1744" s="179">
        <f t="shared" si="12"/>
        <v>0</v>
      </c>
      <c r="R1744" s="179"/>
      <c r="S1744" s="179" t="s">
        <v>282</v>
      </c>
      <c r="T1744" s="180" t="s">
        <v>283</v>
      </c>
      <c r="U1744" s="157">
        <v>0</v>
      </c>
      <c r="V1744" s="157">
        <f t="shared" si="13"/>
        <v>0</v>
      </c>
      <c r="W1744" s="157"/>
      <c r="X1744" s="157" t="s">
        <v>284</v>
      </c>
      <c r="Y1744" s="148"/>
      <c r="Z1744" s="148"/>
      <c r="AA1744" s="148"/>
      <c r="AB1744" s="148"/>
      <c r="AC1744" s="148"/>
      <c r="AD1744" s="148"/>
      <c r="AE1744" s="148"/>
      <c r="AF1744" s="148"/>
      <c r="AG1744" s="148" t="s">
        <v>285</v>
      </c>
      <c r="AH1744" s="148"/>
      <c r="AI1744" s="148"/>
      <c r="AJ1744" s="148"/>
      <c r="AK1744" s="148"/>
      <c r="AL1744" s="148"/>
      <c r="AM1744" s="148"/>
      <c r="AN1744" s="148"/>
      <c r="AO1744" s="148"/>
      <c r="AP1744" s="148"/>
      <c r="AQ1744" s="148"/>
      <c r="AR1744" s="148"/>
      <c r="AS1744" s="148"/>
      <c r="AT1744" s="148"/>
      <c r="AU1744" s="148"/>
      <c r="AV1744" s="148"/>
      <c r="AW1744" s="148"/>
      <c r="AX1744" s="148"/>
      <c r="AY1744" s="148"/>
      <c r="AZ1744" s="148"/>
      <c r="BA1744" s="148"/>
      <c r="BB1744" s="148"/>
      <c r="BC1744" s="148"/>
      <c r="BD1744" s="148"/>
      <c r="BE1744" s="148"/>
      <c r="BF1744" s="148"/>
      <c r="BG1744" s="148"/>
      <c r="BH1744" s="148"/>
    </row>
    <row r="1745" spans="1:60" ht="33.75" outlineLevel="1" x14ac:dyDescent="0.2">
      <c r="A1745" s="174">
        <v>358</v>
      </c>
      <c r="B1745" s="175" t="s">
        <v>1690</v>
      </c>
      <c r="C1745" s="186" t="s">
        <v>1691</v>
      </c>
      <c r="D1745" s="176" t="s">
        <v>281</v>
      </c>
      <c r="E1745" s="177">
        <v>17</v>
      </c>
      <c r="F1745" s="178"/>
      <c r="G1745" s="179">
        <f t="shared" si="7"/>
        <v>0</v>
      </c>
      <c r="H1745" s="178"/>
      <c r="I1745" s="179">
        <f t="shared" si="8"/>
        <v>0</v>
      </c>
      <c r="J1745" s="178"/>
      <c r="K1745" s="179">
        <f t="shared" si="9"/>
        <v>0</v>
      </c>
      <c r="L1745" s="179">
        <v>15</v>
      </c>
      <c r="M1745" s="179">
        <f t="shared" si="10"/>
        <v>0</v>
      </c>
      <c r="N1745" s="179">
        <v>0</v>
      </c>
      <c r="O1745" s="179">
        <f t="shared" si="11"/>
        <v>0</v>
      </c>
      <c r="P1745" s="179">
        <v>0</v>
      </c>
      <c r="Q1745" s="179">
        <f t="shared" si="12"/>
        <v>0</v>
      </c>
      <c r="R1745" s="179"/>
      <c r="S1745" s="179" t="s">
        <v>282</v>
      </c>
      <c r="T1745" s="180" t="s">
        <v>283</v>
      </c>
      <c r="U1745" s="157">
        <v>0</v>
      </c>
      <c r="V1745" s="157">
        <f t="shared" si="13"/>
        <v>0</v>
      </c>
      <c r="W1745" s="157"/>
      <c r="X1745" s="157" t="s">
        <v>284</v>
      </c>
      <c r="Y1745" s="148"/>
      <c r="Z1745" s="148"/>
      <c r="AA1745" s="148"/>
      <c r="AB1745" s="148"/>
      <c r="AC1745" s="148"/>
      <c r="AD1745" s="148"/>
      <c r="AE1745" s="148"/>
      <c r="AF1745" s="148"/>
      <c r="AG1745" s="148" t="s">
        <v>285</v>
      </c>
      <c r="AH1745" s="148"/>
      <c r="AI1745" s="148"/>
      <c r="AJ1745" s="148"/>
      <c r="AK1745" s="148"/>
      <c r="AL1745" s="148"/>
      <c r="AM1745" s="148"/>
      <c r="AN1745" s="148"/>
      <c r="AO1745" s="148"/>
      <c r="AP1745" s="148"/>
      <c r="AQ1745" s="148"/>
      <c r="AR1745" s="148"/>
      <c r="AS1745" s="148"/>
      <c r="AT1745" s="148"/>
      <c r="AU1745" s="148"/>
      <c r="AV1745" s="148"/>
      <c r="AW1745" s="148"/>
      <c r="AX1745" s="148"/>
      <c r="AY1745" s="148"/>
      <c r="AZ1745" s="148"/>
      <c r="BA1745" s="148"/>
      <c r="BB1745" s="148"/>
      <c r="BC1745" s="148"/>
      <c r="BD1745" s="148"/>
      <c r="BE1745" s="148"/>
      <c r="BF1745" s="148"/>
      <c r="BG1745" s="148"/>
      <c r="BH1745" s="148"/>
    </row>
    <row r="1746" spans="1:60" ht="22.5" outlineLevel="1" x14ac:dyDescent="0.2">
      <c r="A1746" s="174">
        <v>359</v>
      </c>
      <c r="B1746" s="175" t="s">
        <v>1692</v>
      </c>
      <c r="C1746" s="186" t="s">
        <v>1693</v>
      </c>
      <c r="D1746" s="176" t="s">
        <v>281</v>
      </c>
      <c r="E1746" s="177">
        <v>1</v>
      </c>
      <c r="F1746" s="178"/>
      <c r="G1746" s="179">
        <f t="shared" si="7"/>
        <v>0</v>
      </c>
      <c r="H1746" s="178"/>
      <c r="I1746" s="179">
        <f t="shared" si="8"/>
        <v>0</v>
      </c>
      <c r="J1746" s="178"/>
      <c r="K1746" s="179">
        <f t="shared" si="9"/>
        <v>0</v>
      </c>
      <c r="L1746" s="179">
        <v>15</v>
      </c>
      <c r="M1746" s="179">
        <f t="shared" si="10"/>
        <v>0</v>
      </c>
      <c r="N1746" s="179">
        <v>0</v>
      </c>
      <c r="O1746" s="179">
        <f t="shared" si="11"/>
        <v>0</v>
      </c>
      <c r="P1746" s="179">
        <v>0</v>
      </c>
      <c r="Q1746" s="179">
        <f t="shared" si="12"/>
        <v>0</v>
      </c>
      <c r="R1746" s="179"/>
      <c r="S1746" s="179" t="s">
        <v>282</v>
      </c>
      <c r="T1746" s="180" t="s">
        <v>283</v>
      </c>
      <c r="U1746" s="157">
        <v>0</v>
      </c>
      <c r="V1746" s="157">
        <f t="shared" si="13"/>
        <v>0</v>
      </c>
      <c r="W1746" s="157"/>
      <c r="X1746" s="157" t="s">
        <v>284</v>
      </c>
      <c r="Y1746" s="148"/>
      <c r="Z1746" s="148"/>
      <c r="AA1746" s="148"/>
      <c r="AB1746" s="148"/>
      <c r="AC1746" s="148"/>
      <c r="AD1746" s="148"/>
      <c r="AE1746" s="148"/>
      <c r="AF1746" s="148"/>
      <c r="AG1746" s="148" t="s">
        <v>285</v>
      </c>
      <c r="AH1746" s="148"/>
      <c r="AI1746" s="148"/>
      <c r="AJ1746" s="148"/>
      <c r="AK1746" s="148"/>
      <c r="AL1746" s="148"/>
      <c r="AM1746" s="148"/>
      <c r="AN1746" s="148"/>
      <c r="AO1746" s="148"/>
      <c r="AP1746" s="148"/>
      <c r="AQ1746" s="148"/>
      <c r="AR1746" s="148"/>
      <c r="AS1746" s="148"/>
      <c r="AT1746" s="148"/>
      <c r="AU1746" s="148"/>
      <c r="AV1746" s="148"/>
      <c r="AW1746" s="148"/>
      <c r="AX1746" s="148"/>
      <c r="AY1746" s="148"/>
      <c r="AZ1746" s="148"/>
      <c r="BA1746" s="148"/>
      <c r="BB1746" s="148"/>
      <c r="BC1746" s="148"/>
      <c r="BD1746" s="148"/>
      <c r="BE1746" s="148"/>
      <c r="BF1746" s="148"/>
      <c r="BG1746" s="148"/>
      <c r="BH1746" s="148"/>
    </row>
    <row r="1747" spans="1:60" ht="33.75" outlineLevel="1" x14ac:dyDescent="0.2">
      <c r="A1747" s="174">
        <v>360</v>
      </c>
      <c r="B1747" s="175" t="s">
        <v>1694</v>
      </c>
      <c r="C1747" s="186" t="s">
        <v>1695</v>
      </c>
      <c r="D1747" s="176" t="s">
        <v>281</v>
      </c>
      <c r="E1747" s="177">
        <v>1</v>
      </c>
      <c r="F1747" s="178"/>
      <c r="G1747" s="179">
        <f t="shared" si="7"/>
        <v>0</v>
      </c>
      <c r="H1747" s="178"/>
      <c r="I1747" s="179">
        <f t="shared" si="8"/>
        <v>0</v>
      </c>
      <c r="J1747" s="178"/>
      <c r="K1747" s="179">
        <f t="shared" si="9"/>
        <v>0</v>
      </c>
      <c r="L1747" s="179">
        <v>15</v>
      </c>
      <c r="M1747" s="179">
        <f t="shared" si="10"/>
        <v>0</v>
      </c>
      <c r="N1747" s="179">
        <v>0</v>
      </c>
      <c r="O1747" s="179">
        <f t="shared" si="11"/>
        <v>0</v>
      </c>
      <c r="P1747" s="179">
        <v>0</v>
      </c>
      <c r="Q1747" s="179">
        <f t="shared" si="12"/>
        <v>0</v>
      </c>
      <c r="R1747" s="179"/>
      <c r="S1747" s="179" t="s">
        <v>282</v>
      </c>
      <c r="T1747" s="180" t="s">
        <v>283</v>
      </c>
      <c r="U1747" s="157">
        <v>0</v>
      </c>
      <c r="V1747" s="157">
        <f t="shared" si="13"/>
        <v>0</v>
      </c>
      <c r="W1747" s="157"/>
      <c r="X1747" s="157" t="s">
        <v>284</v>
      </c>
      <c r="Y1747" s="148"/>
      <c r="Z1747" s="148"/>
      <c r="AA1747" s="148"/>
      <c r="AB1747" s="148"/>
      <c r="AC1747" s="148"/>
      <c r="AD1747" s="148"/>
      <c r="AE1747" s="148"/>
      <c r="AF1747" s="148"/>
      <c r="AG1747" s="148" t="s">
        <v>285</v>
      </c>
      <c r="AH1747" s="148"/>
      <c r="AI1747" s="148"/>
      <c r="AJ1747" s="148"/>
      <c r="AK1747" s="148"/>
      <c r="AL1747" s="148"/>
      <c r="AM1747" s="148"/>
      <c r="AN1747" s="148"/>
      <c r="AO1747" s="148"/>
      <c r="AP1747" s="148"/>
      <c r="AQ1747" s="148"/>
      <c r="AR1747" s="148"/>
      <c r="AS1747" s="148"/>
      <c r="AT1747" s="148"/>
      <c r="AU1747" s="148"/>
      <c r="AV1747" s="148"/>
      <c r="AW1747" s="148"/>
      <c r="AX1747" s="148"/>
      <c r="AY1747" s="148"/>
      <c r="AZ1747" s="148"/>
      <c r="BA1747" s="148"/>
      <c r="BB1747" s="148"/>
      <c r="BC1747" s="148"/>
      <c r="BD1747" s="148"/>
      <c r="BE1747" s="148"/>
      <c r="BF1747" s="148"/>
      <c r="BG1747" s="148"/>
      <c r="BH1747" s="148"/>
    </row>
    <row r="1748" spans="1:60" ht="22.5" outlineLevel="1" x14ac:dyDescent="0.2">
      <c r="A1748" s="174">
        <v>361</v>
      </c>
      <c r="B1748" s="175" t="s">
        <v>1696</v>
      </c>
      <c r="C1748" s="186" t="s">
        <v>1697</v>
      </c>
      <c r="D1748" s="176" t="s">
        <v>281</v>
      </c>
      <c r="E1748" s="177">
        <v>1</v>
      </c>
      <c r="F1748" s="178"/>
      <c r="G1748" s="179">
        <f t="shared" si="7"/>
        <v>0</v>
      </c>
      <c r="H1748" s="178"/>
      <c r="I1748" s="179">
        <f t="shared" si="8"/>
        <v>0</v>
      </c>
      <c r="J1748" s="178"/>
      <c r="K1748" s="179">
        <f t="shared" si="9"/>
        <v>0</v>
      </c>
      <c r="L1748" s="179">
        <v>15</v>
      </c>
      <c r="M1748" s="179">
        <f t="shared" si="10"/>
        <v>0</v>
      </c>
      <c r="N1748" s="179">
        <v>0</v>
      </c>
      <c r="O1748" s="179">
        <f t="shared" si="11"/>
        <v>0</v>
      </c>
      <c r="P1748" s="179">
        <v>0</v>
      </c>
      <c r="Q1748" s="179">
        <f t="shared" si="12"/>
        <v>0</v>
      </c>
      <c r="R1748" s="179"/>
      <c r="S1748" s="179" t="s">
        <v>282</v>
      </c>
      <c r="T1748" s="180" t="s">
        <v>283</v>
      </c>
      <c r="U1748" s="157">
        <v>0</v>
      </c>
      <c r="V1748" s="157">
        <f t="shared" si="13"/>
        <v>0</v>
      </c>
      <c r="W1748" s="157"/>
      <c r="X1748" s="157" t="s">
        <v>284</v>
      </c>
      <c r="Y1748" s="148"/>
      <c r="Z1748" s="148"/>
      <c r="AA1748" s="148"/>
      <c r="AB1748" s="148"/>
      <c r="AC1748" s="148"/>
      <c r="AD1748" s="148"/>
      <c r="AE1748" s="148"/>
      <c r="AF1748" s="148"/>
      <c r="AG1748" s="148" t="s">
        <v>285</v>
      </c>
      <c r="AH1748" s="148"/>
      <c r="AI1748" s="148"/>
      <c r="AJ1748" s="148"/>
      <c r="AK1748" s="148"/>
      <c r="AL1748" s="148"/>
      <c r="AM1748" s="148"/>
      <c r="AN1748" s="148"/>
      <c r="AO1748" s="148"/>
      <c r="AP1748" s="148"/>
      <c r="AQ1748" s="148"/>
      <c r="AR1748" s="148"/>
      <c r="AS1748" s="148"/>
      <c r="AT1748" s="148"/>
      <c r="AU1748" s="148"/>
      <c r="AV1748" s="148"/>
      <c r="AW1748" s="148"/>
      <c r="AX1748" s="148"/>
      <c r="AY1748" s="148"/>
      <c r="AZ1748" s="148"/>
      <c r="BA1748" s="148"/>
      <c r="BB1748" s="148"/>
      <c r="BC1748" s="148"/>
      <c r="BD1748" s="148"/>
      <c r="BE1748" s="148"/>
      <c r="BF1748" s="148"/>
      <c r="BG1748" s="148"/>
      <c r="BH1748" s="148"/>
    </row>
    <row r="1749" spans="1:60" ht="22.5" outlineLevel="1" x14ac:dyDescent="0.2">
      <c r="A1749" s="174">
        <v>362</v>
      </c>
      <c r="B1749" s="175" t="s">
        <v>1698</v>
      </c>
      <c r="C1749" s="186" t="s">
        <v>1699</v>
      </c>
      <c r="D1749" s="176" t="s">
        <v>281</v>
      </c>
      <c r="E1749" s="177">
        <v>1</v>
      </c>
      <c r="F1749" s="178"/>
      <c r="G1749" s="179">
        <f t="shared" si="7"/>
        <v>0</v>
      </c>
      <c r="H1749" s="178"/>
      <c r="I1749" s="179">
        <f t="shared" si="8"/>
        <v>0</v>
      </c>
      <c r="J1749" s="178"/>
      <c r="K1749" s="179">
        <f t="shared" si="9"/>
        <v>0</v>
      </c>
      <c r="L1749" s="179">
        <v>15</v>
      </c>
      <c r="M1749" s="179">
        <f t="shared" si="10"/>
        <v>0</v>
      </c>
      <c r="N1749" s="179">
        <v>0</v>
      </c>
      <c r="O1749" s="179">
        <f t="shared" si="11"/>
        <v>0</v>
      </c>
      <c r="P1749" s="179">
        <v>0</v>
      </c>
      <c r="Q1749" s="179">
        <f t="shared" si="12"/>
        <v>0</v>
      </c>
      <c r="R1749" s="179"/>
      <c r="S1749" s="179" t="s">
        <v>282</v>
      </c>
      <c r="T1749" s="180" t="s">
        <v>283</v>
      </c>
      <c r="U1749" s="157">
        <v>0</v>
      </c>
      <c r="V1749" s="157">
        <f t="shared" si="13"/>
        <v>0</v>
      </c>
      <c r="W1749" s="157"/>
      <c r="X1749" s="157" t="s">
        <v>284</v>
      </c>
      <c r="Y1749" s="148"/>
      <c r="Z1749" s="148"/>
      <c r="AA1749" s="148"/>
      <c r="AB1749" s="148"/>
      <c r="AC1749" s="148"/>
      <c r="AD1749" s="148"/>
      <c r="AE1749" s="148"/>
      <c r="AF1749" s="148"/>
      <c r="AG1749" s="148" t="s">
        <v>285</v>
      </c>
      <c r="AH1749" s="148"/>
      <c r="AI1749" s="148"/>
      <c r="AJ1749" s="148"/>
      <c r="AK1749" s="148"/>
      <c r="AL1749" s="148"/>
      <c r="AM1749" s="148"/>
      <c r="AN1749" s="148"/>
      <c r="AO1749" s="148"/>
      <c r="AP1749" s="148"/>
      <c r="AQ1749" s="148"/>
      <c r="AR1749" s="148"/>
      <c r="AS1749" s="148"/>
      <c r="AT1749" s="148"/>
      <c r="AU1749" s="148"/>
      <c r="AV1749" s="148"/>
      <c r="AW1749" s="148"/>
      <c r="AX1749" s="148"/>
      <c r="AY1749" s="148"/>
      <c r="AZ1749" s="148"/>
      <c r="BA1749" s="148"/>
      <c r="BB1749" s="148"/>
      <c r="BC1749" s="148"/>
      <c r="BD1749" s="148"/>
      <c r="BE1749" s="148"/>
      <c r="BF1749" s="148"/>
      <c r="BG1749" s="148"/>
      <c r="BH1749" s="148"/>
    </row>
    <row r="1750" spans="1:60" ht="22.5" outlineLevel="1" x14ac:dyDescent="0.2">
      <c r="A1750" s="174">
        <v>363</v>
      </c>
      <c r="B1750" s="175" t="s">
        <v>1700</v>
      </c>
      <c r="C1750" s="186" t="s">
        <v>1701</v>
      </c>
      <c r="D1750" s="176" t="s">
        <v>281</v>
      </c>
      <c r="E1750" s="177">
        <v>4</v>
      </c>
      <c r="F1750" s="178"/>
      <c r="G1750" s="179">
        <f t="shared" si="7"/>
        <v>0</v>
      </c>
      <c r="H1750" s="178"/>
      <c r="I1750" s="179">
        <f t="shared" si="8"/>
        <v>0</v>
      </c>
      <c r="J1750" s="178"/>
      <c r="K1750" s="179">
        <f t="shared" si="9"/>
        <v>0</v>
      </c>
      <c r="L1750" s="179">
        <v>15</v>
      </c>
      <c r="M1750" s="179">
        <f t="shared" si="10"/>
        <v>0</v>
      </c>
      <c r="N1750" s="179">
        <v>0</v>
      </c>
      <c r="O1750" s="179">
        <f t="shared" si="11"/>
        <v>0</v>
      </c>
      <c r="P1750" s="179">
        <v>0</v>
      </c>
      <c r="Q1750" s="179">
        <f t="shared" si="12"/>
        <v>0</v>
      </c>
      <c r="R1750" s="179"/>
      <c r="S1750" s="179" t="s">
        <v>282</v>
      </c>
      <c r="T1750" s="180" t="s">
        <v>283</v>
      </c>
      <c r="U1750" s="157">
        <v>0</v>
      </c>
      <c r="V1750" s="157">
        <f t="shared" si="13"/>
        <v>0</v>
      </c>
      <c r="W1750" s="157"/>
      <c r="X1750" s="157" t="s">
        <v>284</v>
      </c>
      <c r="Y1750" s="148"/>
      <c r="Z1750" s="148"/>
      <c r="AA1750" s="148"/>
      <c r="AB1750" s="148"/>
      <c r="AC1750" s="148"/>
      <c r="AD1750" s="148"/>
      <c r="AE1750" s="148"/>
      <c r="AF1750" s="148"/>
      <c r="AG1750" s="148" t="s">
        <v>285</v>
      </c>
      <c r="AH1750" s="148"/>
      <c r="AI1750" s="148"/>
      <c r="AJ1750" s="148"/>
      <c r="AK1750" s="148"/>
      <c r="AL1750" s="148"/>
      <c r="AM1750" s="148"/>
      <c r="AN1750" s="148"/>
      <c r="AO1750" s="148"/>
      <c r="AP1750" s="148"/>
      <c r="AQ1750" s="148"/>
      <c r="AR1750" s="148"/>
      <c r="AS1750" s="148"/>
      <c r="AT1750" s="148"/>
      <c r="AU1750" s="148"/>
      <c r="AV1750" s="148"/>
      <c r="AW1750" s="148"/>
      <c r="AX1750" s="148"/>
      <c r="AY1750" s="148"/>
      <c r="AZ1750" s="148"/>
      <c r="BA1750" s="148"/>
      <c r="BB1750" s="148"/>
      <c r="BC1750" s="148"/>
      <c r="BD1750" s="148"/>
      <c r="BE1750" s="148"/>
      <c r="BF1750" s="148"/>
      <c r="BG1750" s="148"/>
      <c r="BH1750" s="148"/>
    </row>
    <row r="1751" spans="1:60" ht="22.5" outlineLevel="1" x14ac:dyDescent="0.2">
      <c r="A1751" s="174">
        <v>364</v>
      </c>
      <c r="B1751" s="175" t="s">
        <v>1702</v>
      </c>
      <c r="C1751" s="186" t="s">
        <v>1703</v>
      </c>
      <c r="D1751" s="176" t="s">
        <v>445</v>
      </c>
      <c r="E1751" s="177">
        <v>16</v>
      </c>
      <c r="F1751" s="178"/>
      <c r="G1751" s="179">
        <f t="shared" si="7"/>
        <v>0</v>
      </c>
      <c r="H1751" s="178"/>
      <c r="I1751" s="179">
        <f t="shared" si="8"/>
        <v>0</v>
      </c>
      <c r="J1751" s="178"/>
      <c r="K1751" s="179">
        <f t="shared" si="9"/>
        <v>0</v>
      </c>
      <c r="L1751" s="179">
        <v>15</v>
      </c>
      <c r="M1751" s="179">
        <f t="shared" si="10"/>
        <v>0</v>
      </c>
      <c r="N1751" s="179">
        <v>0</v>
      </c>
      <c r="O1751" s="179">
        <f t="shared" si="11"/>
        <v>0</v>
      </c>
      <c r="P1751" s="179">
        <v>0</v>
      </c>
      <c r="Q1751" s="179">
        <f t="shared" si="12"/>
        <v>0</v>
      </c>
      <c r="R1751" s="179"/>
      <c r="S1751" s="179" t="s">
        <v>282</v>
      </c>
      <c r="T1751" s="180" t="s">
        <v>283</v>
      </c>
      <c r="U1751" s="157">
        <v>0</v>
      </c>
      <c r="V1751" s="157">
        <f t="shared" si="13"/>
        <v>0</v>
      </c>
      <c r="W1751" s="157"/>
      <c r="X1751" s="157" t="s">
        <v>284</v>
      </c>
      <c r="Y1751" s="148"/>
      <c r="Z1751" s="148"/>
      <c r="AA1751" s="148"/>
      <c r="AB1751" s="148"/>
      <c r="AC1751" s="148"/>
      <c r="AD1751" s="148"/>
      <c r="AE1751" s="148"/>
      <c r="AF1751" s="148"/>
      <c r="AG1751" s="148" t="s">
        <v>285</v>
      </c>
      <c r="AH1751" s="148"/>
      <c r="AI1751" s="148"/>
      <c r="AJ1751" s="148"/>
      <c r="AK1751" s="148"/>
      <c r="AL1751" s="148"/>
      <c r="AM1751" s="148"/>
      <c r="AN1751" s="148"/>
      <c r="AO1751" s="148"/>
      <c r="AP1751" s="148"/>
      <c r="AQ1751" s="148"/>
      <c r="AR1751" s="148"/>
      <c r="AS1751" s="148"/>
      <c r="AT1751" s="148"/>
      <c r="AU1751" s="148"/>
      <c r="AV1751" s="148"/>
      <c r="AW1751" s="148"/>
      <c r="AX1751" s="148"/>
      <c r="AY1751" s="148"/>
      <c r="AZ1751" s="148"/>
      <c r="BA1751" s="148"/>
      <c r="BB1751" s="148"/>
      <c r="BC1751" s="148"/>
      <c r="BD1751" s="148"/>
      <c r="BE1751" s="148"/>
      <c r="BF1751" s="148"/>
      <c r="BG1751" s="148"/>
      <c r="BH1751" s="148"/>
    </row>
    <row r="1752" spans="1:60" ht="22.5" outlineLevel="1" x14ac:dyDescent="0.2">
      <c r="A1752" s="174">
        <v>365</v>
      </c>
      <c r="B1752" s="175" t="s">
        <v>1704</v>
      </c>
      <c r="C1752" s="186" t="s">
        <v>1705</v>
      </c>
      <c r="D1752" s="176" t="s">
        <v>281</v>
      </c>
      <c r="E1752" s="177">
        <v>15</v>
      </c>
      <c r="F1752" s="178"/>
      <c r="G1752" s="179">
        <f t="shared" si="7"/>
        <v>0</v>
      </c>
      <c r="H1752" s="178"/>
      <c r="I1752" s="179">
        <f t="shared" si="8"/>
        <v>0</v>
      </c>
      <c r="J1752" s="178"/>
      <c r="K1752" s="179">
        <f t="shared" si="9"/>
        <v>0</v>
      </c>
      <c r="L1752" s="179">
        <v>15</v>
      </c>
      <c r="M1752" s="179">
        <f t="shared" si="10"/>
        <v>0</v>
      </c>
      <c r="N1752" s="179">
        <v>0</v>
      </c>
      <c r="O1752" s="179">
        <f t="shared" si="11"/>
        <v>0</v>
      </c>
      <c r="P1752" s="179">
        <v>0</v>
      </c>
      <c r="Q1752" s="179">
        <f t="shared" si="12"/>
        <v>0</v>
      </c>
      <c r="R1752" s="179"/>
      <c r="S1752" s="179" t="s">
        <v>282</v>
      </c>
      <c r="T1752" s="180" t="s">
        <v>283</v>
      </c>
      <c r="U1752" s="157">
        <v>0</v>
      </c>
      <c r="V1752" s="157">
        <f t="shared" si="13"/>
        <v>0</v>
      </c>
      <c r="W1752" s="157"/>
      <c r="X1752" s="157" t="s">
        <v>284</v>
      </c>
      <c r="Y1752" s="148"/>
      <c r="Z1752" s="148"/>
      <c r="AA1752" s="148"/>
      <c r="AB1752" s="148"/>
      <c r="AC1752" s="148"/>
      <c r="AD1752" s="148"/>
      <c r="AE1752" s="148"/>
      <c r="AF1752" s="148"/>
      <c r="AG1752" s="148" t="s">
        <v>285</v>
      </c>
      <c r="AH1752" s="148"/>
      <c r="AI1752" s="148"/>
      <c r="AJ1752" s="148"/>
      <c r="AK1752" s="148"/>
      <c r="AL1752" s="148"/>
      <c r="AM1752" s="148"/>
      <c r="AN1752" s="148"/>
      <c r="AO1752" s="148"/>
      <c r="AP1752" s="148"/>
      <c r="AQ1752" s="148"/>
      <c r="AR1752" s="148"/>
      <c r="AS1752" s="148"/>
      <c r="AT1752" s="148"/>
      <c r="AU1752" s="148"/>
      <c r="AV1752" s="148"/>
      <c r="AW1752" s="148"/>
      <c r="AX1752" s="148"/>
      <c r="AY1752" s="148"/>
      <c r="AZ1752" s="148"/>
      <c r="BA1752" s="148"/>
      <c r="BB1752" s="148"/>
      <c r="BC1752" s="148"/>
      <c r="BD1752" s="148"/>
      <c r="BE1752" s="148"/>
      <c r="BF1752" s="148"/>
      <c r="BG1752" s="148"/>
      <c r="BH1752" s="148"/>
    </row>
    <row r="1753" spans="1:60" ht="22.5" outlineLevel="1" x14ac:dyDescent="0.2">
      <c r="A1753" s="174">
        <v>366</v>
      </c>
      <c r="B1753" s="175" t="s">
        <v>1706</v>
      </c>
      <c r="C1753" s="186" t="s">
        <v>1707</v>
      </c>
      <c r="D1753" s="176" t="s">
        <v>281</v>
      </c>
      <c r="E1753" s="177">
        <v>1</v>
      </c>
      <c r="F1753" s="178"/>
      <c r="G1753" s="179">
        <f t="shared" si="7"/>
        <v>0</v>
      </c>
      <c r="H1753" s="178"/>
      <c r="I1753" s="179">
        <f t="shared" si="8"/>
        <v>0</v>
      </c>
      <c r="J1753" s="178"/>
      <c r="K1753" s="179">
        <f t="shared" si="9"/>
        <v>0</v>
      </c>
      <c r="L1753" s="179">
        <v>15</v>
      </c>
      <c r="M1753" s="179">
        <f t="shared" si="10"/>
        <v>0</v>
      </c>
      <c r="N1753" s="179">
        <v>0</v>
      </c>
      <c r="O1753" s="179">
        <f t="shared" si="11"/>
        <v>0</v>
      </c>
      <c r="P1753" s="179">
        <v>0</v>
      </c>
      <c r="Q1753" s="179">
        <f t="shared" si="12"/>
        <v>0</v>
      </c>
      <c r="R1753" s="179"/>
      <c r="S1753" s="179" t="s">
        <v>282</v>
      </c>
      <c r="T1753" s="180" t="s">
        <v>283</v>
      </c>
      <c r="U1753" s="157">
        <v>0</v>
      </c>
      <c r="V1753" s="157">
        <f t="shared" si="13"/>
        <v>0</v>
      </c>
      <c r="W1753" s="157"/>
      <c r="X1753" s="157" t="s">
        <v>284</v>
      </c>
      <c r="Y1753" s="148"/>
      <c r="Z1753" s="148"/>
      <c r="AA1753" s="148"/>
      <c r="AB1753" s="148"/>
      <c r="AC1753" s="148"/>
      <c r="AD1753" s="148"/>
      <c r="AE1753" s="148"/>
      <c r="AF1753" s="148"/>
      <c r="AG1753" s="148" t="s">
        <v>285</v>
      </c>
      <c r="AH1753" s="148"/>
      <c r="AI1753" s="148"/>
      <c r="AJ1753" s="148"/>
      <c r="AK1753" s="148"/>
      <c r="AL1753" s="148"/>
      <c r="AM1753" s="148"/>
      <c r="AN1753" s="148"/>
      <c r="AO1753" s="148"/>
      <c r="AP1753" s="148"/>
      <c r="AQ1753" s="148"/>
      <c r="AR1753" s="148"/>
      <c r="AS1753" s="148"/>
      <c r="AT1753" s="148"/>
      <c r="AU1753" s="148"/>
      <c r="AV1753" s="148"/>
      <c r="AW1753" s="148"/>
      <c r="AX1753" s="148"/>
      <c r="AY1753" s="148"/>
      <c r="AZ1753" s="148"/>
      <c r="BA1753" s="148"/>
      <c r="BB1753" s="148"/>
      <c r="BC1753" s="148"/>
      <c r="BD1753" s="148"/>
      <c r="BE1753" s="148"/>
      <c r="BF1753" s="148"/>
      <c r="BG1753" s="148"/>
      <c r="BH1753" s="148"/>
    </row>
    <row r="1754" spans="1:60" ht="22.5" outlineLevel="1" x14ac:dyDescent="0.2">
      <c r="A1754" s="174">
        <v>367</v>
      </c>
      <c r="B1754" s="175" t="s">
        <v>1708</v>
      </c>
      <c r="C1754" s="186" t="s">
        <v>1709</v>
      </c>
      <c r="D1754" s="176" t="s">
        <v>445</v>
      </c>
      <c r="E1754" s="177">
        <v>3.2</v>
      </c>
      <c r="F1754" s="178"/>
      <c r="G1754" s="179">
        <f t="shared" si="7"/>
        <v>0</v>
      </c>
      <c r="H1754" s="178"/>
      <c r="I1754" s="179">
        <f t="shared" si="8"/>
        <v>0</v>
      </c>
      <c r="J1754" s="178"/>
      <c r="K1754" s="179">
        <f t="shared" si="9"/>
        <v>0</v>
      </c>
      <c r="L1754" s="179">
        <v>15</v>
      </c>
      <c r="M1754" s="179">
        <f t="shared" si="10"/>
        <v>0</v>
      </c>
      <c r="N1754" s="179">
        <v>0</v>
      </c>
      <c r="O1754" s="179">
        <f t="shared" si="11"/>
        <v>0</v>
      </c>
      <c r="P1754" s="179">
        <v>0</v>
      </c>
      <c r="Q1754" s="179">
        <f t="shared" si="12"/>
        <v>0</v>
      </c>
      <c r="R1754" s="179"/>
      <c r="S1754" s="179" t="s">
        <v>282</v>
      </c>
      <c r="T1754" s="180" t="s">
        <v>283</v>
      </c>
      <c r="U1754" s="157">
        <v>0</v>
      </c>
      <c r="V1754" s="157">
        <f t="shared" si="13"/>
        <v>0</v>
      </c>
      <c r="W1754" s="157"/>
      <c r="X1754" s="157" t="s">
        <v>284</v>
      </c>
      <c r="Y1754" s="148"/>
      <c r="Z1754" s="148"/>
      <c r="AA1754" s="148"/>
      <c r="AB1754" s="148"/>
      <c r="AC1754" s="148"/>
      <c r="AD1754" s="148"/>
      <c r="AE1754" s="148"/>
      <c r="AF1754" s="148"/>
      <c r="AG1754" s="148" t="s">
        <v>285</v>
      </c>
      <c r="AH1754" s="148"/>
      <c r="AI1754" s="148"/>
      <c r="AJ1754" s="148"/>
      <c r="AK1754" s="148"/>
      <c r="AL1754" s="148"/>
      <c r="AM1754" s="148"/>
      <c r="AN1754" s="148"/>
      <c r="AO1754" s="148"/>
      <c r="AP1754" s="148"/>
      <c r="AQ1754" s="148"/>
      <c r="AR1754" s="148"/>
      <c r="AS1754" s="148"/>
      <c r="AT1754" s="148"/>
      <c r="AU1754" s="148"/>
      <c r="AV1754" s="148"/>
      <c r="AW1754" s="148"/>
      <c r="AX1754" s="148"/>
      <c r="AY1754" s="148"/>
      <c r="AZ1754" s="148"/>
      <c r="BA1754" s="148"/>
      <c r="BB1754" s="148"/>
      <c r="BC1754" s="148"/>
      <c r="BD1754" s="148"/>
      <c r="BE1754" s="148"/>
      <c r="BF1754" s="148"/>
      <c r="BG1754" s="148"/>
      <c r="BH1754" s="148"/>
    </row>
    <row r="1755" spans="1:60" ht="33.75" outlineLevel="1" x14ac:dyDescent="0.2">
      <c r="A1755" s="167">
        <v>368</v>
      </c>
      <c r="B1755" s="168" t="s">
        <v>1710</v>
      </c>
      <c r="C1755" s="184" t="s">
        <v>1711</v>
      </c>
      <c r="D1755" s="169" t="s">
        <v>445</v>
      </c>
      <c r="E1755" s="170">
        <v>1.8</v>
      </c>
      <c r="F1755" s="171"/>
      <c r="G1755" s="172">
        <f t="shared" si="7"/>
        <v>0</v>
      </c>
      <c r="H1755" s="171"/>
      <c r="I1755" s="172">
        <f t="shared" si="8"/>
        <v>0</v>
      </c>
      <c r="J1755" s="171"/>
      <c r="K1755" s="172">
        <f t="shared" si="9"/>
        <v>0</v>
      </c>
      <c r="L1755" s="172">
        <v>15</v>
      </c>
      <c r="M1755" s="172">
        <f t="shared" si="10"/>
        <v>0</v>
      </c>
      <c r="N1755" s="172">
        <v>0</v>
      </c>
      <c r="O1755" s="172">
        <f t="shared" si="11"/>
        <v>0</v>
      </c>
      <c r="P1755" s="172">
        <v>0</v>
      </c>
      <c r="Q1755" s="172">
        <f t="shared" si="12"/>
        <v>0</v>
      </c>
      <c r="R1755" s="172"/>
      <c r="S1755" s="172" t="s">
        <v>282</v>
      </c>
      <c r="T1755" s="173" t="s">
        <v>283</v>
      </c>
      <c r="U1755" s="157">
        <v>0</v>
      </c>
      <c r="V1755" s="157">
        <f t="shared" si="13"/>
        <v>0</v>
      </c>
      <c r="W1755" s="157"/>
      <c r="X1755" s="157" t="s">
        <v>284</v>
      </c>
      <c r="Y1755" s="148"/>
      <c r="Z1755" s="148"/>
      <c r="AA1755" s="148"/>
      <c r="AB1755" s="148"/>
      <c r="AC1755" s="148"/>
      <c r="AD1755" s="148"/>
      <c r="AE1755" s="148"/>
      <c r="AF1755" s="148"/>
      <c r="AG1755" s="148" t="s">
        <v>285</v>
      </c>
      <c r="AH1755" s="148"/>
      <c r="AI1755" s="148"/>
      <c r="AJ1755" s="148"/>
      <c r="AK1755" s="148"/>
      <c r="AL1755" s="148"/>
      <c r="AM1755" s="148"/>
      <c r="AN1755" s="148"/>
      <c r="AO1755" s="148"/>
      <c r="AP1755" s="148"/>
      <c r="AQ1755" s="148"/>
      <c r="AR1755" s="148"/>
      <c r="AS1755" s="148"/>
      <c r="AT1755" s="148"/>
      <c r="AU1755" s="148"/>
      <c r="AV1755" s="148"/>
      <c r="AW1755" s="148"/>
      <c r="AX1755" s="148"/>
      <c r="AY1755" s="148"/>
      <c r="AZ1755" s="148"/>
      <c r="BA1755" s="148"/>
      <c r="BB1755" s="148"/>
      <c r="BC1755" s="148"/>
      <c r="BD1755" s="148"/>
      <c r="BE1755" s="148"/>
      <c r="BF1755" s="148"/>
      <c r="BG1755" s="148"/>
      <c r="BH1755" s="148"/>
    </row>
    <row r="1756" spans="1:60" outlineLevel="1" x14ac:dyDescent="0.2">
      <c r="A1756" s="155"/>
      <c r="B1756" s="156"/>
      <c r="C1756" s="240" t="s">
        <v>1712</v>
      </c>
      <c r="D1756" s="241"/>
      <c r="E1756" s="241"/>
      <c r="F1756" s="241"/>
      <c r="G1756" s="241"/>
      <c r="H1756" s="157"/>
      <c r="I1756" s="157"/>
      <c r="J1756" s="157"/>
      <c r="K1756" s="157"/>
      <c r="L1756" s="157"/>
      <c r="M1756" s="157"/>
      <c r="N1756" s="157"/>
      <c r="O1756" s="157"/>
      <c r="P1756" s="157"/>
      <c r="Q1756" s="157"/>
      <c r="R1756" s="157"/>
      <c r="S1756" s="157"/>
      <c r="T1756" s="157"/>
      <c r="U1756" s="157"/>
      <c r="V1756" s="157"/>
      <c r="W1756" s="157"/>
      <c r="X1756" s="157"/>
      <c r="Y1756" s="148"/>
      <c r="Z1756" s="148"/>
      <c r="AA1756" s="148"/>
      <c r="AB1756" s="148"/>
      <c r="AC1756" s="148"/>
      <c r="AD1756" s="148"/>
      <c r="AE1756" s="148"/>
      <c r="AF1756" s="148"/>
      <c r="AG1756" s="148" t="s">
        <v>1514</v>
      </c>
      <c r="AH1756" s="148"/>
      <c r="AI1756" s="148"/>
      <c r="AJ1756" s="148"/>
      <c r="AK1756" s="148"/>
      <c r="AL1756" s="148"/>
      <c r="AM1756" s="148"/>
      <c r="AN1756" s="148"/>
      <c r="AO1756" s="148"/>
      <c r="AP1756" s="148"/>
      <c r="AQ1756" s="148"/>
      <c r="AR1756" s="148"/>
      <c r="AS1756" s="148"/>
      <c r="AT1756" s="148"/>
      <c r="AU1756" s="148"/>
      <c r="AV1756" s="148"/>
      <c r="AW1756" s="148"/>
      <c r="AX1756" s="148"/>
      <c r="AY1756" s="148"/>
      <c r="AZ1756" s="148"/>
      <c r="BA1756" s="148"/>
      <c r="BB1756" s="148"/>
      <c r="BC1756" s="148"/>
      <c r="BD1756" s="148"/>
      <c r="BE1756" s="148"/>
      <c r="BF1756" s="148"/>
      <c r="BG1756" s="148"/>
      <c r="BH1756" s="148"/>
    </row>
    <row r="1757" spans="1:60" ht="22.5" outlineLevel="1" x14ac:dyDescent="0.2">
      <c r="A1757" s="174">
        <v>369</v>
      </c>
      <c r="B1757" s="175" t="s">
        <v>1713</v>
      </c>
      <c r="C1757" s="186" t="s">
        <v>1714</v>
      </c>
      <c r="D1757" s="176" t="s">
        <v>445</v>
      </c>
      <c r="E1757" s="177">
        <v>1.1000000000000001</v>
      </c>
      <c r="F1757" s="178"/>
      <c r="G1757" s="179">
        <f t="shared" ref="G1757:G1762" si="14">ROUND(E1757*F1757,2)</f>
        <v>0</v>
      </c>
      <c r="H1757" s="178"/>
      <c r="I1757" s="179">
        <f t="shared" ref="I1757:I1762" si="15">ROUND(E1757*H1757,2)</f>
        <v>0</v>
      </c>
      <c r="J1757" s="178"/>
      <c r="K1757" s="179">
        <f t="shared" ref="K1757:K1762" si="16">ROUND(E1757*J1757,2)</f>
        <v>0</v>
      </c>
      <c r="L1757" s="179">
        <v>15</v>
      </c>
      <c r="M1757" s="179">
        <f t="shared" ref="M1757:M1762" si="17">G1757*(1+L1757/100)</f>
        <v>0</v>
      </c>
      <c r="N1757" s="179">
        <v>0</v>
      </c>
      <c r="O1757" s="179">
        <f t="shared" ref="O1757:O1762" si="18">ROUND(E1757*N1757,2)</f>
        <v>0</v>
      </c>
      <c r="P1757" s="179">
        <v>0</v>
      </c>
      <c r="Q1757" s="179">
        <f t="shared" ref="Q1757:Q1762" si="19">ROUND(E1757*P1757,2)</f>
        <v>0</v>
      </c>
      <c r="R1757" s="179"/>
      <c r="S1757" s="179" t="s">
        <v>282</v>
      </c>
      <c r="T1757" s="180" t="s">
        <v>283</v>
      </c>
      <c r="U1757" s="157">
        <v>0</v>
      </c>
      <c r="V1757" s="157">
        <f t="shared" ref="V1757:V1762" si="20">ROUND(E1757*U1757,2)</f>
        <v>0</v>
      </c>
      <c r="W1757" s="157"/>
      <c r="X1757" s="157" t="s">
        <v>284</v>
      </c>
      <c r="Y1757" s="148"/>
      <c r="Z1757" s="148"/>
      <c r="AA1757" s="148"/>
      <c r="AB1757" s="148"/>
      <c r="AC1757" s="148"/>
      <c r="AD1757" s="148"/>
      <c r="AE1757" s="148"/>
      <c r="AF1757" s="148"/>
      <c r="AG1757" s="148" t="s">
        <v>285</v>
      </c>
      <c r="AH1757" s="148"/>
      <c r="AI1757" s="148"/>
      <c r="AJ1757" s="148"/>
      <c r="AK1757" s="148"/>
      <c r="AL1757" s="148"/>
      <c r="AM1757" s="148"/>
      <c r="AN1757" s="148"/>
      <c r="AO1757" s="148"/>
      <c r="AP1757" s="148"/>
      <c r="AQ1757" s="148"/>
      <c r="AR1757" s="148"/>
      <c r="AS1757" s="148"/>
      <c r="AT1757" s="148"/>
      <c r="AU1757" s="148"/>
      <c r="AV1757" s="148"/>
      <c r="AW1757" s="148"/>
      <c r="AX1757" s="148"/>
      <c r="AY1757" s="148"/>
      <c r="AZ1757" s="148"/>
      <c r="BA1757" s="148"/>
      <c r="BB1757" s="148"/>
      <c r="BC1757" s="148"/>
      <c r="BD1757" s="148"/>
      <c r="BE1757" s="148"/>
      <c r="BF1757" s="148"/>
      <c r="BG1757" s="148"/>
      <c r="BH1757" s="148"/>
    </row>
    <row r="1758" spans="1:60" ht="22.5" outlineLevel="1" x14ac:dyDescent="0.2">
      <c r="A1758" s="174">
        <v>370</v>
      </c>
      <c r="B1758" s="175" t="s">
        <v>1715</v>
      </c>
      <c r="C1758" s="186" t="s">
        <v>1716</v>
      </c>
      <c r="D1758" s="176" t="s">
        <v>281</v>
      </c>
      <c r="E1758" s="177">
        <v>1</v>
      </c>
      <c r="F1758" s="178"/>
      <c r="G1758" s="179">
        <f t="shared" si="14"/>
        <v>0</v>
      </c>
      <c r="H1758" s="178"/>
      <c r="I1758" s="179">
        <f t="shared" si="15"/>
        <v>0</v>
      </c>
      <c r="J1758" s="178"/>
      <c r="K1758" s="179">
        <f t="shared" si="16"/>
        <v>0</v>
      </c>
      <c r="L1758" s="179">
        <v>15</v>
      </c>
      <c r="M1758" s="179">
        <f t="shared" si="17"/>
        <v>0</v>
      </c>
      <c r="N1758" s="179">
        <v>0</v>
      </c>
      <c r="O1758" s="179">
        <f t="shared" si="18"/>
        <v>0</v>
      </c>
      <c r="P1758" s="179">
        <v>0</v>
      </c>
      <c r="Q1758" s="179">
        <f t="shared" si="19"/>
        <v>0</v>
      </c>
      <c r="R1758" s="179"/>
      <c r="S1758" s="179" t="s">
        <v>282</v>
      </c>
      <c r="T1758" s="180" t="s">
        <v>283</v>
      </c>
      <c r="U1758" s="157">
        <v>0</v>
      </c>
      <c r="V1758" s="157">
        <f t="shared" si="20"/>
        <v>0</v>
      </c>
      <c r="W1758" s="157"/>
      <c r="X1758" s="157" t="s">
        <v>292</v>
      </c>
      <c r="Y1758" s="148"/>
      <c r="Z1758" s="148"/>
      <c r="AA1758" s="148"/>
      <c r="AB1758" s="148"/>
      <c r="AC1758" s="148"/>
      <c r="AD1758" s="148"/>
      <c r="AE1758" s="148"/>
      <c r="AF1758" s="148"/>
      <c r="AG1758" s="148" t="s">
        <v>1242</v>
      </c>
      <c r="AH1758" s="148"/>
      <c r="AI1758" s="148"/>
      <c r="AJ1758" s="148"/>
      <c r="AK1758" s="148"/>
      <c r="AL1758" s="148"/>
      <c r="AM1758" s="148"/>
      <c r="AN1758" s="148"/>
      <c r="AO1758" s="148"/>
      <c r="AP1758" s="148"/>
      <c r="AQ1758" s="148"/>
      <c r="AR1758" s="148"/>
      <c r="AS1758" s="148"/>
      <c r="AT1758" s="148"/>
      <c r="AU1758" s="148"/>
      <c r="AV1758" s="148"/>
      <c r="AW1758" s="148"/>
      <c r="AX1758" s="148"/>
      <c r="AY1758" s="148"/>
      <c r="AZ1758" s="148"/>
      <c r="BA1758" s="148"/>
      <c r="BB1758" s="148"/>
      <c r="BC1758" s="148"/>
      <c r="BD1758" s="148"/>
      <c r="BE1758" s="148"/>
      <c r="BF1758" s="148"/>
      <c r="BG1758" s="148"/>
      <c r="BH1758" s="148"/>
    </row>
    <row r="1759" spans="1:60" ht="22.5" outlineLevel="1" x14ac:dyDescent="0.2">
      <c r="A1759" s="174">
        <v>371</v>
      </c>
      <c r="B1759" s="175" t="s">
        <v>1717</v>
      </c>
      <c r="C1759" s="186" t="s">
        <v>1718</v>
      </c>
      <c r="D1759" s="176" t="s">
        <v>445</v>
      </c>
      <c r="E1759" s="177">
        <v>5.7</v>
      </c>
      <c r="F1759" s="178"/>
      <c r="G1759" s="179">
        <f t="shared" si="14"/>
        <v>0</v>
      </c>
      <c r="H1759" s="178"/>
      <c r="I1759" s="179">
        <f t="shared" si="15"/>
        <v>0</v>
      </c>
      <c r="J1759" s="178"/>
      <c r="K1759" s="179">
        <f t="shared" si="16"/>
        <v>0</v>
      </c>
      <c r="L1759" s="179">
        <v>15</v>
      </c>
      <c r="M1759" s="179">
        <f t="shared" si="17"/>
        <v>0</v>
      </c>
      <c r="N1759" s="179">
        <v>0</v>
      </c>
      <c r="O1759" s="179">
        <f t="shared" si="18"/>
        <v>0</v>
      </c>
      <c r="P1759" s="179">
        <v>0</v>
      </c>
      <c r="Q1759" s="179">
        <f t="shared" si="19"/>
        <v>0</v>
      </c>
      <c r="R1759" s="179"/>
      <c r="S1759" s="179" t="s">
        <v>282</v>
      </c>
      <c r="T1759" s="180" t="s">
        <v>283</v>
      </c>
      <c r="U1759" s="157">
        <v>0</v>
      </c>
      <c r="V1759" s="157">
        <f t="shared" si="20"/>
        <v>0</v>
      </c>
      <c r="W1759" s="157"/>
      <c r="X1759" s="157" t="s">
        <v>284</v>
      </c>
      <c r="Y1759" s="148"/>
      <c r="Z1759" s="148"/>
      <c r="AA1759" s="148"/>
      <c r="AB1759" s="148"/>
      <c r="AC1759" s="148"/>
      <c r="AD1759" s="148"/>
      <c r="AE1759" s="148"/>
      <c r="AF1759" s="148"/>
      <c r="AG1759" s="148" t="s">
        <v>285</v>
      </c>
      <c r="AH1759" s="148"/>
      <c r="AI1759" s="148"/>
      <c r="AJ1759" s="148"/>
      <c r="AK1759" s="148"/>
      <c r="AL1759" s="148"/>
      <c r="AM1759" s="148"/>
      <c r="AN1759" s="148"/>
      <c r="AO1759" s="148"/>
      <c r="AP1759" s="148"/>
      <c r="AQ1759" s="148"/>
      <c r="AR1759" s="148"/>
      <c r="AS1759" s="148"/>
      <c r="AT1759" s="148"/>
      <c r="AU1759" s="148"/>
      <c r="AV1759" s="148"/>
      <c r="AW1759" s="148"/>
      <c r="AX1759" s="148"/>
      <c r="AY1759" s="148"/>
      <c r="AZ1759" s="148"/>
      <c r="BA1759" s="148"/>
      <c r="BB1759" s="148"/>
      <c r="BC1759" s="148"/>
      <c r="BD1759" s="148"/>
      <c r="BE1759" s="148"/>
      <c r="BF1759" s="148"/>
      <c r="BG1759" s="148"/>
      <c r="BH1759" s="148"/>
    </row>
    <row r="1760" spans="1:60" ht="22.5" outlineLevel="1" x14ac:dyDescent="0.2">
      <c r="A1760" s="174">
        <v>372</v>
      </c>
      <c r="B1760" s="175" t="s">
        <v>1719</v>
      </c>
      <c r="C1760" s="186" t="s">
        <v>1720</v>
      </c>
      <c r="D1760" s="176" t="s">
        <v>445</v>
      </c>
      <c r="E1760" s="177">
        <v>4</v>
      </c>
      <c r="F1760" s="178"/>
      <c r="G1760" s="179">
        <f t="shared" si="14"/>
        <v>0</v>
      </c>
      <c r="H1760" s="178"/>
      <c r="I1760" s="179">
        <f t="shared" si="15"/>
        <v>0</v>
      </c>
      <c r="J1760" s="178"/>
      <c r="K1760" s="179">
        <f t="shared" si="16"/>
        <v>0</v>
      </c>
      <c r="L1760" s="179">
        <v>15</v>
      </c>
      <c r="M1760" s="179">
        <f t="shared" si="17"/>
        <v>0</v>
      </c>
      <c r="N1760" s="179">
        <v>0</v>
      </c>
      <c r="O1760" s="179">
        <f t="shared" si="18"/>
        <v>0</v>
      </c>
      <c r="P1760" s="179">
        <v>0</v>
      </c>
      <c r="Q1760" s="179">
        <f t="shared" si="19"/>
        <v>0</v>
      </c>
      <c r="R1760" s="179"/>
      <c r="S1760" s="179" t="s">
        <v>282</v>
      </c>
      <c r="T1760" s="180" t="s">
        <v>283</v>
      </c>
      <c r="U1760" s="157">
        <v>0</v>
      </c>
      <c r="V1760" s="157">
        <f t="shared" si="20"/>
        <v>0</v>
      </c>
      <c r="W1760" s="157"/>
      <c r="X1760" s="157" t="s">
        <v>284</v>
      </c>
      <c r="Y1760" s="148"/>
      <c r="Z1760" s="148"/>
      <c r="AA1760" s="148"/>
      <c r="AB1760" s="148"/>
      <c r="AC1760" s="148"/>
      <c r="AD1760" s="148"/>
      <c r="AE1760" s="148"/>
      <c r="AF1760" s="148"/>
      <c r="AG1760" s="148" t="s">
        <v>285</v>
      </c>
      <c r="AH1760" s="148"/>
      <c r="AI1760" s="148"/>
      <c r="AJ1760" s="148"/>
      <c r="AK1760" s="148"/>
      <c r="AL1760" s="148"/>
      <c r="AM1760" s="148"/>
      <c r="AN1760" s="148"/>
      <c r="AO1760" s="148"/>
      <c r="AP1760" s="148"/>
      <c r="AQ1760" s="148"/>
      <c r="AR1760" s="148"/>
      <c r="AS1760" s="148"/>
      <c r="AT1760" s="148"/>
      <c r="AU1760" s="148"/>
      <c r="AV1760" s="148"/>
      <c r="AW1760" s="148"/>
      <c r="AX1760" s="148"/>
      <c r="AY1760" s="148"/>
      <c r="AZ1760" s="148"/>
      <c r="BA1760" s="148"/>
      <c r="BB1760" s="148"/>
      <c r="BC1760" s="148"/>
      <c r="BD1760" s="148"/>
      <c r="BE1760" s="148"/>
      <c r="BF1760" s="148"/>
      <c r="BG1760" s="148"/>
      <c r="BH1760" s="148"/>
    </row>
    <row r="1761" spans="1:60" ht="22.5" outlineLevel="1" x14ac:dyDescent="0.2">
      <c r="A1761" s="174">
        <v>373</v>
      </c>
      <c r="B1761" s="175" t="s">
        <v>1721</v>
      </c>
      <c r="C1761" s="186" t="s">
        <v>1722</v>
      </c>
      <c r="D1761" s="176" t="s">
        <v>445</v>
      </c>
      <c r="E1761" s="177">
        <v>1.5</v>
      </c>
      <c r="F1761" s="178"/>
      <c r="G1761" s="179">
        <f t="shared" si="14"/>
        <v>0</v>
      </c>
      <c r="H1761" s="178"/>
      <c r="I1761" s="179">
        <f t="shared" si="15"/>
        <v>0</v>
      </c>
      <c r="J1761" s="178"/>
      <c r="K1761" s="179">
        <f t="shared" si="16"/>
        <v>0</v>
      </c>
      <c r="L1761" s="179">
        <v>15</v>
      </c>
      <c r="M1761" s="179">
        <f t="shared" si="17"/>
        <v>0</v>
      </c>
      <c r="N1761" s="179">
        <v>0</v>
      </c>
      <c r="O1761" s="179">
        <f t="shared" si="18"/>
        <v>0</v>
      </c>
      <c r="P1761" s="179">
        <v>0</v>
      </c>
      <c r="Q1761" s="179">
        <f t="shared" si="19"/>
        <v>0</v>
      </c>
      <c r="R1761" s="179"/>
      <c r="S1761" s="179" t="s">
        <v>282</v>
      </c>
      <c r="T1761" s="180" t="s">
        <v>283</v>
      </c>
      <c r="U1761" s="157">
        <v>0</v>
      </c>
      <c r="V1761" s="157">
        <f t="shared" si="20"/>
        <v>0</v>
      </c>
      <c r="W1761" s="157"/>
      <c r="X1761" s="157" t="s">
        <v>284</v>
      </c>
      <c r="Y1761" s="148"/>
      <c r="Z1761" s="148"/>
      <c r="AA1761" s="148"/>
      <c r="AB1761" s="148"/>
      <c r="AC1761" s="148"/>
      <c r="AD1761" s="148"/>
      <c r="AE1761" s="148"/>
      <c r="AF1761" s="148"/>
      <c r="AG1761" s="148" t="s">
        <v>285</v>
      </c>
      <c r="AH1761" s="148"/>
      <c r="AI1761" s="148"/>
      <c r="AJ1761" s="148"/>
      <c r="AK1761" s="148"/>
      <c r="AL1761" s="148"/>
      <c r="AM1761" s="148"/>
      <c r="AN1761" s="148"/>
      <c r="AO1761" s="148"/>
      <c r="AP1761" s="148"/>
      <c r="AQ1761" s="148"/>
      <c r="AR1761" s="148"/>
      <c r="AS1761" s="148"/>
      <c r="AT1761" s="148"/>
      <c r="AU1761" s="148"/>
      <c r="AV1761" s="148"/>
      <c r="AW1761" s="148"/>
      <c r="AX1761" s="148"/>
      <c r="AY1761" s="148"/>
      <c r="AZ1761" s="148"/>
      <c r="BA1761" s="148"/>
      <c r="BB1761" s="148"/>
      <c r="BC1761" s="148"/>
      <c r="BD1761" s="148"/>
      <c r="BE1761" s="148"/>
      <c r="BF1761" s="148"/>
      <c r="BG1761" s="148"/>
      <c r="BH1761" s="148"/>
    </row>
    <row r="1762" spans="1:60" ht="33.75" outlineLevel="1" x14ac:dyDescent="0.2">
      <c r="A1762" s="167">
        <v>374</v>
      </c>
      <c r="B1762" s="168" t="s">
        <v>1723</v>
      </c>
      <c r="C1762" s="184" t="s">
        <v>1724</v>
      </c>
      <c r="D1762" s="169" t="s">
        <v>281</v>
      </c>
      <c r="E1762" s="170">
        <v>1</v>
      </c>
      <c r="F1762" s="171"/>
      <c r="G1762" s="172">
        <f t="shared" si="14"/>
        <v>0</v>
      </c>
      <c r="H1762" s="171"/>
      <c r="I1762" s="172">
        <f t="shared" si="15"/>
        <v>0</v>
      </c>
      <c r="J1762" s="171"/>
      <c r="K1762" s="172">
        <f t="shared" si="16"/>
        <v>0</v>
      </c>
      <c r="L1762" s="172">
        <v>15</v>
      </c>
      <c r="M1762" s="172">
        <f t="shared" si="17"/>
        <v>0</v>
      </c>
      <c r="N1762" s="172">
        <v>0</v>
      </c>
      <c r="O1762" s="172">
        <f t="shared" si="18"/>
        <v>0</v>
      </c>
      <c r="P1762" s="172">
        <v>0</v>
      </c>
      <c r="Q1762" s="172">
        <f t="shared" si="19"/>
        <v>0</v>
      </c>
      <c r="R1762" s="172"/>
      <c r="S1762" s="172" t="s">
        <v>282</v>
      </c>
      <c r="T1762" s="173" t="s">
        <v>283</v>
      </c>
      <c r="U1762" s="157">
        <v>0</v>
      </c>
      <c r="V1762" s="157">
        <f t="shared" si="20"/>
        <v>0</v>
      </c>
      <c r="W1762" s="157"/>
      <c r="X1762" s="157" t="s">
        <v>284</v>
      </c>
      <c r="Y1762" s="148"/>
      <c r="Z1762" s="148"/>
      <c r="AA1762" s="148"/>
      <c r="AB1762" s="148"/>
      <c r="AC1762" s="148"/>
      <c r="AD1762" s="148"/>
      <c r="AE1762" s="148"/>
      <c r="AF1762" s="148"/>
      <c r="AG1762" s="148" t="s">
        <v>285</v>
      </c>
      <c r="AH1762" s="148"/>
      <c r="AI1762" s="148"/>
      <c r="AJ1762" s="148"/>
      <c r="AK1762" s="148"/>
      <c r="AL1762" s="148"/>
      <c r="AM1762" s="148"/>
      <c r="AN1762" s="148"/>
      <c r="AO1762" s="148"/>
      <c r="AP1762" s="148"/>
      <c r="AQ1762" s="148"/>
      <c r="AR1762" s="148"/>
      <c r="AS1762" s="148"/>
      <c r="AT1762" s="148"/>
      <c r="AU1762" s="148"/>
      <c r="AV1762" s="148"/>
      <c r="AW1762" s="148"/>
      <c r="AX1762" s="148"/>
      <c r="AY1762" s="148"/>
      <c r="AZ1762" s="148"/>
      <c r="BA1762" s="148"/>
      <c r="BB1762" s="148"/>
      <c r="BC1762" s="148"/>
      <c r="BD1762" s="148"/>
      <c r="BE1762" s="148"/>
      <c r="BF1762" s="148"/>
      <c r="BG1762" s="148"/>
      <c r="BH1762" s="148"/>
    </row>
    <row r="1763" spans="1:60" outlineLevel="1" x14ac:dyDescent="0.2">
      <c r="A1763" s="155"/>
      <c r="B1763" s="156"/>
      <c r="C1763" s="240" t="s">
        <v>1725</v>
      </c>
      <c r="D1763" s="241"/>
      <c r="E1763" s="241"/>
      <c r="F1763" s="241"/>
      <c r="G1763" s="241"/>
      <c r="H1763" s="157"/>
      <c r="I1763" s="157"/>
      <c r="J1763" s="157"/>
      <c r="K1763" s="157"/>
      <c r="L1763" s="157"/>
      <c r="M1763" s="157"/>
      <c r="N1763" s="157"/>
      <c r="O1763" s="157"/>
      <c r="P1763" s="157"/>
      <c r="Q1763" s="157"/>
      <c r="R1763" s="157"/>
      <c r="S1763" s="157"/>
      <c r="T1763" s="157"/>
      <c r="U1763" s="157"/>
      <c r="V1763" s="157"/>
      <c r="W1763" s="157"/>
      <c r="X1763" s="157"/>
      <c r="Y1763" s="148"/>
      <c r="Z1763" s="148"/>
      <c r="AA1763" s="148"/>
      <c r="AB1763" s="148"/>
      <c r="AC1763" s="148"/>
      <c r="AD1763" s="148"/>
      <c r="AE1763" s="148"/>
      <c r="AF1763" s="148"/>
      <c r="AG1763" s="148" t="s">
        <v>1514</v>
      </c>
      <c r="AH1763" s="148"/>
      <c r="AI1763" s="148"/>
      <c r="AJ1763" s="148"/>
      <c r="AK1763" s="148"/>
      <c r="AL1763" s="148"/>
      <c r="AM1763" s="148"/>
      <c r="AN1763" s="148"/>
      <c r="AO1763" s="148"/>
      <c r="AP1763" s="148"/>
      <c r="AQ1763" s="148"/>
      <c r="AR1763" s="148"/>
      <c r="AS1763" s="148"/>
      <c r="AT1763" s="148"/>
      <c r="AU1763" s="148"/>
      <c r="AV1763" s="148"/>
      <c r="AW1763" s="148"/>
      <c r="AX1763" s="148"/>
      <c r="AY1763" s="148"/>
      <c r="AZ1763" s="148"/>
      <c r="BA1763" s="148"/>
      <c r="BB1763" s="148"/>
      <c r="BC1763" s="148"/>
      <c r="BD1763" s="148"/>
      <c r="BE1763" s="148"/>
      <c r="BF1763" s="148"/>
      <c r="BG1763" s="148"/>
      <c r="BH1763" s="148"/>
    </row>
    <row r="1764" spans="1:60" ht="33.75" outlineLevel="1" x14ac:dyDescent="0.2">
      <c r="A1764" s="167">
        <v>375</v>
      </c>
      <c r="B1764" s="168" t="s">
        <v>1726</v>
      </c>
      <c r="C1764" s="184" t="s">
        <v>1724</v>
      </c>
      <c r="D1764" s="169" t="s">
        <v>281</v>
      </c>
      <c r="E1764" s="170">
        <v>2</v>
      </c>
      <c r="F1764" s="171"/>
      <c r="G1764" s="172">
        <f>ROUND(E1764*F1764,2)</f>
        <v>0</v>
      </c>
      <c r="H1764" s="171"/>
      <c r="I1764" s="172">
        <f>ROUND(E1764*H1764,2)</f>
        <v>0</v>
      </c>
      <c r="J1764" s="171"/>
      <c r="K1764" s="172">
        <f>ROUND(E1764*J1764,2)</f>
        <v>0</v>
      </c>
      <c r="L1764" s="172">
        <v>15</v>
      </c>
      <c r="M1764" s="172">
        <f>G1764*(1+L1764/100)</f>
        <v>0</v>
      </c>
      <c r="N1764" s="172">
        <v>0</v>
      </c>
      <c r="O1764" s="172">
        <f>ROUND(E1764*N1764,2)</f>
        <v>0</v>
      </c>
      <c r="P1764" s="172">
        <v>0</v>
      </c>
      <c r="Q1764" s="172">
        <f>ROUND(E1764*P1764,2)</f>
        <v>0</v>
      </c>
      <c r="R1764" s="172"/>
      <c r="S1764" s="172" t="s">
        <v>282</v>
      </c>
      <c r="T1764" s="173" t="s">
        <v>283</v>
      </c>
      <c r="U1764" s="157">
        <v>0</v>
      </c>
      <c r="V1764" s="157">
        <f>ROUND(E1764*U1764,2)</f>
        <v>0</v>
      </c>
      <c r="W1764" s="157"/>
      <c r="X1764" s="157" t="s">
        <v>284</v>
      </c>
      <c r="Y1764" s="148"/>
      <c r="Z1764" s="148"/>
      <c r="AA1764" s="148"/>
      <c r="AB1764" s="148"/>
      <c r="AC1764" s="148"/>
      <c r="AD1764" s="148"/>
      <c r="AE1764" s="148"/>
      <c r="AF1764" s="148"/>
      <c r="AG1764" s="148" t="s">
        <v>285</v>
      </c>
      <c r="AH1764" s="148"/>
      <c r="AI1764" s="148"/>
      <c r="AJ1764" s="148"/>
      <c r="AK1764" s="148"/>
      <c r="AL1764" s="148"/>
      <c r="AM1764" s="148"/>
      <c r="AN1764" s="148"/>
      <c r="AO1764" s="148"/>
      <c r="AP1764" s="148"/>
      <c r="AQ1764" s="148"/>
      <c r="AR1764" s="148"/>
      <c r="AS1764" s="148"/>
      <c r="AT1764" s="148"/>
      <c r="AU1764" s="148"/>
      <c r="AV1764" s="148"/>
      <c r="AW1764" s="148"/>
      <c r="AX1764" s="148"/>
      <c r="AY1764" s="148"/>
      <c r="AZ1764" s="148"/>
      <c r="BA1764" s="148"/>
      <c r="BB1764" s="148"/>
      <c r="BC1764" s="148"/>
      <c r="BD1764" s="148"/>
      <c r="BE1764" s="148"/>
      <c r="BF1764" s="148"/>
      <c r="BG1764" s="148"/>
      <c r="BH1764" s="148"/>
    </row>
    <row r="1765" spans="1:60" outlineLevel="1" x14ac:dyDescent="0.2">
      <c r="A1765" s="155"/>
      <c r="B1765" s="156"/>
      <c r="C1765" s="240" t="s">
        <v>1727</v>
      </c>
      <c r="D1765" s="241"/>
      <c r="E1765" s="241"/>
      <c r="F1765" s="241"/>
      <c r="G1765" s="241"/>
      <c r="H1765" s="157"/>
      <c r="I1765" s="157"/>
      <c r="J1765" s="157"/>
      <c r="K1765" s="157"/>
      <c r="L1765" s="157"/>
      <c r="M1765" s="157"/>
      <c r="N1765" s="157"/>
      <c r="O1765" s="157"/>
      <c r="P1765" s="157"/>
      <c r="Q1765" s="157"/>
      <c r="R1765" s="157"/>
      <c r="S1765" s="157"/>
      <c r="T1765" s="157"/>
      <c r="U1765" s="157"/>
      <c r="V1765" s="157"/>
      <c r="W1765" s="157"/>
      <c r="X1765" s="157"/>
      <c r="Y1765" s="148"/>
      <c r="Z1765" s="148"/>
      <c r="AA1765" s="148"/>
      <c r="AB1765" s="148"/>
      <c r="AC1765" s="148"/>
      <c r="AD1765" s="148"/>
      <c r="AE1765" s="148"/>
      <c r="AF1765" s="148"/>
      <c r="AG1765" s="148" t="s">
        <v>1514</v>
      </c>
      <c r="AH1765" s="148"/>
      <c r="AI1765" s="148"/>
      <c r="AJ1765" s="148"/>
      <c r="AK1765" s="148"/>
      <c r="AL1765" s="148"/>
      <c r="AM1765" s="148"/>
      <c r="AN1765" s="148"/>
      <c r="AO1765" s="148"/>
      <c r="AP1765" s="148"/>
      <c r="AQ1765" s="148"/>
      <c r="AR1765" s="148"/>
      <c r="AS1765" s="148"/>
      <c r="AT1765" s="148"/>
      <c r="AU1765" s="148"/>
      <c r="AV1765" s="148"/>
      <c r="AW1765" s="148"/>
      <c r="AX1765" s="148"/>
      <c r="AY1765" s="148"/>
      <c r="AZ1765" s="148"/>
      <c r="BA1765" s="148"/>
      <c r="BB1765" s="148"/>
      <c r="BC1765" s="148"/>
      <c r="BD1765" s="148"/>
      <c r="BE1765" s="148"/>
      <c r="BF1765" s="148"/>
      <c r="BG1765" s="148"/>
      <c r="BH1765" s="148"/>
    </row>
    <row r="1766" spans="1:60" ht="33.75" outlineLevel="1" x14ac:dyDescent="0.2">
      <c r="A1766" s="167">
        <v>376</v>
      </c>
      <c r="B1766" s="168" t="s">
        <v>1728</v>
      </c>
      <c r="C1766" s="184" t="s">
        <v>1724</v>
      </c>
      <c r="D1766" s="169" t="s">
        <v>281</v>
      </c>
      <c r="E1766" s="170">
        <v>1</v>
      </c>
      <c r="F1766" s="171"/>
      <c r="G1766" s="172">
        <f>ROUND(E1766*F1766,2)</f>
        <v>0</v>
      </c>
      <c r="H1766" s="171"/>
      <c r="I1766" s="172">
        <f>ROUND(E1766*H1766,2)</f>
        <v>0</v>
      </c>
      <c r="J1766" s="171"/>
      <c r="K1766" s="172">
        <f>ROUND(E1766*J1766,2)</f>
        <v>0</v>
      </c>
      <c r="L1766" s="172">
        <v>15</v>
      </c>
      <c r="M1766" s="172">
        <f>G1766*(1+L1766/100)</f>
        <v>0</v>
      </c>
      <c r="N1766" s="172">
        <v>0</v>
      </c>
      <c r="O1766" s="172">
        <f>ROUND(E1766*N1766,2)</f>
        <v>0</v>
      </c>
      <c r="P1766" s="172">
        <v>0</v>
      </c>
      <c r="Q1766" s="172">
        <f>ROUND(E1766*P1766,2)</f>
        <v>0</v>
      </c>
      <c r="R1766" s="172"/>
      <c r="S1766" s="172" t="s">
        <v>282</v>
      </c>
      <c r="T1766" s="173" t="s">
        <v>283</v>
      </c>
      <c r="U1766" s="157">
        <v>0</v>
      </c>
      <c r="V1766" s="157">
        <f>ROUND(E1766*U1766,2)</f>
        <v>0</v>
      </c>
      <c r="W1766" s="157"/>
      <c r="X1766" s="157" t="s">
        <v>284</v>
      </c>
      <c r="Y1766" s="148"/>
      <c r="Z1766" s="148"/>
      <c r="AA1766" s="148"/>
      <c r="AB1766" s="148"/>
      <c r="AC1766" s="148"/>
      <c r="AD1766" s="148"/>
      <c r="AE1766" s="148"/>
      <c r="AF1766" s="148"/>
      <c r="AG1766" s="148" t="s">
        <v>285</v>
      </c>
      <c r="AH1766" s="148"/>
      <c r="AI1766" s="148"/>
      <c r="AJ1766" s="148"/>
      <c r="AK1766" s="148"/>
      <c r="AL1766" s="148"/>
      <c r="AM1766" s="148"/>
      <c r="AN1766" s="148"/>
      <c r="AO1766" s="148"/>
      <c r="AP1766" s="148"/>
      <c r="AQ1766" s="148"/>
      <c r="AR1766" s="148"/>
      <c r="AS1766" s="148"/>
      <c r="AT1766" s="148"/>
      <c r="AU1766" s="148"/>
      <c r="AV1766" s="148"/>
      <c r="AW1766" s="148"/>
      <c r="AX1766" s="148"/>
      <c r="AY1766" s="148"/>
      <c r="AZ1766" s="148"/>
      <c r="BA1766" s="148"/>
      <c r="BB1766" s="148"/>
      <c r="BC1766" s="148"/>
      <c r="BD1766" s="148"/>
      <c r="BE1766" s="148"/>
      <c r="BF1766" s="148"/>
      <c r="BG1766" s="148"/>
      <c r="BH1766" s="148"/>
    </row>
    <row r="1767" spans="1:60" outlineLevel="1" x14ac:dyDescent="0.2">
      <c r="A1767" s="155"/>
      <c r="B1767" s="156"/>
      <c r="C1767" s="240" t="s">
        <v>1729</v>
      </c>
      <c r="D1767" s="241"/>
      <c r="E1767" s="241"/>
      <c r="F1767" s="241"/>
      <c r="G1767" s="241"/>
      <c r="H1767" s="157"/>
      <c r="I1767" s="157"/>
      <c r="J1767" s="157"/>
      <c r="K1767" s="157"/>
      <c r="L1767" s="157"/>
      <c r="M1767" s="157"/>
      <c r="N1767" s="157"/>
      <c r="O1767" s="157"/>
      <c r="P1767" s="157"/>
      <c r="Q1767" s="157"/>
      <c r="R1767" s="157"/>
      <c r="S1767" s="157"/>
      <c r="T1767" s="157"/>
      <c r="U1767" s="157"/>
      <c r="V1767" s="157"/>
      <c r="W1767" s="157"/>
      <c r="X1767" s="157"/>
      <c r="Y1767" s="148"/>
      <c r="Z1767" s="148"/>
      <c r="AA1767" s="148"/>
      <c r="AB1767" s="148"/>
      <c r="AC1767" s="148"/>
      <c r="AD1767" s="148"/>
      <c r="AE1767" s="148"/>
      <c r="AF1767" s="148"/>
      <c r="AG1767" s="148" t="s">
        <v>1514</v>
      </c>
      <c r="AH1767" s="148"/>
      <c r="AI1767" s="148"/>
      <c r="AJ1767" s="148"/>
      <c r="AK1767" s="148"/>
      <c r="AL1767" s="148"/>
      <c r="AM1767" s="148"/>
      <c r="AN1767" s="148"/>
      <c r="AO1767" s="148"/>
      <c r="AP1767" s="148"/>
      <c r="AQ1767" s="148"/>
      <c r="AR1767" s="148"/>
      <c r="AS1767" s="148"/>
      <c r="AT1767" s="148"/>
      <c r="AU1767" s="148"/>
      <c r="AV1767" s="148"/>
      <c r="AW1767" s="148"/>
      <c r="AX1767" s="148"/>
      <c r="AY1767" s="148"/>
      <c r="AZ1767" s="148"/>
      <c r="BA1767" s="148"/>
      <c r="BB1767" s="148"/>
      <c r="BC1767" s="148"/>
      <c r="BD1767" s="148"/>
      <c r="BE1767" s="148"/>
      <c r="BF1767" s="148"/>
      <c r="BG1767" s="148"/>
      <c r="BH1767" s="148"/>
    </row>
    <row r="1768" spans="1:60" ht="33.75" outlineLevel="1" x14ac:dyDescent="0.2">
      <c r="A1768" s="167">
        <v>377</v>
      </c>
      <c r="B1768" s="168" t="s">
        <v>1730</v>
      </c>
      <c r="C1768" s="184" t="s">
        <v>1724</v>
      </c>
      <c r="D1768" s="169" t="s">
        <v>281</v>
      </c>
      <c r="E1768" s="170">
        <v>2</v>
      </c>
      <c r="F1768" s="171"/>
      <c r="G1768" s="172">
        <f>ROUND(E1768*F1768,2)</f>
        <v>0</v>
      </c>
      <c r="H1768" s="171"/>
      <c r="I1768" s="172">
        <f>ROUND(E1768*H1768,2)</f>
        <v>0</v>
      </c>
      <c r="J1768" s="171"/>
      <c r="K1768" s="172">
        <f>ROUND(E1768*J1768,2)</f>
        <v>0</v>
      </c>
      <c r="L1768" s="172">
        <v>15</v>
      </c>
      <c r="M1768" s="172">
        <f>G1768*(1+L1768/100)</f>
        <v>0</v>
      </c>
      <c r="N1768" s="172">
        <v>0</v>
      </c>
      <c r="O1768" s="172">
        <f>ROUND(E1768*N1768,2)</f>
        <v>0</v>
      </c>
      <c r="P1768" s="172">
        <v>0</v>
      </c>
      <c r="Q1768" s="172">
        <f>ROUND(E1768*P1768,2)</f>
        <v>0</v>
      </c>
      <c r="R1768" s="172"/>
      <c r="S1768" s="172" t="s">
        <v>282</v>
      </c>
      <c r="T1768" s="173" t="s">
        <v>283</v>
      </c>
      <c r="U1768" s="157">
        <v>0</v>
      </c>
      <c r="V1768" s="157">
        <f>ROUND(E1768*U1768,2)</f>
        <v>0</v>
      </c>
      <c r="W1768" s="157"/>
      <c r="X1768" s="157" t="s">
        <v>284</v>
      </c>
      <c r="Y1768" s="148"/>
      <c r="Z1768" s="148"/>
      <c r="AA1768" s="148"/>
      <c r="AB1768" s="148"/>
      <c r="AC1768" s="148"/>
      <c r="AD1768" s="148"/>
      <c r="AE1768" s="148"/>
      <c r="AF1768" s="148"/>
      <c r="AG1768" s="148" t="s">
        <v>285</v>
      </c>
      <c r="AH1768" s="148"/>
      <c r="AI1768" s="148"/>
      <c r="AJ1768" s="148"/>
      <c r="AK1768" s="148"/>
      <c r="AL1768" s="148"/>
      <c r="AM1768" s="148"/>
      <c r="AN1768" s="148"/>
      <c r="AO1768" s="148"/>
      <c r="AP1768" s="148"/>
      <c r="AQ1768" s="148"/>
      <c r="AR1768" s="148"/>
      <c r="AS1768" s="148"/>
      <c r="AT1768" s="148"/>
      <c r="AU1768" s="148"/>
      <c r="AV1768" s="148"/>
      <c r="AW1768" s="148"/>
      <c r="AX1768" s="148"/>
      <c r="AY1768" s="148"/>
      <c r="AZ1768" s="148"/>
      <c r="BA1768" s="148"/>
      <c r="BB1768" s="148"/>
      <c r="BC1768" s="148"/>
      <c r="BD1768" s="148"/>
      <c r="BE1768" s="148"/>
      <c r="BF1768" s="148"/>
      <c r="BG1768" s="148"/>
      <c r="BH1768" s="148"/>
    </row>
    <row r="1769" spans="1:60" outlineLevel="1" x14ac:dyDescent="0.2">
      <c r="A1769" s="155"/>
      <c r="B1769" s="156"/>
      <c r="C1769" s="240" t="s">
        <v>1731</v>
      </c>
      <c r="D1769" s="241"/>
      <c r="E1769" s="241"/>
      <c r="F1769" s="241"/>
      <c r="G1769" s="241"/>
      <c r="H1769" s="157"/>
      <c r="I1769" s="157"/>
      <c r="J1769" s="157"/>
      <c r="K1769" s="157"/>
      <c r="L1769" s="157"/>
      <c r="M1769" s="157"/>
      <c r="N1769" s="157"/>
      <c r="O1769" s="157"/>
      <c r="P1769" s="157"/>
      <c r="Q1769" s="157"/>
      <c r="R1769" s="157"/>
      <c r="S1769" s="157"/>
      <c r="T1769" s="157"/>
      <c r="U1769" s="157"/>
      <c r="V1769" s="157"/>
      <c r="W1769" s="157"/>
      <c r="X1769" s="157"/>
      <c r="Y1769" s="148"/>
      <c r="Z1769" s="148"/>
      <c r="AA1769" s="148"/>
      <c r="AB1769" s="148"/>
      <c r="AC1769" s="148"/>
      <c r="AD1769" s="148"/>
      <c r="AE1769" s="148"/>
      <c r="AF1769" s="148"/>
      <c r="AG1769" s="148" t="s">
        <v>1514</v>
      </c>
      <c r="AH1769" s="148"/>
      <c r="AI1769" s="148"/>
      <c r="AJ1769" s="148"/>
      <c r="AK1769" s="148"/>
      <c r="AL1769" s="148"/>
      <c r="AM1769" s="148"/>
      <c r="AN1769" s="148"/>
      <c r="AO1769" s="148"/>
      <c r="AP1769" s="148"/>
      <c r="AQ1769" s="148"/>
      <c r="AR1769" s="148"/>
      <c r="AS1769" s="148"/>
      <c r="AT1769" s="148"/>
      <c r="AU1769" s="148"/>
      <c r="AV1769" s="148"/>
      <c r="AW1769" s="148"/>
      <c r="AX1769" s="148"/>
      <c r="AY1769" s="148"/>
      <c r="AZ1769" s="148"/>
      <c r="BA1769" s="148"/>
      <c r="BB1769" s="148"/>
      <c r="BC1769" s="148"/>
      <c r="BD1769" s="148"/>
      <c r="BE1769" s="148"/>
      <c r="BF1769" s="148"/>
      <c r="BG1769" s="148"/>
      <c r="BH1769" s="148"/>
    </row>
    <row r="1770" spans="1:60" ht="33.75" outlineLevel="1" x14ac:dyDescent="0.2">
      <c r="A1770" s="167">
        <v>378</v>
      </c>
      <c r="B1770" s="168" t="s">
        <v>1732</v>
      </c>
      <c r="C1770" s="184" t="s">
        <v>1733</v>
      </c>
      <c r="D1770" s="169" t="s">
        <v>281</v>
      </c>
      <c r="E1770" s="170">
        <v>1</v>
      </c>
      <c r="F1770" s="171"/>
      <c r="G1770" s="172">
        <f>ROUND(E1770*F1770,2)</f>
        <v>0</v>
      </c>
      <c r="H1770" s="171"/>
      <c r="I1770" s="172">
        <f>ROUND(E1770*H1770,2)</f>
        <v>0</v>
      </c>
      <c r="J1770" s="171"/>
      <c r="K1770" s="172">
        <f>ROUND(E1770*J1770,2)</f>
        <v>0</v>
      </c>
      <c r="L1770" s="172">
        <v>15</v>
      </c>
      <c r="M1770" s="172">
        <f>G1770*(1+L1770/100)</f>
        <v>0</v>
      </c>
      <c r="N1770" s="172">
        <v>0</v>
      </c>
      <c r="O1770" s="172">
        <f>ROUND(E1770*N1770,2)</f>
        <v>0</v>
      </c>
      <c r="P1770" s="172">
        <v>0</v>
      </c>
      <c r="Q1770" s="172">
        <f>ROUND(E1770*P1770,2)</f>
        <v>0</v>
      </c>
      <c r="R1770" s="172"/>
      <c r="S1770" s="172" t="s">
        <v>282</v>
      </c>
      <c r="T1770" s="173" t="s">
        <v>283</v>
      </c>
      <c r="U1770" s="157">
        <v>0</v>
      </c>
      <c r="V1770" s="157">
        <f>ROUND(E1770*U1770,2)</f>
        <v>0</v>
      </c>
      <c r="W1770" s="157"/>
      <c r="X1770" s="157" t="s">
        <v>284</v>
      </c>
      <c r="Y1770" s="148"/>
      <c r="Z1770" s="148"/>
      <c r="AA1770" s="148"/>
      <c r="AB1770" s="148"/>
      <c r="AC1770" s="148"/>
      <c r="AD1770" s="148"/>
      <c r="AE1770" s="148"/>
      <c r="AF1770" s="148"/>
      <c r="AG1770" s="148" t="s">
        <v>285</v>
      </c>
      <c r="AH1770" s="148"/>
      <c r="AI1770" s="148"/>
      <c r="AJ1770" s="148"/>
      <c r="AK1770" s="148"/>
      <c r="AL1770" s="148"/>
      <c r="AM1770" s="148"/>
      <c r="AN1770" s="148"/>
      <c r="AO1770" s="148"/>
      <c r="AP1770" s="148"/>
      <c r="AQ1770" s="148"/>
      <c r="AR1770" s="148"/>
      <c r="AS1770" s="148"/>
      <c r="AT1770" s="148"/>
      <c r="AU1770" s="148"/>
      <c r="AV1770" s="148"/>
      <c r="AW1770" s="148"/>
      <c r="AX1770" s="148"/>
      <c r="AY1770" s="148"/>
      <c r="AZ1770" s="148"/>
      <c r="BA1770" s="148"/>
      <c r="BB1770" s="148"/>
      <c r="BC1770" s="148"/>
      <c r="BD1770" s="148"/>
      <c r="BE1770" s="148"/>
      <c r="BF1770" s="148"/>
      <c r="BG1770" s="148"/>
      <c r="BH1770" s="148"/>
    </row>
    <row r="1771" spans="1:60" outlineLevel="1" x14ac:dyDescent="0.2">
      <c r="A1771" s="155"/>
      <c r="B1771" s="156"/>
      <c r="C1771" s="240" t="s">
        <v>1734</v>
      </c>
      <c r="D1771" s="241"/>
      <c r="E1771" s="241"/>
      <c r="F1771" s="241"/>
      <c r="G1771" s="241"/>
      <c r="H1771" s="157"/>
      <c r="I1771" s="157"/>
      <c r="J1771" s="157"/>
      <c r="K1771" s="157"/>
      <c r="L1771" s="157"/>
      <c r="M1771" s="157"/>
      <c r="N1771" s="157"/>
      <c r="O1771" s="157"/>
      <c r="P1771" s="157"/>
      <c r="Q1771" s="157"/>
      <c r="R1771" s="157"/>
      <c r="S1771" s="157"/>
      <c r="T1771" s="157"/>
      <c r="U1771" s="157"/>
      <c r="V1771" s="157"/>
      <c r="W1771" s="157"/>
      <c r="X1771" s="157"/>
      <c r="Y1771" s="148"/>
      <c r="Z1771" s="148"/>
      <c r="AA1771" s="148"/>
      <c r="AB1771" s="148"/>
      <c r="AC1771" s="148"/>
      <c r="AD1771" s="148"/>
      <c r="AE1771" s="148"/>
      <c r="AF1771" s="148"/>
      <c r="AG1771" s="148" t="s">
        <v>1514</v>
      </c>
      <c r="AH1771" s="148"/>
      <c r="AI1771" s="148"/>
      <c r="AJ1771" s="148"/>
      <c r="AK1771" s="148"/>
      <c r="AL1771" s="148"/>
      <c r="AM1771" s="148"/>
      <c r="AN1771" s="148"/>
      <c r="AO1771" s="148"/>
      <c r="AP1771" s="148"/>
      <c r="AQ1771" s="148"/>
      <c r="AR1771" s="148"/>
      <c r="AS1771" s="148"/>
      <c r="AT1771" s="148"/>
      <c r="AU1771" s="148"/>
      <c r="AV1771" s="148"/>
      <c r="AW1771" s="148"/>
      <c r="AX1771" s="148"/>
      <c r="AY1771" s="148"/>
      <c r="AZ1771" s="148"/>
      <c r="BA1771" s="148"/>
      <c r="BB1771" s="148"/>
      <c r="BC1771" s="148"/>
      <c r="BD1771" s="148"/>
      <c r="BE1771" s="148"/>
      <c r="BF1771" s="148"/>
      <c r="BG1771" s="148"/>
      <c r="BH1771" s="148"/>
    </row>
    <row r="1772" spans="1:60" ht="33.75" outlineLevel="1" x14ac:dyDescent="0.2">
      <c r="A1772" s="167">
        <v>379</v>
      </c>
      <c r="B1772" s="168" t="s">
        <v>1735</v>
      </c>
      <c r="C1772" s="184" t="s">
        <v>1724</v>
      </c>
      <c r="D1772" s="169" t="s">
        <v>281</v>
      </c>
      <c r="E1772" s="170">
        <v>1</v>
      </c>
      <c r="F1772" s="171"/>
      <c r="G1772" s="172">
        <f>ROUND(E1772*F1772,2)</f>
        <v>0</v>
      </c>
      <c r="H1772" s="171"/>
      <c r="I1772" s="172">
        <f>ROUND(E1772*H1772,2)</f>
        <v>0</v>
      </c>
      <c r="J1772" s="171"/>
      <c r="K1772" s="172">
        <f>ROUND(E1772*J1772,2)</f>
        <v>0</v>
      </c>
      <c r="L1772" s="172">
        <v>15</v>
      </c>
      <c r="M1772" s="172">
        <f>G1772*(1+L1772/100)</f>
        <v>0</v>
      </c>
      <c r="N1772" s="172">
        <v>0</v>
      </c>
      <c r="O1772" s="172">
        <f>ROUND(E1772*N1772,2)</f>
        <v>0</v>
      </c>
      <c r="P1772" s="172">
        <v>0</v>
      </c>
      <c r="Q1772" s="172">
        <f>ROUND(E1772*P1772,2)</f>
        <v>0</v>
      </c>
      <c r="R1772" s="172"/>
      <c r="S1772" s="172" t="s">
        <v>282</v>
      </c>
      <c r="T1772" s="173" t="s">
        <v>283</v>
      </c>
      <c r="U1772" s="157">
        <v>0</v>
      </c>
      <c r="V1772" s="157">
        <f>ROUND(E1772*U1772,2)</f>
        <v>0</v>
      </c>
      <c r="W1772" s="157"/>
      <c r="X1772" s="157" t="s">
        <v>284</v>
      </c>
      <c r="Y1772" s="148"/>
      <c r="Z1772" s="148"/>
      <c r="AA1772" s="148"/>
      <c r="AB1772" s="148"/>
      <c r="AC1772" s="148"/>
      <c r="AD1772" s="148"/>
      <c r="AE1772" s="148"/>
      <c r="AF1772" s="148"/>
      <c r="AG1772" s="148" t="s">
        <v>285</v>
      </c>
      <c r="AH1772" s="148"/>
      <c r="AI1772" s="148"/>
      <c r="AJ1772" s="148"/>
      <c r="AK1772" s="148"/>
      <c r="AL1772" s="148"/>
      <c r="AM1772" s="148"/>
      <c r="AN1772" s="148"/>
      <c r="AO1772" s="148"/>
      <c r="AP1772" s="148"/>
      <c r="AQ1772" s="148"/>
      <c r="AR1772" s="148"/>
      <c r="AS1772" s="148"/>
      <c r="AT1772" s="148"/>
      <c r="AU1772" s="148"/>
      <c r="AV1772" s="148"/>
      <c r="AW1772" s="148"/>
      <c r="AX1772" s="148"/>
      <c r="AY1772" s="148"/>
      <c r="AZ1772" s="148"/>
      <c r="BA1772" s="148"/>
      <c r="BB1772" s="148"/>
      <c r="BC1772" s="148"/>
      <c r="BD1772" s="148"/>
      <c r="BE1772" s="148"/>
      <c r="BF1772" s="148"/>
      <c r="BG1772" s="148"/>
      <c r="BH1772" s="148"/>
    </row>
    <row r="1773" spans="1:60" outlineLevel="1" x14ac:dyDescent="0.2">
      <c r="A1773" s="155"/>
      <c r="B1773" s="156"/>
      <c r="C1773" s="240" t="s">
        <v>1736</v>
      </c>
      <c r="D1773" s="241"/>
      <c r="E1773" s="241"/>
      <c r="F1773" s="241"/>
      <c r="G1773" s="241"/>
      <c r="H1773" s="157"/>
      <c r="I1773" s="157"/>
      <c r="J1773" s="157"/>
      <c r="K1773" s="157"/>
      <c r="L1773" s="157"/>
      <c r="M1773" s="157"/>
      <c r="N1773" s="157"/>
      <c r="O1773" s="157"/>
      <c r="P1773" s="157"/>
      <c r="Q1773" s="157"/>
      <c r="R1773" s="157"/>
      <c r="S1773" s="157"/>
      <c r="T1773" s="157"/>
      <c r="U1773" s="157"/>
      <c r="V1773" s="157"/>
      <c r="W1773" s="157"/>
      <c r="X1773" s="157"/>
      <c r="Y1773" s="148"/>
      <c r="Z1773" s="148"/>
      <c r="AA1773" s="148"/>
      <c r="AB1773" s="148"/>
      <c r="AC1773" s="148"/>
      <c r="AD1773" s="148"/>
      <c r="AE1773" s="148"/>
      <c r="AF1773" s="148"/>
      <c r="AG1773" s="148" t="s">
        <v>1514</v>
      </c>
      <c r="AH1773" s="148"/>
      <c r="AI1773" s="148"/>
      <c r="AJ1773" s="148"/>
      <c r="AK1773" s="148"/>
      <c r="AL1773" s="148"/>
      <c r="AM1773" s="148"/>
      <c r="AN1773" s="148"/>
      <c r="AO1773" s="148"/>
      <c r="AP1773" s="148"/>
      <c r="AQ1773" s="148"/>
      <c r="AR1773" s="148"/>
      <c r="AS1773" s="148"/>
      <c r="AT1773" s="148"/>
      <c r="AU1773" s="148"/>
      <c r="AV1773" s="148"/>
      <c r="AW1773" s="148"/>
      <c r="AX1773" s="148"/>
      <c r="AY1773" s="148"/>
      <c r="AZ1773" s="148"/>
      <c r="BA1773" s="148"/>
      <c r="BB1773" s="148"/>
      <c r="BC1773" s="148"/>
      <c r="BD1773" s="148"/>
      <c r="BE1773" s="148"/>
      <c r="BF1773" s="148"/>
      <c r="BG1773" s="148"/>
      <c r="BH1773" s="148"/>
    </row>
    <row r="1774" spans="1:60" ht="33.75" outlineLevel="1" x14ac:dyDescent="0.2">
      <c r="A1774" s="167">
        <v>380</v>
      </c>
      <c r="B1774" s="168" t="s">
        <v>1737</v>
      </c>
      <c r="C1774" s="184" t="s">
        <v>1738</v>
      </c>
      <c r="D1774" s="169" t="s">
        <v>281</v>
      </c>
      <c r="E1774" s="170">
        <v>2</v>
      </c>
      <c r="F1774" s="171"/>
      <c r="G1774" s="172">
        <f>ROUND(E1774*F1774,2)</f>
        <v>0</v>
      </c>
      <c r="H1774" s="171"/>
      <c r="I1774" s="172">
        <f>ROUND(E1774*H1774,2)</f>
        <v>0</v>
      </c>
      <c r="J1774" s="171"/>
      <c r="K1774" s="172">
        <f>ROUND(E1774*J1774,2)</f>
        <v>0</v>
      </c>
      <c r="L1774" s="172">
        <v>15</v>
      </c>
      <c r="M1774" s="172">
        <f>G1774*(1+L1774/100)</f>
        <v>0</v>
      </c>
      <c r="N1774" s="172">
        <v>0</v>
      </c>
      <c r="O1774" s="172">
        <f>ROUND(E1774*N1774,2)</f>
        <v>0</v>
      </c>
      <c r="P1774" s="172">
        <v>0</v>
      </c>
      <c r="Q1774" s="172">
        <f>ROUND(E1774*P1774,2)</f>
        <v>0</v>
      </c>
      <c r="R1774" s="172"/>
      <c r="S1774" s="172" t="s">
        <v>282</v>
      </c>
      <c r="T1774" s="173" t="s">
        <v>283</v>
      </c>
      <c r="U1774" s="157">
        <v>0</v>
      </c>
      <c r="V1774" s="157">
        <f>ROUND(E1774*U1774,2)</f>
        <v>0</v>
      </c>
      <c r="W1774" s="157"/>
      <c r="X1774" s="157" t="s">
        <v>284</v>
      </c>
      <c r="Y1774" s="148"/>
      <c r="Z1774" s="148"/>
      <c r="AA1774" s="148"/>
      <c r="AB1774" s="148"/>
      <c r="AC1774" s="148"/>
      <c r="AD1774" s="148"/>
      <c r="AE1774" s="148"/>
      <c r="AF1774" s="148"/>
      <c r="AG1774" s="148" t="s">
        <v>285</v>
      </c>
      <c r="AH1774" s="148"/>
      <c r="AI1774" s="148"/>
      <c r="AJ1774" s="148"/>
      <c r="AK1774" s="148"/>
      <c r="AL1774" s="148"/>
      <c r="AM1774" s="148"/>
      <c r="AN1774" s="148"/>
      <c r="AO1774" s="148"/>
      <c r="AP1774" s="148"/>
      <c r="AQ1774" s="148"/>
      <c r="AR1774" s="148"/>
      <c r="AS1774" s="148"/>
      <c r="AT1774" s="148"/>
      <c r="AU1774" s="148"/>
      <c r="AV1774" s="148"/>
      <c r="AW1774" s="148"/>
      <c r="AX1774" s="148"/>
      <c r="AY1774" s="148"/>
      <c r="AZ1774" s="148"/>
      <c r="BA1774" s="148"/>
      <c r="BB1774" s="148"/>
      <c r="BC1774" s="148"/>
      <c r="BD1774" s="148"/>
      <c r="BE1774" s="148"/>
      <c r="BF1774" s="148"/>
      <c r="BG1774" s="148"/>
      <c r="BH1774" s="148"/>
    </row>
    <row r="1775" spans="1:60" outlineLevel="1" x14ac:dyDescent="0.2">
      <c r="A1775" s="155"/>
      <c r="B1775" s="156"/>
      <c r="C1775" s="240" t="s">
        <v>1924</v>
      </c>
      <c r="D1775" s="241"/>
      <c r="E1775" s="241"/>
      <c r="F1775" s="241"/>
      <c r="G1775" s="241"/>
      <c r="H1775" s="157"/>
      <c r="I1775" s="157"/>
      <c r="J1775" s="157"/>
      <c r="K1775" s="157"/>
      <c r="L1775" s="157"/>
      <c r="M1775" s="157"/>
      <c r="N1775" s="157"/>
      <c r="O1775" s="157"/>
      <c r="P1775" s="157"/>
      <c r="Q1775" s="157"/>
      <c r="R1775" s="157"/>
      <c r="S1775" s="157"/>
      <c r="T1775" s="157"/>
      <c r="U1775" s="157"/>
      <c r="V1775" s="157"/>
      <c r="W1775" s="157"/>
      <c r="X1775" s="157"/>
      <c r="Y1775" s="148"/>
      <c r="Z1775" s="148"/>
      <c r="AA1775" s="148"/>
      <c r="AB1775" s="148"/>
      <c r="AC1775" s="148"/>
      <c r="AD1775" s="148"/>
      <c r="AE1775" s="148"/>
      <c r="AF1775" s="148"/>
      <c r="AG1775" s="148" t="s">
        <v>1514</v>
      </c>
      <c r="AH1775" s="148"/>
      <c r="AI1775" s="148"/>
      <c r="AJ1775" s="148"/>
      <c r="AK1775" s="148"/>
      <c r="AL1775" s="148"/>
      <c r="AM1775" s="148"/>
      <c r="AN1775" s="148"/>
      <c r="AO1775" s="148"/>
      <c r="AP1775" s="148"/>
      <c r="AQ1775" s="148"/>
      <c r="AR1775" s="148"/>
      <c r="AS1775" s="148"/>
      <c r="AT1775" s="148"/>
      <c r="AU1775" s="148"/>
      <c r="AV1775" s="148"/>
      <c r="AW1775" s="148"/>
      <c r="AX1775" s="148"/>
      <c r="AY1775" s="148"/>
      <c r="AZ1775" s="148"/>
      <c r="BA1775" s="148"/>
      <c r="BB1775" s="148"/>
      <c r="BC1775" s="148"/>
      <c r="BD1775" s="148"/>
      <c r="BE1775" s="148"/>
      <c r="BF1775" s="148"/>
      <c r="BG1775" s="148"/>
      <c r="BH1775" s="148"/>
    </row>
    <row r="1776" spans="1:60" outlineLevel="1" x14ac:dyDescent="0.2">
      <c r="A1776" s="155"/>
      <c r="B1776" s="156"/>
      <c r="C1776" s="242" t="s">
        <v>1739</v>
      </c>
      <c r="D1776" s="243"/>
      <c r="E1776" s="243"/>
      <c r="F1776" s="243"/>
      <c r="G1776" s="243"/>
      <c r="H1776" s="157"/>
      <c r="I1776" s="157"/>
      <c r="J1776" s="157"/>
      <c r="K1776" s="157"/>
      <c r="L1776" s="157"/>
      <c r="M1776" s="157"/>
      <c r="N1776" s="157"/>
      <c r="O1776" s="157"/>
      <c r="P1776" s="157"/>
      <c r="Q1776" s="157"/>
      <c r="R1776" s="157"/>
      <c r="S1776" s="157"/>
      <c r="T1776" s="157"/>
      <c r="U1776" s="157"/>
      <c r="V1776" s="157"/>
      <c r="W1776" s="157"/>
      <c r="X1776" s="157"/>
      <c r="Y1776" s="148"/>
      <c r="Z1776" s="148"/>
      <c r="AA1776" s="148"/>
      <c r="AB1776" s="148"/>
      <c r="AC1776" s="148"/>
      <c r="AD1776" s="148"/>
      <c r="AE1776" s="148"/>
      <c r="AF1776" s="148"/>
      <c r="AG1776" s="148" t="s">
        <v>1514</v>
      </c>
      <c r="AH1776" s="148"/>
      <c r="AI1776" s="148"/>
      <c r="AJ1776" s="148"/>
      <c r="AK1776" s="148"/>
      <c r="AL1776" s="148"/>
      <c r="AM1776" s="148"/>
      <c r="AN1776" s="148"/>
      <c r="AO1776" s="148"/>
      <c r="AP1776" s="148"/>
      <c r="AQ1776" s="148"/>
      <c r="AR1776" s="148"/>
      <c r="AS1776" s="148"/>
      <c r="AT1776" s="148"/>
      <c r="AU1776" s="148"/>
      <c r="AV1776" s="148"/>
      <c r="AW1776" s="148"/>
      <c r="AX1776" s="148"/>
      <c r="AY1776" s="148"/>
      <c r="AZ1776" s="148"/>
      <c r="BA1776" s="148"/>
      <c r="BB1776" s="148"/>
      <c r="BC1776" s="148"/>
      <c r="BD1776" s="148"/>
      <c r="BE1776" s="148"/>
      <c r="BF1776" s="148"/>
      <c r="BG1776" s="148"/>
      <c r="BH1776" s="148"/>
    </row>
    <row r="1777" spans="1:60" ht="33.75" outlineLevel="1" x14ac:dyDescent="0.2">
      <c r="A1777" s="167">
        <v>381</v>
      </c>
      <c r="B1777" s="168" t="s">
        <v>1740</v>
      </c>
      <c r="C1777" s="184" t="s">
        <v>1741</v>
      </c>
      <c r="D1777" s="169" t="s">
        <v>281</v>
      </c>
      <c r="E1777" s="170">
        <v>1</v>
      </c>
      <c r="F1777" s="171"/>
      <c r="G1777" s="172">
        <f>ROUND(E1777*F1777,2)</f>
        <v>0</v>
      </c>
      <c r="H1777" s="171"/>
      <c r="I1777" s="172">
        <f>ROUND(E1777*H1777,2)</f>
        <v>0</v>
      </c>
      <c r="J1777" s="171"/>
      <c r="K1777" s="172">
        <f>ROUND(E1777*J1777,2)</f>
        <v>0</v>
      </c>
      <c r="L1777" s="172">
        <v>15</v>
      </c>
      <c r="M1777" s="172">
        <f>G1777*(1+L1777/100)</f>
        <v>0</v>
      </c>
      <c r="N1777" s="172">
        <v>0</v>
      </c>
      <c r="O1777" s="172">
        <f>ROUND(E1777*N1777,2)</f>
        <v>0</v>
      </c>
      <c r="P1777" s="172">
        <v>0</v>
      </c>
      <c r="Q1777" s="172">
        <f>ROUND(E1777*P1777,2)</f>
        <v>0</v>
      </c>
      <c r="R1777" s="172"/>
      <c r="S1777" s="172" t="s">
        <v>282</v>
      </c>
      <c r="T1777" s="173" t="s">
        <v>283</v>
      </c>
      <c r="U1777" s="157">
        <v>0</v>
      </c>
      <c r="V1777" s="157">
        <f>ROUND(E1777*U1777,2)</f>
        <v>0</v>
      </c>
      <c r="W1777" s="157"/>
      <c r="X1777" s="157" t="s">
        <v>284</v>
      </c>
      <c r="Y1777" s="148"/>
      <c r="Z1777" s="148"/>
      <c r="AA1777" s="148"/>
      <c r="AB1777" s="148"/>
      <c r="AC1777" s="148"/>
      <c r="AD1777" s="148"/>
      <c r="AE1777" s="148"/>
      <c r="AF1777" s="148"/>
      <c r="AG1777" s="148" t="s">
        <v>285</v>
      </c>
      <c r="AH1777" s="148"/>
      <c r="AI1777" s="148"/>
      <c r="AJ1777" s="148"/>
      <c r="AK1777" s="148"/>
      <c r="AL1777" s="148"/>
      <c r="AM1777" s="148"/>
      <c r="AN1777" s="148"/>
      <c r="AO1777" s="148"/>
      <c r="AP1777" s="148"/>
      <c r="AQ1777" s="148"/>
      <c r="AR1777" s="148"/>
      <c r="AS1777" s="148"/>
      <c r="AT1777" s="148"/>
      <c r="AU1777" s="148"/>
      <c r="AV1777" s="148"/>
      <c r="AW1777" s="148"/>
      <c r="AX1777" s="148"/>
      <c r="AY1777" s="148"/>
      <c r="AZ1777" s="148"/>
      <c r="BA1777" s="148"/>
      <c r="BB1777" s="148"/>
      <c r="BC1777" s="148"/>
      <c r="BD1777" s="148"/>
      <c r="BE1777" s="148"/>
      <c r="BF1777" s="148"/>
      <c r="BG1777" s="148"/>
      <c r="BH1777" s="148"/>
    </row>
    <row r="1778" spans="1:60" outlineLevel="1" x14ac:dyDescent="0.2">
      <c r="A1778" s="155"/>
      <c r="B1778" s="156"/>
      <c r="C1778" s="240" t="s">
        <v>1742</v>
      </c>
      <c r="D1778" s="241"/>
      <c r="E1778" s="241"/>
      <c r="F1778" s="241"/>
      <c r="G1778" s="241"/>
      <c r="H1778" s="157"/>
      <c r="I1778" s="157"/>
      <c r="J1778" s="157"/>
      <c r="K1778" s="157"/>
      <c r="L1778" s="157"/>
      <c r="M1778" s="157"/>
      <c r="N1778" s="157"/>
      <c r="O1778" s="157"/>
      <c r="P1778" s="157"/>
      <c r="Q1778" s="157"/>
      <c r="R1778" s="157"/>
      <c r="S1778" s="157"/>
      <c r="T1778" s="157"/>
      <c r="U1778" s="157"/>
      <c r="V1778" s="157"/>
      <c r="W1778" s="157"/>
      <c r="X1778" s="157"/>
      <c r="Y1778" s="148"/>
      <c r="Z1778" s="148"/>
      <c r="AA1778" s="148"/>
      <c r="AB1778" s="148"/>
      <c r="AC1778" s="148"/>
      <c r="AD1778" s="148"/>
      <c r="AE1778" s="148"/>
      <c r="AF1778" s="148"/>
      <c r="AG1778" s="148" t="s">
        <v>1514</v>
      </c>
      <c r="AH1778" s="148"/>
      <c r="AI1778" s="148"/>
      <c r="AJ1778" s="148"/>
      <c r="AK1778" s="148"/>
      <c r="AL1778" s="148"/>
      <c r="AM1778" s="148"/>
      <c r="AN1778" s="148"/>
      <c r="AO1778" s="148"/>
      <c r="AP1778" s="148"/>
      <c r="AQ1778" s="148"/>
      <c r="AR1778" s="148"/>
      <c r="AS1778" s="148"/>
      <c r="AT1778" s="148"/>
      <c r="AU1778" s="148"/>
      <c r="AV1778" s="148"/>
      <c r="AW1778" s="148"/>
      <c r="AX1778" s="148"/>
      <c r="AY1778" s="148"/>
      <c r="AZ1778" s="148"/>
      <c r="BA1778" s="148"/>
      <c r="BB1778" s="148"/>
      <c r="BC1778" s="148"/>
      <c r="BD1778" s="148"/>
      <c r="BE1778" s="148"/>
      <c r="BF1778" s="148"/>
      <c r="BG1778" s="148"/>
      <c r="BH1778" s="148"/>
    </row>
    <row r="1779" spans="1:60" ht="33.75" outlineLevel="1" x14ac:dyDescent="0.2">
      <c r="A1779" s="167">
        <v>382</v>
      </c>
      <c r="B1779" s="168" t="s">
        <v>1743</v>
      </c>
      <c r="C1779" s="184" t="s">
        <v>1724</v>
      </c>
      <c r="D1779" s="169" t="s">
        <v>281</v>
      </c>
      <c r="E1779" s="170">
        <v>8</v>
      </c>
      <c r="F1779" s="171"/>
      <c r="G1779" s="172">
        <f>ROUND(E1779*F1779,2)</f>
        <v>0</v>
      </c>
      <c r="H1779" s="171"/>
      <c r="I1779" s="172">
        <f>ROUND(E1779*H1779,2)</f>
        <v>0</v>
      </c>
      <c r="J1779" s="171"/>
      <c r="K1779" s="172">
        <f>ROUND(E1779*J1779,2)</f>
        <v>0</v>
      </c>
      <c r="L1779" s="172">
        <v>15</v>
      </c>
      <c r="M1779" s="172">
        <f>G1779*(1+L1779/100)</f>
        <v>0</v>
      </c>
      <c r="N1779" s="172">
        <v>0</v>
      </c>
      <c r="O1779" s="172">
        <f>ROUND(E1779*N1779,2)</f>
        <v>0</v>
      </c>
      <c r="P1779" s="172">
        <v>0</v>
      </c>
      <c r="Q1779" s="172">
        <f>ROUND(E1779*P1779,2)</f>
        <v>0</v>
      </c>
      <c r="R1779" s="172"/>
      <c r="S1779" s="172" t="s">
        <v>282</v>
      </c>
      <c r="T1779" s="173" t="s">
        <v>283</v>
      </c>
      <c r="U1779" s="157">
        <v>0</v>
      </c>
      <c r="V1779" s="157">
        <f>ROUND(E1779*U1779,2)</f>
        <v>0</v>
      </c>
      <c r="W1779" s="157"/>
      <c r="X1779" s="157" t="s">
        <v>284</v>
      </c>
      <c r="Y1779" s="148"/>
      <c r="Z1779" s="148"/>
      <c r="AA1779" s="148"/>
      <c r="AB1779" s="148"/>
      <c r="AC1779" s="148"/>
      <c r="AD1779" s="148"/>
      <c r="AE1779" s="148"/>
      <c r="AF1779" s="148"/>
      <c r="AG1779" s="148" t="s">
        <v>285</v>
      </c>
      <c r="AH1779" s="148"/>
      <c r="AI1779" s="148"/>
      <c r="AJ1779" s="148"/>
      <c r="AK1779" s="148"/>
      <c r="AL1779" s="148"/>
      <c r="AM1779" s="148"/>
      <c r="AN1779" s="148"/>
      <c r="AO1779" s="148"/>
      <c r="AP1779" s="148"/>
      <c r="AQ1779" s="148"/>
      <c r="AR1779" s="148"/>
      <c r="AS1779" s="148"/>
      <c r="AT1779" s="148"/>
      <c r="AU1779" s="148"/>
      <c r="AV1779" s="148"/>
      <c r="AW1779" s="148"/>
      <c r="AX1779" s="148"/>
      <c r="AY1779" s="148"/>
      <c r="AZ1779" s="148"/>
      <c r="BA1779" s="148"/>
      <c r="BB1779" s="148"/>
      <c r="BC1779" s="148"/>
      <c r="BD1779" s="148"/>
      <c r="BE1779" s="148"/>
      <c r="BF1779" s="148"/>
      <c r="BG1779" s="148"/>
      <c r="BH1779" s="148"/>
    </row>
    <row r="1780" spans="1:60" outlineLevel="1" x14ac:dyDescent="0.2">
      <c r="A1780" s="155"/>
      <c r="B1780" s="156"/>
      <c r="C1780" s="240" t="s">
        <v>1744</v>
      </c>
      <c r="D1780" s="241"/>
      <c r="E1780" s="241"/>
      <c r="F1780" s="241"/>
      <c r="G1780" s="241"/>
      <c r="H1780" s="157"/>
      <c r="I1780" s="157"/>
      <c r="J1780" s="157"/>
      <c r="K1780" s="157"/>
      <c r="L1780" s="157"/>
      <c r="M1780" s="157"/>
      <c r="N1780" s="157"/>
      <c r="O1780" s="157"/>
      <c r="P1780" s="157"/>
      <c r="Q1780" s="157"/>
      <c r="R1780" s="157"/>
      <c r="S1780" s="157"/>
      <c r="T1780" s="157"/>
      <c r="U1780" s="157"/>
      <c r="V1780" s="157"/>
      <c r="W1780" s="157"/>
      <c r="X1780" s="157"/>
      <c r="Y1780" s="148"/>
      <c r="Z1780" s="148"/>
      <c r="AA1780" s="148"/>
      <c r="AB1780" s="148"/>
      <c r="AC1780" s="148"/>
      <c r="AD1780" s="148"/>
      <c r="AE1780" s="148"/>
      <c r="AF1780" s="148"/>
      <c r="AG1780" s="148" t="s">
        <v>1514</v>
      </c>
      <c r="AH1780" s="148"/>
      <c r="AI1780" s="148"/>
      <c r="AJ1780" s="148"/>
      <c r="AK1780" s="148"/>
      <c r="AL1780" s="148"/>
      <c r="AM1780" s="148"/>
      <c r="AN1780" s="148"/>
      <c r="AO1780" s="148"/>
      <c r="AP1780" s="148"/>
      <c r="AQ1780" s="148"/>
      <c r="AR1780" s="148"/>
      <c r="AS1780" s="148"/>
      <c r="AT1780" s="148"/>
      <c r="AU1780" s="148"/>
      <c r="AV1780" s="148"/>
      <c r="AW1780" s="148"/>
      <c r="AX1780" s="148"/>
      <c r="AY1780" s="148"/>
      <c r="AZ1780" s="148"/>
      <c r="BA1780" s="148"/>
      <c r="BB1780" s="148"/>
      <c r="BC1780" s="148"/>
      <c r="BD1780" s="148"/>
      <c r="BE1780" s="148"/>
      <c r="BF1780" s="148"/>
      <c r="BG1780" s="148"/>
      <c r="BH1780" s="148"/>
    </row>
    <row r="1781" spans="1:60" ht="33.75" outlineLevel="1" x14ac:dyDescent="0.2">
      <c r="A1781" s="167">
        <v>383</v>
      </c>
      <c r="B1781" s="168" t="s">
        <v>1745</v>
      </c>
      <c r="C1781" s="184" t="s">
        <v>1724</v>
      </c>
      <c r="D1781" s="169" t="s">
        <v>281</v>
      </c>
      <c r="E1781" s="170">
        <v>6</v>
      </c>
      <c r="F1781" s="171"/>
      <c r="G1781" s="172">
        <f>ROUND(E1781*F1781,2)</f>
        <v>0</v>
      </c>
      <c r="H1781" s="171"/>
      <c r="I1781" s="172">
        <f>ROUND(E1781*H1781,2)</f>
        <v>0</v>
      </c>
      <c r="J1781" s="171"/>
      <c r="K1781" s="172">
        <f>ROUND(E1781*J1781,2)</f>
        <v>0</v>
      </c>
      <c r="L1781" s="172">
        <v>15</v>
      </c>
      <c r="M1781" s="172">
        <f>G1781*(1+L1781/100)</f>
        <v>0</v>
      </c>
      <c r="N1781" s="172">
        <v>0</v>
      </c>
      <c r="O1781" s="172">
        <f>ROUND(E1781*N1781,2)</f>
        <v>0</v>
      </c>
      <c r="P1781" s="172">
        <v>0</v>
      </c>
      <c r="Q1781" s="172">
        <f>ROUND(E1781*P1781,2)</f>
        <v>0</v>
      </c>
      <c r="R1781" s="172"/>
      <c r="S1781" s="172" t="s">
        <v>282</v>
      </c>
      <c r="T1781" s="173" t="s">
        <v>283</v>
      </c>
      <c r="U1781" s="157">
        <v>0</v>
      </c>
      <c r="V1781" s="157">
        <f>ROUND(E1781*U1781,2)</f>
        <v>0</v>
      </c>
      <c r="W1781" s="157"/>
      <c r="X1781" s="157" t="s">
        <v>284</v>
      </c>
      <c r="Y1781" s="148"/>
      <c r="Z1781" s="148"/>
      <c r="AA1781" s="148"/>
      <c r="AB1781" s="148"/>
      <c r="AC1781" s="148"/>
      <c r="AD1781" s="148"/>
      <c r="AE1781" s="148"/>
      <c r="AF1781" s="148"/>
      <c r="AG1781" s="148" t="s">
        <v>285</v>
      </c>
      <c r="AH1781" s="148"/>
      <c r="AI1781" s="148"/>
      <c r="AJ1781" s="148"/>
      <c r="AK1781" s="148"/>
      <c r="AL1781" s="148"/>
      <c r="AM1781" s="148"/>
      <c r="AN1781" s="148"/>
      <c r="AO1781" s="148"/>
      <c r="AP1781" s="148"/>
      <c r="AQ1781" s="148"/>
      <c r="AR1781" s="148"/>
      <c r="AS1781" s="148"/>
      <c r="AT1781" s="148"/>
      <c r="AU1781" s="148"/>
      <c r="AV1781" s="148"/>
      <c r="AW1781" s="148"/>
      <c r="AX1781" s="148"/>
      <c r="AY1781" s="148"/>
      <c r="AZ1781" s="148"/>
      <c r="BA1781" s="148"/>
      <c r="BB1781" s="148"/>
      <c r="BC1781" s="148"/>
      <c r="BD1781" s="148"/>
      <c r="BE1781" s="148"/>
      <c r="BF1781" s="148"/>
      <c r="BG1781" s="148"/>
      <c r="BH1781" s="148"/>
    </row>
    <row r="1782" spans="1:60" outlineLevel="1" x14ac:dyDescent="0.2">
      <c r="A1782" s="155"/>
      <c r="B1782" s="156"/>
      <c r="C1782" s="240" t="s">
        <v>1746</v>
      </c>
      <c r="D1782" s="241"/>
      <c r="E1782" s="241"/>
      <c r="F1782" s="241"/>
      <c r="G1782" s="241"/>
      <c r="H1782" s="157"/>
      <c r="I1782" s="157"/>
      <c r="J1782" s="157"/>
      <c r="K1782" s="157"/>
      <c r="L1782" s="157"/>
      <c r="M1782" s="157"/>
      <c r="N1782" s="157"/>
      <c r="O1782" s="157"/>
      <c r="P1782" s="157"/>
      <c r="Q1782" s="157"/>
      <c r="R1782" s="157"/>
      <c r="S1782" s="157"/>
      <c r="T1782" s="157"/>
      <c r="U1782" s="157"/>
      <c r="V1782" s="157"/>
      <c r="W1782" s="157"/>
      <c r="X1782" s="157"/>
      <c r="Y1782" s="148"/>
      <c r="Z1782" s="148"/>
      <c r="AA1782" s="148"/>
      <c r="AB1782" s="148"/>
      <c r="AC1782" s="148"/>
      <c r="AD1782" s="148"/>
      <c r="AE1782" s="148"/>
      <c r="AF1782" s="148"/>
      <c r="AG1782" s="148" t="s">
        <v>1514</v>
      </c>
      <c r="AH1782" s="148"/>
      <c r="AI1782" s="148"/>
      <c r="AJ1782" s="148"/>
      <c r="AK1782" s="148"/>
      <c r="AL1782" s="148"/>
      <c r="AM1782" s="148"/>
      <c r="AN1782" s="148"/>
      <c r="AO1782" s="148"/>
      <c r="AP1782" s="148"/>
      <c r="AQ1782" s="148"/>
      <c r="AR1782" s="148"/>
      <c r="AS1782" s="148"/>
      <c r="AT1782" s="148"/>
      <c r="AU1782" s="148"/>
      <c r="AV1782" s="148"/>
      <c r="AW1782" s="148"/>
      <c r="AX1782" s="148"/>
      <c r="AY1782" s="148"/>
      <c r="AZ1782" s="148"/>
      <c r="BA1782" s="148"/>
      <c r="BB1782" s="148"/>
      <c r="BC1782" s="148"/>
      <c r="BD1782" s="148"/>
      <c r="BE1782" s="148"/>
      <c r="BF1782" s="148"/>
      <c r="BG1782" s="148"/>
      <c r="BH1782" s="148"/>
    </row>
    <row r="1783" spans="1:60" ht="33.75" outlineLevel="1" x14ac:dyDescent="0.2">
      <c r="A1783" s="167">
        <v>384</v>
      </c>
      <c r="B1783" s="168" t="s">
        <v>1747</v>
      </c>
      <c r="C1783" s="184" t="s">
        <v>1724</v>
      </c>
      <c r="D1783" s="169" t="s">
        <v>281</v>
      </c>
      <c r="E1783" s="170">
        <v>2</v>
      </c>
      <c r="F1783" s="171"/>
      <c r="G1783" s="172">
        <f>ROUND(E1783*F1783,2)</f>
        <v>0</v>
      </c>
      <c r="H1783" s="171"/>
      <c r="I1783" s="172">
        <f>ROUND(E1783*H1783,2)</f>
        <v>0</v>
      </c>
      <c r="J1783" s="171"/>
      <c r="K1783" s="172">
        <f>ROUND(E1783*J1783,2)</f>
        <v>0</v>
      </c>
      <c r="L1783" s="172">
        <v>15</v>
      </c>
      <c r="M1783" s="172">
        <f>G1783*(1+L1783/100)</f>
        <v>0</v>
      </c>
      <c r="N1783" s="172">
        <v>0</v>
      </c>
      <c r="O1783" s="172">
        <f>ROUND(E1783*N1783,2)</f>
        <v>0</v>
      </c>
      <c r="P1783" s="172">
        <v>0</v>
      </c>
      <c r="Q1783" s="172">
        <f>ROUND(E1783*P1783,2)</f>
        <v>0</v>
      </c>
      <c r="R1783" s="172"/>
      <c r="S1783" s="172" t="s">
        <v>282</v>
      </c>
      <c r="T1783" s="173" t="s">
        <v>283</v>
      </c>
      <c r="U1783" s="157">
        <v>0</v>
      </c>
      <c r="V1783" s="157">
        <f>ROUND(E1783*U1783,2)</f>
        <v>0</v>
      </c>
      <c r="W1783" s="157"/>
      <c r="X1783" s="157" t="s">
        <v>284</v>
      </c>
      <c r="Y1783" s="148"/>
      <c r="Z1783" s="148"/>
      <c r="AA1783" s="148"/>
      <c r="AB1783" s="148"/>
      <c r="AC1783" s="148"/>
      <c r="AD1783" s="148"/>
      <c r="AE1783" s="148"/>
      <c r="AF1783" s="148"/>
      <c r="AG1783" s="148" t="s">
        <v>285</v>
      </c>
      <c r="AH1783" s="148"/>
      <c r="AI1783" s="148"/>
      <c r="AJ1783" s="148"/>
      <c r="AK1783" s="148"/>
      <c r="AL1783" s="148"/>
      <c r="AM1783" s="148"/>
      <c r="AN1783" s="148"/>
      <c r="AO1783" s="148"/>
      <c r="AP1783" s="148"/>
      <c r="AQ1783" s="148"/>
      <c r="AR1783" s="148"/>
      <c r="AS1783" s="148"/>
      <c r="AT1783" s="148"/>
      <c r="AU1783" s="148"/>
      <c r="AV1783" s="148"/>
      <c r="AW1783" s="148"/>
      <c r="AX1783" s="148"/>
      <c r="AY1783" s="148"/>
      <c r="AZ1783" s="148"/>
      <c r="BA1783" s="148"/>
      <c r="BB1783" s="148"/>
      <c r="BC1783" s="148"/>
      <c r="BD1783" s="148"/>
      <c r="BE1783" s="148"/>
      <c r="BF1783" s="148"/>
      <c r="BG1783" s="148"/>
      <c r="BH1783" s="148"/>
    </row>
    <row r="1784" spans="1:60" outlineLevel="1" x14ac:dyDescent="0.2">
      <c r="A1784" s="155"/>
      <c r="B1784" s="156"/>
      <c r="C1784" s="240" t="s">
        <v>1739</v>
      </c>
      <c r="D1784" s="241"/>
      <c r="E1784" s="241"/>
      <c r="F1784" s="241"/>
      <c r="G1784" s="241"/>
      <c r="H1784" s="157"/>
      <c r="I1784" s="157"/>
      <c r="J1784" s="157"/>
      <c r="K1784" s="157"/>
      <c r="L1784" s="157"/>
      <c r="M1784" s="157"/>
      <c r="N1784" s="157"/>
      <c r="O1784" s="157"/>
      <c r="P1784" s="157"/>
      <c r="Q1784" s="157"/>
      <c r="R1784" s="157"/>
      <c r="S1784" s="157"/>
      <c r="T1784" s="157"/>
      <c r="U1784" s="157"/>
      <c r="V1784" s="157"/>
      <c r="W1784" s="157"/>
      <c r="X1784" s="157"/>
      <c r="Y1784" s="148"/>
      <c r="Z1784" s="148"/>
      <c r="AA1784" s="148"/>
      <c r="AB1784" s="148"/>
      <c r="AC1784" s="148"/>
      <c r="AD1784" s="148"/>
      <c r="AE1784" s="148"/>
      <c r="AF1784" s="148"/>
      <c r="AG1784" s="148" t="s">
        <v>1514</v>
      </c>
      <c r="AH1784" s="148"/>
      <c r="AI1784" s="148"/>
      <c r="AJ1784" s="148"/>
      <c r="AK1784" s="148"/>
      <c r="AL1784" s="148"/>
      <c r="AM1784" s="148"/>
      <c r="AN1784" s="148"/>
      <c r="AO1784" s="148"/>
      <c r="AP1784" s="148"/>
      <c r="AQ1784" s="148"/>
      <c r="AR1784" s="148"/>
      <c r="AS1784" s="148"/>
      <c r="AT1784" s="148"/>
      <c r="AU1784" s="148"/>
      <c r="AV1784" s="148"/>
      <c r="AW1784" s="148"/>
      <c r="AX1784" s="148"/>
      <c r="AY1784" s="148"/>
      <c r="AZ1784" s="148"/>
      <c r="BA1784" s="148"/>
      <c r="BB1784" s="148"/>
      <c r="BC1784" s="148"/>
      <c r="BD1784" s="148"/>
      <c r="BE1784" s="148"/>
      <c r="BF1784" s="148"/>
      <c r="BG1784" s="148"/>
      <c r="BH1784" s="148"/>
    </row>
    <row r="1785" spans="1:60" ht="33.75" outlineLevel="1" x14ac:dyDescent="0.2">
      <c r="A1785" s="167">
        <v>385</v>
      </c>
      <c r="B1785" s="168" t="s">
        <v>1748</v>
      </c>
      <c r="C1785" s="184" t="s">
        <v>1749</v>
      </c>
      <c r="D1785" s="169" t="s">
        <v>281</v>
      </c>
      <c r="E1785" s="170">
        <v>4</v>
      </c>
      <c r="F1785" s="171"/>
      <c r="G1785" s="172">
        <f>ROUND(E1785*F1785,2)</f>
        <v>0</v>
      </c>
      <c r="H1785" s="171"/>
      <c r="I1785" s="172">
        <f>ROUND(E1785*H1785,2)</f>
        <v>0</v>
      </c>
      <c r="J1785" s="171"/>
      <c r="K1785" s="172">
        <f>ROUND(E1785*J1785,2)</f>
        <v>0</v>
      </c>
      <c r="L1785" s="172">
        <v>15</v>
      </c>
      <c r="M1785" s="172">
        <f>G1785*(1+L1785/100)</f>
        <v>0</v>
      </c>
      <c r="N1785" s="172">
        <v>0</v>
      </c>
      <c r="O1785" s="172">
        <f>ROUND(E1785*N1785,2)</f>
        <v>0</v>
      </c>
      <c r="P1785" s="172">
        <v>0</v>
      </c>
      <c r="Q1785" s="172">
        <f>ROUND(E1785*P1785,2)</f>
        <v>0</v>
      </c>
      <c r="R1785" s="172"/>
      <c r="S1785" s="172" t="s">
        <v>282</v>
      </c>
      <c r="T1785" s="173" t="s">
        <v>283</v>
      </c>
      <c r="U1785" s="157">
        <v>0</v>
      </c>
      <c r="V1785" s="157">
        <f>ROUND(E1785*U1785,2)</f>
        <v>0</v>
      </c>
      <c r="W1785" s="157"/>
      <c r="X1785" s="157" t="s">
        <v>284</v>
      </c>
      <c r="Y1785" s="148"/>
      <c r="Z1785" s="148"/>
      <c r="AA1785" s="148"/>
      <c r="AB1785" s="148"/>
      <c r="AC1785" s="148"/>
      <c r="AD1785" s="148"/>
      <c r="AE1785" s="148"/>
      <c r="AF1785" s="148"/>
      <c r="AG1785" s="148" t="s">
        <v>285</v>
      </c>
      <c r="AH1785" s="148"/>
      <c r="AI1785" s="148"/>
      <c r="AJ1785" s="148"/>
      <c r="AK1785" s="148"/>
      <c r="AL1785" s="148"/>
      <c r="AM1785" s="148"/>
      <c r="AN1785" s="148"/>
      <c r="AO1785" s="148"/>
      <c r="AP1785" s="148"/>
      <c r="AQ1785" s="148"/>
      <c r="AR1785" s="148"/>
      <c r="AS1785" s="148"/>
      <c r="AT1785" s="148"/>
      <c r="AU1785" s="148"/>
      <c r="AV1785" s="148"/>
      <c r="AW1785" s="148"/>
      <c r="AX1785" s="148"/>
      <c r="AY1785" s="148"/>
      <c r="AZ1785" s="148"/>
      <c r="BA1785" s="148"/>
      <c r="BB1785" s="148"/>
      <c r="BC1785" s="148"/>
      <c r="BD1785" s="148"/>
      <c r="BE1785" s="148"/>
      <c r="BF1785" s="148"/>
      <c r="BG1785" s="148"/>
      <c r="BH1785" s="148"/>
    </row>
    <row r="1786" spans="1:60" outlineLevel="1" x14ac:dyDescent="0.2">
      <c r="A1786" s="155"/>
      <c r="B1786" s="156"/>
      <c r="C1786" s="240" t="s">
        <v>1742</v>
      </c>
      <c r="D1786" s="241"/>
      <c r="E1786" s="241"/>
      <c r="F1786" s="241"/>
      <c r="G1786" s="241"/>
      <c r="H1786" s="157"/>
      <c r="I1786" s="157"/>
      <c r="J1786" s="157"/>
      <c r="K1786" s="157"/>
      <c r="L1786" s="157"/>
      <c r="M1786" s="157"/>
      <c r="N1786" s="157"/>
      <c r="O1786" s="157"/>
      <c r="P1786" s="157"/>
      <c r="Q1786" s="157"/>
      <c r="R1786" s="157"/>
      <c r="S1786" s="157"/>
      <c r="T1786" s="157"/>
      <c r="U1786" s="157"/>
      <c r="V1786" s="157"/>
      <c r="W1786" s="157"/>
      <c r="X1786" s="157"/>
      <c r="Y1786" s="148"/>
      <c r="Z1786" s="148"/>
      <c r="AA1786" s="148"/>
      <c r="AB1786" s="148"/>
      <c r="AC1786" s="148"/>
      <c r="AD1786" s="148"/>
      <c r="AE1786" s="148"/>
      <c r="AF1786" s="148"/>
      <c r="AG1786" s="148" t="s">
        <v>1514</v>
      </c>
      <c r="AH1786" s="148"/>
      <c r="AI1786" s="148"/>
      <c r="AJ1786" s="148"/>
      <c r="AK1786" s="148"/>
      <c r="AL1786" s="148"/>
      <c r="AM1786" s="148"/>
      <c r="AN1786" s="148"/>
      <c r="AO1786" s="148"/>
      <c r="AP1786" s="148"/>
      <c r="AQ1786" s="148"/>
      <c r="AR1786" s="148"/>
      <c r="AS1786" s="148"/>
      <c r="AT1786" s="148"/>
      <c r="AU1786" s="148"/>
      <c r="AV1786" s="148"/>
      <c r="AW1786" s="148"/>
      <c r="AX1786" s="148"/>
      <c r="AY1786" s="148"/>
      <c r="AZ1786" s="148"/>
      <c r="BA1786" s="148"/>
      <c r="BB1786" s="148"/>
      <c r="BC1786" s="148"/>
      <c r="BD1786" s="148"/>
      <c r="BE1786" s="148"/>
      <c r="BF1786" s="148"/>
      <c r="BG1786" s="148"/>
      <c r="BH1786" s="148"/>
    </row>
    <row r="1787" spans="1:60" ht="33.75" outlineLevel="1" x14ac:dyDescent="0.2">
      <c r="A1787" s="167">
        <v>386</v>
      </c>
      <c r="B1787" s="168" t="s">
        <v>1750</v>
      </c>
      <c r="C1787" s="184" t="s">
        <v>1724</v>
      </c>
      <c r="D1787" s="169" t="s">
        <v>281</v>
      </c>
      <c r="E1787" s="170">
        <v>2</v>
      </c>
      <c r="F1787" s="171"/>
      <c r="G1787" s="172">
        <f>ROUND(E1787*F1787,2)</f>
        <v>0</v>
      </c>
      <c r="H1787" s="171"/>
      <c r="I1787" s="172">
        <f>ROUND(E1787*H1787,2)</f>
        <v>0</v>
      </c>
      <c r="J1787" s="171"/>
      <c r="K1787" s="172">
        <f>ROUND(E1787*J1787,2)</f>
        <v>0</v>
      </c>
      <c r="L1787" s="172">
        <v>15</v>
      </c>
      <c r="M1787" s="172">
        <f>G1787*(1+L1787/100)</f>
        <v>0</v>
      </c>
      <c r="N1787" s="172">
        <v>0</v>
      </c>
      <c r="O1787" s="172">
        <f>ROUND(E1787*N1787,2)</f>
        <v>0</v>
      </c>
      <c r="P1787" s="172">
        <v>0</v>
      </c>
      <c r="Q1787" s="172">
        <f>ROUND(E1787*P1787,2)</f>
        <v>0</v>
      </c>
      <c r="R1787" s="172"/>
      <c r="S1787" s="172" t="s">
        <v>282</v>
      </c>
      <c r="T1787" s="173" t="s">
        <v>283</v>
      </c>
      <c r="U1787" s="157">
        <v>0</v>
      </c>
      <c r="V1787" s="157">
        <f>ROUND(E1787*U1787,2)</f>
        <v>0</v>
      </c>
      <c r="W1787" s="157"/>
      <c r="X1787" s="157" t="s">
        <v>284</v>
      </c>
      <c r="Y1787" s="148"/>
      <c r="Z1787" s="148"/>
      <c r="AA1787" s="148"/>
      <c r="AB1787" s="148"/>
      <c r="AC1787" s="148"/>
      <c r="AD1787" s="148"/>
      <c r="AE1787" s="148"/>
      <c r="AF1787" s="148"/>
      <c r="AG1787" s="148" t="s">
        <v>285</v>
      </c>
      <c r="AH1787" s="148"/>
      <c r="AI1787" s="148"/>
      <c r="AJ1787" s="148"/>
      <c r="AK1787" s="148"/>
      <c r="AL1787" s="148"/>
      <c r="AM1787" s="148"/>
      <c r="AN1787" s="148"/>
      <c r="AO1787" s="148"/>
      <c r="AP1787" s="148"/>
      <c r="AQ1787" s="148"/>
      <c r="AR1787" s="148"/>
      <c r="AS1787" s="148"/>
      <c r="AT1787" s="148"/>
      <c r="AU1787" s="148"/>
      <c r="AV1787" s="148"/>
      <c r="AW1787" s="148"/>
      <c r="AX1787" s="148"/>
      <c r="AY1787" s="148"/>
      <c r="AZ1787" s="148"/>
      <c r="BA1787" s="148"/>
      <c r="BB1787" s="148"/>
      <c r="BC1787" s="148"/>
      <c r="BD1787" s="148"/>
      <c r="BE1787" s="148"/>
      <c r="BF1787" s="148"/>
      <c r="BG1787" s="148"/>
      <c r="BH1787" s="148"/>
    </row>
    <row r="1788" spans="1:60" outlineLevel="1" x14ac:dyDescent="0.2">
      <c r="A1788" s="155"/>
      <c r="B1788" s="156"/>
      <c r="C1788" s="240" t="s">
        <v>1751</v>
      </c>
      <c r="D1788" s="241"/>
      <c r="E1788" s="241"/>
      <c r="F1788" s="241"/>
      <c r="G1788" s="241"/>
      <c r="H1788" s="157"/>
      <c r="I1788" s="157"/>
      <c r="J1788" s="157"/>
      <c r="K1788" s="157"/>
      <c r="L1788" s="157"/>
      <c r="M1788" s="157"/>
      <c r="N1788" s="157"/>
      <c r="O1788" s="157"/>
      <c r="P1788" s="157"/>
      <c r="Q1788" s="157"/>
      <c r="R1788" s="157"/>
      <c r="S1788" s="157"/>
      <c r="T1788" s="157"/>
      <c r="U1788" s="157"/>
      <c r="V1788" s="157"/>
      <c r="W1788" s="157"/>
      <c r="X1788" s="157"/>
      <c r="Y1788" s="148"/>
      <c r="Z1788" s="148"/>
      <c r="AA1788" s="148"/>
      <c r="AB1788" s="148"/>
      <c r="AC1788" s="148"/>
      <c r="AD1788" s="148"/>
      <c r="AE1788" s="148"/>
      <c r="AF1788" s="148"/>
      <c r="AG1788" s="148" t="s">
        <v>1514</v>
      </c>
      <c r="AH1788" s="148"/>
      <c r="AI1788" s="148"/>
      <c r="AJ1788" s="148"/>
      <c r="AK1788" s="148"/>
      <c r="AL1788" s="148"/>
      <c r="AM1788" s="148"/>
      <c r="AN1788" s="148"/>
      <c r="AO1788" s="148"/>
      <c r="AP1788" s="148"/>
      <c r="AQ1788" s="148"/>
      <c r="AR1788" s="148"/>
      <c r="AS1788" s="148"/>
      <c r="AT1788" s="148"/>
      <c r="AU1788" s="148"/>
      <c r="AV1788" s="148"/>
      <c r="AW1788" s="148"/>
      <c r="AX1788" s="148"/>
      <c r="AY1788" s="148"/>
      <c r="AZ1788" s="148"/>
      <c r="BA1788" s="148"/>
      <c r="BB1788" s="148"/>
      <c r="BC1788" s="148"/>
      <c r="BD1788" s="148"/>
      <c r="BE1788" s="148"/>
      <c r="BF1788" s="148"/>
      <c r="BG1788" s="148"/>
      <c r="BH1788" s="148"/>
    </row>
    <row r="1789" spans="1:60" ht="33.75" outlineLevel="1" x14ac:dyDescent="0.2">
      <c r="A1789" s="167">
        <v>387</v>
      </c>
      <c r="B1789" s="168" t="s">
        <v>1752</v>
      </c>
      <c r="C1789" s="184" t="s">
        <v>1724</v>
      </c>
      <c r="D1789" s="169" t="s">
        <v>281</v>
      </c>
      <c r="E1789" s="170">
        <v>1</v>
      </c>
      <c r="F1789" s="171"/>
      <c r="G1789" s="172">
        <f>ROUND(E1789*F1789,2)</f>
        <v>0</v>
      </c>
      <c r="H1789" s="171"/>
      <c r="I1789" s="172">
        <f>ROUND(E1789*H1789,2)</f>
        <v>0</v>
      </c>
      <c r="J1789" s="171"/>
      <c r="K1789" s="172">
        <f>ROUND(E1789*J1789,2)</f>
        <v>0</v>
      </c>
      <c r="L1789" s="172">
        <v>15</v>
      </c>
      <c r="M1789" s="172">
        <f>G1789*(1+L1789/100)</f>
        <v>0</v>
      </c>
      <c r="N1789" s="172">
        <v>0</v>
      </c>
      <c r="O1789" s="172">
        <f>ROUND(E1789*N1789,2)</f>
        <v>0</v>
      </c>
      <c r="P1789" s="172">
        <v>0</v>
      </c>
      <c r="Q1789" s="172">
        <f>ROUND(E1789*P1789,2)</f>
        <v>0</v>
      </c>
      <c r="R1789" s="172"/>
      <c r="S1789" s="172" t="s">
        <v>282</v>
      </c>
      <c r="T1789" s="173" t="s">
        <v>283</v>
      </c>
      <c r="U1789" s="157">
        <v>0</v>
      </c>
      <c r="V1789" s="157">
        <f>ROUND(E1789*U1789,2)</f>
        <v>0</v>
      </c>
      <c r="W1789" s="157"/>
      <c r="X1789" s="157" t="s">
        <v>284</v>
      </c>
      <c r="Y1789" s="148"/>
      <c r="Z1789" s="148"/>
      <c r="AA1789" s="148"/>
      <c r="AB1789" s="148"/>
      <c r="AC1789" s="148"/>
      <c r="AD1789" s="148"/>
      <c r="AE1789" s="148"/>
      <c r="AF1789" s="148"/>
      <c r="AG1789" s="148" t="s">
        <v>285</v>
      </c>
      <c r="AH1789" s="148"/>
      <c r="AI1789" s="148"/>
      <c r="AJ1789" s="148"/>
      <c r="AK1789" s="148"/>
      <c r="AL1789" s="148"/>
      <c r="AM1789" s="148"/>
      <c r="AN1789" s="148"/>
      <c r="AO1789" s="148"/>
      <c r="AP1789" s="148"/>
      <c r="AQ1789" s="148"/>
      <c r="AR1789" s="148"/>
      <c r="AS1789" s="148"/>
      <c r="AT1789" s="148"/>
      <c r="AU1789" s="148"/>
      <c r="AV1789" s="148"/>
      <c r="AW1789" s="148"/>
      <c r="AX1789" s="148"/>
      <c r="AY1789" s="148"/>
      <c r="AZ1789" s="148"/>
      <c r="BA1789" s="148"/>
      <c r="BB1789" s="148"/>
      <c r="BC1789" s="148"/>
      <c r="BD1789" s="148"/>
      <c r="BE1789" s="148"/>
      <c r="BF1789" s="148"/>
      <c r="BG1789" s="148"/>
      <c r="BH1789" s="148"/>
    </row>
    <row r="1790" spans="1:60" outlineLevel="1" x14ac:dyDescent="0.2">
      <c r="A1790" s="155"/>
      <c r="B1790" s="156"/>
      <c r="C1790" s="240" t="s">
        <v>1753</v>
      </c>
      <c r="D1790" s="241"/>
      <c r="E1790" s="241"/>
      <c r="F1790" s="241"/>
      <c r="G1790" s="241"/>
      <c r="H1790" s="157"/>
      <c r="I1790" s="157"/>
      <c r="J1790" s="157"/>
      <c r="K1790" s="157"/>
      <c r="L1790" s="157"/>
      <c r="M1790" s="157"/>
      <c r="N1790" s="157"/>
      <c r="O1790" s="157"/>
      <c r="P1790" s="157"/>
      <c r="Q1790" s="157"/>
      <c r="R1790" s="157"/>
      <c r="S1790" s="157"/>
      <c r="T1790" s="157"/>
      <c r="U1790" s="157"/>
      <c r="V1790" s="157"/>
      <c r="W1790" s="157"/>
      <c r="X1790" s="157"/>
      <c r="Y1790" s="148"/>
      <c r="Z1790" s="148"/>
      <c r="AA1790" s="148"/>
      <c r="AB1790" s="148"/>
      <c r="AC1790" s="148"/>
      <c r="AD1790" s="148"/>
      <c r="AE1790" s="148"/>
      <c r="AF1790" s="148"/>
      <c r="AG1790" s="148" t="s">
        <v>1514</v>
      </c>
      <c r="AH1790" s="148"/>
      <c r="AI1790" s="148"/>
      <c r="AJ1790" s="148"/>
      <c r="AK1790" s="148"/>
      <c r="AL1790" s="148"/>
      <c r="AM1790" s="148"/>
      <c r="AN1790" s="148"/>
      <c r="AO1790" s="148"/>
      <c r="AP1790" s="148"/>
      <c r="AQ1790" s="148"/>
      <c r="AR1790" s="148"/>
      <c r="AS1790" s="148"/>
      <c r="AT1790" s="148"/>
      <c r="AU1790" s="148"/>
      <c r="AV1790" s="148"/>
      <c r="AW1790" s="148"/>
      <c r="AX1790" s="148"/>
      <c r="AY1790" s="148"/>
      <c r="AZ1790" s="148"/>
      <c r="BA1790" s="148"/>
      <c r="BB1790" s="148"/>
      <c r="BC1790" s="148"/>
      <c r="BD1790" s="148"/>
      <c r="BE1790" s="148"/>
      <c r="BF1790" s="148"/>
      <c r="BG1790" s="148"/>
      <c r="BH1790" s="148"/>
    </row>
    <row r="1791" spans="1:60" ht="22.5" outlineLevel="1" x14ac:dyDescent="0.2">
      <c r="A1791" s="174">
        <v>388</v>
      </c>
      <c r="B1791" s="175" t="s">
        <v>1754</v>
      </c>
      <c r="C1791" s="186" t="s">
        <v>1755</v>
      </c>
      <c r="D1791" s="176" t="s">
        <v>290</v>
      </c>
      <c r="E1791" s="177">
        <v>3</v>
      </c>
      <c r="F1791" s="178"/>
      <c r="G1791" s="179">
        <f>ROUND(E1791*F1791,2)</f>
        <v>0</v>
      </c>
      <c r="H1791" s="178"/>
      <c r="I1791" s="179">
        <f>ROUND(E1791*H1791,2)</f>
        <v>0</v>
      </c>
      <c r="J1791" s="178"/>
      <c r="K1791" s="179">
        <f>ROUND(E1791*J1791,2)</f>
        <v>0</v>
      </c>
      <c r="L1791" s="179">
        <v>15</v>
      </c>
      <c r="M1791" s="179">
        <f>G1791*(1+L1791/100)</f>
        <v>0</v>
      </c>
      <c r="N1791" s="179">
        <v>0</v>
      </c>
      <c r="O1791" s="179">
        <f>ROUND(E1791*N1791,2)</f>
        <v>0</v>
      </c>
      <c r="P1791" s="179">
        <v>0</v>
      </c>
      <c r="Q1791" s="179">
        <f>ROUND(E1791*P1791,2)</f>
        <v>0</v>
      </c>
      <c r="R1791" s="179"/>
      <c r="S1791" s="179" t="s">
        <v>282</v>
      </c>
      <c r="T1791" s="180" t="s">
        <v>283</v>
      </c>
      <c r="U1791" s="157">
        <v>0</v>
      </c>
      <c r="V1791" s="157">
        <f>ROUND(E1791*U1791,2)</f>
        <v>0</v>
      </c>
      <c r="W1791" s="157"/>
      <c r="X1791" s="157" t="s">
        <v>284</v>
      </c>
      <c r="Y1791" s="148"/>
      <c r="Z1791" s="148"/>
      <c r="AA1791" s="148"/>
      <c r="AB1791" s="148"/>
      <c r="AC1791" s="148"/>
      <c r="AD1791" s="148"/>
      <c r="AE1791" s="148"/>
      <c r="AF1791" s="148"/>
      <c r="AG1791" s="148" t="s">
        <v>285</v>
      </c>
      <c r="AH1791" s="148"/>
      <c r="AI1791" s="148"/>
      <c r="AJ1791" s="148"/>
      <c r="AK1791" s="148"/>
      <c r="AL1791" s="148"/>
      <c r="AM1791" s="148"/>
      <c r="AN1791" s="148"/>
      <c r="AO1791" s="148"/>
      <c r="AP1791" s="148"/>
      <c r="AQ1791" s="148"/>
      <c r="AR1791" s="148"/>
      <c r="AS1791" s="148"/>
      <c r="AT1791" s="148"/>
      <c r="AU1791" s="148"/>
      <c r="AV1791" s="148"/>
      <c r="AW1791" s="148"/>
      <c r="AX1791" s="148"/>
      <c r="AY1791" s="148"/>
      <c r="AZ1791" s="148"/>
      <c r="BA1791" s="148"/>
      <c r="BB1791" s="148"/>
      <c r="BC1791" s="148"/>
      <c r="BD1791" s="148"/>
      <c r="BE1791" s="148"/>
      <c r="BF1791" s="148"/>
      <c r="BG1791" s="148"/>
      <c r="BH1791" s="148"/>
    </row>
    <row r="1792" spans="1:60" ht="22.5" outlineLevel="1" x14ac:dyDescent="0.2">
      <c r="A1792" s="174">
        <v>389</v>
      </c>
      <c r="B1792" s="175" t="s">
        <v>1756</v>
      </c>
      <c r="C1792" s="186" t="s">
        <v>1757</v>
      </c>
      <c r="D1792" s="176" t="s">
        <v>353</v>
      </c>
      <c r="E1792" s="177">
        <v>50</v>
      </c>
      <c r="F1792" s="178"/>
      <c r="G1792" s="179">
        <f>ROUND(E1792*F1792,2)</f>
        <v>0</v>
      </c>
      <c r="H1792" s="178"/>
      <c r="I1792" s="179">
        <f>ROUND(E1792*H1792,2)</f>
        <v>0</v>
      </c>
      <c r="J1792" s="178"/>
      <c r="K1792" s="179">
        <f>ROUND(E1792*J1792,2)</f>
        <v>0</v>
      </c>
      <c r="L1792" s="179">
        <v>15</v>
      </c>
      <c r="M1792" s="179">
        <f>G1792*(1+L1792/100)</f>
        <v>0</v>
      </c>
      <c r="N1792" s="179">
        <v>0</v>
      </c>
      <c r="O1792" s="179">
        <f>ROUND(E1792*N1792,2)</f>
        <v>0</v>
      </c>
      <c r="P1792" s="179">
        <v>0</v>
      </c>
      <c r="Q1792" s="179">
        <f>ROUND(E1792*P1792,2)</f>
        <v>0</v>
      </c>
      <c r="R1792" s="179"/>
      <c r="S1792" s="179" t="s">
        <v>282</v>
      </c>
      <c r="T1792" s="180" t="s">
        <v>283</v>
      </c>
      <c r="U1792" s="157">
        <v>0</v>
      </c>
      <c r="V1792" s="157">
        <f>ROUND(E1792*U1792,2)</f>
        <v>0</v>
      </c>
      <c r="W1792" s="157"/>
      <c r="X1792" s="157" t="s">
        <v>284</v>
      </c>
      <c r="Y1792" s="148"/>
      <c r="Z1792" s="148"/>
      <c r="AA1792" s="148"/>
      <c r="AB1792" s="148"/>
      <c r="AC1792" s="148"/>
      <c r="AD1792" s="148"/>
      <c r="AE1792" s="148"/>
      <c r="AF1792" s="148"/>
      <c r="AG1792" s="148" t="s">
        <v>285</v>
      </c>
      <c r="AH1792" s="148"/>
      <c r="AI1792" s="148"/>
      <c r="AJ1792" s="148"/>
      <c r="AK1792" s="148"/>
      <c r="AL1792" s="148"/>
      <c r="AM1792" s="148"/>
      <c r="AN1792" s="148"/>
      <c r="AO1792" s="148"/>
      <c r="AP1792" s="148"/>
      <c r="AQ1792" s="148"/>
      <c r="AR1792" s="148"/>
      <c r="AS1792" s="148"/>
      <c r="AT1792" s="148"/>
      <c r="AU1792" s="148"/>
      <c r="AV1792" s="148"/>
      <c r="AW1792" s="148"/>
      <c r="AX1792" s="148"/>
      <c r="AY1792" s="148"/>
      <c r="AZ1792" s="148"/>
      <c r="BA1792" s="148"/>
      <c r="BB1792" s="148"/>
      <c r="BC1792" s="148"/>
      <c r="BD1792" s="148"/>
      <c r="BE1792" s="148"/>
      <c r="BF1792" s="148"/>
      <c r="BG1792" s="148"/>
      <c r="BH1792" s="148"/>
    </row>
    <row r="1793" spans="1:60" ht="22.5" outlineLevel="1" x14ac:dyDescent="0.2">
      <c r="A1793" s="174">
        <v>390</v>
      </c>
      <c r="B1793" s="175" t="s">
        <v>1758</v>
      </c>
      <c r="C1793" s="186" t="s">
        <v>1759</v>
      </c>
      <c r="D1793" s="176" t="s">
        <v>353</v>
      </c>
      <c r="E1793" s="177">
        <v>70</v>
      </c>
      <c r="F1793" s="178"/>
      <c r="G1793" s="179">
        <f>ROUND(E1793*F1793,2)</f>
        <v>0</v>
      </c>
      <c r="H1793" s="178"/>
      <c r="I1793" s="179">
        <f>ROUND(E1793*H1793,2)</f>
        <v>0</v>
      </c>
      <c r="J1793" s="178"/>
      <c r="K1793" s="179">
        <f>ROUND(E1793*J1793,2)</f>
        <v>0</v>
      </c>
      <c r="L1793" s="179">
        <v>15</v>
      </c>
      <c r="M1793" s="179">
        <f>G1793*(1+L1793/100)</f>
        <v>0</v>
      </c>
      <c r="N1793" s="179">
        <v>0</v>
      </c>
      <c r="O1793" s="179">
        <f>ROUND(E1793*N1793,2)</f>
        <v>0</v>
      </c>
      <c r="P1793" s="179">
        <v>0</v>
      </c>
      <c r="Q1793" s="179">
        <f>ROUND(E1793*P1793,2)</f>
        <v>0</v>
      </c>
      <c r="R1793" s="179"/>
      <c r="S1793" s="179" t="s">
        <v>282</v>
      </c>
      <c r="T1793" s="180" t="s">
        <v>283</v>
      </c>
      <c r="U1793" s="157">
        <v>0</v>
      </c>
      <c r="V1793" s="157">
        <f>ROUND(E1793*U1793,2)</f>
        <v>0</v>
      </c>
      <c r="W1793" s="157"/>
      <c r="X1793" s="157" t="s">
        <v>284</v>
      </c>
      <c r="Y1793" s="148"/>
      <c r="Z1793" s="148"/>
      <c r="AA1793" s="148"/>
      <c r="AB1793" s="148"/>
      <c r="AC1793" s="148"/>
      <c r="AD1793" s="148"/>
      <c r="AE1793" s="148"/>
      <c r="AF1793" s="148"/>
      <c r="AG1793" s="148" t="s">
        <v>285</v>
      </c>
      <c r="AH1793" s="148"/>
      <c r="AI1793" s="148"/>
      <c r="AJ1793" s="148"/>
      <c r="AK1793" s="148"/>
      <c r="AL1793" s="148"/>
      <c r="AM1793" s="148"/>
      <c r="AN1793" s="148"/>
      <c r="AO1793" s="148"/>
      <c r="AP1793" s="148"/>
      <c r="AQ1793" s="148"/>
      <c r="AR1793" s="148"/>
      <c r="AS1793" s="148"/>
      <c r="AT1793" s="148"/>
      <c r="AU1793" s="148"/>
      <c r="AV1793" s="148"/>
      <c r="AW1793" s="148"/>
      <c r="AX1793" s="148"/>
      <c r="AY1793" s="148"/>
      <c r="AZ1793" s="148"/>
      <c r="BA1793" s="148"/>
      <c r="BB1793" s="148"/>
      <c r="BC1793" s="148"/>
      <c r="BD1793" s="148"/>
      <c r="BE1793" s="148"/>
      <c r="BF1793" s="148"/>
      <c r="BG1793" s="148"/>
      <c r="BH1793" s="148"/>
    </row>
    <row r="1794" spans="1:60" ht="33.75" outlineLevel="1" x14ac:dyDescent="0.2">
      <c r="A1794" s="167">
        <v>391</v>
      </c>
      <c r="B1794" s="168" t="s">
        <v>1760</v>
      </c>
      <c r="C1794" s="184" t="s">
        <v>1761</v>
      </c>
      <c r="D1794" s="169" t="s">
        <v>281</v>
      </c>
      <c r="E1794" s="170">
        <v>1</v>
      </c>
      <c r="F1794" s="171"/>
      <c r="G1794" s="172">
        <f>ROUND(E1794*F1794,2)</f>
        <v>0</v>
      </c>
      <c r="H1794" s="171"/>
      <c r="I1794" s="172">
        <f>ROUND(E1794*H1794,2)</f>
        <v>0</v>
      </c>
      <c r="J1794" s="171"/>
      <c r="K1794" s="172">
        <f>ROUND(E1794*J1794,2)</f>
        <v>0</v>
      </c>
      <c r="L1794" s="172">
        <v>15</v>
      </c>
      <c r="M1794" s="172">
        <f>G1794*(1+L1794/100)</f>
        <v>0</v>
      </c>
      <c r="N1794" s="172">
        <v>0</v>
      </c>
      <c r="O1794" s="172">
        <f>ROUND(E1794*N1794,2)</f>
        <v>0</v>
      </c>
      <c r="P1794" s="172">
        <v>0</v>
      </c>
      <c r="Q1794" s="172">
        <f>ROUND(E1794*P1794,2)</f>
        <v>0</v>
      </c>
      <c r="R1794" s="172"/>
      <c r="S1794" s="172" t="s">
        <v>282</v>
      </c>
      <c r="T1794" s="173" t="s">
        <v>283</v>
      </c>
      <c r="U1794" s="157">
        <v>0</v>
      </c>
      <c r="V1794" s="157">
        <f>ROUND(E1794*U1794,2)</f>
        <v>0</v>
      </c>
      <c r="W1794" s="157"/>
      <c r="X1794" s="157" t="s">
        <v>284</v>
      </c>
      <c r="Y1794" s="148"/>
      <c r="Z1794" s="148"/>
      <c r="AA1794" s="148"/>
      <c r="AB1794" s="148"/>
      <c r="AC1794" s="148"/>
      <c r="AD1794" s="148"/>
      <c r="AE1794" s="148"/>
      <c r="AF1794" s="148"/>
      <c r="AG1794" s="148" t="s">
        <v>285</v>
      </c>
      <c r="AH1794" s="148"/>
      <c r="AI1794" s="148"/>
      <c r="AJ1794" s="148"/>
      <c r="AK1794" s="148"/>
      <c r="AL1794" s="148"/>
      <c r="AM1794" s="148"/>
      <c r="AN1794" s="148"/>
      <c r="AO1794" s="148"/>
      <c r="AP1794" s="148"/>
      <c r="AQ1794" s="148"/>
      <c r="AR1794" s="148"/>
      <c r="AS1794" s="148"/>
      <c r="AT1794" s="148"/>
      <c r="AU1794" s="148"/>
      <c r="AV1794" s="148"/>
      <c r="AW1794" s="148"/>
      <c r="AX1794" s="148"/>
      <c r="AY1794" s="148"/>
      <c r="AZ1794" s="148"/>
      <c r="BA1794" s="148"/>
      <c r="BB1794" s="148"/>
      <c r="BC1794" s="148"/>
      <c r="BD1794" s="148"/>
      <c r="BE1794" s="148"/>
      <c r="BF1794" s="148"/>
      <c r="BG1794" s="148"/>
      <c r="BH1794" s="148"/>
    </row>
    <row r="1795" spans="1:60" outlineLevel="1" x14ac:dyDescent="0.2">
      <c r="A1795" s="155"/>
      <c r="B1795" s="156"/>
      <c r="C1795" s="240" t="s">
        <v>1762</v>
      </c>
      <c r="D1795" s="241"/>
      <c r="E1795" s="241"/>
      <c r="F1795" s="241"/>
      <c r="G1795" s="241"/>
      <c r="H1795" s="157"/>
      <c r="I1795" s="157"/>
      <c r="J1795" s="157"/>
      <c r="K1795" s="157"/>
      <c r="L1795" s="157"/>
      <c r="M1795" s="157"/>
      <c r="N1795" s="157"/>
      <c r="O1795" s="157"/>
      <c r="P1795" s="157"/>
      <c r="Q1795" s="157"/>
      <c r="R1795" s="157"/>
      <c r="S1795" s="157"/>
      <c r="T1795" s="157"/>
      <c r="U1795" s="157"/>
      <c r="V1795" s="157"/>
      <c r="W1795" s="157"/>
      <c r="X1795" s="157"/>
      <c r="Y1795" s="148"/>
      <c r="Z1795" s="148"/>
      <c r="AA1795" s="148"/>
      <c r="AB1795" s="148"/>
      <c r="AC1795" s="148"/>
      <c r="AD1795" s="148"/>
      <c r="AE1795" s="148"/>
      <c r="AF1795" s="148"/>
      <c r="AG1795" s="148" t="s">
        <v>1514</v>
      </c>
      <c r="AH1795" s="148"/>
      <c r="AI1795" s="148"/>
      <c r="AJ1795" s="148"/>
      <c r="AK1795" s="148"/>
      <c r="AL1795" s="148"/>
      <c r="AM1795" s="148"/>
      <c r="AN1795" s="148"/>
      <c r="AO1795" s="148"/>
      <c r="AP1795" s="148"/>
      <c r="AQ1795" s="148"/>
      <c r="AR1795" s="148"/>
      <c r="AS1795" s="148"/>
      <c r="AT1795" s="148"/>
      <c r="AU1795" s="148"/>
      <c r="AV1795" s="148"/>
      <c r="AW1795" s="148"/>
      <c r="AX1795" s="148"/>
      <c r="AY1795" s="148"/>
      <c r="AZ1795" s="148"/>
      <c r="BA1795" s="148"/>
      <c r="BB1795" s="148"/>
      <c r="BC1795" s="148"/>
      <c r="BD1795" s="148"/>
      <c r="BE1795" s="148"/>
      <c r="BF1795" s="148"/>
      <c r="BG1795" s="148"/>
      <c r="BH1795" s="148"/>
    </row>
    <row r="1796" spans="1:60" outlineLevel="1" x14ac:dyDescent="0.2">
      <c r="A1796" s="155"/>
      <c r="B1796" s="156"/>
      <c r="C1796" s="242" t="s">
        <v>1763</v>
      </c>
      <c r="D1796" s="243"/>
      <c r="E1796" s="243"/>
      <c r="F1796" s="243"/>
      <c r="G1796" s="243"/>
      <c r="H1796" s="157"/>
      <c r="I1796" s="157"/>
      <c r="J1796" s="157"/>
      <c r="K1796" s="157"/>
      <c r="L1796" s="157"/>
      <c r="M1796" s="157"/>
      <c r="N1796" s="157"/>
      <c r="O1796" s="157"/>
      <c r="P1796" s="157"/>
      <c r="Q1796" s="157"/>
      <c r="R1796" s="157"/>
      <c r="S1796" s="157"/>
      <c r="T1796" s="157"/>
      <c r="U1796" s="157"/>
      <c r="V1796" s="157"/>
      <c r="W1796" s="157"/>
      <c r="X1796" s="157"/>
      <c r="Y1796" s="148"/>
      <c r="Z1796" s="148"/>
      <c r="AA1796" s="148"/>
      <c r="AB1796" s="148"/>
      <c r="AC1796" s="148"/>
      <c r="AD1796" s="148"/>
      <c r="AE1796" s="148"/>
      <c r="AF1796" s="148"/>
      <c r="AG1796" s="148" t="s">
        <v>1514</v>
      </c>
      <c r="AH1796" s="148"/>
      <c r="AI1796" s="148"/>
      <c r="AJ1796" s="148"/>
      <c r="AK1796" s="148"/>
      <c r="AL1796" s="148"/>
      <c r="AM1796" s="148"/>
      <c r="AN1796" s="148"/>
      <c r="AO1796" s="148"/>
      <c r="AP1796" s="148"/>
      <c r="AQ1796" s="148"/>
      <c r="AR1796" s="148"/>
      <c r="AS1796" s="148"/>
      <c r="AT1796" s="148"/>
      <c r="AU1796" s="148"/>
      <c r="AV1796" s="148"/>
      <c r="AW1796" s="148"/>
      <c r="AX1796" s="148"/>
      <c r="AY1796" s="148"/>
      <c r="AZ1796" s="148"/>
      <c r="BA1796" s="148"/>
      <c r="BB1796" s="148"/>
      <c r="BC1796" s="148"/>
      <c r="BD1796" s="148"/>
      <c r="BE1796" s="148"/>
      <c r="BF1796" s="148"/>
      <c r="BG1796" s="148"/>
      <c r="BH1796" s="148"/>
    </row>
    <row r="1797" spans="1:60" outlineLevel="1" x14ac:dyDescent="0.2">
      <c r="A1797" s="155"/>
      <c r="B1797" s="156"/>
      <c r="C1797" s="242" t="s">
        <v>1764</v>
      </c>
      <c r="D1797" s="243"/>
      <c r="E1797" s="243"/>
      <c r="F1797" s="243"/>
      <c r="G1797" s="243"/>
      <c r="H1797" s="157"/>
      <c r="I1797" s="157"/>
      <c r="J1797" s="157"/>
      <c r="K1797" s="157"/>
      <c r="L1797" s="157"/>
      <c r="M1797" s="157"/>
      <c r="N1797" s="157"/>
      <c r="O1797" s="157"/>
      <c r="P1797" s="157"/>
      <c r="Q1797" s="157"/>
      <c r="R1797" s="157"/>
      <c r="S1797" s="157"/>
      <c r="T1797" s="157"/>
      <c r="U1797" s="157"/>
      <c r="V1797" s="157"/>
      <c r="W1797" s="157"/>
      <c r="X1797" s="157"/>
      <c r="Y1797" s="148"/>
      <c r="Z1797" s="148"/>
      <c r="AA1797" s="148"/>
      <c r="AB1797" s="148"/>
      <c r="AC1797" s="148"/>
      <c r="AD1797" s="148"/>
      <c r="AE1797" s="148"/>
      <c r="AF1797" s="148"/>
      <c r="AG1797" s="148" t="s">
        <v>1514</v>
      </c>
      <c r="AH1797" s="148"/>
      <c r="AI1797" s="148"/>
      <c r="AJ1797" s="148"/>
      <c r="AK1797" s="148"/>
      <c r="AL1797" s="148"/>
      <c r="AM1797" s="148"/>
      <c r="AN1797" s="148"/>
      <c r="AO1797" s="148"/>
      <c r="AP1797" s="148"/>
      <c r="AQ1797" s="148"/>
      <c r="AR1797" s="148"/>
      <c r="AS1797" s="148"/>
      <c r="AT1797" s="148"/>
      <c r="AU1797" s="148"/>
      <c r="AV1797" s="148"/>
      <c r="AW1797" s="148"/>
      <c r="AX1797" s="148"/>
      <c r="AY1797" s="148"/>
      <c r="AZ1797" s="148"/>
      <c r="BA1797" s="148"/>
      <c r="BB1797" s="148"/>
      <c r="BC1797" s="148"/>
      <c r="BD1797" s="148"/>
      <c r="BE1797" s="148"/>
      <c r="BF1797" s="148"/>
      <c r="BG1797" s="148"/>
      <c r="BH1797" s="148"/>
    </row>
    <row r="1798" spans="1:60" outlineLevel="1" x14ac:dyDescent="0.2">
      <c r="A1798" s="155"/>
      <c r="B1798" s="156"/>
      <c r="C1798" s="242" t="s">
        <v>1742</v>
      </c>
      <c r="D1798" s="243"/>
      <c r="E1798" s="243"/>
      <c r="F1798" s="243"/>
      <c r="G1798" s="243"/>
      <c r="H1798" s="157"/>
      <c r="I1798" s="157"/>
      <c r="J1798" s="157"/>
      <c r="K1798" s="157"/>
      <c r="L1798" s="157"/>
      <c r="M1798" s="157"/>
      <c r="N1798" s="157"/>
      <c r="O1798" s="157"/>
      <c r="P1798" s="157"/>
      <c r="Q1798" s="157"/>
      <c r="R1798" s="157"/>
      <c r="S1798" s="157"/>
      <c r="T1798" s="157"/>
      <c r="U1798" s="157"/>
      <c r="V1798" s="157"/>
      <c r="W1798" s="157"/>
      <c r="X1798" s="157"/>
      <c r="Y1798" s="148"/>
      <c r="Z1798" s="148"/>
      <c r="AA1798" s="148"/>
      <c r="AB1798" s="148"/>
      <c r="AC1798" s="148"/>
      <c r="AD1798" s="148"/>
      <c r="AE1798" s="148"/>
      <c r="AF1798" s="148"/>
      <c r="AG1798" s="148" t="s">
        <v>1514</v>
      </c>
      <c r="AH1798" s="148"/>
      <c r="AI1798" s="148"/>
      <c r="AJ1798" s="148"/>
      <c r="AK1798" s="148"/>
      <c r="AL1798" s="148"/>
      <c r="AM1798" s="148"/>
      <c r="AN1798" s="148"/>
      <c r="AO1798" s="148"/>
      <c r="AP1798" s="148"/>
      <c r="AQ1798" s="148"/>
      <c r="AR1798" s="148"/>
      <c r="AS1798" s="148"/>
      <c r="AT1798" s="148"/>
      <c r="AU1798" s="148"/>
      <c r="AV1798" s="148"/>
      <c r="AW1798" s="148"/>
      <c r="AX1798" s="148"/>
      <c r="AY1798" s="148"/>
      <c r="AZ1798" s="148"/>
      <c r="BA1798" s="148"/>
      <c r="BB1798" s="148"/>
      <c r="BC1798" s="148"/>
      <c r="BD1798" s="148"/>
      <c r="BE1798" s="148"/>
      <c r="BF1798" s="148"/>
      <c r="BG1798" s="148"/>
      <c r="BH1798" s="148"/>
    </row>
    <row r="1799" spans="1:60" outlineLevel="1" x14ac:dyDescent="0.2">
      <c r="A1799" s="174">
        <v>392</v>
      </c>
      <c r="B1799" s="175" t="s">
        <v>1765</v>
      </c>
      <c r="C1799" s="186" t="s">
        <v>1766</v>
      </c>
      <c r="D1799" s="176" t="s">
        <v>281</v>
      </c>
      <c r="E1799" s="177">
        <v>15</v>
      </c>
      <c r="F1799" s="178"/>
      <c r="G1799" s="179">
        <f t="shared" ref="G1799:G1826" si="21">ROUND(E1799*F1799,2)</f>
        <v>0</v>
      </c>
      <c r="H1799" s="178"/>
      <c r="I1799" s="179">
        <f t="shared" ref="I1799:I1826" si="22">ROUND(E1799*H1799,2)</f>
        <v>0</v>
      </c>
      <c r="J1799" s="178"/>
      <c r="K1799" s="179">
        <f t="shared" ref="K1799:K1826" si="23">ROUND(E1799*J1799,2)</f>
        <v>0</v>
      </c>
      <c r="L1799" s="179">
        <v>15</v>
      </c>
      <c r="M1799" s="179">
        <f t="shared" ref="M1799:M1826" si="24">G1799*(1+L1799/100)</f>
        <v>0</v>
      </c>
      <c r="N1799" s="179">
        <v>0</v>
      </c>
      <c r="O1799" s="179">
        <f t="shared" ref="O1799:O1826" si="25">ROUND(E1799*N1799,2)</f>
        <v>0</v>
      </c>
      <c r="P1799" s="179">
        <v>0</v>
      </c>
      <c r="Q1799" s="179">
        <f t="shared" ref="Q1799:Q1826" si="26">ROUND(E1799*P1799,2)</f>
        <v>0</v>
      </c>
      <c r="R1799" s="179"/>
      <c r="S1799" s="179" t="s">
        <v>282</v>
      </c>
      <c r="T1799" s="180" t="s">
        <v>283</v>
      </c>
      <c r="U1799" s="157">
        <v>0</v>
      </c>
      <c r="V1799" s="157">
        <f t="shared" ref="V1799:V1826" si="27">ROUND(E1799*U1799,2)</f>
        <v>0</v>
      </c>
      <c r="W1799" s="157"/>
      <c r="X1799" s="157" t="s">
        <v>284</v>
      </c>
      <c r="Y1799" s="148"/>
      <c r="Z1799" s="148"/>
      <c r="AA1799" s="148"/>
      <c r="AB1799" s="148"/>
      <c r="AC1799" s="148"/>
      <c r="AD1799" s="148"/>
      <c r="AE1799" s="148"/>
      <c r="AF1799" s="148"/>
      <c r="AG1799" s="148" t="s">
        <v>285</v>
      </c>
      <c r="AH1799" s="148"/>
      <c r="AI1799" s="148"/>
      <c r="AJ1799" s="148"/>
      <c r="AK1799" s="148"/>
      <c r="AL1799" s="148"/>
      <c r="AM1799" s="148"/>
      <c r="AN1799" s="148"/>
      <c r="AO1799" s="148"/>
      <c r="AP1799" s="148"/>
      <c r="AQ1799" s="148"/>
      <c r="AR1799" s="148"/>
      <c r="AS1799" s="148"/>
      <c r="AT1799" s="148"/>
      <c r="AU1799" s="148"/>
      <c r="AV1799" s="148"/>
      <c r="AW1799" s="148"/>
      <c r="AX1799" s="148"/>
      <c r="AY1799" s="148"/>
      <c r="AZ1799" s="148"/>
      <c r="BA1799" s="148"/>
      <c r="BB1799" s="148"/>
      <c r="BC1799" s="148"/>
      <c r="BD1799" s="148"/>
      <c r="BE1799" s="148"/>
      <c r="BF1799" s="148"/>
      <c r="BG1799" s="148"/>
      <c r="BH1799" s="148"/>
    </row>
    <row r="1800" spans="1:60" outlineLevel="1" x14ac:dyDescent="0.2">
      <c r="A1800" s="174">
        <v>393</v>
      </c>
      <c r="B1800" s="175" t="s">
        <v>1767</v>
      </c>
      <c r="C1800" s="186" t="s">
        <v>1768</v>
      </c>
      <c r="D1800" s="176" t="s">
        <v>281</v>
      </c>
      <c r="E1800" s="177">
        <v>1</v>
      </c>
      <c r="F1800" s="178"/>
      <c r="G1800" s="179">
        <f t="shared" si="21"/>
        <v>0</v>
      </c>
      <c r="H1800" s="178"/>
      <c r="I1800" s="179">
        <f t="shared" si="22"/>
        <v>0</v>
      </c>
      <c r="J1800" s="178"/>
      <c r="K1800" s="179">
        <f t="shared" si="23"/>
        <v>0</v>
      </c>
      <c r="L1800" s="179">
        <v>15</v>
      </c>
      <c r="M1800" s="179">
        <f t="shared" si="24"/>
        <v>0</v>
      </c>
      <c r="N1800" s="179">
        <v>0</v>
      </c>
      <c r="O1800" s="179">
        <f t="shared" si="25"/>
        <v>0</v>
      </c>
      <c r="P1800" s="179">
        <v>0</v>
      </c>
      <c r="Q1800" s="179">
        <f t="shared" si="26"/>
        <v>0</v>
      </c>
      <c r="R1800" s="179"/>
      <c r="S1800" s="179" t="s">
        <v>282</v>
      </c>
      <c r="T1800" s="180" t="s">
        <v>283</v>
      </c>
      <c r="U1800" s="157">
        <v>0</v>
      </c>
      <c r="V1800" s="157">
        <f t="shared" si="27"/>
        <v>0</v>
      </c>
      <c r="W1800" s="157"/>
      <c r="X1800" s="157" t="s">
        <v>284</v>
      </c>
      <c r="Y1800" s="148"/>
      <c r="Z1800" s="148"/>
      <c r="AA1800" s="148"/>
      <c r="AB1800" s="148"/>
      <c r="AC1800" s="148"/>
      <c r="AD1800" s="148"/>
      <c r="AE1800" s="148"/>
      <c r="AF1800" s="148"/>
      <c r="AG1800" s="148" t="s">
        <v>285</v>
      </c>
      <c r="AH1800" s="148"/>
      <c r="AI1800" s="148"/>
      <c r="AJ1800" s="148"/>
      <c r="AK1800" s="148"/>
      <c r="AL1800" s="148"/>
      <c r="AM1800" s="148"/>
      <c r="AN1800" s="148"/>
      <c r="AO1800" s="148"/>
      <c r="AP1800" s="148"/>
      <c r="AQ1800" s="148"/>
      <c r="AR1800" s="148"/>
      <c r="AS1800" s="148"/>
      <c r="AT1800" s="148"/>
      <c r="AU1800" s="148"/>
      <c r="AV1800" s="148"/>
      <c r="AW1800" s="148"/>
      <c r="AX1800" s="148"/>
      <c r="AY1800" s="148"/>
      <c r="AZ1800" s="148"/>
      <c r="BA1800" s="148"/>
      <c r="BB1800" s="148"/>
      <c r="BC1800" s="148"/>
      <c r="BD1800" s="148"/>
      <c r="BE1800" s="148"/>
      <c r="BF1800" s="148"/>
      <c r="BG1800" s="148"/>
      <c r="BH1800" s="148"/>
    </row>
    <row r="1801" spans="1:60" ht="22.5" outlineLevel="1" x14ac:dyDescent="0.2">
      <c r="A1801" s="174">
        <v>394</v>
      </c>
      <c r="B1801" s="175" t="s">
        <v>1769</v>
      </c>
      <c r="C1801" s="186" t="s">
        <v>1770</v>
      </c>
      <c r="D1801" s="176" t="s">
        <v>281</v>
      </c>
      <c r="E1801" s="177">
        <v>1</v>
      </c>
      <c r="F1801" s="178"/>
      <c r="G1801" s="179">
        <f t="shared" si="21"/>
        <v>0</v>
      </c>
      <c r="H1801" s="178"/>
      <c r="I1801" s="179">
        <f t="shared" si="22"/>
        <v>0</v>
      </c>
      <c r="J1801" s="178"/>
      <c r="K1801" s="179">
        <f t="shared" si="23"/>
        <v>0</v>
      </c>
      <c r="L1801" s="179">
        <v>15</v>
      </c>
      <c r="M1801" s="179">
        <f t="shared" si="24"/>
        <v>0</v>
      </c>
      <c r="N1801" s="179">
        <v>0</v>
      </c>
      <c r="O1801" s="179">
        <f t="shared" si="25"/>
        <v>0</v>
      </c>
      <c r="P1801" s="179">
        <v>0</v>
      </c>
      <c r="Q1801" s="179">
        <f t="shared" si="26"/>
        <v>0</v>
      </c>
      <c r="R1801" s="179"/>
      <c r="S1801" s="179" t="s">
        <v>282</v>
      </c>
      <c r="T1801" s="180" t="s">
        <v>283</v>
      </c>
      <c r="U1801" s="157">
        <v>0</v>
      </c>
      <c r="V1801" s="157">
        <f t="shared" si="27"/>
        <v>0</v>
      </c>
      <c r="W1801" s="157"/>
      <c r="X1801" s="157" t="s">
        <v>284</v>
      </c>
      <c r="Y1801" s="148"/>
      <c r="Z1801" s="148"/>
      <c r="AA1801" s="148"/>
      <c r="AB1801" s="148"/>
      <c r="AC1801" s="148"/>
      <c r="AD1801" s="148"/>
      <c r="AE1801" s="148"/>
      <c r="AF1801" s="148"/>
      <c r="AG1801" s="148" t="s">
        <v>285</v>
      </c>
      <c r="AH1801" s="148"/>
      <c r="AI1801" s="148"/>
      <c r="AJ1801" s="148"/>
      <c r="AK1801" s="148"/>
      <c r="AL1801" s="148"/>
      <c r="AM1801" s="148"/>
      <c r="AN1801" s="148"/>
      <c r="AO1801" s="148"/>
      <c r="AP1801" s="148"/>
      <c r="AQ1801" s="148"/>
      <c r="AR1801" s="148"/>
      <c r="AS1801" s="148"/>
      <c r="AT1801" s="148"/>
      <c r="AU1801" s="148"/>
      <c r="AV1801" s="148"/>
      <c r="AW1801" s="148"/>
      <c r="AX1801" s="148"/>
      <c r="AY1801" s="148"/>
      <c r="AZ1801" s="148"/>
      <c r="BA1801" s="148"/>
      <c r="BB1801" s="148"/>
      <c r="BC1801" s="148"/>
      <c r="BD1801" s="148"/>
      <c r="BE1801" s="148"/>
      <c r="BF1801" s="148"/>
      <c r="BG1801" s="148"/>
      <c r="BH1801" s="148"/>
    </row>
    <row r="1802" spans="1:60" ht="22.5" outlineLevel="1" x14ac:dyDescent="0.2">
      <c r="A1802" s="174">
        <v>395</v>
      </c>
      <c r="B1802" s="175" t="s">
        <v>1771</v>
      </c>
      <c r="C1802" s="186" t="s">
        <v>1772</v>
      </c>
      <c r="D1802" s="176" t="s">
        <v>281</v>
      </c>
      <c r="E1802" s="177">
        <v>8</v>
      </c>
      <c r="F1802" s="178"/>
      <c r="G1802" s="179">
        <f t="shared" si="21"/>
        <v>0</v>
      </c>
      <c r="H1802" s="178"/>
      <c r="I1802" s="179">
        <f t="shared" si="22"/>
        <v>0</v>
      </c>
      <c r="J1802" s="178"/>
      <c r="K1802" s="179">
        <f t="shared" si="23"/>
        <v>0</v>
      </c>
      <c r="L1802" s="179">
        <v>15</v>
      </c>
      <c r="M1802" s="179">
        <f t="shared" si="24"/>
        <v>0</v>
      </c>
      <c r="N1802" s="179">
        <v>0</v>
      </c>
      <c r="O1802" s="179">
        <f t="shared" si="25"/>
        <v>0</v>
      </c>
      <c r="P1802" s="179">
        <v>0</v>
      </c>
      <c r="Q1802" s="179">
        <f t="shared" si="26"/>
        <v>0</v>
      </c>
      <c r="R1802" s="179"/>
      <c r="S1802" s="179" t="s">
        <v>282</v>
      </c>
      <c r="T1802" s="180" t="s">
        <v>283</v>
      </c>
      <c r="U1802" s="157">
        <v>0</v>
      </c>
      <c r="V1802" s="157">
        <f t="shared" si="27"/>
        <v>0</v>
      </c>
      <c r="W1802" s="157"/>
      <c r="X1802" s="157" t="s">
        <v>284</v>
      </c>
      <c r="Y1802" s="148"/>
      <c r="Z1802" s="148"/>
      <c r="AA1802" s="148"/>
      <c r="AB1802" s="148"/>
      <c r="AC1802" s="148"/>
      <c r="AD1802" s="148"/>
      <c r="AE1802" s="148"/>
      <c r="AF1802" s="148"/>
      <c r="AG1802" s="148" t="s">
        <v>285</v>
      </c>
      <c r="AH1802" s="148"/>
      <c r="AI1802" s="148"/>
      <c r="AJ1802" s="148"/>
      <c r="AK1802" s="148"/>
      <c r="AL1802" s="148"/>
      <c r="AM1802" s="148"/>
      <c r="AN1802" s="148"/>
      <c r="AO1802" s="148"/>
      <c r="AP1802" s="148"/>
      <c r="AQ1802" s="148"/>
      <c r="AR1802" s="148"/>
      <c r="AS1802" s="148"/>
      <c r="AT1802" s="148"/>
      <c r="AU1802" s="148"/>
      <c r="AV1802" s="148"/>
      <c r="AW1802" s="148"/>
      <c r="AX1802" s="148"/>
      <c r="AY1802" s="148"/>
      <c r="AZ1802" s="148"/>
      <c r="BA1802" s="148"/>
      <c r="BB1802" s="148"/>
      <c r="BC1802" s="148"/>
      <c r="BD1802" s="148"/>
      <c r="BE1802" s="148"/>
      <c r="BF1802" s="148"/>
      <c r="BG1802" s="148"/>
      <c r="BH1802" s="148"/>
    </row>
    <row r="1803" spans="1:60" ht="22.5" outlineLevel="1" x14ac:dyDescent="0.2">
      <c r="A1803" s="174">
        <v>396</v>
      </c>
      <c r="B1803" s="175" t="s">
        <v>1773</v>
      </c>
      <c r="C1803" s="186" t="s">
        <v>1774</v>
      </c>
      <c r="D1803" s="176" t="s">
        <v>281</v>
      </c>
      <c r="E1803" s="177">
        <v>1</v>
      </c>
      <c r="F1803" s="178"/>
      <c r="G1803" s="179">
        <f t="shared" si="21"/>
        <v>0</v>
      </c>
      <c r="H1803" s="178"/>
      <c r="I1803" s="179">
        <f t="shared" si="22"/>
        <v>0</v>
      </c>
      <c r="J1803" s="178"/>
      <c r="K1803" s="179">
        <f t="shared" si="23"/>
        <v>0</v>
      </c>
      <c r="L1803" s="179">
        <v>15</v>
      </c>
      <c r="M1803" s="179">
        <f t="shared" si="24"/>
        <v>0</v>
      </c>
      <c r="N1803" s="179">
        <v>0</v>
      </c>
      <c r="O1803" s="179">
        <f t="shared" si="25"/>
        <v>0</v>
      </c>
      <c r="P1803" s="179">
        <v>0</v>
      </c>
      <c r="Q1803" s="179">
        <f t="shared" si="26"/>
        <v>0</v>
      </c>
      <c r="R1803" s="179"/>
      <c r="S1803" s="179" t="s">
        <v>282</v>
      </c>
      <c r="T1803" s="180" t="s">
        <v>283</v>
      </c>
      <c r="U1803" s="157">
        <v>0</v>
      </c>
      <c r="V1803" s="157">
        <f t="shared" si="27"/>
        <v>0</v>
      </c>
      <c r="W1803" s="157"/>
      <c r="X1803" s="157" t="s">
        <v>284</v>
      </c>
      <c r="Y1803" s="148"/>
      <c r="Z1803" s="148"/>
      <c r="AA1803" s="148"/>
      <c r="AB1803" s="148"/>
      <c r="AC1803" s="148"/>
      <c r="AD1803" s="148"/>
      <c r="AE1803" s="148"/>
      <c r="AF1803" s="148"/>
      <c r="AG1803" s="148" t="s">
        <v>285</v>
      </c>
      <c r="AH1803" s="148"/>
      <c r="AI1803" s="148"/>
      <c r="AJ1803" s="148"/>
      <c r="AK1803" s="148"/>
      <c r="AL1803" s="148"/>
      <c r="AM1803" s="148"/>
      <c r="AN1803" s="148"/>
      <c r="AO1803" s="148"/>
      <c r="AP1803" s="148"/>
      <c r="AQ1803" s="148"/>
      <c r="AR1803" s="148"/>
      <c r="AS1803" s="148"/>
      <c r="AT1803" s="148"/>
      <c r="AU1803" s="148"/>
      <c r="AV1803" s="148"/>
      <c r="AW1803" s="148"/>
      <c r="AX1803" s="148"/>
      <c r="AY1803" s="148"/>
      <c r="AZ1803" s="148"/>
      <c r="BA1803" s="148"/>
      <c r="BB1803" s="148"/>
      <c r="BC1803" s="148"/>
      <c r="BD1803" s="148"/>
      <c r="BE1803" s="148"/>
      <c r="BF1803" s="148"/>
      <c r="BG1803" s="148"/>
      <c r="BH1803" s="148"/>
    </row>
    <row r="1804" spans="1:60" outlineLevel="1" x14ac:dyDescent="0.2">
      <c r="A1804" s="174">
        <v>397</v>
      </c>
      <c r="B1804" s="175" t="s">
        <v>1775</v>
      </c>
      <c r="C1804" s="186" t="s">
        <v>1776</v>
      </c>
      <c r="D1804" s="176" t="s">
        <v>281</v>
      </c>
      <c r="E1804" s="177">
        <v>10</v>
      </c>
      <c r="F1804" s="178"/>
      <c r="G1804" s="179">
        <f t="shared" si="21"/>
        <v>0</v>
      </c>
      <c r="H1804" s="178"/>
      <c r="I1804" s="179">
        <f t="shared" si="22"/>
        <v>0</v>
      </c>
      <c r="J1804" s="178"/>
      <c r="K1804" s="179">
        <f t="shared" si="23"/>
        <v>0</v>
      </c>
      <c r="L1804" s="179">
        <v>15</v>
      </c>
      <c r="M1804" s="179">
        <f t="shared" si="24"/>
        <v>0</v>
      </c>
      <c r="N1804" s="179">
        <v>0</v>
      </c>
      <c r="O1804" s="179">
        <f t="shared" si="25"/>
        <v>0</v>
      </c>
      <c r="P1804" s="179">
        <v>0</v>
      </c>
      <c r="Q1804" s="179">
        <f t="shared" si="26"/>
        <v>0</v>
      </c>
      <c r="R1804" s="179"/>
      <c r="S1804" s="179" t="s">
        <v>282</v>
      </c>
      <c r="T1804" s="180" t="s">
        <v>283</v>
      </c>
      <c r="U1804" s="157">
        <v>0</v>
      </c>
      <c r="V1804" s="157">
        <f t="shared" si="27"/>
        <v>0</v>
      </c>
      <c r="W1804" s="157"/>
      <c r="X1804" s="157" t="s">
        <v>284</v>
      </c>
      <c r="Y1804" s="148"/>
      <c r="Z1804" s="148"/>
      <c r="AA1804" s="148"/>
      <c r="AB1804" s="148"/>
      <c r="AC1804" s="148"/>
      <c r="AD1804" s="148"/>
      <c r="AE1804" s="148"/>
      <c r="AF1804" s="148"/>
      <c r="AG1804" s="148" t="s">
        <v>285</v>
      </c>
      <c r="AH1804" s="148"/>
      <c r="AI1804" s="148"/>
      <c r="AJ1804" s="148"/>
      <c r="AK1804" s="148"/>
      <c r="AL1804" s="148"/>
      <c r="AM1804" s="148"/>
      <c r="AN1804" s="148"/>
      <c r="AO1804" s="148"/>
      <c r="AP1804" s="148"/>
      <c r="AQ1804" s="148"/>
      <c r="AR1804" s="148"/>
      <c r="AS1804" s="148"/>
      <c r="AT1804" s="148"/>
      <c r="AU1804" s="148"/>
      <c r="AV1804" s="148"/>
      <c r="AW1804" s="148"/>
      <c r="AX1804" s="148"/>
      <c r="AY1804" s="148"/>
      <c r="AZ1804" s="148"/>
      <c r="BA1804" s="148"/>
      <c r="BB1804" s="148"/>
      <c r="BC1804" s="148"/>
      <c r="BD1804" s="148"/>
      <c r="BE1804" s="148"/>
      <c r="BF1804" s="148"/>
      <c r="BG1804" s="148"/>
      <c r="BH1804" s="148"/>
    </row>
    <row r="1805" spans="1:60" ht="22.5" outlineLevel="1" x14ac:dyDescent="0.2">
      <c r="A1805" s="174">
        <v>398</v>
      </c>
      <c r="B1805" s="175" t="s">
        <v>1777</v>
      </c>
      <c r="C1805" s="186" t="s">
        <v>1778</v>
      </c>
      <c r="D1805" s="176" t="s">
        <v>281</v>
      </c>
      <c r="E1805" s="177">
        <v>2</v>
      </c>
      <c r="F1805" s="178"/>
      <c r="G1805" s="179">
        <f t="shared" si="21"/>
        <v>0</v>
      </c>
      <c r="H1805" s="178"/>
      <c r="I1805" s="179">
        <f t="shared" si="22"/>
        <v>0</v>
      </c>
      <c r="J1805" s="178"/>
      <c r="K1805" s="179">
        <f t="shared" si="23"/>
        <v>0</v>
      </c>
      <c r="L1805" s="179">
        <v>15</v>
      </c>
      <c r="M1805" s="179">
        <f t="shared" si="24"/>
        <v>0</v>
      </c>
      <c r="N1805" s="179">
        <v>0</v>
      </c>
      <c r="O1805" s="179">
        <f t="shared" si="25"/>
        <v>0</v>
      </c>
      <c r="P1805" s="179">
        <v>0</v>
      </c>
      <c r="Q1805" s="179">
        <f t="shared" si="26"/>
        <v>0</v>
      </c>
      <c r="R1805" s="179"/>
      <c r="S1805" s="179" t="s">
        <v>282</v>
      </c>
      <c r="T1805" s="180" t="s">
        <v>283</v>
      </c>
      <c r="U1805" s="157">
        <v>0</v>
      </c>
      <c r="V1805" s="157">
        <f t="shared" si="27"/>
        <v>0</v>
      </c>
      <c r="W1805" s="157"/>
      <c r="X1805" s="157" t="s">
        <v>284</v>
      </c>
      <c r="Y1805" s="148"/>
      <c r="Z1805" s="148"/>
      <c r="AA1805" s="148"/>
      <c r="AB1805" s="148"/>
      <c r="AC1805" s="148"/>
      <c r="AD1805" s="148"/>
      <c r="AE1805" s="148"/>
      <c r="AF1805" s="148"/>
      <c r="AG1805" s="148" t="s">
        <v>285</v>
      </c>
      <c r="AH1805" s="148"/>
      <c r="AI1805" s="148"/>
      <c r="AJ1805" s="148"/>
      <c r="AK1805" s="148"/>
      <c r="AL1805" s="148"/>
      <c r="AM1805" s="148"/>
      <c r="AN1805" s="148"/>
      <c r="AO1805" s="148"/>
      <c r="AP1805" s="148"/>
      <c r="AQ1805" s="148"/>
      <c r="AR1805" s="148"/>
      <c r="AS1805" s="148"/>
      <c r="AT1805" s="148"/>
      <c r="AU1805" s="148"/>
      <c r="AV1805" s="148"/>
      <c r="AW1805" s="148"/>
      <c r="AX1805" s="148"/>
      <c r="AY1805" s="148"/>
      <c r="AZ1805" s="148"/>
      <c r="BA1805" s="148"/>
      <c r="BB1805" s="148"/>
      <c r="BC1805" s="148"/>
      <c r="BD1805" s="148"/>
      <c r="BE1805" s="148"/>
      <c r="BF1805" s="148"/>
      <c r="BG1805" s="148"/>
      <c r="BH1805" s="148"/>
    </row>
    <row r="1806" spans="1:60" ht="22.5" outlineLevel="1" x14ac:dyDescent="0.2">
      <c r="A1806" s="174">
        <v>399</v>
      </c>
      <c r="B1806" s="175" t="s">
        <v>1779</v>
      </c>
      <c r="C1806" s="186" t="s">
        <v>1780</v>
      </c>
      <c r="D1806" s="176" t="s">
        <v>281</v>
      </c>
      <c r="E1806" s="177">
        <v>17</v>
      </c>
      <c r="F1806" s="178"/>
      <c r="G1806" s="179">
        <f t="shared" si="21"/>
        <v>0</v>
      </c>
      <c r="H1806" s="178"/>
      <c r="I1806" s="179">
        <f t="shared" si="22"/>
        <v>0</v>
      </c>
      <c r="J1806" s="178"/>
      <c r="K1806" s="179">
        <f t="shared" si="23"/>
        <v>0</v>
      </c>
      <c r="L1806" s="179">
        <v>15</v>
      </c>
      <c r="M1806" s="179">
        <f t="shared" si="24"/>
        <v>0</v>
      </c>
      <c r="N1806" s="179">
        <v>0</v>
      </c>
      <c r="O1806" s="179">
        <f t="shared" si="25"/>
        <v>0</v>
      </c>
      <c r="P1806" s="179">
        <v>0</v>
      </c>
      <c r="Q1806" s="179">
        <f t="shared" si="26"/>
        <v>0</v>
      </c>
      <c r="R1806" s="179"/>
      <c r="S1806" s="179" t="s">
        <v>282</v>
      </c>
      <c r="T1806" s="180" t="s">
        <v>283</v>
      </c>
      <c r="U1806" s="157">
        <v>0</v>
      </c>
      <c r="V1806" s="157">
        <f t="shared" si="27"/>
        <v>0</v>
      </c>
      <c r="W1806" s="157"/>
      <c r="X1806" s="157" t="s">
        <v>284</v>
      </c>
      <c r="Y1806" s="148"/>
      <c r="Z1806" s="148"/>
      <c r="AA1806" s="148"/>
      <c r="AB1806" s="148"/>
      <c r="AC1806" s="148"/>
      <c r="AD1806" s="148"/>
      <c r="AE1806" s="148"/>
      <c r="AF1806" s="148"/>
      <c r="AG1806" s="148" t="s">
        <v>285</v>
      </c>
      <c r="AH1806" s="148"/>
      <c r="AI1806" s="148"/>
      <c r="AJ1806" s="148"/>
      <c r="AK1806" s="148"/>
      <c r="AL1806" s="148"/>
      <c r="AM1806" s="148"/>
      <c r="AN1806" s="148"/>
      <c r="AO1806" s="148"/>
      <c r="AP1806" s="148"/>
      <c r="AQ1806" s="148"/>
      <c r="AR1806" s="148"/>
      <c r="AS1806" s="148"/>
      <c r="AT1806" s="148"/>
      <c r="AU1806" s="148"/>
      <c r="AV1806" s="148"/>
      <c r="AW1806" s="148"/>
      <c r="AX1806" s="148"/>
      <c r="AY1806" s="148"/>
      <c r="AZ1806" s="148"/>
      <c r="BA1806" s="148"/>
      <c r="BB1806" s="148"/>
      <c r="BC1806" s="148"/>
      <c r="BD1806" s="148"/>
      <c r="BE1806" s="148"/>
      <c r="BF1806" s="148"/>
      <c r="BG1806" s="148"/>
      <c r="BH1806" s="148"/>
    </row>
    <row r="1807" spans="1:60" ht="22.5" outlineLevel="1" x14ac:dyDescent="0.2">
      <c r="A1807" s="174">
        <v>400</v>
      </c>
      <c r="B1807" s="175" t="s">
        <v>1781</v>
      </c>
      <c r="C1807" s="186" t="s">
        <v>1782</v>
      </c>
      <c r="D1807" s="176" t="s">
        <v>281</v>
      </c>
      <c r="E1807" s="177">
        <v>1</v>
      </c>
      <c r="F1807" s="178"/>
      <c r="G1807" s="179">
        <f t="shared" si="21"/>
        <v>0</v>
      </c>
      <c r="H1807" s="178"/>
      <c r="I1807" s="179">
        <f t="shared" si="22"/>
        <v>0</v>
      </c>
      <c r="J1807" s="178"/>
      <c r="K1807" s="179">
        <f t="shared" si="23"/>
        <v>0</v>
      </c>
      <c r="L1807" s="179">
        <v>15</v>
      </c>
      <c r="M1807" s="179">
        <f t="shared" si="24"/>
        <v>0</v>
      </c>
      <c r="N1807" s="179">
        <v>0</v>
      </c>
      <c r="O1807" s="179">
        <f t="shared" si="25"/>
        <v>0</v>
      </c>
      <c r="P1807" s="179">
        <v>0</v>
      </c>
      <c r="Q1807" s="179">
        <f t="shared" si="26"/>
        <v>0</v>
      </c>
      <c r="R1807" s="179"/>
      <c r="S1807" s="179" t="s">
        <v>282</v>
      </c>
      <c r="T1807" s="180" t="s">
        <v>283</v>
      </c>
      <c r="U1807" s="157">
        <v>0</v>
      </c>
      <c r="V1807" s="157">
        <f t="shared" si="27"/>
        <v>0</v>
      </c>
      <c r="W1807" s="157"/>
      <c r="X1807" s="157" t="s">
        <v>284</v>
      </c>
      <c r="Y1807" s="148"/>
      <c r="Z1807" s="148"/>
      <c r="AA1807" s="148"/>
      <c r="AB1807" s="148"/>
      <c r="AC1807" s="148"/>
      <c r="AD1807" s="148"/>
      <c r="AE1807" s="148"/>
      <c r="AF1807" s="148"/>
      <c r="AG1807" s="148" t="s">
        <v>285</v>
      </c>
      <c r="AH1807" s="148"/>
      <c r="AI1807" s="148"/>
      <c r="AJ1807" s="148"/>
      <c r="AK1807" s="148"/>
      <c r="AL1807" s="148"/>
      <c r="AM1807" s="148"/>
      <c r="AN1807" s="148"/>
      <c r="AO1807" s="148"/>
      <c r="AP1807" s="148"/>
      <c r="AQ1807" s="148"/>
      <c r="AR1807" s="148"/>
      <c r="AS1807" s="148"/>
      <c r="AT1807" s="148"/>
      <c r="AU1807" s="148"/>
      <c r="AV1807" s="148"/>
      <c r="AW1807" s="148"/>
      <c r="AX1807" s="148"/>
      <c r="AY1807" s="148"/>
      <c r="AZ1807" s="148"/>
      <c r="BA1807" s="148"/>
      <c r="BB1807" s="148"/>
      <c r="BC1807" s="148"/>
      <c r="BD1807" s="148"/>
      <c r="BE1807" s="148"/>
      <c r="BF1807" s="148"/>
      <c r="BG1807" s="148"/>
      <c r="BH1807" s="148"/>
    </row>
    <row r="1808" spans="1:60" outlineLevel="1" x14ac:dyDescent="0.2">
      <c r="A1808" s="174">
        <v>401</v>
      </c>
      <c r="B1808" s="175" t="s">
        <v>1783</v>
      </c>
      <c r="C1808" s="186" t="s">
        <v>1784</v>
      </c>
      <c r="D1808" s="176" t="s">
        <v>445</v>
      </c>
      <c r="E1808" s="177">
        <v>25</v>
      </c>
      <c r="F1808" s="178"/>
      <c r="G1808" s="179">
        <f t="shared" si="21"/>
        <v>0</v>
      </c>
      <c r="H1808" s="178"/>
      <c r="I1808" s="179">
        <f t="shared" si="22"/>
        <v>0</v>
      </c>
      <c r="J1808" s="178"/>
      <c r="K1808" s="179">
        <f t="shared" si="23"/>
        <v>0</v>
      </c>
      <c r="L1808" s="179">
        <v>15</v>
      </c>
      <c r="M1808" s="179">
        <f t="shared" si="24"/>
        <v>0</v>
      </c>
      <c r="N1808" s="179">
        <v>0</v>
      </c>
      <c r="O1808" s="179">
        <f t="shared" si="25"/>
        <v>0</v>
      </c>
      <c r="P1808" s="179">
        <v>0</v>
      </c>
      <c r="Q1808" s="179">
        <f t="shared" si="26"/>
        <v>0</v>
      </c>
      <c r="R1808" s="179"/>
      <c r="S1808" s="179" t="s">
        <v>282</v>
      </c>
      <c r="T1808" s="180" t="s">
        <v>283</v>
      </c>
      <c r="U1808" s="157">
        <v>0</v>
      </c>
      <c r="V1808" s="157">
        <f t="shared" si="27"/>
        <v>0</v>
      </c>
      <c r="W1808" s="157"/>
      <c r="X1808" s="157" t="s">
        <v>284</v>
      </c>
      <c r="Y1808" s="148"/>
      <c r="Z1808" s="148"/>
      <c r="AA1808" s="148"/>
      <c r="AB1808" s="148"/>
      <c r="AC1808" s="148"/>
      <c r="AD1808" s="148"/>
      <c r="AE1808" s="148"/>
      <c r="AF1808" s="148"/>
      <c r="AG1808" s="148" t="s">
        <v>285</v>
      </c>
      <c r="AH1808" s="148"/>
      <c r="AI1808" s="148"/>
      <c r="AJ1808" s="148"/>
      <c r="AK1808" s="148"/>
      <c r="AL1808" s="148"/>
      <c r="AM1808" s="148"/>
      <c r="AN1808" s="148"/>
      <c r="AO1808" s="148"/>
      <c r="AP1808" s="148"/>
      <c r="AQ1808" s="148"/>
      <c r="AR1808" s="148"/>
      <c r="AS1808" s="148"/>
      <c r="AT1808" s="148"/>
      <c r="AU1808" s="148"/>
      <c r="AV1808" s="148"/>
      <c r="AW1808" s="148"/>
      <c r="AX1808" s="148"/>
      <c r="AY1808" s="148"/>
      <c r="AZ1808" s="148"/>
      <c r="BA1808" s="148"/>
      <c r="BB1808" s="148"/>
      <c r="BC1808" s="148"/>
      <c r="BD1808" s="148"/>
      <c r="BE1808" s="148"/>
      <c r="BF1808" s="148"/>
      <c r="BG1808" s="148"/>
      <c r="BH1808" s="148"/>
    </row>
    <row r="1809" spans="1:60" outlineLevel="1" x14ac:dyDescent="0.2">
      <c r="A1809" s="174">
        <v>402</v>
      </c>
      <c r="B1809" s="175" t="s">
        <v>1785</v>
      </c>
      <c r="C1809" s="186" t="s">
        <v>1786</v>
      </c>
      <c r="D1809" s="176" t="s">
        <v>445</v>
      </c>
      <c r="E1809" s="177">
        <v>62</v>
      </c>
      <c r="F1809" s="178"/>
      <c r="G1809" s="179">
        <f t="shared" si="21"/>
        <v>0</v>
      </c>
      <c r="H1809" s="178"/>
      <c r="I1809" s="179">
        <f t="shared" si="22"/>
        <v>0</v>
      </c>
      <c r="J1809" s="178"/>
      <c r="K1809" s="179">
        <f t="shared" si="23"/>
        <v>0</v>
      </c>
      <c r="L1809" s="179">
        <v>15</v>
      </c>
      <c r="M1809" s="179">
        <f t="shared" si="24"/>
        <v>0</v>
      </c>
      <c r="N1809" s="179">
        <v>0</v>
      </c>
      <c r="O1809" s="179">
        <f t="shared" si="25"/>
        <v>0</v>
      </c>
      <c r="P1809" s="179">
        <v>0</v>
      </c>
      <c r="Q1809" s="179">
        <f t="shared" si="26"/>
        <v>0</v>
      </c>
      <c r="R1809" s="179"/>
      <c r="S1809" s="179" t="s">
        <v>282</v>
      </c>
      <c r="T1809" s="180" t="s">
        <v>283</v>
      </c>
      <c r="U1809" s="157">
        <v>0</v>
      </c>
      <c r="V1809" s="157">
        <f t="shared" si="27"/>
        <v>0</v>
      </c>
      <c r="W1809" s="157"/>
      <c r="X1809" s="157" t="s">
        <v>284</v>
      </c>
      <c r="Y1809" s="148"/>
      <c r="Z1809" s="148"/>
      <c r="AA1809" s="148"/>
      <c r="AB1809" s="148"/>
      <c r="AC1809" s="148"/>
      <c r="AD1809" s="148"/>
      <c r="AE1809" s="148"/>
      <c r="AF1809" s="148"/>
      <c r="AG1809" s="148" t="s">
        <v>285</v>
      </c>
      <c r="AH1809" s="148"/>
      <c r="AI1809" s="148"/>
      <c r="AJ1809" s="148"/>
      <c r="AK1809" s="148"/>
      <c r="AL1809" s="148"/>
      <c r="AM1809" s="148"/>
      <c r="AN1809" s="148"/>
      <c r="AO1809" s="148"/>
      <c r="AP1809" s="148"/>
      <c r="AQ1809" s="148"/>
      <c r="AR1809" s="148"/>
      <c r="AS1809" s="148"/>
      <c r="AT1809" s="148"/>
      <c r="AU1809" s="148"/>
      <c r="AV1809" s="148"/>
      <c r="AW1809" s="148"/>
      <c r="AX1809" s="148"/>
      <c r="AY1809" s="148"/>
      <c r="AZ1809" s="148"/>
      <c r="BA1809" s="148"/>
      <c r="BB1809" s="148"/>
      <c r="BC1809" s="148"/>
      <c r="BD1809" s="148"/>
      <c r="BE1809" s="148"/>
      <c r="BF1809" s="148"/>
      <c r="BG1809" s="148"/>
      <c r="BH1809" s="148"/>
    </row>
    <row r="1810" spans="1:60" ht="22.5" outlineLevel="1" x14ac:dyDescent="0.2">
      <c r="A1810" s="174">
        <v>403</v>
      </c>
      <c r="B1810" s="175" t="s">
        <v>1787</v>
      </c>
      <c r="C1810" s="186" t="s">
        <v>1788</v>
      </c>
      <c r="D1810" s="176" t="s">
        <v>281</v>
      </c>
      <c r="E1810" s="177">
        <v>2</v>
      </c>
      <c r="F1810" s="178"/>
      <c r="G1810" s="179">
        <f t="shared" si="21"/>
        <v>0</v>
      </c>
      <c r="H1810" s="178"/>
      <c r="I1810" s="179">
        <f t="shared" si="22"/>
        <v>0</v>
      </c>
      <c r="J1810" s="178"/>
      <c r="K1810" s="179">
        <f t="shared" si="23"/>
        <v>0</v>
      </c>
      <c r="L1810" s="179">
        <v>15</v>
      </c>
      <c r="M1810" s="179">
        <f t="shared" si="24"/>
        <v>0</v>
      </c>
      <c r="N1810" s="179">
        <v>0</v>
      </c>
      <c r="O1810" s="179">
        <f t="shared" si="25"/>
        <v>0</v>
      </c>
      <c r="P1810" s="179">
        <v>0</v>
      </c>
      <c r="Q1810" s="179">
        <f t="shared" si="26"/>
        <v>0</v>
      </c>
      <c r="R1810" s="179"/>
      <c r="S1810" s="179" t="s">
        <v>282</v>
      </c>
      <c r="T1810" s="180" t="s">
        <v>283</v>
      </c>
      <c r="U1810" s="157">
        <v>0</v>
      </c>
      <c r="V1810" s="157">
        <f t="shared" si="27"/>
        <v>0</v>
      </c>
      <c r="W1810" s="157"/>
      <c r="X1810" s="157" t="s">
        <v>284</v>
      </c>
      <c r="Y1810" s="148"/>
      <c r="Z1810" s="148"/>
      <c r="AA1810" s="148"/>
      <c r="AB1810" s="148"/>
      <c r="AC1810" s="148"/>
      <c r="AD1810" s="148"/>
      <c r="AE1810" s="148"/>
      <c r="AF1810" s="148"/>
      <c r="AG1810" s="148" t="s">
        <v>285</v>
      </c>
      <c r="AH1810" s="148"/>
      <c r="AI1810" s="148"/>
      <c r="AJ1810" s="148"/>
      <c r="AK1810" s="148"/>
      <c r="AL1810" s="148"/>
      <c r="AM1810" s="148"/>
      <c r="AN1810" s="148"/>
      <c r="AO1810" s="148"/>
      <c r="AP1810" s="148"/>
      <c r="AQ1810" s="148"/>
      <c r="AR1810" s="148"/>
      <c r="AS1810" s="148"/>
      <c r="AT1810" s="148"/>
      <c r="AU1810" s="148"/>
      <c r="AV1810" s="148"/>
      <c r="AW1810" s="148"/>
      <c r="AX1810" s="148"/>
      <c r="AY1810" s="148"/>
      <c r="AZ1810" s="148"/>
      <c r="BA1810" s="148"/>
      <c r="BB1810" s="148"/>
      <c r="BC1810" s="148"/>
      <c r="BD1810" s="148"/>
      <c r="BE1810" s="148"/>
      <c r="BF1810" s="148"/>
      <c r="BG1810" s="148"/>
      <c r="BH1810" s="148"/>
    </row>
    <row r="1811" spans="1:60" ht="22.5" outlineLevel="1" x14ac:dyDescent="0.2">
      <c r="A1811" s="174">
        <v>404</v>
      </c>
      <c r="B1811" s="175" t="s">
        <v>1789</v>
      </c>
      <c r="C1811" s="186" t="s">
        <v>1790</v>
      </c>
      <c r="D1811" s="176" t="s">
        <v>281</v>
      </c>
      <c r="E1811" s="177">
        <v>12</v>
      </c>
      <c r="F1811" s="178"/>
      <c r="G1811" s="179">
        <f t="shared" si="21"/>
        <v>0</v>
      </c>
      <c r="H1811" s="178"/>
      <c r="I1811" s="179">
        <f t="shared" si="22"/>
        <v>0</v>
      </c>
      <c r="J1811" s="178"/>
      <c r="K1811" s="179">
        <f t="shared" si="23"/>
        <v>0</v>
      </c>
      <c r="L1811" s="179">
        <v>15</v>
      </c>
      <c r="M1811" s="179">
        <f t="shared" si="24"/>
        <v>0</v>
      </c>
      <c r="N1811" s="179">
        <v>0</v>
      </c>
      <c r="O1811" s="179">
        <f t="shared" si="25"/>
        <v>0</v>
      </c>
      <c r="P1811" s="179">
        <v>0</v>
      </c>
      <c r="Q1811" s="179">
        <f t="shared" si="26"/>
        <v>0</v>
      </c>
      <c r="R1811" s="179"/>
      <c r="S1811" s="179" t="s">
        <v>282</v>
      </c>
      <c r="T1811" s="180" t="s">
        <v>283</v>
      </c>
      <c r="U1811" s="157">
        <v>0</v>
      </c>
      <c r="V1811" s="157">
        <f t="shared" si="27"/>
        <v>0</v>
      </c>
      <c r="W1811" s="157"/>
      <c r="X1811" s="157" t="s">
        <v>284</v>
      </c>
      <c r="Y1811" s="148"/>
      <c r="Z1811" s="148"/>
      <c r="AA1811" s="148"/>
      <c r="AB1811" s="148"/>
      <c r="AC1811" s="148"/>
      <c r="AD1811" s="148"/>
      <c r="AE1811" s="148"/>
      <c r="AF1811" s="148"/>
      <c r="AG1811" s="148" t="s">
        <v>285</v>
      </c>
      <c r="AH1811" s="148"/>
      <c r="AI1811" s="148"/>
      <c r="AJ1811" s="148"/>
      <c r="AK1811" s="148"/>
      <c r="AL1811" s="148"/>
      <c r="AM1811" s="148"/>
      <c r="AN1811" s="148"/>
      <c r="AO1811" s="148"/>
      <c r="AP1811" s="148"/>
      <c r="AQ1811" s="148"/>
      <c r="AR1811" s="148"/>
      <c r="AS1811" s="148"/>
      <c r="AT1811" s="148"/>
      <c r="AU1811" s="148"/>
      <c r="AV1811" s="148"/>
      <c r="AW1811" s="148"/>
      <c r="AX1811" s="148"/>
      <c r="AY1811" s="148"/>
      <c r="AZ1811" s="148"/>
      <c r="BA1811" s="148"/>
      <c r="BB1811" s="148"/>
      <c r="BC1811" s="148"/>
      <c r="BD1811" s="148"/>
      <c r="BE1811" s="148"/>
      <c r="BF1811" s="148"/>
      <c r="BG1811" s="148"/>
      <c r="BH1811" s="148"/>
    </row>
    <row r="1812" spans="1:60" outlineLevel="1" x14ac:dyDescent="0.2">
      <c r="A1812" s="174">
        <v>405</v>
      </c>
      <c r="B1812" s="175" t="s">
        <v>1791</v>
      </c>
      <c r="C1812" s="186" t="s">
        <v>1792</v>
      </c>
      <c r="D1812" s="176" t="s">
        <v>281</v>
      </c>
      <c r="E1812" s="177">
        <v>1</v>
      </c>
      <c r="F1812" s="178"/>
      <c r="G1812" s="179">
        <f t="shared" si="21"/>
        <v>0</v>
      </c>
      <c r="H1812" s="178"/>
      <c r="I1812" s="179">
        <f t="shared" si="22"/>
        <v>0</v>
      </c>
      <c r="J1812" s="178"/>
      <c r="K1812" s="179">
        <f t="shared" si="23"/>
        <v>0</v>
      </c>
      <c r="L1812" s="179">
        <v>15</v>
      </c>
      <c r="M1812" s="179">
        <f t="shared" si="24"/>
        <v>0</v>
      </c>
      <c r="N1812" s="179">
        <v>0</v>
      </c>
      <c r="O1812" s="179">
        <f t="shared" si="25"/>
        <v>0</v>
      </c>
      <c r="P1812" s="179">
        <v>0</v>
      </c>
      <c r="Q1812" s="179">
        <f t="shared" si="26"/>
        <v>0</v>
      </c>
      <c r="R1812" s="179"/>
      <c r="S1812" s="179" t="s">
        <v>282</v>
      </c>
      <c r="T1812" s="180" t="s">
        <v>283</v>
      </c>
      <c r="U1812" s="157">
        <v>0</v>
      </c>
      <c r="V1812" s="157">
        <f t="shared" si="27"/>
        <v>0</v>
      </c>
      <c r="W1812" s="157"/>
      <c r="X1812" s="157" t="s">
        <v>284</v>
      </c>
      <c r="Y1812" s="148"/>
      <c r="Z1812" s="148"/>
      <c r="AA1812" s="148"/>
      <c r="AB1812" s="148"/>
      <c r="AC1812" s="148"/>
      <c r="AD1812" s="148"/>
      <c r="AE1812" s="148"/>
      <c r="AF1812" s="148"/>
      <c r="AG1812" s="148" t="s">
        <v>285</v>
      </c>
      <c r="AH1812" s="148"/>
      <c r="AI1812" s="148"/>
      <c r="AJ1812" s="148"/>
      <c r="AK1812" s="148"/>
      <c r="AL1812" s="148"/>
      <c r="AM1812" s="148"/>
      <c r="AN1812" s="148"/>
      <c r="AO1812" s="148"/>
      <c r="AP1812" s="148"/>
      <c r="AQ1812" s="148"/>
      <c r="AR1812" s="148"/>
      <c r="AS1812" s="148"/>
      <c r="AT1812" s="148"/>
      <c r="AU1812" s="148"/>
      <c r="AV1812" s="148"/>
      <c r="AW1812" s="148"/>
      <c r="AX1812" s="148"/>
      <c r="AY1812" s="148"/>
      <c r="AZ1812" s="148"/>
      <c r="BA1812" s="148"/>
      <c r="BB1812" s="148"/>
      <c r="BC1812" s="148"/>
      <c r="BD1812" s="148"/>
      <c r="BE1812" s="148"/>
      <c r="BF1812" s="148"/>
      <c r="BG1812" s="148"/>
      <c r="BH1812" s="148"/>
    </row>
    <row r="1813" spans="1:60" ht="22.5" outlineLevel="1" x14ac:dyDescent="0.2">
      <c r="A1813" s="174">
        <v>406</v>
      </c>
      <c r="B1813" s="175" t="s">
        <v>1793</v>
      </c>
      <c r="C1813" s="186" t="s">
        <v>1794</v>
      </c>
      <c r="D1813" s="176" t="s">
        <v>281</v>
      </c>
      <c r="E1813" s="177">
        <v>2</v>
      </c>
      <c r="F1813" s="178"/>
      <c r="G1813" s="179">
        <f t="shared" si="21"/>
        <v>0</v>
      </c>
      <c r="H1813" s="178"/>
      <c r="I1813" s="179">
        <f t="shared" si="22"/>
        <v>0</v>
      </c>
      <c r="J1813" s="178"/>
      <c r="K1813" s="179">
        <f t="shared" si="23"/>
        <v>0</v>
      </c>
      <c r="L1813" s="179">
        <v>15</v>
      </c>
      <c r="M1813" s="179">
        <f t="shared" si="24"/>
        <v>0</v>
      </c>
      <c r="N1813" s="179">
        <v>0</v>
      </c>
      <c r="O1813" s="179">
        <f t="shared" si="25"/>
        <v>0</v>
      </c>
      <c r="P1813" s="179">
        <v>0</v>
      </c>
      <c r="Q1813" s="179">
        <f t="shared" si="26"/>
        <v>0</v>
      </c>
      <c r="R1813" s="179"/>
      <c r="S1813" s="179" t="s">
        <v>282</v>
      </c>
      <c r="T1813" s="180" t="s">
        <v>283</v>
      </c>
      <c r="U1813" s="157">
        <v>0</v>
      </c>
      <c r="V1813" s="157">
        <f t="shared" si="27"/>
        <v>0</v>
      </c>
      <c r="W1813" s="157"/>
      <c r="X1813" s="157" t="s">
        <v>284</v>
      </c>
      <c r="Y1813" s="148"/>
      <c r="Z1813" s="148"/>
      <c r="AA1813" s="148"/>
      <c r="AB1813" s="148"/>
      <c r="AC1813" s="148"/>
      <c r="AD1813" s="148"/>
      <c r="AE1813" s="148"/>
      <c r="AF1813" s="148"/>
      <c r="AG1813" s="148" t="s">
        <v>285</v>
      </c>
      <c r="AH1813" s="148"/>
      <c r="AI1813" s="148"/>
      <c r="AJ1813" s="148"/>
      <c r="AK1813" s="148"/>
      <c r="AL1813" s="148"/>
      <c r="AM1813" s="148"/>
      <c r="AN1813" s="148"/>
      <c r="AO1813" s="148"/>
      <c r="AP1813" s="148"/>
      <c r="AQ1813" s="148"/>
      <c r="AR1813" s="148"/>
      <c r="AS1813" s="148"/>
      <c r="AT1813" s="148"/>
      <c r="AU1813" s="148"/>
      <c r="AV1813" s="148"/>
      <c r="AW1813" s="148"/>
      <c r="AX1813" s="148"/>
      <c r="AY1813" s="148"/>
      <c r="AZ1813" s="148"/>
      <c r="BA1813" s="148"/>
      <c r="BB1813" s="148"/>
      <c r="BC1813" s="148"/>
      <c r="BD1813" s="148"/>
      <c r="BE1813" s="148"/>
      <c r="BF1813" s="148"/>
      <c r="BG1813" s="148"/>
      <c r="BH1813" s="148"/>
    </row>
    <row r="1814" spans="1:60" ht="22.5" outlineLevel="1" x14ac:dyDescent="0.2">
      <c r="A1814" s="174">
        <v>407</v>
      </c>
      <c r="B1814" s="175" t="s">
        <v>1795</v>
      </c>
      <c r="C1814" s="186" t="s">
        <v>1796</v>
      </c>
      <c r="D1814" s="176" t="s">
        <v>281</v>
      </c>
      <c r="E1814" s="177">
        <v>1</v>
      </c>
      <c r="F1814" s="178"/>
      <c r="G1814" s="179">
        <f t="shared" si="21"/>
        <v>0</v>
      </c>
      <c r="H1814" s="178"/>
      <c r="I1814" s="179">
        <f t="shared" si="22"/>
        <v>0</v>
      </c>
      <c r="J1814" s="178"/>
      <c r="K1814" s="179">
        <f t="shared" si="23"/>
        <v>0</v>
      </c>
      <c r="L1814" s="179">
        <v>15</v>
      </c>
      <c r="M1814" s="179">
        <f t="shared" si="24"/>
        <v>0</v>
      </c>
      <c r="N1814" s="179">
        <v>0</v>
      </c>
      <c r="O1814" s="179">
        <f t="shared" si="25"/>
        <v>0</v>
      </c>
      <c r="P1814" s="179">
        <v>0</v>
      </c>
      <c r="Q1814" s="179">
        <f t="shared" si="26"/>
        <v>0</v>
      </c>
      <c r="R1814" s="179"/>
      <c r="S1814" s="179" t="s">
        <v>282</v>
      </c>
      <c r="T1814" s="180" t="s">
        <v>283</v>
      </c>
      <c r="U1814" s="157">
        <v>0</v>
      </c>
      <c r="V1814" s="157">
        <f t="shared" si="27"/>
        <v>0</v>
      </c>
      <c r="W1814" s="157"/>
      <c r="X1814" s="157" t="s">
        <v>284</v>
      </c>
      <c r="Y1814" s="148"/>
      <c r="Z1814" s="148"/>
      <c r="AA1814" s="148"/>
      <c r="AB1814" s="148"/>
      <c r="AC1814" s="148"/>
      <c r="AD1814" s="148"/>
      <c r="AE1814" s="148"/>
      <c r="AF1814" s="148"/>
      <c r="AG1814" s="148" t="s">
        <v>285</v>
      </c>
      <c r="AH1814" s="148"/>
      <c r="AI1814" s="148"/>
      <c r="AJ1814" s="148"/>
      <c r="AK1814" s="148"/>
      <c r="AL1814" s="148"/>
      <c r="AM1814" s="148"/>
      <c r="AN1814" s="148"/>
      <c r="AO1814" s="148"/>
      <c r="AP1814" s="148"/>
      <c r="AQ1814" s="148"/>
      <c r="AR1814" s="148"/>
      <c r="AS1814" s="148"/>
      <c r="AT1814" s="148"/>
      <c r="AU1814" s="148"/>
      <c r="AV1814" s="148"/>
      <c r="AW1814" s="148"/>
      <c r="AX1814" s="148"/>
      <c r="AY1814" s="148"/>
      <c r="AZ1814" s="148"/>
      <c r="BA1814" s="148"/>
      <c r="BB1814" s="148"/>
      <c r="BC1814" s="148"/>
      <c r="BD1814" s="148"/>
      <c r="BE1814" s="148"/>
      <c r="BF1814" s="148"/>
      <c r="BG1814" s="148"/>
      <c r="BH1814" s="148"/>
    </row>
    <row r="1815" spans="1:60" outlineLevel="1" x14ac:dyDescent="0.2">
      <c r="A1815" s="174">
        <v>408</v>
      </c>
      <c r="B1815" s="175" t="s">
        <v>1797</v>
      </c>
      <c r="C1815" s="186" t="s">
        <v>1798</v>
      </c>
      <c r="D1815" s="176" t="s">
        <v>281</v>
      </c>
      <c r="E1815" s="177">
        <v>12</v>
      </c>
      <c r="F1815" s="178"/>
      <c r="G1815" s="179">
        <f t="shared" si="21"/>
        <v>0</v>
      </c>
      <c r="H1815" s="178"/>
      <c r="I1815" s="179">
        <f t="shared" si="22"/>
        <v>0</v>
      </c>
      <c r="J1815" s="178"/>
      <c r="K1815" s="179">
        <f t="shared" si="23"/>
        <v>0</v>
      </c>
      <c r="L1815" s="179">
        <v>15</v>
      </c>
      <c r="M1815" s="179">
        <f t="shared" si="24"/>
        <v>0</v>
      </c>
      <c r="N1815" s="179">
        <v>0</v>
      </c>
      <c r="O1815" s="179">
        <f t="shared" si="25"/>
        <v>0</v>
      </c>
      <c r="P1815" s="179">
        <v>0</v>
      </c>
      <c r="Q1815" s="179">
        <f t="shared" si="26"/>
        <v>0</v>
      </c>
      <c r="R1815" s="179"/>
      <c r="S1815" s="179" t="s">
        <v>282</v>
      </c>
      <c r="T1815" s="180" t="s">
        <v>283</v>
      </c>
      <c r="U1815" s="157">
        <v>0</v>
      </c>
      <c r="V1815" s="157">
        <f t="shared" si="27"/>
        <v>0</v>
      </c>
      <c r="W1815" s="157"/>
      <c r="X1815" s="157" t="s">
        <v>284</v>
      </c>
      <c r="Y1815" s="148"/>
      <c r="Z1815" s="148"/>
      <c r="AA1815" s="148"/>
      <c r="AB1815" s="148"/>
      <c r="AC1815" s="148"/>
      <c r="AD1815" s="148"/>
      <c r="AE1815" s="148"/>
      <c r="AF1815" s="148"/>
      <c r="AG1815" s="148" t="s">
        <v>285</v>
      </c>
      <c r="AH1815" s="148"/>
      <c r="AI1815" s="148"/>
      <c r="AJ1815" s="148"/>
      <c r="AK1815" s="148"/>
      <c r="AL1815" s="148"/>
      <c r="AM1815" s="148"/>
      <c r="AN1815" s="148"/>
      <c r="AO1815" s="148"/>
      <c r="AP1815" s="148"/>
      <c r="AQ1815" s="148"/>
      <c r="AR1815" s="148"/>
      <c r="AS1815" s="148"/>
      <c r="AT1815" s="148"/>
      <c r="AU1815" s="148"/>
      <c r="AV1815" s="148"/>
      <c r="AW1815" s="148"/>
      <c r="AX1815" s="148"/>
      <c r="AY1815" s="148"/>
      <c r="AZ1815" s="148"/>
      <c r="BA1815" s="148"/>
      <c r="BB1815" s="148"/>
      <c r="BC1815" s="148"/>
      <c r="BD1815" s="148"/>
      <c r="BE1815" s="148"/>
      <c r="BF1815" s="148"/>
      <c r="BG1815" s="148"/>
      <c r="BH1815" s="148"/>
    </row>
    <row r="1816" spans="1:60" outlineLevel="1" x14ac:dyDescent="0.2">
      <c r="A1816" s="174">
        <v>409</v>
      </c>
      <c r="B1816" s="175" t="s">
        <v>1799</v>
      </c>
      <c r="C1816" s="186" t="s">
        <v>1800</v>
      </c>
      <c r="D1816" s="176" t="s">
        <v>281</v>
      </c>
      <c r="E1816" s="177">
        <v>1</v>
      </c>
      <c r="F1816" s="178"/>
      <c r="G1816" s="179">
        <f t="shared" si="21"/>
        <v>0</v>
      </c>
      <c r="H1816" s="178"/>
      <c r="I1816" s="179">
        <f t="shared" si="22"/>
        <v>0</v>
      </c>
      <c r="J1816" s="178"/>
      <c r="K1816" s="179">
        <f t="shared" si="23"/>
        <v>0</v>
      </c>
      <c r="L1816" s="179">
        <v>15</v>
      </c>
      <c r="M1816" s="179">
        <f t="shared" si="24"/>
        <v>0</v>
      </c>
      <c r="N1816" s="179">
        <v>0</v>
      </c>
      <c r="O1816" s="179">
        <f t="shared" si="25"/>
        <v>0</v>
      </c>
      <c r="P1816" s="179">
        <v>0</v>
      </c>
      <c r="Q1816" s="179">
        <f t="shared" si="26"/>
        <v>0</v>
      </c>
      <c r="R1816" s="179"/>
      <c r="S1816" s="179" t="s">
        <v>282</v>
      </c>
      <c r="T1816" s="180" t="s">
        <v>283</v>
      </c>
      <c r="U1816" s="157">
        <v>0</v>
      </c>
      <c r="V1816" s="157">
        <f t="shared" si="27"/>
        <v>0</v>
      </c>
      <c r="W1816" s="157"/>
      <c r="X1816" s="157" t="s">
        <v>284</v>
      </c>
      <c r="Y1816" s="148"/>
      <c r="Z1816" s="148"/>
      <c r="AA1816" s="148"/>
      <c r="AB1816" s="148"/>
      <c r="AC1816" s="148"/>
      <c r="AD1816" s="148"/>
      <c r="AE1816" s="148"/>
      <c r="AF1816" s="148"/>
      <c r="AG1816" s="148" t="s">
        <v>285</v>
      </c>
      <c r="AH1816" s="148"/>
      <c r="AI1816" s="148"/>
      <c r="AJ1816" s="148"/>
      <c r="AK1816" s="148"/>
      <c r="AL1816" s="148"/>
      <c r="AM1816" s="148"/>
      <c r="AN1816" s="148"/>
      <c r="AO1816" s="148"/>
      <c r="AP1816" s="148"/>
      <c r="AQ1816" s="148"/>
      <c r="AR1816" s="148"/>
      <c r="AS1816" s="148"/>
      <c r="AT1816" s="148"/>
      <c r="AU1816" s="148"/>
      <c r="AV1816" s="148"/>
      <c r="AW1816" s="148"/>
      <c r="AX1816" s="148"/>
      <c r="AY1816" s="148"/>
      <c r="AZ1816" s="148"/>
      <c r="BA1816" s="148"/>
      <c r="BB1816" s="148"/>
      <c r="BC1816" s="148"/>
      <c r="BD1816" s="148"/>
      <c r="BE1816" s="148"/>
      <c r="BF1816" s="148"/>
      <c r="BG1816" s="148"/>
      <c r="BH1816" s="148"/>
    </row>
    <row r="1817" spans="1:60" outlineLevel="1" x14ac:dyDescent="0.2">
      <c r="A1817" s="174">
        <v>410</v>
      </c>
      <c r="B1817" s="175" t="s">
        <v>1801</v>
      </c>
      <c r="C1817" s="186" t="s">
        <v>1802</v>
      </c>
      <c r="D1817" s="176" t="s">
        <v>281</v>
      </c>
      <c r="E1817" s="177">
        <v>1</v>
      </c>
      <c r="F1817" s="178"/>
      <c r="G1817" s="179">
        <f t="shared" si="21"/>
        <v>0</v>
      </c>
      <c r="H1817" s="178"/>
      <c r="I1817" s="179">
        <f t="shared" si="22"/>
        <v>0</v>
      </c>
      <c r="J1817" s="178"/>
      <c r="K1817" s="179">
        <f t="shared" si="23"/>
        <v>0</v>
      </c>
      <c r="L1817" s="179">
        <v>15</v>
      </c>
      <c r="M1817" s="179">
        <f t="shared" si="24"/>
        <v>0</v>
      </c>
      <c r="N1817" s="179">
        <v>0</v>
      </c>
      <c r="O1817" s="179">
        <f t="shared" si="25"/>
        <v>0</v>
      </c>
      <c r="P1817" s="179">
        <v>0</v>
      </c>
      <c r="Q1817" s="179">
        <f t="shared" si="26"/>
        <v>0</v>
      </c>
      <c r="R1817" s="179"/>
      <c r="S1817" s="179" t="s">
        <v>282</v>
      </c>
      <c r="T1817" s="180" t="s">
        <v>283</v>
      </c>
      <c r="U1817" s="157">
        <v>0</v>
      </c>
      <c r="V1817" s="157">
        <f t="shared" si="27"/>
        <v>0</v>
      </c>
      <c r="W1817" s="157"/>
      <c r="X1817" s="157" t="s">
        <v>284</v>
      </c>
      <c r="Y1817" s="148"/>
      <c r="Z1817" s="148"/>
      <c r="AA1817" s="148"/>
      <c r="AB1817" s="148"/>
      <c r="AC1817" s="148"/>
      <c r="AD1817" s="148"/>
      <c r="AE1817" s="148"/>
      <c r="AF1817" s="148"/>
      <c r="AG1817" s="148" t="s">
        <v>285</v>
      </c>
      <c r="AH1817" s="148"/>
      <c r="AI1817" s="148"/>
      <c r="AJ1817" s="148"/>
      <c r="AK1817" s="148"/>
      <c r="AL1817" s="148"/>
      <c r="AM1817" s="148"/>
      <c r="AN1817" s="148"/>
      <c r="AO1817" s="148"/>
      <c r="AP1817" s="148"/>
      <c r="AQ1817" s="148"/>
      <c r="AR1817" s="148"/>
      <c r="AS1817" s="148"/>
      <c r="AT1817" s="148"/>
      <c r="AU1817" s="148"/>
      <c r="AV1817" s="148"/>
      <c r="AW1817" s="148"/>
      <c r="AX1817" s="148"/>
      <c r="AY1817" s="148"/>
      <c r="AZ1817" s="148"/>
      <c r="BA1817" s="148"/>
      <c r="BB1817" s="148"/>
      <c r="BC1817" s="148"/>
      <c r="BD1817" s="148"/>
      <c r="BE1817" s="148"/>
      <c r="BF1817" s="148"/>
      <c r="BG1817" s="148"/>
      <c r="BH1817" s="148"/>
    </row>
    <row r="1818" spans="1:60" ht="22.5" outlineLevel="1" x14ac:dyDescent="0.2">
      <c r="A1818" s="174">
        <v>411</v>
      </c>
      <c r="B1818" s="175" t="s">
        <v>1803</v>
      </c>
      <c r="C1818" s="186" t="s">
        <v>1804</v>
      </c>
      <c r="D1818" s="176" t="s">
        <v>281</v>
      </c>
      <c r="E1818" s="177">
        <v>2</v>
      </c>
      <c r="F1818" s="178"/>
      <c r="G1818" s="179">
        <f t="shared" si="21"/>
        <v>0</v>
      </c>
      <c r="H1818" s="178"/>
      <c r="I1818" s="179">
        <f t="shared" si="22"/>
        <v>0</v>
      </c>
      <c r="J1818" s="178"/>
      <c r="K1818" s="179">
        <f t="shared" si="23"/>
        <v>0</v>
      </c>
      <c r="L1818" s="179">
        <v>15</v>
      </c>
      <c r="M1818" s="179">
        <f t="shared" si="24"/>
        <v>0</v>
      </c>
      <c r="N1818" s="179">
        <v>0</v>
      </c>
      <c r="O1818" s="179">
        <f t="shared" si="25"/>
        <v>0</v>
      </c>
      <c r="P1818" s="179">
        <v>0</v>
      </c>
      <c r="Q1818" s="179">
        <f t="shared" si="26"/>
        <v>0</v>
      </c>
      <c r="R1818" s="179"/>
      <c r="S1818" s="179" t="s">
        <v>282</v>
      </c>
      <c r="T1818" s="180" t="s">
        <v>283</v>
      </c>
      <c r="U1818" s="157">
        <v>0</v>
      </c>
      <c r="V1818" s="157">
        <f t="shared" si="27"/>
        <v>0</v>
      </c>
      <c r="W1818" s="157"/>
      <c r="X1818" s="157" t="s">
        <v>284</v>
      </c>
      <c r="Y1818" s="148"/>
      <c r="Z1818" s="148"/>
      <c r="AA1818" s="148"/>
      <c r="AB1818" s="148"/>
      <c r="AC1818" s="148"/>
      <c r="AD1818" s="148"/>
      <c r="AE1818" s="148"/>
      <c r="AF1818" s="148"/>
      <c r="AG1818" s="148" t="s">
        <v>285</v>
      </c>
      <c r="AH1818" s="148"/>
      <c r="AI1818" s="148"/>
      <c r="AJ1818" s="148"/>
      <c r="AK1818" s="148"/>
      <c r="AL1818" s="148"/>
      <c r="AM1818" s="148"/>
      <c r="AN1818" s="148"/>
      <c r="AO1818" s="148"/>
      <c r="AP1818" s="148"/>
      <c r="AQ1818" s="148"/>
      <c r="AR1818" s="148"/>
      <c r="AS1818" s="148"/>
      <c r="AT1818" s="148"/>
      <c r="AU1818" s="148"/>
      <c r="AV1818" s="148"/>
      <c r="AW1818" s="148"/>
      <c r="AX1818" s="148"/>
      <c r="AY1818" s="148"/>
      <c r="AZ1818" s="148"/>
      <c r="BA1818" s="148"/>
      <c r="BB1818" s="148"/>
      <c r="BC1818" s="148"/>
      <c r="BD1818" s="148"/>
      <c r="BE1818" s="148"/>
      <c r="BF1818" s="148"/>
      <c r="BG1818" s="148"/>
      <c r="BH1818" s="148"/>
    </row>
    <row r="1819" spans="1:60" ht="22.5" outlineLevel="1" x14ac:dyDescent="0.2">
      <c r="A1819" s="174">
        <v>412</v>
      </c>
      <c r="B1819" s="175" t="s">
        <v>1805</v>
      </c>
      <c r="C1819" s="186" t="s">
        <v>1806</v>
      </c>
      <c r="D1819" s="176" t="s">
        <v>281</v>
      </c>
      <c r="E1819" s="177">
        <v>3</v>
      </c>
      <c r="F1819" s="178"/>
      <c r="G1819" s="179">
        <f t="shared" si="21"/>
        <v>0</v>
      </c>
      <c r="H1819" s="178"/>
      <c r="I1819" s="179">
        <f t="shared" si="22"/>
        <v>0</v>
      </c>
      <c r="J1819" s="178"/>
      <c r="K1819" s="179">
        <f t="shared" si="23"/>
        <v>0</v>
      </c>
      <c r="L1819" s="179">
        <v>15</v>
      </c>
      <c r="M1819" s="179">
        <f t="shared" si="24"/>
        <v>0</v>
      </c>
      <c r="N1819" s="179">
        <v>0</v>
      </c>
      <c r="O1819" s="179">
        <f t="shared" si="25"/>
        <v>0</v>
      </c>
      <c r="P1819" s="179">
        <v>0</v>
      </c>
      <c r="Q1819" s="179">
        <f t="shared" si="26"/>
        <v>0</v>
      </c>
      <c r="R1819" s="179"/>
      <c r="S1819" s="179" t="s">
        <v>282</v>
      </c>
      <c r="T1819" s="180" t="s">
        <v>283</v>
      </c>
      <c r="U1819" s="157">
        <v>0</v>
      </c>
      <c r="V1819" s="157">
        <f t="shared" si="27"/>
        <v>0</v>
      </c>
      <c r="W1819" s="157"/>
      <c r="X1819" s="157" t="s">
        <v>284</v>
      </c>
      <c r="Y1819" s="148"/>
      <c r="Z1819" s="148"/>
      <c r="AA1819" s="148"/>
      <c r="AB1819" s="148"/>
      <c r="AC1819" s="148"/>
      <c r="AD1819" s="148"/>
      <c r="AE1819" s="148"/>
      <c r="AF1819" s="148"/>
      <c r="AG1819" s="148" t="s">
        <v>285</v>
      </c>
      <c r="AH1819" s="148"/>
      <c r="AI1819" s="148"/>
      <c r="AJ1819" s="148"/>
      <c r="AK1819" s="148"/>
      <c r="AL1819" s="148"/>
      <c r="AM1819" s="148"/>
      <c r="AN1819" s="148"/>
      <c r="AO1819" s="148"/>
      <c r="AP1819" s="148"/>
      <c r="AQ1819" s="148"/>
      <c r="AR1819" s="148"/>
      <c r="AS1819" s="148"/>
      <c r="AT1819" s="148"/>
      <c r="AU1819" s="148"/>
      <c r="AV1819" s="148"/>
      <c r="AW1819" s="148"/>
      <c r="AX1819" s="148"/>
      <c r="AY1819" s="148"/>
      <c r="AZ1819" s="148"/>
      <c r="BA1819" s="148"/>
      <c r="BB1819" s="148"/>
      <c r="BC1819" s="148"/>
      <c r="BD1819" s="148"/>
      <c r="BE1819" s="148"/>
      <c r="BF1819" s="148"/>
      <c r="BG1819" s="148"/>
      <c r="BH1819" s="148"/>
    </row>
    <row r="1820" spans="1:60" ht="22.5" outlineLevel="1" x14ac:dyDescent="0.2">
      <c r="A1820" s="174">
        <v>413</v>
      </c>
      <c r="B1820" s="175" t="s">
        <v>1807</v>
      </c>
      <c r="C1820" s="186" t="s">
        <v>1808</v>
      </c>
      <c r="D1820" s="176" t="s">
        <v>281</v>
      </c>
      <c r="E1820" s="177">
        <v>4</v>
      </c>
      <c r="F1820" s="178"/>
      <c r="G1820" s="179">
        <f t="shared" si="21"/>
        <v>0</v>
      </c>
      <c r="H1820" s="178"/>
      <c r="I1820" s="179">
        <f t="shared" si="22"/>
        <v>0</v>
      </c>
      <c r="J1820" s="178"/>
      <c r="K1820" s="179">
        <f t="shared" si="23"/>
        <v>0</v>
      </c>
      <c r="L1820" s="179">
        <v>15</v>
      </c>
      <c r="M1820" s="179">
        <f t="shared" si="24"/>
        <v>0</v>
      </c>
      <c r="N1820" s="179">
        <v>0</v>
      </c>
      <c r="O1820" s="179">
        <f t="shared" si="25"/>
        <v>0</v>
      </c>
      <c r="P1820" s="179">
        <v>0</v>
      </c>
      <c r="Q1820" s="179">
        <f t="shared" si="26"/>
        <v>0</v>
      </c>
      <c r="R1820" s="179"/>
      <c r="S1820" s="179" t="s">
        <v>282</v>
      </c>
      <c r="T1820" s="180" t="s">
        <v>283</v>
      </c>
      <c r="U1820" s="157">
        <v>0</v>
      </c>
      <c r="V1820" s="157">
        <f t="shared" si="27"/>
        <v>0</v>
      </c>
      <c r="W1820" s="157"/>
      <c r="X1820" s="157" t="s">
        <v>292</v>
      </c>
      <c r="Y1820" s="148"/>
      <c r="Z1820" s="148"/>
      <c r="AA1820" s="148"/>
      <c r="AB1820" s="148"/>
      <c r="AC1820" s="148"/>
      <c r="AD1820" s="148"/>
      <c r="AE1820" s="148"/>
      <c r="AF1820" s="148"/>
      <c r="AG1820" s="148" t="s">
        <v>1242</v>
      </c>
      <c r="AH1820" s="148"/>
      <c r="AI1820" s="148"/>
      <c r="AJ1820" s="148"/>
      <c r="AK1820" s="148"/>
      <c r="AL1820" s="148"/>
      <c r="AM1820" s="148"/>
      <c r="AN1820" s="148"/>
      <c r="AO1820" s="148"/>
      <c r="AP1820" s="148"/>
      <c r="AQ1820" s="148"/>
      <c r="AR1820" s="148"/>
      <c r="AS1820" s="148"/>
      <c r="AT1820" s="148"/>
      <c r="AU1820" s="148"/>
      <c r="AV1820" s="148"/>
      <c r="AW1820" s="148"/>
      <c r="AX1820" s="148"/>
      <c r="AY1820" s="148"/>
      <c r="AZ1820" s="148"/>
      <c r="BA1820" s="148"/>
      <c r="BB1820" s="148"/>
      <c r="BC1820" s="148"/>
      <c r="BD1820" s="148"/>
      <c r="BE1820" s="148"/>
      <c r="BF1820" s="148"/>
      <c r="BG1820" s="148"/>
      <c r="BH1820" s="148"/>
    </row>
    <row r="1821" spans="1:60" ht="22.5" outlineLevel="1" x14ac:dyDescent="0.2">
      <c r="A1821" s="174">
        <v>414</v>
      </c>
      <c r="B1821" s="175" t="s">
        <v>1809</v>
      </c>
      <c r="C1821" s="186" t="s">
        <v>1810</v>
      </c>
      <c r="D1821" s="176" t="s">
        <v>281</v>
      </c>
      <c r="E1821" s="177">
        <v>1</v>
      </c>
      <c r="F1821" s="178"/>
      <c r="G1821" s="179">
        <f t="shared" si="21"/>
        <v>0</v>
      </c>
      <c r="H1821" s="178"/>
      <c r="I1821" s="179">
        <f t="shared" si="22"/>
        <v>0</v>
      </c>
      <c r="J1821" s="178"/>
      <c r="K1821" s="179">
        <f t="shared" si="23"/>
        <v>0</v>
      </c>
      <c r="L1821" s="179">
        <v>15</v>
      </c>
      <c r="M1821" s="179">
        <f t="shared" si="24"/>
        <v>0</v>
      </c>
      <c r="N1821" s="179">
        <v>0</v>
      </c>
      <c r="O1821" s="179">
        <f t="shared" si="25"/>
        <v>0</v>
      </c>
      <c r="P1821" s="179">
        <v>0</v>
      </c>
      <c r="Q1821" s="179">
        <f t="shared" si="26"/>
        <v>0</v>
      </c>
      <c r="R1821" s="179"/>
      <c r="S1821" s="179" t="s">
        <v>282</v>
      </c>
      <c r="T1821" s="180" t="s">
        <v>283</v>
      </c>
      <c r="U1821" s="157">
        <v>0</v>
      </c>
      <c r="V1821" s="157">
        <f t="shared" si="27"/>
        <v>0</v>
      </c>
      <c r="W1821" s="157"/>
      <c r="X1821" s="157" t="s">
        <v>292</v>
      </c>
      <c r="Y1821" s="148"/>
      <c r="Z1821" s="148"/>
      <c r="AA1821" s="148"/>
      <c r="AB1821" s="148"/>
      <c r="AC1821" s="148"/>
      <c r="AD1821" s="148"/>
      <c r="AE1821" s="148"/>
      <c r="AF1821" s="148"/>
      <c r="AG1821" s="148" t="s">
        <v>1242</v>
      </c>
      <c r="AH1821" s="148"/>
      <c r="AI1821" s="148"/>
      <c r="AJ1821" s="148"/>
      <c r="AK1821" s="148"/>
      <c r="AL1821" s="148"/>
      <c r="AM1821" s="148"/>
      <c r="AN1821" s="148"/>
      <c r="AO1821" s="148"/>
      <c r="AP1821" s="148"/>
      <c r="AQ1821" s="148"/>
      <c r="AR1821" s="148"/>
      <c r="AS1821" s="148"/>
      <c r="AT1821" s="148"/>
      <c r="AU1821" s="148"/>
      <c r="AV1821" s="148"/>
      <c r="AW1821" s="148"/>
      <c r="AX1821" s="148"/>
      <c r="AY1821" s="148"/>
      <c r="AZ1821" s="148"/>
      <c r="BA1821" s="148"/>
      <c r="BB1821" s="148"/>
      <c r="BC1821" s="148"/>
      <c r="BD1821" s="148"/>
      <c r="BE1821" s="148"/>
      <c r="BF1821" s="148"/>
      <c r="BG1821" s="148"/>
      <c r="BH1821" s="148"/>
    </row>
    <row r="1822" spans="1:60" outlineLevel="1" x14ac:dyDescent="0.2">
      <c r="A1822" s="174">
        <v>415</v>
      </c>
      <c r="B1822" s="175" t="s">
        <v>1811</v>
      </c>
      <c r="C1822" s="186" t="s">
        <v>1812</v>
      </c>
      <c r="D1822" s="176" t="s">
        <v>281</v>
      </c>
      <c r="E1822" s="177">
        <v>1</v>
      </c>
      <c r="F1822" s="178"/>
      <c r="G1822" s="179">
        <f t="shared" si="21"/>
        <v>0</v>
      </c>
      <c r="H1822" s="178"/>
      <c r="I1822" s="179">
        <f t="shared" si="22"/>
        <v>0</v>
      </c>
      <c r="J1822" s="178"/>
      <c r="K1822" s="179">
        <f t="shared" si="23"/>
        <v>0</v>
      </c>
      <c r="L1822" s="179">
        <v>15</v>
      </c>
      <c r="M1822" s="179">
        <f t="shared" si="24"/>
        <v>0</v>
      </c>
      <c r="N1822" s="179">
        <v>0</v>
      </c>
      <c r="O1822" s="179">
        <f t="shared" si="25"/>
        <v>0</v>
      </c>
      <c r="P1822" s="179">
        <v>0</v>
      </c>
      <c r="Q1822" s="179">
        <f t="shared" si="26"/>
        <v>0</v>
      </c>
      <c r="R1822" s="179"/>
      <c r="S1822" s="179" t="s">
        <v>282</v>
      </c>
      <c r="T1822" s="180" t="s">
        <v>283</v>
      </c>
      <c r="U1822" s="157">
        <v>0</v>
      </c>
      <c r="V1822" s="157">
        <f t="shared" si="27"/>
        <v>0</v>
      </c>
      <c r="W1822" s="157"/>
      <c r="X1822" s="157" t="s">
        <v>284</v>
      </c>
      <c r="Y1822" s="148"/>
      <c r="Z1822" s="148"/>
      <c r="AA1822" s="148"/>
      <c r="AB1822" s="148"/>
      <c r="AC1822" s="148"/>
      <c r="AD1822" s="148"/>
      <c r="AE1822" s="148"/>
      <c r="AF1822" s="148"/>
      <c r="AG1822" s="148" t="s">
        <v>285</v>
      </c>
      <c r="AH1822" s="148"/>
      <c r="AI1822" s="148"/>
      <c r="AJ1822" s="148"/>
      <c r="AK1822" s="148"/>
      <c r="AL1822" s="148"/>
      <c r="AM1822" s="148"/>
      <c r="AN1822" s="148"/>
      <c r="AO1822" s="148"/>
      <c r="AP1822" s="148"/>
      <c r="AQ1822" s="148"/>
      <c r="AR1822" s="148"/>
      <c r="AS1822" s="148"/>
      <c r="AT1822" s="148"/>
      <c r="AU1822" s="148"/>
      <c r="AV1822" s="148"/>
      <c r="AW1822" s="148"/>
      <c r="AX1822" s="148"/>
      <c r="AY1822" s="148"/>
      <c r="AZ1822" s="148"/>
      <c r="BA1822" s="148"/>
      <c r="BB1822" s="148"/>
      <c r="BC1822" s="148"/>
      <c r="BD1822" s="148"/>
      <c r="BE1822" s="148"/>
      <c r="BF1822" s="148"/>
      <c r="BG1822" s="148"/>
      <c r="BH1822" s="148"/>
    </row>
    <row r="1823" spans="1:60" ht="22.5" outlineLevel="1" x14ac:dyDescent="0.2">
      <c r="A1823" s="174">
        <v>416</v>
      </c>
      <c r="B1823" s="175" t="s">
        <v>1813</v>
      </c>
      <c r="C1823" s="186" t="s">
        <v>1814</v>
      </c>
      <c r="D1823" s="176" t="s">
        <v>353</v>
      </c>
      <c r="E1823" s="177">
        <v>36</v>
      </c>
      <c r="F1823" s="178"/>
      <c r="G1823" s="179">
        <f t="shared" si="21"/>
        <v>0</v>
      </c>
      <c r="H1823" s="178"/>
      <c r="I1823" s="179">
        <f t="shared" si="22"/>
        <v>0</v>
      </c>
      <c r="J1823" s="178"/>
      <c r="K1823" s="179">
        <f t="shared" si="23"/>
        <v>0</v>
      </c>
      <c r="L1823" s="179">
        <v>15</v>
      </c>
      <c r="M1823" s="179">
        <f t="shared" si="24"/>
        <v>0</v>
      </c>
      <c r="N1823" s="179">
        <v>0</v>
      </c>
      <c r="O1823" s="179">
        <f t="shared" si="25"/>
        <v>0</v>
      </c>
      <c r="P1823" s="179">
        <v>0</v>
      </c>
      <c r="Q1823" s="179">
        <f t="shared" si="26"/>
        <v>0</v>
      </c>
      <c r="R1823" s="179"/>
      <c r="S1823" s="179" t="s">
        <v>282</v>
      </c>
      <c r="T1823" s="180" t="s">
        <v>283</v>
      </c>
      <c r="U1823" s="157">
        <v>0</v>
      </c>
      <c r="V1823" s="157">
        <f t="shared" si="27"/>
        <v>0</v>
      </c>
      <c r="W1823" s="157"/>
      <c r="X1823" s="157" t="s">
        <v>284</v>
      </c>
      <c r="Y1823" s="148"/>
      <c r="Z1823" s="148"/>
      <c r="AA1823" s="148"/>
      <c r="AB1823" s="148"/>
      <c r="AC1823" s="148"/>
      <c r="AD1823" s="148"/>
      <c r="AE1823" s="148"/>
      <c r="AF1823" s="148"/>
      <c r="AG1823" s="148" t="s">
        <v>285</v>
      </c>
      <c r="AH1823" s="148"/>
      <c r="AI1823" s="148"/>
      <c r="AJ1823" s="148"/>
      <c r="AK1823" s="148"/>
      <c r="AL1823" s="148"/>
      <c r="AM1823" s="148"/>
      <c r="AN1823" s="148"/>
      <c r="AO1823" s="148"/>
      <c r="AP1823" s="148"/>
      <c r="AQ1823" s="148"/>
      <c r="AR1823" s="148"/>
      <c r="AS1823" s="148"/>
      <c r="AT1823" s="148"/>
      <c r="AU1823" s="148"/>
      <c r="AV1823" s="148"/>
      <c r="AW1823" s="148"/>
      <c r="AX1823" s="148"/>
      <c r="AY1823" s="148"/>
      <c r="AZ1823" s="148"/>
      <c r="BA1823" s="148"/>
      <c r="BB1823" s="148"/>
      <c r="BC1823" s="148"/>
      <c r="BD1823" s="148"/>
      <c r="BE1823" s="148"/>
      <c r="BF1823" s="148"/>
      <c r="BG1823" s="148"/>
      <c r="BH1823" s="148"/>
    </row>
    <row r="1824" spans="1:60" outlineLevel="1" x14ac:dyDescent="0.2">
      <c r="A1824" s="174">
        <v>417</v>
      </c>
      <c r="B1824" s="175" t="s">
        <v>1815</v>
      </c>
      <c r="C1824" s="186" t="s">
        <v>1816</v>
      </c>
      <c r="D1824" s="176" t="s">
        <v>281</v>
      </c>
      <c r="E1824" s="177">
        <v>2</v>
      </c>
      <c r="F1824" s="178"/>
      <c r="G1824" s="179">
        <f t="shared" si="21"/>
        <v>0</v>
      </c>
      <c r="H1824" s="178"/>
      <c r="I1824" s="179">
        <f t="shared" si="22"/>
        <v>0</v>
      </c>
      <c r="J1824" s="178"/>
      <c r="K1824" s="179">
        <f t="shared" si="23"/>
        <v>0</v>
      </c>
      <c r="L1824" s="179">
        <v>15</v>
      </c>
      <c r="M1824" s="179">
        <f t="shared" si="24"/>
        <v>0</v>
      </c>
      <c r="N1824" s="179">
        <v>0</v>
      </c>
      <c r="O1824" s="179">
        <f t="shared" si="25"/>
        <v>0</v>
      </c>
      <c r="P1824" s="179">
        <v>0</v>
      </c>
      <c r="Q1824" s="179">
        <f t="shared" si="26"/>
        <v>0</v>
      </c>
      <c r="R1824" s="179"/>
      <c r="S1824" s="179" t="s">
        <v>282</v>
      </c>
      <c r="T1824" s="180" t="s">
        <v>283</v>
      </c>
      <c r="U1824" s="157">
        <v>0</v>
      </c>
      <c r="V1824" s="157">
        <f t="shared" si="27"/>
        <v>0</v>
      </c>
      <c r="W1824" s="157"/>
      <c r="X1824" s="157" t="s">
        <v>284</v>
      </c>
      <c r="Y1824" s="148"/>
      <c r="Z1824" s="148"/>
      <c r="AA1824" s="148"/>
      <c r="AB1824" s="148"/>
      <c r="AC1824" s="148"/>
      <c r="AD1824" s="148"/>
      <c r="AE1824" s="148"/>
      <c r="AF1824" s="148"/>
      <c r="AG1824" s="148" t="s">
        <v>285</v>
      </c>
      <c r="AH1824" s="148"/>
      <c r="AI1824" s="148"/>
      <c r="AJ1824" s="148"/>
      <c r="AK1824" s="148"/>
      <c r="AL1824" s="148"/>
      <c r="AM1824" s="148"/>
      <c r="AN1824" s="148"/>
      <c r="AO1824" s="148"/>
      <c r="AP1824" s="148"/>
      <c r="AQ1824" s="148"/>
      <c r="AR1824" s="148"/>
      <c r="AS1824" s="148"/>
      <c r="AT1824" s="148"/>
      <c r="AU1824" s="148"/>
      <c r="AV1824" s="148"/>
      <c r="AW1824" s="148"/>
      <c r="AX1824" s="148"/>
      <c r="AY1824" s="148"/>
      <c r="AZ1824" s="148"/>
      <c r="BA1824" s="148"/>
      <c r="BB1824" s="148"/>
      <c r="BC1824" s="148"/>
      <c r="BD1824" s="148"/>
      <c r="BE1824" s="148"/>
      <c r="BF1824" s="148"/>
      <c r="BG1824" s="148"/>
      <c r="BH1824" s="148"/>
    </row>
    <row r="1825" spans="1:60" outlineLevel="1" x14ac:dyDescent="0.2">
      <c r="A1825" s="174">
        <v>418</v>
      </c>
      <c r="B1825" s="175" t="s">
        <v>1817</v>
      </c>
      <c r="C1825" s="186" t="s">
        <v>1818</v>
      </c>
      <c r="D1825" s="176" t="s">
        <v>281</v>
      </c>
      <c r="E1825" s="177">
        <v>1</v>
      </c>
      <c r="F1825" s="178"/>
      <c r="G1825" s="179">
        <f t="shared" si="21"/>
        <v>0</v>
      </c>
      <c r="H1825" s="178"/>
      <c r="I1825" s="179">
        <f t="shared" si="22"/>
        <v>0</v>
      </c>
      <c r="J1825" s="178"/>
      <c r="K1825" s="179">
        <f t="shared" si="23"/>
        <v>0</v>
      </c>
      <c r="L1825" s="179">
        <v>15</v>
      </c>
      <c r="M1825" s="179">
        <f t="shared" si="24"/>
        <v>0</v>
      </c>
      <c r="N1825" s="179">
        <v>0</v>
      </c>
      <c r="O1825" s="179">
        <f t="shared" si="25"/>
        <v>0</v>
      </c>
      <c r="P1825" s="179">
        <v>0</v>
      </c>
      <c r="Q1825" s="179">
        <f t="shared" si="26"/>
        <v>0</v>
      </c>
      <c r="R1825" s="179"/>
      <c r="S1825" s="179" t="s">
        <v>282</v>
      </c>
      <c r="T1825" s="180" t="s">
        <v>283</v>
      </c>
      <c r="U1825" s="157">
        <v>0</v>
      </c>
      <c r="V1825" s="157">
        <f t="shared" si="27"/>
        <v>0</v>
      </c>
      <c r="W1825" s="157"/>
      <c r="X1825" s="157" t="s">
        <v>284</v>
      </c>
      <c r="Y1825" s="148"/>
      <c r="Z1825" s="148"/>
      <c r="AA1825" s="148"/>
      <c r="AB1825" s="148"/>
      <c r="AC1825" s="148"/>
      <c r="AD1825" s="148"/>
      <c r="AE1825" s="148"/>
      <c r="AF1825" s="148"/>
      <c r="AG1825" s="148" t="s">
        <v>285</v>
      </c>
      <c r="AH1825" s="148"/>
      <c r="AI1825" s="148"/>
      <c r="AJ1825" s="148"/>
      <c r="AK1825" s="148"/>
      <c r="AL1825" s="148"/>
      <c r="AM1825" s="148"/>
      <c r="AN1825" s="148"/>
      <c r="AO1825" s="148"/>
      <c r="AP1825" s="148"/>
      <c r="AQ1825" s="148"/>
      <c r="AR1825" s="148"/>
      <c r="AS1825" s="148"/>
      <c r="AT1825" s="148"/>
      <c r="AU1825" s="148"/>
      <c r="AV1825" s="148"/>
      <c r="AW1825" s="148"/>
      <c r="AX1825" s="148"/>
      <c r="AY1825" s="148"/>
      <c r="AZ1825" s="148"/>
      <c r="BA1825" s="148"/>
      <c r="BB1825" s="148"/>
      <c r="BC1825" s="148"/>
      <c r="BD1825" s="148"/>
      <c r="BE1825" s="148"/>
      <c r="BF1825" s="148"/>
      <c r="BG1825" s="148"/>
      <c r="BH1825" s="148"/>
    </row>
    <row r="1826" spans="1:60" outlineLevel="1" x14ac:dyDescent="0.2">
      <c r="A1826" s="174">
        <v>419</v>
      </c>
      <c r="B1826" s="175" t="s">
        <v>1819</v>
      </c>
      <c r="C1826" s="186" t="s">
        <v>1820</v>
      </c>
      <c r="D1826" s="176" t="s">
        <v>0</v>
      </c>
      <c r="E1826" s="177">
        <v>2.2000000000000002</v>
      </c>
      <c r="F1826" s="178"/>
      <c r="G1826" s="179">
        <f t="shared" si="21"/>
        <v>0</v>
      </c>
      <c r="H1826" s="178"/>
      <c r="I1826" s="179">
        <f t="shared" si="22"/>
        <v>0</v>
      </c>
      <c r="J1826" s="178"/>
      <c r="K1826" s="179">
        <f t="shared" si="23"/>
        <v>0</v>
      </c>
      <c r="L1826" s="179">
        <v>15</v>
      </c>
      <c r="M1826" s="179">
        <f t="shared" si="24"/>
        <v>0</v>
      </c>
      <c r="N1826" s="179">
        <v>0</v>
      </c>
      <c r="O1826" s="179">
        <f t="shared" si="25"/>
        <v>0</v>
      </c>
      <c r="P1826" s="179">
        <v>0</v>
      </c>
      <c r="Q1826" s="179">
        <f t="shared" si="26"/>
        <v>0</v>
      </c>
      <c r="R1826" s="179"/>
      <c r="S1826" s="179" t="s">
        <v>282</v>
      </c>
      <c r="T1826" s="180" t="s">
        <v>283</v>
      </c>
      <c r="U1826" s="157">
        <v>0</v>
      </c>
      <c r="V1826" s="157">
        <f t="shared" si="27"/>
        <v>0</v>
      </c>
      <c r="W1826" s="157"/>
      <c r="X1826" s="157" t="s">
        <v>292</v>
      </c>
      <c r="Y1826" s="148"/>
      <c r="Z1826" s="148"/>
      <c r="AA1826" s="148"/>
      <c r="AB1826" s="148"/>
      <c r="AC1826" s="148"/>
      <c r="AD1826" s="148"/>
      <c r="AE1826" s="148"/>
      <c r="AF1826" s="148"/>
      <c r="AG1826" s="148" t="s">
        <v>1242</v>
      </c>
      <c r="AH1826" s="148"/>
      <c r="AI1826" s="148"/>
      <c r="AJ1826" s="148"/>
      <c r="AK1826" s="148"/>
      <c r="AL1826" s="148"/>
      <c r="AM1826" s="148"/>
      <c r="AN1826" s="148"/>
      <c r="AO1826" s="148"/>
      <c r="AP1826" s="148"/>
      <c r="AQ1826" s="148"/>
      <c r="AR1826" s="148"/>
      <c r="AS1826" s="148"/>
      <c r="AT1826" s="148"/>
      <c r="AU1826" s="148"/>
      <c r="AV1826" s="148"/>
      <c r="AW1826" s="148"/>
      <c r="AX1826" s="148"/>
      <c r="AY1826" s="148"/>
      <c r="AZ1826" s="148"/>
      <c r="BA1826" s="148"/>
      <c r="BB1826" s="148"/>
      <c r="BC1826" s="148"/>
      <c r="BD1826" s="148"/>
      <c r="BE1826" s="148"/>
      <c r="BF1826" s="148"/>
      <c r="BG1826" s="148"/>
      <c r="BH1826" s="148"/>
    </row>
    <row r="1827" spans="1:60" x14ac:dyDescent="0.2">
      <c r="A1827" s="161" t="s">
        <v>277</v>
      </c>
      <c r="B1827" s="162" t="s">
        <v>232</v>
      </c>
      <c r="C1827" s="183" t="s">
        <v>233</v>
      </c>
      <c r="D1827" s="163"/>
      <c r="E1827" s="164"/>
      <c r="F1827" s="165"/>
      <c r="G1827" s="165">
        <f>SUMIF(AG1828:AG1870,"&lt;&gt;NOR",G1828:G1870)</f>
        <v>0</v>
      </c>
      <c r="H1827" s="165"/>
      <c r="I1827" s="165">
        <f>SUM(I1828:I1870)</f>
        <v>0</v>
      </c>
      <c r="J1827" s="165"/>
      <c r="K1827" s="165">
        <f>SUM(K1828:K1870)</f>
        <v>0</v>
      </c>
      <c r="L1827" s="165"/>
      <c r="M1827" s="165">
        <f>SUM(M1828:M1870)</f>
        <v>0</v>
      </c>
      <c r="N1827" s="165"/>
      <c r="O1827" s="165">
        <f>SUM(O1828:O1870)</f>
        <v>0</v>
      </c>
      <c r="P1827" s="165"/>
      <c r="Q1827" s="165">
        <f>SUM(Q1828:Q1870)</f>
        <v>0</v>
      </c>
      <c r="R1827" s="165"/>
      <c r="S1827" s="165"/>
      <c r="T1827" s="166"/>
      <c r="U1827" s="160"/>
      <c r="V1827" s="160">
        <f>SUM(V1828:V1870)</f>
        <v>0</v>
      </c>
      <c r="W1827" s="160"/>
      <c r="X1827" s="160"/>
      <c r="AG1827" t="s">
        <v>278</v>
      </c>
    </row>
    <row r="1828" spans="1:60" outlineLevel="1" x14ac:dyDescent="0.2">
      <c r="A1828" s="167">
        <v>420</v>
      </c>
      <c r="B1828" s="168" t="s">
        <v>1821</v>
      </c>
      <c r="C1828" s="184" t="s">
        <v>1822</v>
      </c>
      <c r="D1828" s="169" t="s">
        <v>353</v>
      </c>
      <c r="E1828" s="170">
        <v>130.44000000000003</v>
      </c>
      <c r="F1828" s="171"/>
      <c r="G1828" s="172">
        <f>ROUND(E1828*F1828,2)</f>
        <v>0</v>
      </c>
      <c r="H1828" s="171"/>
      <c r="I1828" s="172">
        <f>ROUND(E1828*H1828,2)</f>
        <v>0</v>
      </c>
      <c r="J1828" s="171"/>
      <c r="K1828" s="172">
        <f>ROUND(E1828*J1828,2)</f>
        <v>0</v>
      </c>
      <c r="L1828" s="172">
        <v>15</v>
      </c>
      <c r="M1828" s="172">
        <f>G1828*(1+L1828/100)</f>
        <v>0</v>
      </c>
      <c r="N1828" s="172">
        <v>0</v>
      </c>
      <c r="O1828" s="172">
        <f>ROUND(E1828*N1828,2)</f>
        <v>0</v>
      </c>
      <c r="P1828" s="172">
        <v>0</v>
      </c>
      <c r="Q1828" s="172">
        <f>ROUND(E1828*P1828,2)</f>
        <v>0</v>
      </c>
      <c r="R1828" s="172"/>
      <c r="S1828" s="172" t="s">
        <v>291</v>
      </c>
      <c r="T1828" s="173" t="s">
        <v>283</v>
      </c>
      <c r="U1828" s="157">
        <v>0</v>
      </c>
      <c r="V1828" s="157">
        <f>ROUND(E1828*U1828,2)</f>
        <v>0</v>
      </c>
      <c r="W1828" s="157"/>
      <c r="X1828" s="157" t="s">
        <v>292</v>
      </c>
      <c r="Y1828" s="148"/>
      <c r="Z1828" s="148"/>
      <c r="AA1828" s="148"/>
      <c r="AB1828" s="148"/>
      <c r="AC1828" s="148"/>
      <c r="AD1828" s="148"/>
      <c r="AE1828" s="148"/>
      <c r="AF1828" s="148"/>
      <c r="AG1828" s="148" t="s">
        <v>1242</v>
      </c>
      <c r="AH1828" s="148"/>
      <c r="AI1828" s="148"/>
      <c r="AJ1828" s="148"/>
      <c r="AK1828" s="148"/>
      <c r="AL1828" s="148"/>
      <c r="AM1828" s="148"/>
      <c r="AN1828" s="148"/>
      <c r="AO1828" s="148"/>
      <c r="AP1828" s="148"/>
      <c r="AQ1828" s="148"/>
      <c r="AR1828" s="148"/>
      <c r="AS1828" s="148"/>
      <c r="AT1828" s="148"/>
      <c r="AU1828" s="148"/>
      <c r="AV1828" s="148"/>
      <c r="AW1828" s="148"/>
      <c r="AX1828" s="148"/>
      <c r="AY1828" s="148"/>
      <c r="AZ1828" s="148"/>
      <c r="BA1828" s="148"/>
      <c r="BB1828" s="148"/>
      <c r="BC1828" s="148"/>
      <c r="BD1828" s="148"/>
      <c r="BE1828" s="148"/>
      <c r="BF1828" s="148"/>
      <c r="BG1828" s="148"/>
      <c r="BH1828" s="148"/>
    </row>
    <row r="1829" spans="1:60" outlineLevel="1" x14ac:dyDescent="0.2">
      <c r="A1829" s="155"/>
      <c r="B1829" s="156"/>
      <c r="C1829" s="185" t="s">
        <v>1044</v>
      </c>
      <c r="D1829" s="158"/>
      <c r="E1829" s="159"/>
      <c r="F1829" s="157"/>
      <c r="G1829" s="157"/>
      <c r="H1829" s="157"/>
      <c r="I1829" s="157"/>
      <c r="J1829" s="157"/>
      <c r="K1829" s="157"/>
      <c r="L1829" s="157"/>
      <c r="M1829" s="157"/>
      <c r="N1829" s="157"/>
      <c r="O1829" s="157"/>
      <c r="P1829" s="157"/>
      <c r="Q1829" s="157"/>
      <c r="R1829" s="157"/>
      <c r="S1829" s="157"/>
      <c r="T1829" s="157"/>
      <c r="U1829" s="157"/>
      <c r="V1829" s="157"/>
      <c r="W1829" s="157"/>
      <c r="X1829" s="157"/>
      <c r="Y1829" s="148"/>
      <c r="Z1829" s="148"/>
      <c r="AA1829" s="148"/>
      <c r="AB1829" s="148"/>
      <c r="AC1829" s="148"/>
      <c r="AD1829" s="148"/>
      <c r="AE1829" s="148"/>
      <c r="AF1829" s="148"/>
      <c r="AG1829" s="148" t="s">
        <v>287</v>
      </c>
      <c r="AH1829" s="148">
        <v>0</v>
      </c>
      <c r="AI1829" s="148"/>
      <c r="AJ1829" s="148"/>
      <c r="AK1829" s="148"/>
      <c r="AL1829" s="148"/>
      <c r="AM1829" s="148"/>
      <c r="AN1829" s="148"/>
      <c r="AO1829" s="148"/>
      <c r="AP1829" s="148"/>
      <c r="AQ1829" s="148"/>
      <c r="AR1829" s="148"/>
      <c r="AS1829" s="148"/>
      <c r="AT1829" s="148"/>
      <c r="AU1829" s="148"/>
      <c r="AV1829" s="148"/>
      <c r="AW1829" s="148"/>
      <c r="AX1829" s="148"/>
      <c r="AY1829" s="148"/>
      <c r="AZ1829" s="148"/>
      <c r="BA1829" s="148"/>
      <c r="BB1829" s="148"/>
      <c r="BC1829" s="148"/>
      <c r="BD1829" s="148"/>
      <c r="BE1829" s="148"/>
      <c r="BF1829" s="148"/>
      <c r="BG1829" s="148"/>
      <c r="BH1829" s="148"/>
    </row>
    <row r="1830" spans="1:60" outlineLevel="1" x14ac:dyDescent="0.2">
      <c r="A1830" s="155"/>
      <c r="B1830" s="156"/>
      <c r="C1830" s="185" t="s">
        <v>1063</v>
      </c>
      <c r="D1830" s="158"/>
      <c r="E1830" s="159"/>
      <c r="F1830" s="157"/>
      <c r="G1830" s="157"/>
      <c r="H1830" s="157"/>
      <c r="I1830" s="157"/>
      <c r="J1830" s="157"/>
      <c r="K1830" s="157"/>
      <c r="L1830" s="157"/>
      <c r="M1830" s="157"/>
      <c r="N1830" s="157"/>
      <c r="O1830" s="157"/>
      <c r="P1830" s="157"/>
      <c r="Q1830" s="157"/>
      <c r="R1830" s="157"/>
      <c r="S1830" s="157"/>
      <c r="T1830" s="157"/>
      <c r="U1830" s="157"/>
      <c r="V1830" s="157"/>
      <c r="W1830" s="157"/>
      <c r="X1830" s="157"/>
      <c r="Y1830" s="148"/>
      <c r="Z1830" s="148"/>
      <c r="AA1830" s="148"/>
      <c r="AB1830" s="148"/>
      <c r="AC1830" s="148"/>
      <c r="AD1830" s="148"/>
      <c r="AE1830" s="148"/>
      <c r="AF1830" s="148"/>
      <c r="AG1830" s="148" t="s">
        <v>287</v>
      </c>
      <c r="AH1830" s="148">
        <v>0</v>
      </c>
      <c r="AI1830" s="148"/>
      <c r="AJ1830" s="148"/>
      <c r="AK1830" s="148"/>
      <c r="AL1830" s="148"/>
      <c r="AM1830" s="148"/>
      <c r="AN1830" s="148"/>
      <c r="AO1830" s="148"/>
      <c r="AP1830" s="148"/>
      <c r="AQ1830" s="148"/>
      <c r="AR1830" s="148"/>
      <c r="AS1830" s="148"/>
      <c r="AT1830" s="148"/>
      <c r="AU1830" s="148"/>
      <c r="AV1830" s="148"/>
      <c r="AW1830" s="148"/>
      <c r="AX1830" s="148"/>
      <c r="AY1830" s="148"/>
      <c r="AZ1830" s="148"/>
      <c r="BA1830" s="148"/>
      <c r="BB1830" s="148"/>
      <c r="BC1830" s="148"/>
      <c r="BD1830" s="148"/>
      <c r="BE1830" s="148"/>
      <c r="BF1830" s="148"/>
      <c r="BG1830" s="148"/>
      <c r="BH1830" s="148"/>
    </row>
    <row r="1831" spans="1:60" outlineLevel="1" x14ac:dyDescent="0.2">
      <c r="A1831" s="155"/>
      <c r="B1831" s="156"/>
      <c r="C1831" s="185" t="s">
        <v>1064</v>
      </c>
      <c r="D1831" s="158"/>
      <c r="E1831" s="159"/>
      <c r="F1831" s="157"/>
      <c r="G1831" s="157"/>
      <c r="H1831" s="157"/>
      <c r="I1831" s="157"/>
      <c r="J1831" s="157"/>
      <c r="K1831" s="157"/>
      <c r="L1831" s="157"/>
      <c r="M1831" s="157"/>
      <c r="N1831" s="157"/>
      <c r="O1831" s="157"/>
      <c r="P1831" s="157"/>
      <c r="Q1831" s="157"/>
      <c r="R1831" s="157"/>
      <c r="S1831" s="157"/>
      <c r="T1831" s="157"/>
      <c r="U1831" s="157"/>
      <c r="V1831" s="157"/>
      <c r="W1831" s="157"/>
      <c r="X1831" s="157"/>
      <c r="Y1831" s="148"/>
      <c r="Z1831" s="148"/>
      <c r="AA1831" s="148"/>
      <c r="AB1831" s="148"/>
      <c r="AC1831" s="148"/>
      <c r="AD1831" s="148"/>
      <c r="AE1831" s="148"/>
      <c r="AF1831" s="148"/>
      <c r="AG1831" s="148" t="s">
        <v>287</v>
      </c>
      <c r="AH1831" s="148">
        <v>0</v>
      </c>
      <c r="AI1831" s="148"/>
      <c r="AJ1831" s="148"/>
      <c r="AK1831" s="148"/>
      <c r="AL1831" s="148"/>
      <c r="AM1831" s="148"/>
      <c r="AN1831" s="148"/>
      <c r="AO1831" s="148"/>
      <c r="AP1831" s="148"/>
      <c r="AQ1831" s="148"/>
      <c r="AR1831" s="148"/>
      <c r="AS1831" s="148"/>
      <c r="AT1831" s="148"/>
      <c r="AU1831" s="148"/>
      <c r="AV1831" s="148"/>
      <c r="AW1831" s="148"/>
      <c r="AX1831" s="148"/>
      <c r="AY1831" s="148"/>
      <c r="AZ1831" s="148"/>
      <c r="BA1831" s="148"/>
      <c r="BB1831" s="148"/>
      <c r="BC1831" s="148"/>
      <c r="BD1831" s="148"/>
      <c r="BE1831" s="148"/>
      <c r="BF1831" s="148"/>
      <c r="BG1831" s="148"/>
      <c r="BH1831" s="148"/>
    </row>
    <row r="1832" spans="1:60" outlineLevel="1" x14ac:dyDescent="0.2">
      <c r="A1832" s="155"/>
      <c r="B1832" s="156"/>
      <c r="C1832" s="185" t="s">
        <v>1069</v>
      </c>
      <c r="D1832" s="158"/>
      <c r="E1832" s="159"/>
      <c r="F1832" s="157"/>
      <c r="G1832" s="157"/>
      <c r="H1832" s="157"/>
      <c r="I1832" s="157"/>
      <c r="J1832" s="157"/>
      <c r="K1832" s="157"/>
      <c r="L1832" s="157"/>
      <c r="M1832" s="157"/>
      <c r="N1832" s="157"/>
      <c r="O1832" s="157"/>
      <c r="P1832" s="157"/>
      <c r="Q1832" s="157"/>
      <c r="R1832" s="157"/>
      <c r="S1832" s="157"/>
      <c r="T1832" s="157"/>
      <c r="U1832" s="157"/>
      <c r="V1832" s="157"/>
      <c r="W1832" s="157"/>
      <c r="X1832" s="157"/>
      <c r="Y1832" s="148"/>
      <c r="Z1832" s="148"/>
      <c r="AA1832" s="148"/>
      <c r="AB1832" s="148"/>
      <c r="AC1832" s="148"/>
      <c r="AD1832" s="148"/>
      <c r="AE1832" s="148"/>
      <c r="AF1832" s="148"/>
      <c r="AG1832" s="148" t="s">
        <v>287</v>
      </c>
      <c r="AH1832" s="148">
        <v>0</v>
      </c>
      <c r="AI1832" s="148"/>
      <c r="AJ1832" s="148"/>
      <c r="AK1832" s="148"/>
      <c r="AL1832" s="148"/>
      <c r="AM1832" s="148"/>
      <c r="AN1832" s="148"/>
      <c r="AO1832" s="148"/>
      <c r="AP1832" s="148"/>
      <c r="AQ1832" s="148"/>
      <c r="AR1832" s="148"/>
      <c r="AS1832" s="148"/>
      <c r="AT1832" s="148"/>
      <c r="AU1832" s="148"/>
      <c r="AV1832" s="148"/>
      <c r="AW1832" s="148"/>
      <c r="AX1832" s="148"/>
      <c r="AY1832" s="148"/>
      <c r="AZ1832" s="148"/>
      <c r="BA1832" s="148"/>
      <c r="BB1832" s="148"/>
      <c r="BC1832" s="148"/>
      <c r="BD1832" s="148"/>
      <c r="BE1832" s="148"/>
      <c r="BF1832" s="148"/>
      <c r="BG1832" s="148"/>
      <c r="BH1832" s="148"/>
    </row>
    <row r="1833" spans="1:60" outlineLevel="1" x14ac:dyDescent="0.2">
      <c r="A1833" s="155"/>
      <c r="B1833" s="156"/>
      <c r="C1833" s="185" t="s">
        <v>1070</v>
      </c>
      <c r="D1833" s="158"/>
      <c r="E1833" s="159"/>
      <c r="F1833" s="157"/>
      <c r="G1833" s="157"/>
      <c r="H1833" s="157"/>
      <c r="I1833" s="157"/>
      <c r="J1833" s="157"/>
      <c r="K1833" s="157"/>
      <c r="L1833" s="157"/>
      <c r="M1833" s="157"/>
      <c r="N1833" s="157"/>
      <c r="O1833" s="157"/>
      <c r="P1833" s="157"/>
      <c r="Q1833" s="157"/>
      <c r="R1833" s="157"/>
      <c r="S1833" s="157"/>
      <c r="T1833" s="157"/>
      <c r="U1833" s="157"/>
      <c r="V1833" s="157"/>
      <c r="W1833" s="157"/>
      <c r="X1833" s="157"/>
      <c r="Y1833" s="148"/>
      <c r="Z1833" s="148"/>
      <c r="AA1833" s="148"/>
      <c r="AB1833" s="148"/>
      <c r="AC1833" s="148"/>
      <c r="AD1833" s="148"/>
      <c r="AE1833" s="148"/>
      <c r="AF1833" s="148"/>
      <c r="AG1833" s="148" t="s">
        <v>287</v>
      </c>
      <c r="AH1833" s="148">
        <v>0</v>
      </c>
      <c r="AI1833" s="148"/>
      <c r="AJ1833" s="148"/>
      <c r="AK1833" s="148"/>
      <c r="AL1833" s="148"/>
      <c r="AM1833" s="148"/>
      <c r="AN1833" s="148"/>
      <c r="AO1833" s="148"/>
      <c r="AP1833" s="148"/>
      <c r="AQ1833" s="148"/>
      <c r="AR1833" s="148"/>
      <c r="AS1833" s="148"/>
      <c r="AT1833" s="148"/>
      <c r="AU1833" s="148"/>
      <c r="AV1833" s="148"/>
      <c r="AW1833" s="148"/>
      <c r="AX1833" s="148"/>
      <c r="AY1833" s="148"/>
      <c r="AZ1833" s="148"/>
      <c r="BA1833" s="148"/>
      <c r="BB1833" s="148"/>
      <c r="BC1833" s="148"/>
      <c r="BD1833" s="148"/>
      <c r="BE1833" s="148"/>
      <c r="BF1833" s="148"/>
      <c r="BG1833" s="148"/>
      <c r="BH1833" s="148"/>
    </row>
    <row r="1834" spans="1:60" outlineLevel="1" x14ac:dyDescent="0.2">
      <c r="A1834" s="155"/>
      <c r="B1834" s="156"/>
      <c r="C1834" s="185" t="s">
        <v>1823</v>
      </c>
      <c r="D1834" s="158"/>
      <c r="E1834" s="159">
        <v>130.44000000000003</v>
      </c>
      <c r="F1834" s="157"/>
      <c r="G1834" s="157"/>
      <c r="H1834" s="157"/>
      <c r="I1834" s="157"/>
      <c r="J1834" s="157"/>
      <c r="K1834" s="157"/>
      <c r="L1834" s="157"/>
      <c r="M1834" s="157"/>
      <c r="N1834" s="157"/>
      <c r="O1834" s="157"/>
      <c r="P1834" s="157"/>
      <c r="Q1834" s="157"/>
      <c r="R1834" s="157"/>
      <c r="S1834" s="157"/>
      <c r="T1834" s="157"/>
      <c r="U1834" s="157"/>
      <c r="V1834" s="157"/>
      <c r="W1834" s="157"/>
      <c r="X1834" s="157"/>
      <c r="Y1834" s="148"/>
      <c r="Z1834" s="148"/>
      <c r="AA1834" s="148"/>
      <c r="AB1834" s="148"/>
      <c r="AC1834" s="148"/>
      <c r="AD1834" s="148"/>
      <c r="AE1834" s="148"/>
      <c r="AF1834" s="148"/>
      <c r="AG1834" s="148" t="s">
        <v>287</v>
      </c>
      <c r="AH1834" s="148">
        <v>0</v>
      </c>
      <c r="AI1834" s="148"/>
      <c r="AJ1834" s="148"/>
      <c r="AK1834" s="148"/>
      <c r="AL1834" s="148"/>
      <c r="AM1834" s="148"/>
      <c r="AN1834" s="148"/>
      <c r="AO1834" s="148"/>
      <c r="AP1834" s="148"/>
      <c r="AQ1834" s="148"/>
      <c r="AR1834" s="148"/>
      <c r="AS1834" s="148"/>
      <c r="AT1834" s="148"/>
      <c r="AU1834" s="148"/>
      <c r="AV1834" s="148"/>
      <c r="AW1834" s="148"/>
      <c r="AX1834" s="148"/>
      <c r="AY1834" s="148"/>
      <c r="AZ1834" s="148"/>
      <c r="BA1834" s="148"/>
      <c r="BB1834" s="148"/>
      <c r="BC1834" s="148"/>
      <c r="BD1834" s="148"/>
      <c r="BE1834" s="148"/>
      <c r="BF1834" s="148"/>
      <c r="BG1834" s="148"/>
      <c r="BH1834" s="148"/>
    </row>
    <row r="1835" spans="1:60" outlineLevel="1" x14ac:dyDescent="0.2">
      <c r="A1835" s="167">
        <v>421</v>
      </c>
      <c r="B1835" s="168" t="s">
        <v>1824</v>
      </c>
      <c r="C1835" s="184" t="s">
        <v>1825</v>
      </c>
      <c r="D1835" s="169" t="s">
        <v>445</v>
      </c>
      <c r="E1835" s="170">
        <v>98</v>
      </c>
      <c r="F1835" s="171"/>
      <c r="G1835" s="172">
        <f>ROUND(E1835*F1835,2)</f>
        <v>0</v>
      </c>
      <c r="H1835" s="171"/>
      <c r="I1835" s="172">
        <f>ROUND(E1835*H1835,2)</f>
        <v>0</v>
      </c>
      <c r="J1835" s="171"/>
      <c r="K1835" s="172">
        <f>ROUND(E1835*J1835,2)</f>
        <v>0</v>
      </c>
      <c r="L1835" s="172">
        <v>15</v>
      </c>
      <c r="M1835" s="172">
        <f>G1835*(1+L1835/100)</f>
        <v>0</v>
      </c>
      <c r="N1835" s="172">
        <v>0</v>
      </c>
      <c r="O1835" s="172">
        <f>ROUND(E1835*N1835,2)</f>
        <v>0</v>
      </c>
      <c r="P1835" s="172">
        <v>0</v>
      </c>
      <c r="Q1835" s="172">
        <f>ROUND(E1835*P1835,2)</f>
        <v>0</v>
      </c>
      <c r="R1835" s="172"/>
      <c r="S1835" s="172" t="s">
        <v>291</v>
      </c>
      <c r="T1835" s="173" t="s">
        <v>283</v>
      </c>
      <c r="U1835" s="157">
        <v>0</v>
      </c>
      <c r="V1835" s="157">
        <f>ROUND(E1835*U1835,2)</f>
        <v>0</v>
      </c>
      <c r="W1835" s="157"/>
      <c r="X1835" s="157" t="s">
        <v>292</v>
      </c>
      <c r="Y1835" s="148"/>
      <c r="Z1835" s="148"/>
      <c r="AA1835" s="148"/>
      <c r="AB1835" s="148"/>
      <c r="AC1835" s="148"/>
      <c r="AD1835" s="148"/>
      <c r="AE1835" s="148"/>
      <c r="AF1835" s="148"/>
      <c r="AG1835" s="148" t="s">
        <v>1242</v>
      </c>
      <c r="AH1835" s="148"/>
      <c r="AI1835" s="148"/>
      <c r="AJ1835" s="148"/>
      <c r="AK1835" s="148"/>
      <c r="AL1835" s="148"/>
      <c r="AM1835" s="148"/>
      <c r="AN1835" s="148"/>
      <c r="AO1835" s="148"/>
      <c r="AP1835" s="148"/>
      <c r="AQ1835" s="148"/>
      <c r="AR1835" s="148"/>
      <c r="AS1835" s="148"/>
      <c r="AT1835" s="148"/>
      <c r="AU1835" s="148"/>
      <c r="AV1835" s="148"/>
      <c r="AW1835" s="148"/>
      <c r="AX1835" s="148"/>
      <c r="AY1835" s="148"/>
      <c r="AZ1835" s="148"/>
      <c r="BA1835" s="148"/>
      <c r="BB1835" s="148"/>
      <c r="BC1835" s="148"/>
      <c r="BD1835" s="148"/>
      <c r="BE1835" s="148"/>
      <c r="BF1835" s="148"/>
      <c r="BG1835" s="148"/>
      <c r="BH1835" s="148"/>
    </row>
    <row r="1836" spans="1:60" outlineLevel="1" x14ac:dyDescent="0.2">
      <c r="A1836" s="155"/>
      <c r="B1836" s="156"/>
      <c r="C1836" s="185" t="s">
        <v>1826</v>
      </c>
      <c r="D1836" s="158"/>
      <c r="E1836" s="159"/>
      <c r="F1836" s="157"/>
      <c r="G1836" s="157"/>
      <c r="H1836" s="157"/>
      <c r="I1836" s="157"/>
      <c r="J1836" s="157"/>
      <c r="K1836" s="157"/>
      <c r="L1836" s="157"/>
      <c r="M1836" s="157"/>
      <c r="N1836" s="157"/>
      <c r="O1836" s="157"/>
      <c r="P1836" s="157"/>
      <c r="Q1836" s="157"/>
      <c r="R1836" s="157"/>
      <c r="S1836" s="157"/>
      <c r="T1836" s="157"/>
      <c r="U1836" s="157"/>
      <c r="V1836" s="157"/>
      <c r="W1836" s="157"/>
      <c r="X1836" s="157"/>
      <c r="Y1836" s="148"/>
      <c r="Z1836" s="148"/>
      <c r="AA1836" s="148"/>
      <c r="AB1836" s="148"/>
      <c r="AC1836" s="148"/>
      <c r="AD1836" s="148"/>
      <c r="AE1836" s="148"/>
      <c r="AF1836" s="148"/>
      <c r="AG1836" s="148" t="s">
        <v>287</v>
      </c>
      <c r="AH1836" s="148">
        <v>0</v>
      </c>
      <c r="AI1836" s="148"/>
      <c r="AJ1836" s="148"/>
      <c r="AK1836" s="148"/>
      <c r="AL1836" s="148"/>
      <c r="AM1836" s="148"/>
      <c r="AN1836" s="148"/>
      <c r="AO1836" s="148"/>
      <c r="AP1836" s="148"/>
      <c r="AQ1836" s="148"/>
      <c r="AR1836" s="148"/>
      <c r="AS1836" s="148"/>
      <c r="AT1836" s="148"/>
      <c r="AU1836" s="148"/>
      <c r="AV1836" s="148"/>
      <c r="AW1836" s="148"/>
      <c r="AX1836" s="148"/>
      <c r="AY1836" s="148"/>
      <c r="AZ1836" s="148"/>
      <c r="BA1836" s="148"/>
      <c r="BB1836" s="148"/>
      <c r="BC1836" s="148"/>
      <c r="BD1836" s="148"/>
      <c r="BE1836" s="148"/>
      <c r="BF1836" s="148"/>
      <c r="BG1836" s="148"/>
      <c r="BH1836" s="148"/>
    </row>
    <row r="1837" spans="1:60" outlineLevel="1" x14ac:dyDescent="0.2">
      <c r="A1837" s="155"/>
      <c r="B1837" s="156"/>
      <c r="C1837" s="185" t="s">
        <v>187</v>
      </c>
      <c r="D1837" s="158"/>
      <c r="E1837" s="159">
        <v>98</v>
      </c>
      <c r="F1837" s="157"/>
      <c r="G1837" s="157"/>
      <c r="H1837" s="157"/>
      <c r="I1837" s="157"/>
      <c r="J1837" s="157"/>
      <c r="K1837" s="157"/>
      <c r="L1837" s="157"/>
      <c r="M1837" s="157"/>
      <c r="N1837" s="157"/>
      <c r="O1837" s="157"/>
      <c r="P1837" s="157"/>
      <c r="Q1837" s="157"/>
      <c r="R1837" s="157"/>
      <c r="S1837" s="157"/>
      <c r="T1837" s="157"/>
      <c r="U1837" s="157"/>
      <c r="V1837" s="157"/>
      <c r="W1837" s="157"/>
      <c r="X1837" s="157"/>
      <c r="Y1837" s="148"/>
      <c r="Z1837" s="148"/>
      <c r="AA1837" s="148"/>
      <c r="AB1837" s="148"/>
      <c r="AC1837" s="148"/>
      <c r="AD1837" s="148"/>
      <c r="AE1837" s="148"/>
      <c r="AF1837" s="148"/>
      <c r="AG1837" s="148" t="s">
        <v>287</v>
      </c>
      <c r="AH1837" s="148">
        <v>0</v>
      </c>
      <c r="AI1837" s="148"/>
      <c r="AJ1837" s="148"/>
      <c r="AK1837" s="148"/>
      <c r="AL1837" s="148"/>
      <c r="AM1837" s="148"/>
      <c r="AN1837" s="148"/>
      <c r="AO1837" s="148"/>
      <c r="AP1837" s="148"/>
      <c r="AQ1837" s="148"/>
      <c r="AR1837" s="148"/>
      <c r="AS1837" s="148"/>
      <c r="AT1837" s="148"/>
      <c r="AU1837" s="148"/>
      <c r="AV1837" s="148"/>
      <c r="AW1837" s="148"/>
      <c r="AX1837" s="148"/>
      <c r="AY1837" s="148"/>
      <c r="AZ1837" s="148"/>
      <c r="BA1837" s="148"/>
      <c r="BB1837" s="148"/>
      <c r="BC1837" s="148"/>
      <c r="BD1837" s="148"/>
      <c r="BE1837" s="148"/>
      <c r="BF1837" s="148"/>
      <c r="BG1837" s="148"/>
      <c r="BH1837" s="148"/>
    </row>
    <row r="1838" spans="1:60" outlineLevel="1" x14ac:dyDescent="0.2">
      <c r="A1838" s="167">
        <v>422</v>
      </c>
      <c r="B1838" s="168" t="s">
        <v>1827</v>
      </c>
      <c r="C1838" s="184" t="s">
        <v>1828</v>
      </c>
      <c r="D1838" s="169" t="s">
        <v>445</v>
      </c>
      <c r="E1838" s="170">
        <v>98</v>
      </c>
      <c r="F1838" s="171"/>
      <c r="G1838" s="172">
        <f>ROUND(E1838*F1838,2)</f>
        <v>0</v>
      </c>
      <c r="H1838" s="171"/>
      <c r="I1838" s="172">
        <f>ROUND(E1838*H1838,2)</f>
        <v>0</v>
      </c>
      <c r="J1838" s="171"/>
      <c r="K1838" s="172">
        <f>ROUND(E1838*J1838,2)</f>
        <v>0</v>
      </c>
      <c r="L1838" s="172">
        <v>15</v>
      </c>
      <c r="M1838" s="172">
        <f>G1838*(1+L1838/100)</f>
        <v>0</v>
      </c>
      <c r="N1838" s="172">
        <v>0</v>
      </c>
      <c r="O1838" s="172">
        <f>ROUND(E1838*N1838,2)</f>
        <v>0</v>
      </c>
      <c r="P1838" s="172">
        <v>0</v>
      </c>
      <c r="Q1838" s="172">
        <f>ROUND(E1838*P1838,2)</f>
        <v>0</v>
      </c>
      <c r="R1838" s="172"/>
      <c r="S1838" s="172" t="s">
        <v>291</v>
      </c>
      <c r="T1838" s="173" t="s">
        <v>283</v>
      </c>
      <c r="U1838" s="157">
        <v>0</v>
      </c>
      <c r="V1838" s="157">
        <f>ROUND(E1838*U1838,2)</f>
        <v>0</v>
      </c>
      <c r="W1838" s="157"/>
      <c r="X1838" s="157" t="s">
        <v>292</v>
      </c>
      <c r="Y1838" s="148"/>
      <c r="Z1838" s="148"/>
      <c r="AA1838" s="148"/>
      <c r="AB1838" s="148"/>
      <c r="AC1838" s="148"/>
      <c r="AD1838" s="148"/>
      <c r="AE1838" s="148"/>
      <c r="AF1838" s="148"/>
      <c r="AG1838" s="148" t="s">
        <v>1242</v>
      </c>
      <c r="AH1838" s="148"/>
      <c r="AI1838" s="148"/>
      <c r="AJ1838" s="148"/>
      <c r="AK1838" s="148"/>
      <c r="AL1838" s="148"/>
      <c r="AM1838" s="148"/>
      <c r="AN1838" s="148"/>
      <c r="AO1838" s="148"/>
      <c r="AP1838" s="148"/>
      <c r="AQ1838" s="148"/>
      <c r="AR1838" s="148"/>
      <c r="AS1838" s="148"/>
      <c r="AT1838" s="148"/>
      <c r="AU1838" s="148"/>
      <c r="AV1838" s="148"/>
      <c r="AW1838" s="148"/>
      <c r="AX1838" s="148"/>
      <c r="AY1838" s="148"/>
      <c r="AZ1838" s="148"/>
      <c r="BA1838" s="148"/>
      <c r="BB1838" s="148"/>
      <c r="BC1838" s="148"/>
      <c r="BD1838" s="148"/>
      <c r="BE1838" s="148"/>
      <c r="BF1838" s="148"/>
      <c r="BG1838" s="148"/>
      <c r="BH1838" s="148"/>
    </row>
    <row r="1839" spans="1:60" outlineLevel="1" x14ac:dyDescent="0.2">
      <c r="A1839" s="155"/>
      <c r="B1839" s="156"/>
      <c r="C1839" s="185" t="s">
        <v>1826</v>
      </c>
      <c r="D1839" s="158"/>
      <c r="E1839" s="159"/>
      <c r="F1839" s="157"/>
      <c r="G1839" s="157"/>
      <c r="H1839" s="157"/>
      <c r="I1839" s="157"/>
      <c r="J1839" s="157"/>
      <c r="K1839" s="157"/>
      <c r="L1839" s="157"/>
      <c r="M1839" s="157"/>
      <c r="N1839" s="157"/>
      <c r="O1839" s="157"/>
      <c r="P1839" s="157"/>
      <c r="Q1839" s="157"/>
      <c r="R1839" s="157"/>
      <c r="S1839" s="157"/>
      <c r="T1839" s="157"/>
      <c r="U1839" s="157"/>
      <c r="V1839" s="157"/>
      <c r="W1839" s="157"/>
      <c r="X1839" s="157"/>
      <c r="Y1839" s="148"/>
      <c r="Z1839" s="148"/>
      <c r="AA1839" s="148"/>
      <c r="AB1839" s="148"/>
      <c r="AC1839" s="148"/>
      <c r="AD1839" s="148"/>
      <c r="AE1839" s="148"/>
      <c r="AF1839" s="148"/>
      <c r="AG1839" s="148" t="s">
        <v>287</v>
      </c>
      <c r="AH1839" s="148">
        <v>0</v>
      </c>
      <c r="AI1839" s="148"/>
      <c r="AJ1839" s="148"/>
      <c r="AK1839" s="148"/>
      <c r="AL1839" s="148"/>
      <c r="AM1839" s="148"/>
      <c r="AN1839" s="148"/>
      <c r="AO1839" s="148"/>
      <c r="AP1839" s="148"/>
      <c r="AQ1839" s="148"/>
      <c r="AR1839" s="148"/>
      <c r="AS1839" s="148"/>
      <c r="AT1839" s="148"/>
      <c r="AU1839" s="148"/>
      <c r="AV1839" s="148"/>
      <c r="AW1839" s="148"/>
      <c r="AX1839" s="148"/>
      <c r="AY1839" s="148"/>
      <c r="AZ1839" s="148"/>
      <c r="BA1839" s="148"/>
      <c r="BB1839" s="148"/>
      <c r="BC1839" s="148"/>
      <c r="BD1839" s="148"/>
      <c r="BE1839" s="148"/>
      <c r="BF1839" s="148"/>
      <c r="BG1839" s="148"/>
      <c r="BH1839" s="148"/>
    </row>
    <row r="1840" spans="1:60" outlineLevel="1" x14ac:dyDescent="0.2">
      <c r="A1840" s="155"/>
      <c r="B1840" s="156"/>
      <c r="C1840" s="185" t="s">
        <v>187</v>
      </c>
      <c r="D1840" s="158"/>
      <c r="E1840" s="159">
        <v>98</v>
      </c>
      <c r="F1840" s="157"/>
      <c r="G1840" s="157"/>
      <c r="H1840" s="157"/>
      <c r="I1840" s="157"/>
      <c r="J1840" s="157"/>
      <c r="K1840" s="157"/>
      <c r="L1840" s="157"/>
      <c r="M1840" s="157"/>
      <c r="N1840" s="157"/>
      <c r="O1840" s="157"/>
      <c r="P1840" s="157"/>
      <c r="Q1840" s="157"/>
      <c r="R1840" s="157"/>
      <c r="S1840" s="157"/>
      <c r="T1840" s="157"/>
      <c r="U1840" s="157"/>
      <c r="V1840" s="157"/>
      <c r="W1840" s="157"/>
      <c r="X1840" s="157"/>
      <c r="Y1840" s="148"/>
      <c r="Z1840" s="148"/>
      <c r="AA1840" s="148"/>
      <c r="AB1840" s="148"/>
      <c r="AC1840" s="148"/>
      <c r="AD1840" s="148"/>
      <c r="AE1840" s="148"/>
      <c r="AF1840" s="148"/>
      <c r="AG1840" s="148" t="s">
        <v>287</v>
      </c>
      <c r="AH1840" s="148">
        <v>0</v>
      </c>
      <c r="AI1840" s="148"/>
      <c r="AJ1840" s="148"/>
      <c r="AK1840" s="148"/>
      <c r="AL1840" s="148"/>
      <c r="AM1840" s="148"/>
      <c r="AN1840" s="148"/>
      <c r="AO1840" s="148"/>
      <c r="AP1840" s="148"/>
      <c r="AQ1840" s="148"/>
      <c r="AR1840" s="148"/>
      <c r="AS1840" s="148"/>
      <c r="AT1840" s="148"/>
      <c r="AU1840" s="148"/>
      <c r="AV1840" s="148"/>
      <c r="AW1840" s="148"/>
      <c r="AX1840" s="148"/>
      <c r="AY1840" s="148"/>
      <c r="AZ1840" s="148"/>
      <c r="BA1840" s="148"/>
      <c r="BB1840" s="148"/>
      <c r="BC1840" s="148"/>
      <c r="BD1840" s="148"/>
      <c r="BE1840" s="148"/>
      <c r="BF1840" s="148"/>
      <c r="BG1840" s="148"/>
      <c r="BH1840" s="148"/>
    </row>
    <row r="1841" spans="1:60" outlineLevel="1" x14ac:dyDescent="0.2">
      <c r="A1841" s="167">
        <v>423</v>
      </c>
      <c r="B1841" s="168" t="s">
        <v>1829</v>
      </c>
      <c r="C1841" s="184" t="s">
        <v>1830</v>
      </c>
      <c r="D1841" s="169" t="s">
        <v>353</v>
      </c>
      <c r="E1841" s="170">
        <v>130.44000000000003</v>
      </c>
      <c r="F1841" s="171"/>
      <c r="G1841" s="172">
        <f>ROUND(E1841*F1841,2)</f>
        <v>0</v>
      </c>
      <c r="H1841" s="171"/>
      <c r="I1841" s="172">
        <f>ROUND(E1841*H1841,2)</f>
        <v>0</v>
      </c>
      <c r="J1841" s="171"/>
      <c r="K1841" s="172">
        <f>ROUND(E1841*J1841,2)</f>
        <v>0</v>
      </c>
      <c r="L1841" s="172">
        <v>15</v>
      </c>
      <c r="M1841" s="172">
        <f>G1841*(1+L1841/100)</f>
        <v>0</v>
      </c>
      <c r="N1841" s="172">
        <v>0</v>
      </c>
      <c r="O1841" s="172">
        <f>ROUND(E1841*N1841,2)</f>
        <v>0</v>
      </c>
      <c r="P1841" s="172">
        <v>0</v>
      </c>
      <c r="Q1841" s="172">
        <f>ROUND(E1841*P1841,2)</f>
        <v>0</v>
      </c>
      <c r="R1841" s="172"/>
      <c r="S1841" s="172" t="s">
        <v>291</v>
      </c>
      <c r="T1841" s="173" t="s">
        <v>283</v>
      </c>
      <c r="U1841" s="157">
        <v>0</v>
      </c>
      <c r="V1841" s="157">
        <f>ROUND(E1841*U1841,2)</f>
        <v>0</v>
      </c>
      <c r="W1841" s="157"/>
      <c r="X1841" s="157" t="s">
        <v>292</v>
      </c>
      <c r="Y1841" s="148"/>
      <c r="Z1841" s="148"/>
      <c r="AA1841" s="148"/>
      <c r="AB1841" s="148"/>
      <c r="AC1841" s="148"/>
      <c r="AD1841" s="148"/>
      <c r="AE1841" s="148"/>
      <c r="AF1841" s="148"/>
      <c r="AG1841" s="148" t="s">
        <v>1242</v>
      </c>
      <c r="AH1841" s="148"/>
      <c r="AI1841" s="148"/>
      <c r="AJ1841" s="148"/>
      <c r="AK1841" s="148"/>
      <c r="AL1841" s="148"/>
      <c r="AM1841" s="148"/>
      <c r="AN1841" s="148"/>
      <c r="AO1841" s="148"/>
      <c r="AP1841" s="148"/>
      <c r="AQ1841" s="148"/>
      <c r="AR1841" s="148"/>
      <c r="AS1841" s="148"/>
      <c r="AT1841" s="148"/>
      <c r="AU1841" s="148"/>
      <c r="AV1841" s="148"/>
      <c r="AW1841" s="148"/>
      <c r="AX1841" s="148"/>
      <c r="AY1841" s="148"/>
      <c r="AZ1841" s="148"/>
      <c r="BA1841" s="148"/>
      <c r="BB1841" s="148"/>
      <c r="BC1841" s="148"/>
      <c r="BD1841" s="148"/>
      <c r="BE1841" s="148"/>
      <c r="BF1841" s="148"/>
      <c r="BG1841" s="148"/>
      <c r="BH1841" s="148"/>
    </row>
    <row r="1842" spans="1:60" outlineLevel="1" x14ac:dyDescent="0.2">
      <c r="A1842" s="155"/>
      <c r="B1842" s="156"/>
      <c r="C1842" s="185" t="s">
        <v>1044</v>
      </c>
      <c r="D1842" s="158"/>
      <c r="E1842" s="159"/>
      <c r="F1842" s="157"/>
      <c r="G1842" s="157"/>
      <c r="H1842" s="157"/>
      <c r="I1842" s="157"/>
      <c r="J1842" s="157"/>
      <c r="K1842" s="157"/>
      <c r="L1842" s="157"/>
      <c r="M1842" s="157"/>
      <c r="N1842" s="157"/>
      <c r="O1842" s="157"/>
      <c r="P1842" s="157"/>
      <c r="Q1842" s="157"/>
      <c r="R1842" s="157"/>
      <c r="S1842" s="157"/>
      <c r="T1842" s="157"/>
      <c r="U1842" s="157"/>
      <c r="V1842" s="157"/>
      <c r="W1842" s="157"/>
      <c r="X1842" s="157"/>
      <c r="Y1842" s="148"/>
      <c r="Z1842" s="148"/>
      <c r="AA1842" s="148"/>
      <c r="AB1842" s="148"/>
      <c r="AC1842" s="148"/>
      <c r="AD1842" s="148"/>
      <c r="AE1842" s="148"/>
      <c r="AF1842" s="148"/>
      <c r="AG1842" s="148" t="s">
        <v>287</v>
      </c>
      <c r="AH1842" s="148">
        <v>0</v>
      </c>
      <c r="AI1842" s="148"/>
      <c r="AJ1842" s="148"/>
      <c r="AK1842" s="148"/>
      <c r="AL1842" s="148"/>
      <c r="AM1842" s="148"/>
      <c r="AN1842" s="148"/>
      <c r="AO1842" s="148"/>
      <c r="AP1842" s="148"/>
      <c r="AQ1842" s="148"/>
      <c r="AR1842" s="148"/>
      <c r="AS1842" s="148"/>
      <c r="AT1842" s="148"/>
      <c r="AU1842" s="148"/>
      <c r="AV1842" s="148"/>
      <c r="AW1842" s="148"/>
      <c r="AX1842" s="148"/>
      <c r="AY1842" s="148"/>
      <c r="AZ1842" s="148"/>
      <c r="BA1842" s="148"/>
      <c r="BB1842" s="148"/>
      <c r="BC1842" s="148"/>
      <c r="BD1842" s="148"/>
      <c r="BE1842" s="148"/>
      <c r="BF1842" s="148"/>
      <c r="BG1842" s="148"/>
      <c r="BH1842" s="148"/>
    </row>
    <row r="1843" spans="1:60" outlineLevel="1" x14ac:dyDescent="0.2">
      <c r="A1843" s="155"/>
      <c r="B1843" s="156"/>
      <c r="C1843" s="185" t="s">
        <v>1063</v>
      </c>
      <c r="D1843" s="158"/>
      <c r="E1843" s="159"/>
      <c r="F1843" s="157"/>
      <c r="G1843" s="157"/>
      <c r="H1843" s="157"/>
      <c r="I1843" s="157"/>
      <c r="J1843" s="157"/>
      <c r="K1843" s="157"/>
      <c r="L1843" s="157"/>
      <c r="M1843" s="157"/>
      <c r="N1843" s="157"/>
      <c r="O1843" s="157"/>
      <c r="P1843" s="157"/>
      <c r="Q1843" s="157"/>
      <c r="R1843" s="157"/>
      <c r="S1843" s="157"/>
      <c r="T1843" s="157"/>
      <c r="U1843" s="157"/>
      <c r="V1843" s="157"/>
      <c r="W1843" s="157"/>
      <c r="X1843" s="157"/>
      <c r="Y1843" s="148"/>
      <c r="Z1843" s="148"/>
      <c r="AA1843" s="148"/>
      <c r="AB1843" s="148"/>
      <c r="AC1843" s="148"/>
      <c r="AD1843" s="148"/>
      <c r="AE1843" s="148"/>
      <c r="AF1843" s="148"/>
      <c r="AG1843" s="148" t="s">
        <v>287</v>
      </c>
      <c r="AH1843" s="148">
        <v>0</v>
      </c>
      <c r="AI1843" s="148"/>
      <c r="AJ1843" s="148"/>
      <c r="AK1843" s="148"/>
      <c r="AL1843" s="148"/>
      <c r="AM1843" s="148"/>
      <c r="AN1843" s="148"/>
      <c r="AO1843" s="148"/>
      <c r="AP1843" s="148"/>
      <c r="AQ1843" s="148"/>
      <c r="AR1843" s="148"/>
      <c r="AS1843" s="148"/>
      <c r="AT1843" s="148"/>
      <c r="AU1843" s="148"/>
      <c r="AV1843" s="148"/>
      <c r="AW1843" s="148"/>
      <c r="AX1843" s="148"/>
      <c r="AY1843" s="148"/>
      <c r="AZ1843" s="148"/>
      <c r="BA1843" s="148"/>
      <c r="BB1843" s="148"/>
      <c r="BC1843" s="148"/>
      <c r="BD1843" s="148"/>
      <c r="BE1843" s="148"/>
      <c r="BF1843" s="148"/>
      <c r="BG1843" s="148"/>
      <c r="BH1843" s="148"/>
    </row>
    <row r="1844" spans="1:60" outlineLevel="1" x14ac:dyDescent="0.2">
      <c r="A1844" s="155"/>
      <c r="B1844" s="156"/>
      <c r="C1844" s="185" t="s">
        <v>1064</v>
      </c>
      <c r="D1844" s="158"/>
      <c r="E1844" s="159"/>
      <c r="F1844" s="157"/>
      <c r="G1844" s="157"/>
      <c r="H1844" s="157"/>
      <c r="I1844" s="157"/>
      <c r="J1844" s="157"/>
      <c r="K1844" s="157"/>
      <c r="L1844" s="157"/>
      <c r="M1844" s="157"/>
      <c r="N1844" s="157"/>
      <c r="O1844" s="157"/>
      <c r="P1844" s="157"/>
      <c r="Q1844" s="157"/>
      <c r="R1844" s="157"/>
      <c r="S1844" s="157"/>
      <c r="T1844" s="157"/>
      <c r="U1844" s="157"/>
      <c r="V1844" s="157"/>
      <c r="W1844" s="157"/>
      <c r="X1844" s="157"/>
      <c r="Y1844" s="148"/>
      <c r="Z1844" s="148"/>
      <c r="AA1844" s="148"/>
      <c r="AB1844" s="148"/>
      <c r="AC1844" s="148"/>
      <c r="AD1844" s="148"/>
      <c r="AE1844" s="148"/>
      <c r="AF1844" s="148"/>
      <c r="AG1844" s="148" t="s">
        <v>287</v>
      </c>
      <c r="AH1844" s="148">
        <v>0</v>
      </c>
      <c r="AI1844" s="148"/>
      <c r="AJ1844" s="148"/>
      <c r="AK1844" s="148"/>
      <c r="AL1844" s="148"/>
      <c r="AM1844" s="148"/>
      <c r="AN1844" s="148"/>
      <c r="AO1844" s="148"/>
      <c r="AP1844" s="148"/>
      <c r="AQ1844" s="148"/>
      <c r="AR1844" s="148"/>
      <c r="AS1844" s="148"/>
      <c r="AT1844" s="148"/>
      <c r="AU1844" s="148"/>
      <c r="AV1844" s="148"/>
      <c r="AW1844" s="148"/>
      <c r="AX1844" s="148"/>
      <c r="AY1844" s="148"/>
      <c r="AZ1844" s="148"/>
      <c r="BA1844" s="148"/>
      <c r="BB1844" s="148"/>
      <c r="BC1844" s="148"/>
      <c r="BD1844" s="148"/>
      <c r="BE1844" s="148"/>
      <c r="BF1844" s="148"/>
      <c r="BG1844" s="148"/>
      <c r="BH1844" s="148"/>
    </row>
    <row r="1845" spans="1:60" outlineLevel="1" x14ac:dyDescent="0.2">
      <c r="A1845" s="155"/>
      <c r="B1845" s="156"/>
      <c r="C1845" s="185" t="s">
        <v>1069</v>
      </c>
      <c r="D1845" s="158"/>
      <c r="E1845" s="159"/>
      <c r="F1845" s="157"/>
      <c r="G1845" s="157"/>
      <c r="H1845" s="157"/>
      <c r="I1845" s="157"/>
      <c r="J1845" s="157"/>
      <c r="K1845" s="157"/>
      <c r="L1845" s="157"/>
      <c r="M1845" s="157"/>
      <c r="N1845" s="157"/>
      <c r="O1845" s="157"/>
      <c r="P1845" s="157"/>
      <c r="Q1845" s="157"/>
      <c r="R1845" s="157"/>
      <c r="S1845" s="157"/>
      <c r="T1845" s="157"/>
      <c r="U1845" s="157"/>
      <c r="V1845" s="157"/>
      <c r="W1845" s="157"/>
      <c r="X1845" s="157"/>
      <c r="Y1845" s="148"/>
      <c r="Z1845" s="148"/>
      <c r="AA1845" s="148"/>
      <c r="AB1845" s="148"/>
      <c r="AC1845" s="148"/>
      <c r="AD1845" s="148"/>
      <c r="AE1845" s="148"/>
      <c r="AF1845" s="148"/>
      <c r="AG1845" s="148" t="s">
        <v>287</v>
      </c>
      <c r="AH1845" s="148">
        <v>0</v>
      </c>
      <c r="AI1845" s="148"/>
      <c r="AJ1845" s="148"/>
      <c r="AK1845" s="148"/>
      <c r="AL1845" s="148"/>
      <c r="AM1845" s="148"/>
      <c r="AN1845" s="148"/>
      <c r="AO1845" s="148"/>
      <c r="AP1845" s="148"/>
      <c r="AQ1845" s="148"/>
      <c r="AR1845" s="148"/>
      <c r="AS1845" s="148"/>
      <c r="AT1845" s="148"/>
      <c r="AU1845" s="148"/>
      <c r="AV1845" s="148"/>
      <c r="AW1845" s="148"/>
      <c r="AX1845" s="148"/>
      <c r="AY1845" s="148"/>
      <c r="AZ1845" s="148"/>
      <c r="BA1845" s="148"/>
      <c r="BB1845" s="148"/>
      <c r="BC1845" s="148"/>
      <c r="BD1845" s="148"/>
      <c r="BE1845" s="148"/>
      <c r="BF1845" s="148"/>
      <c r="BG1845" s="148"/>
      <c r="BH1845" s="148"/>
    </row>
    <row r="1846" spans="1:60" outlineLevel="1" x14ac:dyDescent="0.2">
      <c r="A1846" s="155"/>
      <c r="B1846" s="156"/>
      <c r="C1846" s="185" t="s">
        <v>1070</v>
      </c>
      <c r="D1846" s="158"/>
      <c r="E1846" s="159"/>
      <c r="F1846" s="157"/>
      <c r="G1846" s="157"/>
      <c r="H1846" s="157"/>
      <c r="I1846" s="157"/>
      <c r="J1846" s="157"/>
      <c r="K1846" s="157"/>
      <c r="L1846" s="157"/>
      <c r="M1846" s="157"/>
      <c r="N1846" s="157"/>
      <c r="O1846" s="157"/>
      <c r="P1846" s="157"/>
      <c r="Q1846" s="157"/>
      <c r="R1846" s="157"/>
      <c r="S1846" s="157"/>
      <c r="T1846" s="157"/>
      <c r="U1846" s="157"/>
      <c r="V1846" s="157"/>
      <c r="W1846" s="157"/>
      <c r="X1846" s="157"/>
      <c r="Y1846" s="148"/>
      <c r="Z1846" s="148"/>
      <c r="AA1846" s="148"/>
      <c r="AB1846" s="148"/>
      <c r="AC1846" s="148"/>
      <c r="AD1846" s="148"/>
      <c r="AE1846" s="148"/>
      <c r="AF1846" s="148"/>
      <c r="AG1846" s="148" t="s">
        <v>287</v>
      </c>
      <c r="AH1846" s="148">
        <v>0</v>
      </c>
      <c r="AI1846" s="148"/>
      <c r="AJ1846" s="148"/>
      <c r="AK1846" s="148"/>
      <c r="AL1846" s="148"/>
      <c r="AM1846" s="148"/>
      <c r="AN1846" s="148"/>
      <c r="AO1846" s="148"/>
      <c r="AP1846" s="148"/>
      <c r="AQ1846" s="148"/>
      <c r="AR1846" s="148"/>
      <c r="AS1846" s="148"/>
      <c r="AT1846" s="148"/>
      <c r="AU1846" s="148"/>
      <c r="AV1846" s="148"/>
      <c r="AW1846" s="148"/>
      <c r="AX1846" s="148"/>
      <c r="AY1846" s="148"/>
      <c r="AZ1846" s="148"/>
      <c r="BA1846" s="148"/>
      <c r="BB1846" s="148"/>
      <c r="BC1846" s="148"/>
      <c r="BD1846" s="148"/>
      <c r="BE1846" s="148"/>
      <c r="BF1846" s="148"/>
      <c r="BG1846" s="148"/>
      <c r="BH1846" s="148"/>
    </row>
    <row r="1847" spans="1:60" outlineLevel="1" x14ac:dyDescent="0.2">
      <c r="A1847" s="155"/>
      <c r="B1847" s="156"/>
      <c r="C1847" s="185" t="s">
        <v>1823</v>
      </c>
      <c r="D1847" s="158"/>
      <c r="E1847" s="159">
        <v>130.44000000000003</v>
      </c>
      <c r="F1847" s="157"/>
      <c r="G1847" s="157"/>
      <c r="H1847" s="157"/>
      <c r="I1847" s="157"/>
      <c r="J1847" s="157"/>
      <c r="K1847" s="157"/>
      <c r="L1847" s="157"/>
      <c r="M1847" s="157"/>
      <c r="N1847" s="157"/>
      <c r="O1847" s="157"/>
      <c r="P1847" s="157"/>
      <c r="Q1847" s="157"/>
      <c r="R1847" s="157"/>
      <c r="S1847" s="157"/>
      <c r="T1847" s="157"/>
      <c r="U1847" s="157"/>
      <c r="V1847" s="157"/>
      <c r="W1847" s="157"/>
      <c r="X1847" s="157"/>
      <c r="Y1847" s="148"/>
      <c r="Z1847" s="148"/>
      <c r="AA1847" s="148"/>
      <c r="AB1847" s="148"/>
      <c r="AC1847" s="148"/>
      <c r="AD1847" s="148"/>
      <c r="AE1847" s="148"/>
      <c r="AF1847" s="148"/>
      <c r="AG1847" s="148" t="s">
        <v>287</v>
      </c>
      <c r="AH1847" s="148">
        <v>0</v>
      </c>
      <c r="AI1847" s="148"/>
      <c r="AJ1847" s="148"/>
      <c r="AK1847" s="148"/>
      <c r="AL1847" s="148"/>
      <c r="AM1847" s="148"/>
      <c r="AN1847" s="148"/>
      <c r="AO1847" s="148"/>
      <c r="AP1847" s="148"/>
      <c r="AQ1847" s="148"/>
      <c r="AR1847" s="148"/>
      <c r="AS1847" s="148"/>
      <c r="AT1847" s="148"/>
      <c r="AU1847" s="148"/>
      <c r="AV1847" s="148"/>
      <c r="AW1847" s="148"/>
      <c r="AX1847" s="148"/>
      <c r="AY1847" s="148"/>
      <c r="AZ1847" s="148"/>
      <c r="BA1847" s="148"/>
      <c r="BB1847" s="148"/>
      <c r="BC1847" s="148"/>
      <c r="BD1847" s="148"/>
      <c r="BE1847" s="148"/>
      <c r="BF1847" s="148"/>
      <c r="BG1847" s="148"/>
      <c r="BH1847" s="148"/>
    </row>
    <row r="1848" spans="1:60" outlineLevel="1" x14ac:dyDescent="0.2">
      <c r="A1848" s="167">
        <v>424</v>
      </c>
      <c r="B1848" s="168" t="s">
        <v>1831</v>
      </c>
      <c r="C1848" s="184" t="s">
        <v>1832</v>
      </c>
      <c r="D1848" s="169" t="s">
        <v>353</v>
      </c>
      <c r="E1848" s="170">
        <v>140.24</v>
      </c>
      <c r="F1848" s="171"/>
      <c r="G1848" s="172">
        <f>ROUND(E1848*F1848,2)</f>
        <v>0</v>
      </c>
      <c r="H1848" s="171"/>
      <c r="I1848" s="172">
        <f>ROUND(E1848*H1848,2)</f>
        <v>0</v>
      </c>
      <c r="J1848" s="171"/>
      <c r="K1848" s="172">
        <f>ROUND(E1848*J1848,2)</f>
        <v>0</v>
      </c>
      <c r="L1848" s="172">
        <v>15</v>
      </c>
      <c r="M1848" s="172">
        <f>G1848*(1+L1848/100)</f>
        <v>0</v>
      </c>
      <c r="N1848" s="172">
        <v>0</v>
      </c>
      <c r="O1848" s="172">
        <f>ROUND(E1848*N1848,2)</f>
        <v>0</v>
      </c>
      <c r="P1848" s="172">
        <v>0</v>
      </c>
      <c r="Q1848" s="172">
        <f>ROUND(E1848*P1848,2)</f>
        <v>0</v>
      </c>
      <c r="R1848" s="172"/>
      <c r="S1848" s="172" t="s">
        <v>291</v>
      </c>
      <c r="T1848" s="173" t="s">
        <v>283</v>
      </c>
      <c r="U1848" s="157">
        <v>0</v>
      </c>
      <c r="V1848" s="157">
        <f>ROUND(E1848*U1848,2)</f>
        <v>0</v>
      </c>
      <c r="W1848" s="157"/>
      <c r="X1848" s="157" t="s">
        <v>292</v>
      </c>
      <c r="Y1848" s="148"/>
      <c r="Z1848" s="148"/>
      <c r="AA1848" s="148"/>
      <c r="AB1848" s="148"/>
      <c r="AC1848" s="148"/>
      <c r="AD1848" s="148"/>
      <c r="AE1848" s="148"/>
      <c r="AF1848" s="148"/>
      <c r="AG1848" s="148" t="s">
        <v>1242</v>
      </c>
      <c r="AH1848" s="148"/>
      <c r="AI1848" s="148"/>
      <c r="AJ1848" s="148"/>
      <c r="AK1848" s="148"/>
      <c r="AL1848" s="148"/>
      <c r="AM1848" s="148"/>
      <c r="AN1848" s="148"/>
      <c r="AO1848" s="148"/>
      <c r="AP1848" s="148"/>
      <c r="AQ1848" s="148"/>
      <c r="AR1848" s="148"/>
      <c r="AS1848" s="148"/>
      <c r="AT1848" s="148"/>
      <c r="AU1848" s="148"/>
      <c r="AV1848" s="148"/>
      <c r="AW1848" s="148"/>
      <c r="AX1848" s="148"/>
      <c r="AY1848" s="148"/>
      <c r="AZ1848" s="148"/>
      <c r="BA1848" s="148"/>
      <c r="BB1848" s="148"/>
      <c r="BC1848" s="148"/>
      <c r="BD1848" s="148"/>
      <c r="BE1848" s="148"/>
      <c r="BF1848" s="148"/>
      <c r="BG1848" s="148"/>
      <c r="BH1848" s="148"/>
    </row>
    <row r="1849" spans="1:60" outlineLevel="1" x14ac:dyDescent="0.2">
      <c r="A1849" s="155"/>
      <c r="B1849" s="156"/>
      <c r="C1849" s="185" t="s">
        <v>1044</v>
      </c>
      <c r="D1849" s="158"/>
      <c r="E1849" s="159"/>
      <c r="F1849" s="157"/>
      <c r="G1849" s="157"/>
      <c r="H1849" s="157"/>
      <c r="I1849" s="157"/>
      <c r="J1849" s="157"/>
      <c r="K1849" s="157"/>
      <c r="L1849" s="157"/>
      <c r="M1849" s="157"/>
      <c r="N1849" s="157"/>
      <c r="O1849" s="157"/>
      <c r="P1849" s="157"/>
      <c r="Q1849" s="157"/>
      <c r="R1849" s="157"/>
      <c r="S1849" s="157"/>
      <c r="T1849" s="157"/>
      <c r="U1849" s="157"/>
      <c r="V1849" s="157"/>
      <c r="W1849" s="157"/>
      <c r="X1849" s="157"/>
      <c r="Y1849" s="148"/>
      <c r="Z1849" s="148"/>
      <c r="AA1849" s="148"/>
      <c r="AB1849" s="148"/>
      <c r="AC1849" s="148"/>
      <c r="AD1849" s="148"/>
      <c r="AE1849" s="148"/>
      <c r="AF1849" s="148"/>
      <c r="AG1849" s="148" t="s">
        <v>287</v>
      </c>
      <c r="AH1849" s="148">
        <v>0</v>
      </c>
      <c r="AI1849" s="148"/>
      <c r="AJ1849" s="148"/>
      <c r="AK1849" s="148"/>
      <c r="AL1849" s="148"/>
      <c r="AM1849" s="148"/>
      <c r="AN1849" s="148"/>
      <c r="AO1849" s="148"/>
      <c r="AP1849" s="148"/>
      <c r="AQ1849" s="148"/>
      <c r="AR1849" s="148"/>
      <c r="AS1849" s="148"/>
      <c r="AT1849" s="148"/>
      <c r="AU1849" s="148"/>
      <c r="AV1849" s="148"/>
      <c r="AW1849" s="148"/>
      <c r="AX1849" s="148"/>
      <c r="AY1849" s="148"/>
      <c r="AZ1849" s="148"/>
      <c r="BA1849" s="148"/>
      <c r="BB1849" s="148"/>
      <c r="BC1849" s="148"/>
      <c r="BD1849" s="148"/>
      <c r="BE1849" s="148"/>
      <c r="BF1849" s="148"/>
      <c r="BG1849" s="148"/>
      <c r="BH1849" s="148"/>
    </row>
    <row r="1850" spans="1:60" outlineLevel="1" x14ac:dyDescent="0.2">
      <c r="A1850" s="155"/>
      <c r="B1850" s="156"/>
      <c r="C1850" s="185" t="s">
        <v>1063</v>
      </c>
      <c r="D1850" s="158"/>
      <c r="E1850" s="159"/>
      <c r="F1850" s="157"/>
      <c r="G1850" s="157"/>
      <c r="H1850" s="157"/>
      <c r="I1850" s="157"/>
      <c r="J1850" s="157"/>
      <c r="K1850" s="157"/>
      <c r="L1850" s="157"/>
      <c r="M1850" s="157"/>
      <c r="N1850" s="157"/>
      <c r="O1850" s="157"/>
      <c r="P1850" s="157"/>
      <c r="Q1850" s="157"/>
      <c r="R1850" s="157"/>
      <c r="S1850" s="157"/>
      <c r="T1850" s="157"/>
      <c r="U1850" s="157"/>
      <c r="V1850" s="157"/>
      <c r="W1850" s="157"/>
      <c r="X1850" s="157"/>
      <c r="Y1850" s="148"/>
      <c r="Z1850" s="148"/>
      <c r="AA1850" s="148"/>
      <c r="AB1850" s="148"/>
      <c r="AC1850" s="148"/>
      <c r="AD1850" s="148"/>
      <c r="AE1850" s="148"/>
      <c r="AF1850" s="148"/>
      <c r="AG1850" s="148" t="s">
        <v>287</v>
      </c>
      <c r="AH1850" s="148">
        <v>0</v>
      </c>
      <c r="AI1850" s="148"/>
      <c r="AJ1850" s="148"/>
      <c r="AK1850" s="148"/>
      <c r="AL1850" s="148"/>
      <c r="AM1850" s="148"/>
      <c r="AN1850" s="148"/>
      <c r="AO1850" s="148"/>
      <c r="AP1850" s="148"/>
      <c r="AQ1850" s="148"/>
      <c r="AR1850" s="148"/>
      <c r="AS1850" s="148"/>
      <c r="AT1850" s="148"/>
      <c r="AU1850" s="148"/>
      <c r="AV1850" s="148"/>
      <c r="AW1850" s="148"/>
      <c r="AX1850" s="148"/>
      <c r="AY1850" s="148"/>
      <c r="AZ1850" s="148"/>
      <c r="BA1850" s="148"/>
      <c r="BB1850" s="148"/>
      <c r="BC1850" s="148"/>
      <c r="BD1850" s="148"/>
      <c r="BE1850" s="148"/>
      <c r="BF1850" s="148"/>
      <c r="BG1850" s="148"/>
      <c r="BH1850" s="148"/>
    </row>
    <row r="1851" spans="1:60" outlineLevel="1" x14ac:dyDescent="0.2">
      <c r="A1851" s="155"/>
      <c r="B1851" s="156"/>
      <c r="C1851" s="185" t="s">
        <v>1064</v>
      </c>
      <c r="D1851" s="158"/>
      <c r="E1851" s="159"/>
      <c r="F1851" s="157"/>
      <c r="G1851" s="157"/>
      <c r="H1851" s="157"/>
      <c r="I1851" s="157"/>
      <c r="J1851" s="157"/>
      <c r="K1851" s="157"/>
      <c r="L1851" s="157"/>
      <c r="M1851" s="157"/>
      <c r="N1851" s="157"/>
      <c r="O1851" s="157"/>
      <c r="P1851" s="157"/>
      <c r="Q1851" s="157"/>
      <c r="R1851" s="157"/>
      <c r="S1851" s="157"/>
      <c r="T1851" s="157"/>
      <c r="U1851" s="157"/>
      <c r="V1851" s="157"/>
      <c r="W1851" s="157"/>
      <c r="X1851" s="157"/>
      <c r="Y1851" s="148"/>
      <c r="Z1851" s="148"/>
      <c r="AA1851" s="148"/>
      <c r="AB1851" s="148"/>
      <c r="AC1851" s="148"/>
      <c r="AD1851" s="148"/>
      <c r="AE1851" s="148"/>
      <c r="AF1851" s="148"/>
      <c r="AG1851" s="148" t="s">
        <v>287</v>
      </c>
      <c r="AH1851" s="148">
        <v>0</v>
      </c>
      <c r="AI1851" s="148"/>
      <c r="AJ1851" s="148"/>
      <c r="AK1851" s="148"/>
      <c r="AL1851" s="148"/>
      <c r="AM1851" s="148"/>
      <c r="AN1851" s="148"/>
      <c r="AO1851" s="148"/>
      <c r="AP1851" s="148"/>
      <c r="AQ1851" s="148"/>
      <c r="AR1851" s="148"/>
      <c r="AS1851" s="148"/>
      <c r="AT1851" s="148"/>
      <c r="AU1851" s="148"/>
      <c r="AV1851" s="148"/>
      <c r="AW1851" s="148"/>
      <c r="AX1851" s="148"/>
      <c r="AY1851" s="148"/>
      <c r="AZ1851" s="148"/>
      <c r="BA1851" s="148"/>
      <c r="BB1851" s="148"/>
      <c r="BC1851" s="148"/>
      <c r="BD1851" s="148"/>
      <c r="BE1851" s="148"/>
      <c r="BF1851" s="148"/>
      <c r="BG1851" s="148"/>
      <c r="BH1851" s="148"/>
    </row>
    <row r="1852" spans="1:60" outlineLevel="1" x14ac:dyDescent="0.2">
      <c r="A1852" s="155"/>
      <c r="B1852" s="156"/>
      <c r="C1852" s="185" t="s">
        <v>1069</v>
      </c>
      <c r="D1852" s="158"/>
      <c r="E1852" s="159"/>
      <c r="F1852" s="157"/>
      <c r="G1852" s="157"/>
      <c r="H1852" s="157"/>
      <c r="I1852" s="157"/>
      <c r="J1852" s="157"/>
      <c r="K1852" s="157"/>
      <c r="L1852" s="157"/>
      <c r="M1852" s="157"/>
      <c r="N1852" s="157"/>
      <c r="O1852" s="157"/>
      <c r="P1852" s="157"/>
      <c r="Q1852" s="157"/>
      <c r="R1852" s="157"/>
      <c r="S1852" s="157"/>
      <c r="T1852" s="157"/>
      <c r="U1852" s="157"/>
      <c r="V1852" s="157"/>
      <c r="W1852" s="157"/>
      <c r="X1852" s="157"/>
      <c r="Y1852" s="148"/>
      <c r="Z1852" s="148"/>
      <c r="AA1852" s="148"/>
      <c r="AB1852" s="148"/>
      <c r="AC1852" s="148"/>
      <c r="AD1852" s="148"/>
      <c r="AE1852" s="148"/>
      <c r="AF1852" s="148"/>
      <c r="AG1852" s="148" t="s">
        <v>287</v>
      </c>
      <c r="AH1852" s="148">
        <v>0</v>
      </c>
      <c r="AI1852" s="148"/>
      <c r="AJ1852" s="148"/>
      <c r="AK1852" s="148"/>
      <c r="AL1852" s="148"/>
      <c r="AM1852" s="148"/>
      <c r="AN1852" s="148"/>
      <c r="AO1852" s="148"/>
      <c r="AP1852" s="148"/>
      <c r="AQ1852" s="148"/>
      <c r="AR1852" s="148"/>
      <c r="AS1852" s="148"/>
      <c r="AT1852" s="148"/>
      <c r="AU1852" s="148"/>
      <c r="AV1852" s="148"/>
      <c r="AW1852" s="148"/>
      <c r="AX1852" s="148"/>
      <c r="AY1852" s="148"/>
      <c r="AZ1852" s="148"/>
      <c r="BA1852" s="148"/>
      <c r="BB1852" s="148"/>
      <c r="BC1852" s="148"/>
      <c r="BD1852" s="148"/>
      <c r="BE1852" s="148"/>
      <c r="BF1852" s="148"/>
      <c r="BG1852" s="148"/>
      <c r="BH1852" s="148"/>
    </row>
    <row r="1853" spans="1:60" outlineLevel="1" x14ac:dyDescent="0.2">
      <c r="A1853" s="155"/>
      <c r="B1853" s="156"/>
      <c r="C1853" s="185" t="s">
        <v>1070</v>
      </c>
      <c r="D1853" s="158"/>
      <c r="E1853" s="159"/>
      <c r="F1853" s="157"/>
      <c r="G1853" s="157"/>
      <c r="H1853" s="157"/>
      <c r="I1853" s="157"/>
      <c r="J1853" s="157"/>
      <c r="K1853" s="157"/>
      <c r="L1853" s="157"/>
      <c r="M1853" s="157"/>
      <c r="N1853" s="157"/>
      <c r="O1853" s="157"/>
      <c r="P1853" s="157"/>
      <c r="Q1853" s="157"/>
      <c r="R1853" s="157"/>
      <c r="S1853" s="157"/>
      <c r="T1853" s="157"/>
      <c r="U1853" s="157"/>
      <c r="V1853" s="157"/>
      <c r="W1853" s="157"/>
      <c r="X1853" s="157"/>
      <c r="Y1853" s="148"/>
      <c r="Z1853" s="148"/>
      <c r="AA1853" s="148"/>
      <c r="AB1853" s="148"/>
      <c r="AC1853" s="148"/>
      <c r="AD1853" s="148"/>
      <c r="AE1853" s="148"/>
      <c r="AF1853" s="148"/>
      <c r="AG1853" s="148" t="s">
        <v>287</v>
      </c>
      <c r="AH1853" s="148">
        <v>0</v>
      </c>
      <c r="AI1853" s="148"/>
      <c r="AJ1853" s="148"/>
      <c r="AK1853" s="148"/>
      <c r="AL1853" s="148"/>
      <c r="AM1853" s="148"/>
      <c r="AN1853" s="148"/>
      <c r="AO1853" s="148"/>
      <c r="AP1853" s="148"/>
      <c r="AQ1853" s="148"/>
      <c r="AR1853" s="148"/>
      <c r="AS1853" s="148"/>
      <c r="AT1853" s="148"/>
      <c r="AU1853" s="148"/>
      <c r="AV1853" s="148"/>
      <c r="AW1853" s="148"/>
      <c r="AX1853" s="148"/>
      <c r="AY1853" s="148"/>
      <c r="AZ1853" s="148"/>
      <c r="BA1853" s="148"/>
      <c r="BB1853" s="148"/>
      <c r="BC1853" s="148"/>
      <c r="BD1853" s="148"/>
      <c r="BE1853" s="148"/>
      <c r="BF1853" s="148"/>
      <c r="BG1853" s="148"/>
      <c r="BH1853" s="148"/>
    </row>
    <row r="1854" spans="1:60" outlineLevel="1" x14ac:dyDescent="0.2">
      <c r="A1854" s="155"/>
      <c r="B1854" s="156"/>
      <c r="C1854" s="185" t="s">
        <v>1833</v>
      </c>
      <c r="D1854" s="158"/>
      <c r="E1854" s="159"/>
      <c r="F1854" s="157"/>
      <c r="G1854" s="157"/>
      <c r="H1854" s="157"/>
      <c r="I1854" s="157"/>
      <c r="J1854" s="157"/>
      <c r="K1854" s="157"/>
      <c r="L1854" s="157"/>
      <c r="M1854" s="157"/>
      <c r="N1854" s="157"/>
      <c r="O1854" s="157"/>
      <c r="P1854" s="157"/>
      <c r="Q1854" s="157"/>
      <c r="R1854" s="157"/>
      <c r="S1854" s="157"/>
      <c r="T1854" s="157"/>
      <c r="U1854" s="157"/>
      <c r="V1854" s="157"/>
      <c r="W1854" s="157"/>
      <c r="X1854" s="157"/>
      <c r="Y1854" s="148"/>
      <c r="Z1854" s="148"/>
      <c r="AA1854" s="148"/>
      <c r="AB1854" s="148"/>
      <c r="AC1854" s="148"/>
      <c r="AD1854" s="148"/>
      <c r="AE1854" s="148"/>
      <c r="AF1854" s="148"/>
      <c r="AG1854" s="148" t="s">
        <v>287</v>
      </c>
      <c r="AH1854" s="148">
        <v>0</v>
      </c>
      <c r="AI1854" s="148"/>
      <c r="AJ1854" s="148"/>
      <c r="AK1854" s="148"/>
      <c r="AL1854" s="148"/>
      <c r="AM1854" s="148"/>
      <c r="AN1854" s="148"/>
      <c r="AO1854" s="148"/>
      <c r="AP1854" s="148"/>
      <c r="AQ1854" s="148"/>
      <c r="AR1854" s="148"/>
      <c r="AS1854" s="148"/>
      <c r="AT1854" s="148"/>
      <c r="AU1854" s="148"/>
      <c r="AV1854" s="148"/>
      <c r="AW1854" s="148"/>
      <c r="AX1854" s="148"/>
      <c r="AY1854" s="148"/>
      <c r="AZ1854" s="148"/>
      <c r="BA1854" s="148"/>
      <c r="BB1854" s="148"/>
      <c r="BC1854" s="148"/>
      <c r="BD1854" s="148"/>
      <c r="BE1854" s="148"/>
      <c r="BF1854" s="148"/>
      <c r="BG1854" s="148"/>
      <c r="BH1854" s="148"/>
    </row>
    <row r="1855" spans="1:60" outlineLevel="1" x14ac:dyDescent="0.2">
      <c r="A1855" s="155"/>
      <c r="B1855" s="156"/>
      <c r="C1855" s="185" t="s">
        <v>1834</v>
      </c>
      <c r="D1855" s="158"/>
      <c r="E1855" s="159">
        <v>140.24</v>
      </c>
      <c r="F1855" s="157"/>
      <c r="G1855" s="157"/>
      <c r="H1855" s="157"/>
      <c r="I1855" s="157"/>
      <c r="J1855" s="157"/>
      <c r="K1855" s="157"/>
      <c r="L1855" s="157"/>
      <c r="M1855" s="157"/>
      <c r="N1855" s="157"/>
      <c r="O1855" s="157"/>
      <c r="P1855" s="157"/>
      <c r="Q1855" s="157"/>
      <c r="R1855" s="157"/>
      <c r="S1855" s="157"/>
      <c r="T1855" s="157"/>
      <c r="U1855" s="157"/>
      <c r="V1855" s="157"/>
      <c r="W1855" s="157"/>
      <c r="X1855" s="157"/>
      <c r="Y1855" s="148"/>
      <c r="Z1855" s="148"/>
      <c r="AA1855" s="148"/>
      <c r="AB1855" s="148"/>
      <c r="AC1855" s="148"/>
      <c r="AD1855" s="148"/>
      <c r="AE1855" s="148"/>
      <c r="AF1855" s="148"/>
      <c r="AG1855" s="148" t="s">
        <v>287</v>
      </c>
      <c r="AH1855" s="148">
        <v>0</v>
      </c>
      <c r="AI1855" s="148"/>
      <c r="AJ1855" s="148"/>
      <c r="AK1855" s="148"/>
      <c r="AL1855" s="148"/>
      <c r="AM1855" s="148"/>
      <c r="AN1855" s="148"/>
      <c r="AO1855" s="148"/>
      <c r="AP1855" s="148"/>
      <c r="AQ1855" s="148"/>
      <c r="AR1855" s="148"/>
      <c r="AS1855" s="148"/>
      <c r="AT1855" s="148"/>
      <c r="AU1855" s="148"/>
      <c r="AV1855" s="148"/>
      <c r="AW1855" s="148"/>
      <c r="AX1855" s="148"/>
      <c r="AY1855" s="148"/>
      <c r="AZ1855" s="148"/>
      <c r="BA1855" s="148"/>
      <c r="BB1855" s="148"/>
      <c r="BC1855" s="148"/>
      <c r="BD1855" s="148"/>
      <c r="BE1855" s="148"/>
      <c r="BF1855" s="148"/>
      <c r="BG1855" s="148"/>
      <c r="BH1855" s="148"/>
    </row>
    <row r="1856" spans="1:60" outlineLevel="1" x14ac:dyDescent="0.2">
      <c r="A1856" s="167">
        <v>425</v>
      </c>
      <c r="B1856" s="168" t="s">
        <v>1835</v>
      </c>
      <c r="C1856" s="184" t="s">
        <v>1836</v>
      </c>
      <c r="D1856" s="169" t="s">
        <v>445</v>
      </c>
      <c r="E1856" s="170">
        <v>98</v>
      </c>
      <c r="F1856" s="171"/>
      <c r="G1856" s="172">
        <f>ROUND(E1856*F1856,2)</f>
        <v>0</v>
      </c>
      <c r="H1856" s="171"/>
      <c r="I1856" s="172">
        <f>ROUND(E1856*H1856,2)</f>
        <v>0</v>
      </c>
      <c r="J1856" s="171"/>
      <c r="K1856" s="172">
        <f>ROUND(E1856*J1856,2)</f>
        <v>0</v>
      </c>
      <c r="L1856" s="172">
        <v>15</v>
      </c>
      <c r="M1856" s="172">
        <f>G1856*(1+L1856/100)</f>
        <v>0</v>
      </c>
      <c r="N1856" s="172">
        <v>0</v>
      </c>
      <c r="O1856" s="172">
        <f>ROUND(E1856*N1856,2)</f>
        <v>0</v>
      </c>
      <c r="P1856" s="172">
        <v>0</v>
      </c>
      <c r="Q1856" s="172">
        <f>ROUND(E1856*P1856,2)</f>
        <v>0</v>
      </c>
      <c r="R1856" s="172"/>
      <c r="S1856" s="172" t="s">
        <v>291</v>
      </c>
      <c r="T1856" s="173" t="s">
        <v>283</v>
      </c>
      <c r="U1856" s="157">
        <v>0</v>
      </c>
      <c r="V1856" s="157">
        <f>ROUND(E1856*U1856,2)</f>
        <v>0</v>
      </c>
      <c r="W1856" s="157"/>
      <c r="X1856" s="157" t="s">
        <v>292</v>
      </c>
      <c r="Y1856" s="148"/>
      <c r="Z1856" s="148"/>
      <c r="AA1856" s="148"/>
      <c r="AB1856" s="148"/>
      <c r="AC1856" s="148"/>
      <c r="AD1856" s="148"/>
      <c r="AE1856" s="148"/>
      <c r="AF1856" s="148"/>
      <c r="AG1856" s="148" t="s">
        <v>1242</v>
      </c>
      <c r="AH1856" s="148"/>
      <c r="AI1856" s="148"/>
      <c r="AJ1856" s="148"/>
      <c r="AK1856" s="148"/>
      <c r="AL1856" s="148"/>
      <c r="AM1856" s="148"/>
      <c r="AN1856" s="148"/>
      <c r="AO1856" s="148"/>
      <c r="AP1856" s="148"/>
      <c r="AQ1856" s="148"/>
      <c r="AR1856" s="148"/>
      <c r="AS1856" s="148"/>
      <c r="AT1856" s="148"/>
      <c r="AU1856" s="148"/>
      <c r="AV1856" s="148"/>
      <c r="AW1856" s="148"/>
      <c r="AX1856" s="148"/>
      <c r="AY1856" s="148"/>
      <c r="AZ1856" s="148"/>
      <c r="BA1856" s="148"/>
      <c r="BB1856" s="148"/>
      <c r="BC1856" s="148"/>
      <c r="BD1856" s="148"/>
      <c r="BE1856" s="148"/>
      <c r="BF1856" s="148"/>
      <c r="BG1856" s="148"/>
      <c r="BH1856" s="148"/>
    </row>
    <row r="1857" spans="1:60" outlineLevel="1" x14ac:dyDescent="0.2">
      <c r="A1857" s="155"/>
      <c r="B1857" s="156"/>
      <c r="C1857" s="185" t="s">
        <v>1826</v>
      </c>
      <c r="D1857" s="158"/>
      <c r="E1857" s="159"/>
      <c r="F1857" s="157"/>
      <c r="G1857" s="157"/>
      <c r="H1857" s="157"/>
      <c r="I1857" s="157"/>
      <c r="J1857" s="157"/>
      <c r="K1857" s="157"/>
      <c r="L1857" s="157"/>
      <c r="M1857" s="157"/>
      <c r="N1857" s="157"/>
      <c r="O1857" s="157"/>
      <c r="P1857" s="157"/>
      <c r="Q1857" s="157"/>
      <c r="R1857" s="157"/>
      <c r="S1857" s="157"/>
      <c r="T1857" s="157"/>
      <c r="U1857" s="157"/>
      <c r="V1857" s="157"/>
      <c r="W1857" s="157"/>
      <c r="X1857" s="157"/>
      <c r="Y1857" s="148"/>
      <c r="Z1857" s="148"/>
      <c r="AA1857" s="148"/>
      <c r="AB1857" s="148"/>
      <c r="AC1857" s="148"/>
      <c r="AD1857" s="148"/>
      <c r="AE1857" s="148"/>
      <c r="AF1857" s="148"/>
      <c r="AG1857" s="148" t="s">
        <v>287</v>
      </c>
      <c r="AH1857" s="148">
        <v>0</v>
      </c>
      <c r="AI1857" s="148"/>
      <c r="AJ1857" s="148"/>
      <c r="AK1857" s="148"/>
      <c r="AL1857" s="148"/>
      <c r="AM1857" s="148"/>
      <c r="AN1857" s="148"/>
      <c r="AO1857" s="148"/>
      <c r="AP1857" s="148"/>
      <c r="AQ1857" s="148"/>
      <c r="AR1857" s="148"/>
      <c r="AS1857" s="148"/>
      <c r="AT1857" s="148"/>
      <c r="AU1857" s="148"/>
      <c r="AV1857" s="148"/>
      <c r="AW1857" s="148"/>
      <c r="AX1857" s="148"/>
      <c r="AY1857" s="148"/>
      <c r="AZ1857" s="148"/>
      <c r="BA1857" s="148"/>
      <c r="BB1857" s="148"/>
      <c r="BC1857" s="148"/>
      <c r="BD1857" s="148"/>
      <c r="BE1857" s="148"/>
      <c r="BF1857" s="148"/>
      <c r="BG1857" s="148"/>
      <c r="BH1857" s="148"/>
    </row>
    <row r="1858" spans="1:60" outlineLevel="1" x14ac:dyDescent="0.2">
      <c r="A1858" s="155"/>
      <c r="B1858" s="156"/>
      <c r="C1858" s="185" t="s">
        <v>187</v>
      </c>
      <c r="D1858" s="158"/>
      <c r="E1858" s="159">
        <v>98</v>
      </c>
      <c r="F1858" s="157"/>
      <c r="G1858" s="157"/>
      <c r="H1858" s="157"/>
      <c r="I1858" s="157"/>
      <c r="J1858" s="157"/>
      <c r="K1858" s="157"/>
      <c r="L1858" s="157"/>
      <c r="M1858" s="157"/>
      <c r="N1858" s="157"/>
      <c r="O1858" s="157"/>
      <c r="P1858" s="157"/>
      <c r="Q1858" s="157"/>
      <c r="R1858" s="157"/>
      <c r="S1858" s="157"/>
      <c r="T1858" s="157"/>
      <c r="U1858" s="157"/>
      <c r="V1858" s="157"/>
      <c r="W1858" s="157"/>
      <c r="X1858" s="157"/>
      <c r="Y1858" s="148"/>
      <c r="Z1858" s="148"/>
      <c r="AA1858" s="148"/>
      <c r="AB1858" s="148"/>
      <c r="AC1858" s="148"/>
      <c r="AD1858" s="148"/>
      <c r="AE1858" s="148"/>
      <c r="AF1858" s="148"/>
      <c r="AG1858" s="148" t="s">
        <v>287</v>
      </c>
      <c r="AH1858" s="148">
        <v>0</v>
      </c>
      <c r="AI1858" s="148"/>
      <c r="AJ1858" s="148"/>
      <c r="AK1858" s="148"/>
      <c r="AL1858" s="148"/>
      <c r="AM1858" s="148"/>
      <c r="AN1858" s="148"/>
      <c r="AO1858" s="148"/>
      <c r="AP1858" s="148"/>
      <c r="AQ1858" s="148"/>
      <c r="AR1858" s="148"/>
      <c r="AS1858" s="148"/>
      <c r="AT1858" s="148"/>
      <c r="AU1858" s="148"/>
      <c r="AV1858" s="148"/>
      <c r="AW1858" s="148"/>
      <c r="AX1858" s="148"/>
      <c r="AY1858" s="148"/>
      <c r="AZ1858" s="148"/>
      <c r="BA1858" s="148"/>
      <c r="BB1858" s="148"/>
      <c r="BC1858" s="148"/>
      <c r="BD1858" s="148"/>
      <c r="BE1858" s="148"/>
      <c r="BF1858" s="148"/>
      <c r="BG1858" s="148"/>
      <c r="BH1858" s="148"/>
    </row>
    <row r="1859" spans="1:60" ht="22.5" outlineLevel="1" x14ac:dyDescent="0.2">
      <c r="A1859" s="167">
        <v>426</v>
      </c>
      <c r="B1859" s="168" t="s">
        <v>1837</v>
      </c>
      <c r="C1859" s="184" t="s">
        <v>1838</v>
      </c>
      <c r="D1859" s="169" t="s">
        <v>353</v>
      </c>
      <c r="E1859" s="170">
        <v>154.26400000000001</v>
      </c>
      <c r="F1859" s="171"/>
      <c r="G1859" s="172">
        <f>ROUND(E1859*F1859,2)</f>
        <v>0</v>
      </c>
      <c r="H1859" s="171"/>
      <c r="I1859" s="172">
        <f>ROUND(E1859*H1859,2)</f>
        <v>0</v>
      </c>
      <c r="J1859" s="171"/>
      <c r="K1859" s="172">
        <f>ROUND(E1859*J1859,2)</f>
        <v>0</v>
      </c>
      <c r="L1859" s="172">
        <v>15</v>
      </c>
      <c r="M1859" s="172">
        <f>G1859*(1+L1859/100)</f>
        <v>0</v>
      </c>
      <c r="N1859" s="172">
        <v>0</v>
      </c>
      <c r="O1859" s="172">
        <f>ROUND(E1859*N1859,2)</f>
        <v>0</v>
      </c>
      <c r="P1859" s="172">
        <v>0</v>
      </c>
      <c r="Q1859" s="172">
        <f>ROUND(E1859*P1859,2)</f>
        <v>0</v>
      </c>
      <c r="R1859" s="172"/>
      <c r="S1859" s="172" t="s">
        <v>282</v>
      </c>
      <c r="T1859" s="173" t="s">
        <v>283</v>
      </c>
      <c r="U1859" s="157">
        <v>0</v>
      </c>
      <c r="V1859" s="157">
        <f>ROUND(E1859*U1859,2)</f>
        <v>0</v>
      </c>
      <c r="W1859" s="157"/>
      <c r="X1859" s="157" t="s">
        <v>284</v>
      </c>
      <c r="Y1859" s="148"/>
      <c r="Z1859" s="148"/>
      <c r="AA1859" s="148"/>
      <c r="AB1859" s="148"/>
      <c r="AC1859" s="148"/>
      <c r="AD1859" s="148"/>
      <c r="AE1859" s="148"/>
      <c r="AF1859" s="148"/>
      <c r="AG1859" s="148" t="s">
        <v>285</v>
      </c>
      <c r="AH1859" s="148"/>
      <c r="AI1859" s="148"/>
      <c r="AJ1859" s="148"/>
      <c r="AK1859" s="148"/>
      <c r="AL1859" s="148"/>
      <c r="AM1859" s="148"/>
      <c r="AN1859" s="148"/>
      <c r="AO1859" s="148"/>
      <c r="AP1859" s="148"/>
      <c r="AQ1859" s="148"/>
      <c r="AR1859" s="148"/>
      <c r="AS1859" s="148"/>
      <c r="AT1859" s="148"/>
      <c r="AU1859" s="148"/>
      <c r="AV1859" s="148"/>
      <c r="AW1859" s="148"/>
      <c r="AX1859" s="148"/>
      <c r="AY1859" s="148"/>
      <c r="AZ1859" s="148"/>
      <c r="BA1859" s="148"/>
      <c r="BB1859" s="148"/>
      <c r="BC1859" s="148"/>
      <c r="BD1859" s="148"/>
      <c r="BE1859" s="148"/>
      <c r="BF1859" s="148"/>
      <c r="BG1859" s="148"/>
      <c r="BH1859" s="148"/>
    </row>
    <row r="1860" spans="1:60" outlineLevel="1" x14ac:dyDescent="0.2">
      <c r="A1860" s="155"/>
      <c r="B1860" s="156"/>
      <c r="C1860" s="185" t="s">
        <v>1044</v>
      </c>
      <c r="D1860" s="158"/>
      <c r="E1860" s="159"/>
      <c r="F1860" s="157"/>
      <c r="G1860" s="157"/>
      <c r="H1860" s="157"/>
      <c r="I1860" s="157"/>
      <c r="J1860" s="157"/>
      <c r="K1860" s="157"/>
      <c r="L1860" s="157"/>
      <c r="M1860" s="157"/>
      <c r="N1860" s="157"/>
      <c r="O1860" s="157"/>
      <c r="P1860" s="157"/>
      <c r="Q1860" s="157"/>
      <c r="R1860" s="157"/>
      <c r="S1860" s="157"/>
      <c r="T1860" s="157"/>
      <c r="U1860" s="157"/>
      <c r="V1860" s="157"/>
      <c r="W1860" s="157"/>
      <c r="X1860" s="157"/>
      <c r="Y1860" s="148"/>
      <c r="Z1860" s="148"/>
      <c r="AA1860" s="148"/>
      <c r="AB1860" s="148"/>
      <c r="AC1860" s="148"/>
      <c r="AD1860" s="148"/>
      <c r="AE1860" s="148"/>
      <c r="AF1860" s="148"/>
      <c r="AG1860" s="148" t="s">
        <v>287</v>
      </c>
      <c r="AH1860" s="148">
        <v>0</v>
      </c>
      <c r="AI1860" s="148"/>
      <c r="AJ1860" s="148"/>
      <c r="AK1860" s="148"/>
      <c r="AL1860" s="148"/>
      <c r="AM1860" s="148"/>
      <c r="AN1860" s="148"/>
      <c r="AO1860" s="148"/>
      <c r="AP1860" s="148"/>
      <c r="AQ1860" s="148"/>
      <c r="AR1860" s="148"/>
      <c r="AS1860" s="148"/>
      <c r="AT1860" s="148"/>
      <c r="AU1860" s="148"/>
      <c r="AV1860" s="148"/>
      <c r="AW1860" s="148"/>
      <c r="AX1860" s="148"/>
      <c r="AY1860" s="148"/>
      <c r="AZ1860" s="148"/>
      <c r="BA1860" s="148"/>
      <c r="BB1860" s="148"/>
      <c r="BC1860" s="148"/>
      <c r="BD1860" s="148"/>
      <c r="BE1860" s="148"/>
      <c r="BF1860" s="148"/>
      <c r="BG1860" s="148"/>
      <c r="BH1860" s="148"/>
    </row>
    <row r="1861" spans="1:60" outlineLevel="1" x14ac:dyDescent="0.2">
      <c r="A1861" s="155"/>
      <c r="B1861" s="156"/>
      <c r="C1861" s="185" t="s">
        <v>373</v>
      </c>
      <c r="D1861" s="158"/>
      <c r="E1861" s="159"/>
      <c r="F1861" s="157"/>
      <c r="G1861" s="157"/>
      <c r="H1861" s="157"/>
      <c r="I1861" s="157"/>
      <c r="J1861" s="157"/>
      <c r="K1861" s="157"/>
      <c r="L1861" s="157"/>
      <c r="M1861" s="157"/>
      <c r="N1861" s="157"/>
      <c r="O1861" s="157"/>
      <c r="P1861" s="157"/>
      <c r="Q1861" s="157"/>
      <c r="R1861" s="157"/>
      <c r="S1861" s="157"/>
      <c r="T1861" s="157"/>
      <c r="U1861" s="157"/>
      <c r="V1861" s="157"/>
      <c r="W1861" s="157"/>
      <c r="X1861" s="157"/>
      <c r="Y1861" s="148"/>
      <c r="Z1861" s="148"/>
      <c r="AA1861" s="148"/>
      <c r="AB1861" s="148"/>
      <c r="AC1861" s="148"/>
      <c r="AD1861" s="148"/>
      <c r="AE1861" s="148"/>
      <c r="AF1861" s="148"/>
      <c r="AG1861" s="148" t="s">
        <v>287</v>
      </c>
      <c r="AH1861" s="148">
        <v>0</v>
      </c>
      <c r="AI1861" s="148"/>
      <c r="AJ1861" s="148"/>
      <c r="AK1861" s="148"/>
      <c r="AL1861" s="148"/>
      <c r="AM1861" s="148"/>
      <c r="AN1861" s="148"/>
      <c r="AO1861" s="148"/>
      <c r="AP1861" s="148"/>
      <c r="AQ1861" s="148"/>
      <c r="AR1861" s="148"/>
      <c r="AS1861" s="148"/>
      <c r="AT1861" s="148"/>
      <c r="AU1861" s="148"/>
      <c r="AV1861" s="148"/>
      <c r="AW1861" s="148"/>
      <c r="AX1861" s="148"/>
      <c r="AY1861" s="148"/>
      <c r="AZ1861" s="148"/>
      <c r="BA1861" s="148"/>
      <c r="BB1861" s="148"/>
      <c r="BC1861" s="148"/>
      <c r="BD1861" s="148"/>
      <c r="BE1861" s="148"/>
      <c r="BF1861" s="148"/>
      <c r="BG1861" s="148"/>
      <c r="BH1861" s="148"/>
    </row>
    <row r="1862" spans="1:60" outlineLevel="1" x14ac:dyDescent="0.2">
      <c r="A1862" s="155"/>
      <c r="B1862" s="156"/>
      <c r="C1862" s="185" t="s">
        <v>1063</v>
      </c>
      <c r="D1862" s="158"/>
      <c r="E1862" s="159"/>
      <c r="F1862" s="157"/>
      <c r="G1862" s="157"/>
      <c r="H1862" s="157"/>
      <c r="I1862" s="157"/>
      <c r="J1862" s="157"/>
      <c r="K1862" s="157"/>
      <c r="L1862" s="157"/>
      <c r="M1862" s="157"/>
      <c r="N1862" s="157"/>
      <c r="O1862" s="157"/>
      <c r="P1862" s="157"/>
      <c r="Q1862" s="157"/>
      <c r="R1862" s="157"/>
      <c r="S1862" s="157"/>
      <c r="T1862" s="157"/>
      <c r="U1862" s="157"/>
      <c r="V1862" s="157"/>
      <c r="W1862" s="157"/>
      <c r="X1862" s="157"/>
      <c r="Y1862" s="148"/>
      <c r="Z1862" s="148"/>
      <c r="AA1862" s="148"/>
      <c r="AB1862" s="148"/>
      <c r="AC1862" s="148"/>
      <c r="AD1862" s="148"/>
      <c r="AE1862" s="148"/>
      <c r="AF1862" s="148"/>
      <c r="AG1862" s="148" t="s">
        <v>287</v>
      </c>
      <c r="AH1862" s="148">
        <v>0</v>
      </c>
      <c r="AI1862" s="148"/>
      <c r="AJ1862" s="148"/>
      <c r="AK1862" s="148"/>
      <c r="AL1862" s="148"/>
      <c r="AM1862" s="148"/>
      <c r="AN1862" s="148"/>
      <c r="AO1862" s="148"/>
      <c r="AP1862" s="148"/>
      <c r="AQ1862" s="148"/>
      <c r="AR1862" s="148"/>
      <c r="AS1862" s="148"/>
      <c r="AT1862" s="148"/>
      <c r="AU1862" s="148"/>
      <c r="AV1862" s="148"/>
      <c r="AW1862" s="148"/>
      <c r="AX1862" s="148"/>
      <c r="AY1862" s="148"/>
      <c r="AZ1862" s="148"/>
      <c r="BA1862" s="148"/>
      <c r="BB1862" s="148"/>
      <c r="BC1862" s="148"/>
      <c r="BD1862" s="148"/>
      <c r="BE1862" s="148"/>
      <c r="BF1862" s="148"/>
      <c r="BG1862" s="148"/>
      <c r="BH1862" s="148"/>
    </row>
    <row r="1863" spans="1:60" outlineLevel="1" x14ac:dyDescent="0.2">
      <c r="A1863" s="155"/>
      <c r="B1863" s="156"/>
      <c r="C1863" s="185" t="s">
        <v>1064</v>
      </c>
      <c r="D1863" s="158"/>
      <c r="E1863" s="159"/>
      <c r="F1863" s="157"/>
      <c r="G1863" s="157"/>
      <c r="H1863" s="157"/>
      <c r="I1863" s="157"/>
      <c r="J1863" s="157"/>
      <c r="K1863" s="157"/>
      <c r="L1863" s="157"/>
      <c r="M1863" s="157"/>
      <c r="N1863" s="157"/>
      <c r="O1863" s="157"/>
      <c r="P1863" s="157"/>
      <c r="Q1863" s="157"/>
      <c r="R1863" s="157"/>
      <c r="S1863" s="157"/>
      <c r="T1863" s="157"/>
      <c r="U1863" s="157"/>
      <c r="V1863" s="157"/>
      <c r="W1863" s="157"/>
      <c r="X1863" s="157"/>
      <c r="Y1863" s="148"/>
      <c r="Z1863" s="148"/>
      <c r="AA1863" s="148"/>
      <c r="AB1863" s="148"/>
      <c r="AC1863" s="148"/>
      <c r="AD1863" s="148"/>
      <c r="AE1863" s="148"/>
      <c r="AF1863" s="148"/>
      <c r="AG1863" s="148" t="s">
        <v>287</v>
      </c>
      <c r="AH1863" s="148">
        <v>0</v>
      </c>
      <c r="AI1863" s="148"/>
      <c r="AJ1863" s="148"/>
      <c r="AK1863" s="148"/>
      <c r="AL1863" s="148"/>
      <c r="AM1863" s="148"/>
      <c r="AN1863" s="148"/>
      <c r="AO1863" s="148"/>
      <c r="AP1863" s="148"/>
      <c r="AQ1863" s="148"/>
      <c r="AR1863" s="148"/>
      <c r="AS1863" s="148"/>
      <c r="AT1863" s="148"/>
      <c r="AU1863" s="148"/>
      <c r="AV1863" s="148"/>
      <c r="AW1863" s="148"/>
      <c r="AX1863" s="148"/>
      <c r="AY1863" s="148"/>
      <c r="AZ1863" s="148"/>
      <c r="BA1863" s="148"/>
      <c r="BB1863" s="148"/>
      <c r="BC1863" s="148"/>
      <c r="BD1863" s="148"/>
      <c r="BE1863" s="148"/>
      <c r="BF1863" s="148"/>
      <c r="BG1863" s="148"/>
      <c r="BH1863" s="148"/>
    </row>
    <row r="1864" spans="1:60" outlineLevel="1" x14ac:dyDescent="0.2">
      <c r="A1864" s="155"/>
      <c r="B1864" s="156"/>
      <c r="C1864" s="185" t="s">
        <v>1069</v>
      </c>
      <c r="D1864" s="158"/>
      <c r="E1864" s="159"/>
      <c r="F1864" s="157"/>
      <c r="G1864" s="157"/>
      <c r="H1864" s="157"/>
      <c r="I1864" s="157"/>
      <c r="J1864" s="157"/>
      <c r="K1864" s="157"/>
      <c r="L1864" s="157"/>
      <c r="M1864" s="157"/>
      <c r="N1864" s="157"/>
      <c r="O1864" s="157"/>
      <c r="P1864" s="157"/>
      <c r="Q1864" s="157"/>
      <c r="R1864" s="157"/>
      <c r="S1864" s="157"/>
      <c r="T1864" s="157"/>
      <c r="U1864" s="157"/>
      <c r="V1864" s="157"/>
      <c r="W1864" s="157"/>
      <c r="X1864" s="157"/>
      <c r="Y1864" s="148"/>
      <c r="Z1864" s="148"/>
      <c r="AA1864" s="148"/>
      <c r="AB1864" s="148"/>
      <c r="AC1864" s="148"/>
      <c r="AD1864" s="148"/>
      <c r="AE1864" s="148"/>
      <c r="AF1864" s="148"/>
      <c r="AG1864" s="148" t="s">
        <v>287</v>
      </c>
      <c r="AH1864" s="148">
        <v>0</v>
      </c>
      <c r="AI1864" s="148"/>
      <c r="AJ1864" s="148"/>
      <c r="AK1864" s="148"/>
      <c r="AL1864" s="148"/>
      <c r="AM1864" s="148"/>
      <c r="AN1864" s="148"/>
      <c r="AO1864" s="148"/>
      <c r="AP1864" s="148"/>
      <c r="AQ1864" s="148"/>
      <c r="AR1864" s="148"/>
      <c r="AS1864" s="148"/>
      <c r="AT1864" s="148"/>
      <c r="AU1864" s="148"/>
      <c r="AV1864" s="148"/>
      <c r="AW1864" s="148"/>
      <c r="AX1864" s="148"/>
      <c r="AY1864" s="148"/>
      <c r="AZ1864" s="148"/>
      <c r="BA1864" s="148"/>
      <c r="BB1864" s="148"/>
      <c r="BC1864" s="148"/>
      <c r="BD1864" s="148"/>
      <c r="BE1864" s="148"/>
      <c r="BF1864" s="148"/>
      <c r="BG1864" s="148"/>
      <c r="BH1864" s="148"/>
    </row>
    <row r="1865" spans="1:60" outlineLevel="1" x14ac:dyDescent="0.2">
      <c r="A1865" s="155"/>
      <c r="B1865" s="156"/>
      <c r="C1865" s="185" t="s">
        <v>1070</v>
      </c>
      <c r="D1865" s="158"/>
      <c r="E1865" s="159"/>
      <c r="F1865" s="157"/>
      <c r="G1865" s="157"/>
      <c r="H1865" s="157"/>
      <c r="I1865" s="157"/>
      <c r="J1865" s="157"/>
      <c r="K1865" s="157"/>
      <c r="L1865" s="157"/>
      <c r="M1865" s="157"/>
      <c r="N1865" s="157"/>
      <c r="O1865" s="157"/>
      <c r="P1865" s="157"/>
      <c r="Q1865" s="157"/>
      <c r="R1865" s="157"/>
      <c r="S1865" s="157"/>
      <c r="T1865" s="157"/>
      <c r="U1865" s="157"/>
      <c r="V1865" s="157"/>
      <c r="W1865" s="157"/>
      <c r="X1865" s="157"/>
      <c r="Y1865" s="148"/>
      <c r="Z1865" s="148"/>
      <c r="AA1865" s="148"/>
      <c r="AB1865" s="148"/>
      <c r="AC1865" s="148"/>
      <c r="AD1865" s="148"/>
      <c r="AE1865" s="148"/>
      <c r="AF1865" s="148"/>
      <c r="AG1865" s="148" t="s">
        <v>287</v>
      </c>
      <c r="AH1865" s="148">
        <v>0</v>
      </c>
      <c r="AI1865" s="148"/>
      <c r="AJ1865" s="148"/>
      <c r="AK1865" s="148"/>
      <c r="AL1865" s="148"/>
      <c r="AM1865" s="148"/>
      <c r="AN1865" s="148"/>
      <c r="AO1865" s="148"/>
      <c r="AP1865" s="148"/>
      <c r="AQ1865" s="148"/>
      <c r="AR1865" s="148"/>
      <c r="AS1865" s="148"/>
      <c r="AT1865" s="148"/>
      <c r="AU1865" s="148"/>
      <c r="AV1865" s="148"/>
      <c r="AW1865" s="148"/>
      <c r="AX1865" s="148"/>
      <c r="AY1865" s="148"/>
      <c r="AZ1865" s="148"/>
      <c r="BA1865" s="148"/>
      <c r="BB1865" s="148"/>
      <c r="BC1865" s="148"/>
      <c r="BD1865" s="148"/>
      <c r="BE1865" s="148"/>
      <c r="BF1865" s="148"/>
      <c r="BG1865" s="148"/>
      <c r="BH1865" s="148"/>
    </row>
    <row r="1866" spans="1:60" outlineLevel="1" x14ac:dyDescent="0.2">
      <c r="A1866" s="155"/>
      <c r="B1866" s="156"/>
      <c r="C1866" s="185" t="s">
        <v>1833</v>
      </c>
      <c r="D1866" s="158"/>
      <c r="E1866" s="159"/>
      <c r="F1866" s="157"/>
      <c r="G1866" s="157"/>
      <c r="H1866" s="157"/>
      <c r="I1866" s="157"/>
      <c r="J1866" s="157"/>
      <c r="K1866" s="157"/>
      <c r="L1866" s="157"/>
      <c r="M1866" s="157"/>
      <c r="N1866" s="157"/>
      <c r="O1866" s="157"/>
      <c r="P1866" s="157"/>
      <c r="Q1866" s="157"/>
      <c r="R1866" s="157"/>
      <c r="S1866" s="157"/>
      <c r="T1866" s="157"/>
      <c r="U1866" s="157"/>
      <c r="V1866" s="157"/>
      <c r="W1866" s="157"/>
      <c r="X1866" s="157"/>
      <c r="Y1866" s="148"/>
      <c r="Z1866" s="148"/>
      <c r="AA1866" s="148"/>
      <c r="AB1866" s="148"/>
      <c r="AC1866" s="148"/>
      <c r="AD1866" s="148"/>
      <c r="AE1866" s="148"/>
      <c r="AF1866" s="148"/>
      <c r="AG1866" s="148" t="s">
        <v>287</v>
      </c>
      <c r="AH1866" s="148">
        <v>0</v>
      </c>
      <c r="AI1866" s="148"/>
      <c r="AJ1866" s="148"/>
      <c r="AK1866" s="148"/>
      <c r="AL1866" s="148"/>
      <c r="AM1866" s="148"/>
      <c r="AN1866" s="148"/>
      <c r="AO1866" s="148"/>
      <c r="AP1866" s="148"/>
      <c r="AQ1866" s="148"/>
      <c r="AR1866" s="148"/>
      <c r="AS1866" s="148"/>
      <c r="AT1866" s="148"/>
      <c r="AU1866" s="148"/>
      <c r="AV1866" s="148"/>
      <c r="AW1866" s="148"/>
      <c r="AX1866" s="148"/>
      <c r="AY1866" s="148"/>
      <c r="AZ1866" s="148"/>
      <c r="BA1866" s="148"/>
      <c r="BB1866" s="148"/>
      <c r="BC1866" s="148"/>
      <c r="BD1866" s="148"/>
      <c r="BE1866" s="148"/>
      <c r="BF1866" s="148"/>
      <c r="BG1866" s="148"/>
      <c r="BH1866" s="148"/>
    </row>
    <row r="1867" spans="1:60" outlineLevel="1" x14ac:dyDescent="0.2">
      <c r="A1867" s="155"/>
      <c r="B1867" s="156"/>
      <c r="C1867" s="185" t="s">
        <v>379</v>
      </c>
      <c r="D1867" s="158"/>
      <c r="E1867" s="159"/>
      <c r="F1867" s="157"/>
      <c r="G1867" s="157"/>
      <c r="H1867" s="157"/>
      <c r="I1867" s="157"/>
      <c r="J1867" s="157"/>
      <c r="K1867" s="157"/>
      <c r="L1867" s="157"/>
      <c r="M1867" s="157"/>
      <c r="N1867" s="157"/>
      <c r="O1867" s="157"/>
      <c r="P1867" s="157"/>
      <c r="Q1867" s="157"/>
      <c r="R1867" s="157"/>
      <c r="S1867" s="157"/>
      <c r="T1867" s="157"/>
      <c r="U1867" s="157"/>
      <c r="V1867" s="157"/>
      <c r="W1867" s="157"/>
      <c r="X1867" s="157"/>
      <c r="Y1867" s="148"/>
      <c r="Z1867" s="148"/>
      <c r="AA1867" s="148"/>
      <c r="AB1867" s="148"/>
      <c r="AC1867" s="148"/>
      <c r="AD1867" s="148"/>
      <c r="AE1867" s="148"/>
      <c r="AF1867" s="148"/>
      <c r="AG1867" s="148" t="s">
        <v>287</v>
      </c>
      <c r="AH1867" s="148">
        <v>0</v>
      </c>
      <c r="AI1867" s="148"/>
      <c r="AJ1867" s="148"/>
      <c r="AK1867" s="148"/>
      <c r="AL1867" s="148"/>
      <c r="AM1867" s="148"/>
      <c r="AN1867" s="148"/>
      <c r="AO1867" s="148"/>
      <c r="AP1867" s="148"/>
      <c r="AQ1867" s="148"/>
      <c r="AR1867" s="148"/>
      <c r="AS1867" s="148"/>
      <c r="AT1867" s="148"/>
      <c r="AU1867" s="148"/>
      <c r="AV1867" s="148"/>
      <c r="AW1867" s="148"/>
      <c r="AX1867" s="148"/>
      <c r="AY1867" s="148"/>
      <c r="AZ1867" s="148"/>
      <c r="BA1867" s="148"/>
      <c r="BB1867" s="148"/>
      <c r="BC1867" s="148"/>
      <c r="BD1867" s="148"/>
      <c r="BE1867" s="148"/>
      <c r="BF1867" s="148"/>
      <c r="BG1867" s="148"/>
      <c r="BH1867" s="148"/>
    </row>
    <row r="1868" spans="1:60" outlineLevel="1" x14ac:dyDescent="0.2">
      <c r="A1868" s="155"/>
      <c r="B1868" s="156"/>
      <c r="C1868" s="185" t="s">
        <v>1839</v>
      </c>
      <c r="D1868" s="158"/>
      <c r="E1868" s="159"/>
      <c r="F1868" s="157"/>
      <c r="G1868" s="157"/>
      <c r="H1868" s="157"/>
      <c r="I1868" s="157"/>
      <c r="J1868" s="157"/>
      <c r="K1868" s="157"/>
      <c r="L1868" s="157"/>
      <c r="M1868" s="157"/>
      <c r="N1868" s="157"/>
      <c r="O1868" s="157"/>
      <c r="P1868" s="157"/>
      <c r="Q1868" s="157"/>
      <c r="R1868" s="157"/>
      <c r="S1868" s="157"/>
      <c r="T1868" s="157"/>
      <c r="U1868" s="157"/>
      <c r="V1868" s="157"/>
      <c r="W1868" s="157"/>
      <c r="X1868" s="157"/>
      <c r="Y1868" s="148"/>
      <c r="Z1868" s="148"/>
      <c r="AA1868" s="148"/>
      <c r="AB1868" s="148"/>
      <c r="AC1868" s="148"/>
      <c r="AD1868" s="148"/>
      <c r="AE1868" s="148"/>
      <c r="AF1868" s="148"/>
      <c r="AG1868" s="148" t="s">
        <v>287</v>
      </c>
      <c r="AH1868" s="148">
        <v>0</v>
      </c>
      <c r="AI1868" s="148"/>
      <c r="AJ1868" s="148"/>
      <c r="AK1868" s="148"/>
      <c r="AL1868" s="148"/>
      <c r="AM1868" s="148"/>
      <c r="AN1868" s="148"/>
      <c r="AO1868" s="148"/>
      <c r="AP1868" s="148"/>
      <c r="AQ1868" s="148"/>
      <c r="AR1868" s="148"/>
      <c r="AS1868" s="148"/>
      <c r="AT1868" s="148"/>
      <c r="AU1868" s="148"/>
      <c r="AV1868" s="148"/>
      <c r="AW1868" s="148"/>
      <c r="AX1868" s="148"/>
      <c r="AY1868" s="148"/>
      <c r="AZ1868" s="148"/>
      <c r="BA1868" s="148"/>
      <c r="BB1868" s="148"/>
      <c r="BC1868" s="148"/>
      <c r="BD1868" s="148"/>
      <c r="BE1868" s="148"/>
      <c r="BF1868" s="148"/>
      <c r="BG1868" s="148"/>
      <c r="BH1868" s="148"/>
    </row>
    <row r="1869" spans="1:60" outlineLevel="1" x14ac:dyDescent="0.2">
      <c r="A1869" s="155"/>
      <c r="B1869" s="156"/>
      <c r="C1869" s="185" t="s">
        <v>1840</v>
      </c>
      <c r="D1869" s="158"/>
      <c r="E1869" s="159">
        <v>154.26000000000002</v>
      </c>
      <c r="F1869" s="157"/>
      <c r="G1869" s="157"/>
      <c r="H1869" s="157"/>
      <c r="I1869" s="157"/>
      <c r="J1869" s="157"/>
      <c r="K1869" s="157"/>
      <c r="L1869" s="157"/>
      <c r="M1869" s="157"/>
      <c r="N1869" s="157"/>
      <c r="O1869" s="157"/>
      <c r="P1869" s="157"/>
      <c r="Q1869" s="157"/>
      <c r="R1869" s="157"/>
      <c r="S1869" s="157"/>
      <c r="T1869" s="157"/>
      <c r="U1869" s="157"/>
      <c r="V1869" s="157"/>
      <c r="W1869" s="157"/>
      <c r="X1869" s="157"/>
      <c r="Y1869" s="148"/>
      <c r="Z1869" s="148"/>
      <c r="AA1869" s="148"/>
      <c r="AB1869" s="148"/>
      <c r="AC1869" s="148"/>
      <c r="AD1869" s="148"/>
      <c r="AE1869" s="148"/>
      <c r="AF1869" s="148"/>
      <c r="AG1869" s="148" t="s">
        <v>287</v>
      </c>
      <c r="AH1869" s="148">
        <v>0</v>
      </c>
      <c r="AI1869" s="148"/>
      <c r="AJ1869" s="148"/>
      <c r="AK1869" s="148"/>
      <c r="AL1869" s="148"/>
      <c r="AM1869" s="148"/>
      <c r="AN1869" s="148"/>
      <c r="AO1869" s="148"/>
      <c r="AP1869" s="148"/>
      <c r="AQ1869" s="148"/>
      <c r="AR1869" s="148"/>
      <c r="AS1869" s="148"/>
      <c r="AT1869" s="148"/>
      <c r="AU1869" s="148"/>
      <c r="AV1869" s="148"/>
      <c r="AW1869" s="148"/>
      <c r="AX1869" s="148"/>
      <c r="AY1869" s="148"/>
      <c r="AZ1869" s="148"/>
      <c r="BA1869" s="148"/>
      <c r="BB1869" s="148"/>
      <c r="BC1869" s="148"/>
      <c r="BD1869" s="148"/>
      <c r="BE1869" s="148"/>
      <c r="BF1869" s="148"/>
      <c r="BG1869" s="148"/>
      <c r="BH1869" s="148"/>
    </row>
    <row r="1870" spans="1:60" outlineLevel="1" x14ac:dyDescent="0.2">
      <c r="A1870" s="174">
        <v>427</v>
      </c>
      <c r="B1870" s="175" t="s">
        <v>1841</v>
      </c>
      <c r="C1870" s="186" t="s">
        <v>1842</v>
      </c>
      <c r="D1870" s="176" t="s">
        <v>0</v>
      </c>
      <c r="E1870" s="177">
        <v>8.2000000000000011</v>
      </c>
      <c r="F1870" s="178"/>
      <c r="G1870" s="179">
        <f>ROUND(E1870*F1870,2)</f>
        <v>0</v>
      </c>
      <c r="H1870" s="178"/>
      <c r="I1870" s="179">
        <f>ROUND(E1870*H1870,2)</f>
        <v>0</v>
      </c>
      <c r="J1870" s="178"/>
      <c r="K1870" s="179">
        <f>ROUND(E1870*J1870,2)</f>
        <v>0</v>
      </c>
      <c r="L1870" s="179">
        <v>15</v>
      </c>
      <c r="M1870" s="179">
        <f>G1870*(1+L1870/100)</f>
        <v>0</v>
      </c>
      <c r="N1870" s="179">
        <v>0</v>
      </c>
      <c r="O1870" s="179">
        <f>ROUND(E1870*N1870,2)</f>
        <v>0</v>
      </c>
      <c r="P1870" s="179">
        <v>0</v>
      </c>
      <c r="Q1870" s="179">
        <f>ROUND(E1870*P1870,2)</f>
        <v>0</v>
      </c>
      <c r="R1870" s="179"/>
      <c r="S1870" s="179" t="s">
        <v>291</v>
      </c>
      <c r="T1870" s="180" t="s">
        <v>283</v>
      </c>
      <c r="U1870" s="157">
        <v>0</v>
      </c>
      <c r="V1870" s="157">
        <f>ROUND(E1870*U1870,2)</f>
        <v>0</v>
      </c>
      <c r="W1870" s="157"/>
      <c r="X1870" s="157" t="s">
        <v>292</v>
      </c>
      <c r="Y1870" s="148"/>
      <c r="Z1870" s="148"/>
      <c r="AA1870" s="148"/>
      <c r="AB1870" s="148"/>
      <c r="AC1870" s="148"/>
      <c r="AD1870" s="148"/>
      <c r="AE1870" s="148"/>
      <c r="AF1870" s="148"/>
      <c r="AG1870" s="148" t="s">
        <v>1242</v>
      </c>
      <c r="AH1870" s="148"/>
      <c r="AI1870" s="148"/>
      <c r="AJ1870" s="148"/>
      <c r="AK1870" s="148"/>
      <c r="AL1870" s="148"/>
      <c r="AM1870" s="148"/>
      <c r="AN1870" s="148"/>
      <c r="AO1870" s="148"/>
      <c r="AP1870" s="148"/>
      <c r="AQ1870" s="148"/>
      <c r="AR1870" s="148"/>
      <c r="AS1870" s="148"/>
      <c r="AT1870" s="148"/>
      <c r="AU1870" s="148"/>
      <c r="AV1870" s="148"/>
      <c r="AW1870" s="148"/>
      <c r="AX1870" s="148"/>
      <c r="AY1870" s="148"/>
      <c r="AZ1870" s="148"/>
      <c r="BA1870" s="148"/>
      <c r="BB1870" s="148"/>
      <c r="BC1870" s="148"/>
      <c r="BD1870" s="148"/>
      <c r="BE1870" s="148"/>
      <c r="BF1870" s="148"/>
      <c r="BG1870" s="148"/>
      <c r="BH1870" s="148"/>
    </row>
    <row r="1871" spans="1:60" x14ac:dyDescent="0.2">
      <c r="A1871" s="161" t="s">
        <v>277</v>
      </c>
      <c r="B1871" s="162" t="s">
        <v>234</v>
      </c>
      <c r="C1871" s="183" t="s">
        <v>235</v>
      </c>
      <c r="D1871" s="163"/>
      <c r="E1871" s="164"/>
      <c r="F1871" s="165"/>
      <c r="G1871" s="165">
        <f>SUMIF(AG1872:AG1925,"&lt;&gt;NOR",G1872:G1925)</f>
        <v>0</v>
      </c>
      <c r="H1871" s="165"/>
      <c r="I1871" s="165">
        <f>SUM(I1872:I1925)</f>
        <v>0</v>
      </c>
      <c r="J1871" s="165"/>
      <c r="K1871" s="165">
        <f>SUM(K1872:K1925)</f>
        <v>0</v>
      </c>
      <c r="L1871" s="165"/>
      <c r="M1871" s="165">
        <f>SUM(M1872:M1925)</f>
        <v>0</v>
      </c>
      <c r="N1871" s="165"/>
      <c r="O1871" s="165">
        <f>SUM(O1872:O1925)</f>
        <v>0</v>
      </c>
      <c r="P1871" s="165"/>
      <c r="Q1871" s="165">
        <f>SUM(Q1872:Q1925)</f>
        <v>0</v>
      </c>
      <c r="R1871" s="165"/>
      <c r="S1871" s="165"/>
      <c r="T1871" s="166"/>
      <c r="U1871" s="160"/>
      <c r="V1871" s="160">
        <f>SUM(V1872:V1925)</f>
        <v>0</v>
      </c>
      <c r="W1871" s="160"/>
      <c r="X1871" s="160"/>
      <c r="AG1871" t="s">
        <v>278</v>
      </c>
    </row>
    <row r="1872" spans="1:60" outlineLevel="1" x14ac:dyDescent="0.2">
      <c r="A1872" s="167">
        <v>428</v>
      </c>
      <c r="B1872" s="168" t="s">
        <v>1843</v>
      </c>
      <c r="C1872" s="184" t="s">
        <v>1844</v>
      </c>
      <c r="D1872" s="169" t="s">
        <v>353</v>
      </c>
      <c r="E1872" s="170">
        <v>815.25605000000007</v>
      </c>
      <c r="F1872" s="171"/>
      <c r="G1872" s="172">
        <f>ROUND(E1872*F1872,2)</f>
        <v>0</v>
      </c>
      <c r="H1872" s="171"/>
      <c r="I1872" s="172">
        <f>ROUND(E1872*H1872,2)</f>
        <v>0</v>
      </c>
      <c r="J1872" s="171"/>
      <c r="K1872" s="172">
        <f>ROUND(E1872*J1872,2)</f>
        <v>0</v>
      </c>
      <c r="L1872" s="172">
        <v>15</v>
      </c>
      <c r="M1872" s="172">
        <f>G1872*(1+L1872/100)</f>
        <v>0</v>
      </c>
      <c r="N1872" s="172">
        <v>0</v>
      </c>
      <c r="O1872" s="172">
        <f>ROUND(E1872*N1872,2)</f>
        <v>0</v>
      </c>
      <c r="P1872" s="172">
        <v>0</v>
      </c>
      <c r="Q1872" s="172">
        <f>ROUND(E1872*P1872,2)</f>
        <v>0</v>
      </c>
      <c r="R1872" s="172"/>
      <c r="S1872" s="172" t="s">
        <v>291</v>
      </c>
      <c r="T1872" s="173" t="s">
        <v>283</v>
      </c>
      <c r="U1872" s="157">
        <v>0</v>
      </c>
      <c r="V1872" s="157">
        <f>ROUND(E1872*U1872,2)</f>
        <v>0</v>
      </c>
      <c r="W1872" s="157"/>
      <c r="X1872" s="157" t="s">
        <v>292</v>
      </c>
      <c r="Y1872" s="148"/>
      <c r="Z1872" s="148"/>
      <c r="AA1872" s="148"/>
      <c r="AB1872" s="148"/>
      <c r="AC1872" s="148"/>
      <c r="AD1872" s="148"/>
      <c r="AE1872" s="148"/>
      <c r="AF1872" s="148"/>
      <c r="AG1872" s="148" t="s">
        <v>1242</v>
      </c>
      <c r="AH1872" s="148"/>
      <c r="AI1872" s="148"/>
      <c r="AJ1872" s="148"/>
      <c r="AK1872" s="148"/>
      <c r="AL1872" s="148"/>
      <c r="AM1872" s="148"/>
      <c r="AN1872" s="148"/>
      <c r="AO1872" s="148"/>
      <c r="AP1872" s="148"/>
      <c r="AQ1872" s="148"/>
      <c r="AR1872" s="148"/>
      <c r="AS1872" s="148"/>
      <c r="AT1872" s="148"/>
      <c r="AU1872" s="148"/>
      <c r="AV1872" s="148"/>
      <c r="AW1872" s="148"/>
      <c r="AX1872" s="148"/>
      <c r="AY1872" s="148"/>
      <c r="AZ1872" s="148"/>
      <c r="BA1872" s="148"/>
      <c r="BB1872" s="148"/>
      <c r="BC1872" s="148"/>
      <c r="BD1872" s="148"/>
      <c r="BE1872" s="148"/>
      <c r="BF1872" s="148"/>
      <c r="BG1872" s="148"/>
      <c r="BH1872" s="148"/>
    </row>
    <row r="1873" spans="1:60" outlineLevel="1" x14ac:dyDescent="0.2">
      <c r="A1873" s="155"/>
      <c r="B1873" s="156"/>
      <c r="C1873" s="185" t="s">
        <v>1044</v>
      </c>
      <c r="D1873" s="158"/>
      <c r="E1873" s="159"/>
      <c r="F1873" s="157"/>
      <c r="G1873" s="157"/>
      <c r="H1873" s="157"/>
      <c r="I1873" s="157"/>
      <c r="J1873" s="157"/>
      <c r="K1873" s="157"/>
      <c r="L1873" s="157"/>
      <c r="M1873" s="157"/>
      <c r="N1873" s="157"/>
      <c r="O1873" s="157"/>
      <c r="P1873" s="157"/>
      <c r="Q1873" s="157"/>
      <c r="R1873" s="157"/>
      <c r="S1873" s="157"/>
      <c r="T1873" s="157"/>
      <c r="U1873" s="157"/>
      <c r="V1873" s="157"/>
      <c r="W1873" s="157"/>
      <c r="X1873" s="157"/>
      <c r="Y1873" s="148"/>
      <c r="Z1873" s="148"/>
      <c r="AA1873" s="148"/>
      <c r="AB1873" s="148"/>
      <c r="AC1873" s="148"/>
      <c r="AD1873" s="148"/>
      <c r="AE1873" s="148"/>
      <c r="AF1873" s="148"/>
      <c r="AG1873" s="148" t="s">
        <v>287</v>
      </c>
      <c r="AH1873" s="148">
        <v>0</v>
      </c>
      <c r="AI1873" s="148"/>
      <c r="AJ1873" s="148"/>
      <c r="AK1873" s="148"/>
      <c r="AL1873" s="148"/>
      <c r="AM1873" s="148"/>
      <c r="AN1873" s="148"/>
      <c r="AO1873" s="148"/>
      <c r="AP1873" s="148"/>
      <c r="AQ1873" s="148"/>
      <c r="AR1873" s="148"/>
      <c r="AS1873" s="148"/>
      <c r="AT1873" s="148"/>
      <c r="AU1873" s="148"/>
      <c r="AV1873" s="148"/>
      <c r="AW1873" s="148"/>
      <c r="AX1873" s="148"/>
      <c r="AY1873" s="148"/>
      <c r="AZ1873" s="148"/>
      <c r="BA1873" s="148"/>
      <c r="BB1873" s="148"/>
      <c r="BC1873" s="148"/>
      <c r="BD1873" s="148"/>
      <c r="BE1873" s="148"/>
      <c r="BF1873" s="148"/>
      <c r="BG1873" s="148"/>
      <c r="BH1873" s="148"/>
    </row>
    <row r="1874" spans="1:60" outlineLevel="1" x14ac:dyDescent="0.2">
      <c r="A1874" s="155"/>
      <c r="B1874" s="156"/>
      <c r="C1874" s="185" t="s">
        <v>1061</v>
      </c>
      <c r="D1874" s="158"/>
      <c r="E1874" s="159"/>
      <c r="F1874" s="157"/>
      <c r="G1874" s="157"/>
      <c r="H1874" s="157"/>
      <c r="I1874" s="157"/>
      <c r="J1874" s="157"/>
      <c r="K1874" s="157"/>
      <c r="L1874" s="157"/>
      <c r="M1874" s="157"/>
      <c r="N1874" s="157"/>
      <c r="O1874" s="157"/>
      <c r="P1874" s="157"/>
      <c r="Q1874" s="157"/>
      <c r="R1874" s="157"/>
      <c r="S1874" s="157"/>
      <c r="T1874" s="157"/>
      <c r="U1874" s="157"/>
      <c r="V1874" s="157"/>
      <c r="W1874" s="157"/>
      <c r="X1874" s="157"/>
      <c r="Y1874" s="148"/>
      <c r="Z1874" s="148"/>
      <c r="AA1874" s="148"/>
      <c r="AB1874" s="148"/>
      <c r="AC1874" s="148"/>
      <c r="AD1874" s="148"/>
      <c r="AE1874" s="148"/>
      <c r="AF1874" s="148"/>
      <c r="AG1874" s="148" t="s">
        <v>287</v>
      </c>
      <c r="AH1874" s="148">
        <v>0</v>
      </c>
      <c r="AI1874" s="148"/>
      <c r="AJ1874" s="148"/>
      <c r="AK1874" s="148"/>
      <c r="AL1874" s="148"/>
      <c r="AM1874" s="148"/>
      <c r="AN1874" s="148"/>
      <c r="AO1874" s="148"/>
      <c r="AP1874" s="148"/>
      <c r="AQ1874" s="148"/>
      <c r="AR1874" s="148"/>
      <c r="AS1874" s="148"/>
      <c r="AT1874" s="148"/>
      <c r="AU1874" s="148"/>
      <c r="AV1874" s="148"/>
      <c r="AW1874" s="148"/>
      <c r="AX1874" s="148"/>
      <c r="AY1874" s="148"/>
      <c r="AZ1874" s="148"/>
      <c r="BA1874" s="148"/>
      <c r="BB1874" s="148"/>
      <c r="BC1874" s="148"/>
      <c r="BD1874" s="148"/>
      <c r="BE1874" s="148"/>
      <c r="BF1874" s="148"/>
      <c r="BG1874" s="148"/>
      <c r="BH1874" s="148"/>
    </row>
    <row r="1875" spans="1:60" outlineLevel="1" x14ac:dyDescent="0.2">
      <c r="A1875" s="155"/>
      <c r="B1875" s="156"/>
      <c r="C1875" s="185" t="s">
        <v>1062</v>
      </c>
      <c r="D1875" s="158"/>
      <c r="E1875" s="159"/>
      <c r="F1875" s="157"/>
      <c r="G1875" s="157"/>
      <c r="H1875" s="157"/>
      <c r="I1875" s="157"/>
      <c r="J1875" s="157"/>
      <c r="K1875" s="157"/>
      <c r="L1875" s="157"/>
      <c r="M1875" s="157"/>
      <c r="N1875" s="157"/>
      <c r="O1875" s="157"/>
      <c r="P1875" s="157"/>
      <c r="Q1875" s="157"/>
      <c r="R1875" s="157"/>
      <c r="S1875" s="157"/>
      <c r="T1875" s="157"/>
      <c r="U1875" s="157"/>
      <c r="V1875" s="157"/>
      <c r="W1875" s="157"/>
      <c r="X1875" s="157"/>
      <c r="Y1875" s="148"/>
      <c r="Z1875" s="148"/>
      <c r="AA1875" s="148"/>
      <c r="AB1875" s="148"/>
      <c r="AC1875" s="148"/>
      <c r="AD1875" s="148"/>
      <c r="AE1875" s="148"/>
      <c r="AF1875" s="148"/>
      <c r="AG1875" s="148" t="s">
        <v>287</v>
      </c>
      <c r="AH1875" s="148">
        <v>0</v>
      </c>
      <c r="AI1875" s="148"/>
      <c r="AJ1875" s="148"/>
      <c r="AK1875" s="148"/>
      <c r="AL1875" s="148"/>
      <c r="AM1875" s="148"/>
      <c r="AN1875" s="148"/>
      <c r="AO1875" s="148"/>
      <c r="AP1875" s="148"/>
      <c r="AQ1875" s="148"/>
      <c r="AR1875" s="148"/>
      <c r="AS1875" s="148"/>
      <c r="AT1875" s="148"/>
      <c r="AU1875" s="148"/>
      <c r="AV1875" s="148"/>
      <c r="AW1875" s="148"/>
      <c r="AX1875" s="148"/>
      <c r="AY1875" s="148"/>
      <c r="AZ1875" s="148"/>
      <c r="BA1875" s="148"/>
      <c r="BB1875" s="148"/>
      <c r="BC1875" s="148"/>
      <c r="BD1875" s="148"/>
      <c r="BE1875" s="148"/>
      <c r="BF1875" s="148"/>
      <c r="BG1875" s="148"/>
      <c r="BH1875" s="148"/>
    </row>
    <row r="1876" spans="1:60" outlineLevel="1" x14ac:dyDescent="0.2">
      <c r="A1876" s="155"/>
      <c r="B1876" s="156"/>
      <c r="C1876" s="185" t="s">
        <v>1066</v>
      </c>
      <c r="D1876" s="158"/>
      <c r="E1876" s="159"/>
      <c r="F1876" s="157"/>
      <c r="G1876" s="157"/>
      <c r="H1876" s="157"/>
      <c r="I1876" s="157"/>
      <c r="J1876" s="157"/>
      <c r="K1876" s="157"/>
      <c r="L1876" s="157"/>
      <c r="M1876" s="157"/>
      <c r="N1876" s="157"/>
      <c r="O1876" s="157"/>
      <c r="P1876" s="157"/>
      <c r="Q1876" s="157"/>
      <c r="R1876" s="157"/>
      <c r="S1876" s="157"/>
      <c r="T1876" s="157"/>
      <c r="U1876" s="157"/>
      <c r="V1876" s="157"/>
      <c r="W1876" s="157"/>
      <c r="X1876" s="157"/>
      <c r="Y1876" s="148"/>
      <c r="Z1876" s="148"/>
      <c r="AA1876" s="148"/>
      <c r="AB1876" s="148"/>
      <c r="AC1876" s="148"/>
      <c r="AD1876" s="148"/>
      <c r="AE1876" s="148"/>
      <c r="AF1876" s="148"/>
      <c r="AG1876" s="148" t="s">
        <v>287</v>
      </c>
      <c r="AH1876" s="148">
        <v>0</v>
      </c>
      <c r="AI1876" s="148"/>
      <c r="AJ1876" s="148"/>
      <c r="AK1876" s="148"/>
      <c r="AL1876" s="148"/>
      <c r="AM1876" s="148"/>
      <c r="AN1876" s="148"/>
      <c r="AO1876" s="148"/>
      <c r="AP1876" s="148"/>
      <c r="AQ1876" s="148"/>
      <c r="AR1876" s="148"/>
      <c r="AS1876" s="148"/>
      <c r="AT1876" s="148"/>
      <c r="AU1876" s="148"/>
      <c r="AV1876" s="148"/>
      <c r="AW1876" s="148"/>
      <c r="AX1876" s="148"/>
      <c r="AY1876" s="148"/>
      <c r="AZ1876" s="148"/>
      <c r="BA1876" s="148"/>
      <c r="BB1876" s="148"/>
      <c r="BC1876" s="148"/>
      <c r="BD1876" s="148"/>
      <c r="BE1876" s="148"/>
      <c r="BF1876" s="148"/>
      <c r="BG1876" s="148"/>
      <c r="BH1876" s="148"/>
    </row>
    <row r="1877" spans="1:60" outlineLevel="1" x14ac:dyDescent="0.2">
      <c r="A1877" s="155"/>
      <c r="B1877" s="156"/>
      <c r="C1877" s="185" t="s">
        <v>1067</v>
      </c>
      <c r="D1877" s="158"/>
      <c r="E1877" s="159"/>
      <c r="F1877" s="157"/>
      <c r="G1877" s="157"/>
      <c r="H1877" s="157"/>
      <c r="I1877" s="157"/>
      <c r="J1877" s="157"/>
      <c r="K1877" s="157"/>
      <c r="L1877" s="157"/>
      <c r="M1877" s="157"/>
      <c r="N1877" s="157"/>
      <c r="O1877" s="157"/>
      <c r="P1877" s="157"/>
      <c r="Q1877" s="157"/>
      <c r="R1877" s="157"/>
      <c r="S1877" s="157"/>
      <c r="T1877" s="157"/>
      <c r="U1877" s="157"/>
      <c r="V1877" s="157"/>
      <c r="W1877" s="157"/>
      <c r="X1877" s="157"/>
      <c r="Y1877" s="148"/>
      <c r="Z1877" s="148"/>
      <c r="AA1877" s="148"/>
      <c r="AB1877" s="148"/>
      <c r="AC1877" s="148"/>
      <c r="AD1877" s="148"/>
      <c r="AE1877" s="148"/>
      <c r="AF1877" s="148"/>
      <c r="AG1877" s="148" t="s">
        <v>287</v>
      </c>
      <c r="AH1877" s="148">
        <v>0</v>
      </c>
      <c r="AI1877" s="148"/>
      <c r="AJ1877" s="148"/>
      <c r="AK1877" s="148"/>
      <c r="AL1877" s="148"/>
      <c r="AM1877" s="148"/>
      <c r="AN1877" s="148"/>
      <c r="AO1877" s="148"/>
      <c r="AP1877" s="148"/>
      <c r="AQ1877" s="148"/>
      <c r="AR1877" s="148"/>
      <c r="AS1877" s="148"/>
      <c r="AT1877" s="148"/>
      <c r="AU1877" s="148"/>
      <c r="AV1877" s="148"/>
      <c r="AW1877" s="148"/>
      <c r="AX1877" s="148"/>
      <c r="AY1877" s="148"/>
      <c r="AZ1877" s="148"/>
      <c r="BA1877" s="148"/>
      <c r="BB1877" s="148"/>
      <c r="BC1877" s="148"/>
      <c r="BD1877" s="148"/>
      <c r="BE1877" s="148"/>
      <c r="BF1877" s="148"/>
      <c r="BG1877" s="148"/>
      <c r="BH1877" s="148"/>
    </row>
    <row r="1878" spans="1:60" outlineLevel="1" x14ac:dyDescent="0.2">
      <c r="A1878" s="155"/>
      <c r="B1878" s="156"/>
      <c r="C1878" s="185" t="s">
        <v>1068</v>
      </c>
      <c r="D1878" s="158"/>
      <c r="E1878" s="159"/>
      <c r="F1878" s="157"/>
      <c r="G1878" s="157"/>
      <c r="H1878" s="157"/>
      <c r="I1878" s="157"/>
      <c r="J1878" s="157"/>
      <c r="K1878" s="157"/>
      <c r="L1878" s="157"/>
      <c r="M1878" s="157"/>
      <c r="N1878" s="157"/>
      <c r="O1878" s="157"/>
      <c r="P1878" s="157"/>
      <c r="Q1878" s="157"/>
      <c r="R1878" s="157"/>
      <c r="S1878" s="157"/>
      <c r="T1878" s="157"/>
      <c r="U1878" s="157"/>
      <c r="V1878" s="157"/>
      <c r="W1878" s="157"/>
      <c r="X1878" s="157"/>
      <c r="Y1878" s="148"/>
      <c r="Z1878" s="148"/>
      <c r="AA1878" s="148"/>
      <c r="AB1878" s="148"/>
      <c r="AC1878" s="148"/>
      <c r="AD1878" s="148"/>
      <c r="AE1878" s="148"/>
      <c r="AF1878" s="148"/>
      <c r="AG1878" s="148" t="s">
        <v>287</v>
      </c>
      <c r="AH1878" s="148">
        <v>0</v>
      </c>
      <c r="AI1878" s="148"/>
      <c r="AJ1878" s="148"/>
      <c r="AK1878" s="148"/>
      <c r="AL1878" s="148"/>
      <c r="AM1878" s="148"/>
      <c r="AN1878" s="148"/>
      <c r="AO1878" s="148"/>
      <c r="AP1878" s="148"/>
      <c r="AQ1878" s="148"/>
      <c r="AR1878" s="148"/>
      <c r="AS1878" s="148"/>
      <c r="AT1878" s="148"/>
      <c r="AU1878" s="148"/>
      <c r="AV1878" s="148"/>
      <c r="AW1878" s="148"/>
      <c r="AX1878" s="148"/>
      <c r="AY1878" s="148"/>
      <c r="AZ1878" s="148"/>
      <c r="BA1878" s="148"/>
      <c r="BB1878" s="148"/>
      <c r="BC1878" s="148"/>
      <c r="BD1878" s="148"/>
      <c r="BE1878" s="148"/>
      <c r="BF1878" s="148"/>
      <c r="BG1878" s="148"/>
      <c r="BH1878" s="148"/>
    </row>
    <row r="1879" spans="1:60" outlineLevel="1" x14ac:dyDescent="0.2">
      <c r="A1879" s="155"/>
      <c r="B1879" s="156"/>
      <c r="C1879" s="185" t="s">
        <v>1845</v>
      </c>
      <c r="D1879" s="158"/>
      <c r="E1879" s="159">
        <v>815.2600000000001</v>
      </c>
      <c r="F1879" s="157"/>
      <c r="G1879" s="157"/>
      <c r="H1879" s="157"/>
      <c r="I1879" s="157"/>
      <c r="J1879" s="157"/>
      <c r="K1879" s="157"/>
      <c r="L1879" s="157"/>
      <c r="M1879" s="157"/>
      <c r="N1879" s="157"/>
      <c r="O1879" s="157"/>
      <c r="P1879" s="157"/>
      <c r="Q1879" s="157"/>
      <c r="R1879" s="157"/>
      <c r="S1879" s="157"/>
      <c r="T1879" s="157"/>
      <c r="U1879" s="157"/>
      <c r="V1879" s="157"/>
      <c r="W1879" s="157"/>
      <c r="X1879" s="157"/>
      <c r="Y1879" s="148"/>
      <c r="Z1879" s="148"/>
      <c r="AA1879" s="148"/>
      <c r="AB1879" s="148"/>
      <c r="AC1879" s="148"/>
      <c r="AD1879" s="148"/>
      <c r="AE1879" s="148"/>
      <c r="AF1879" s="148"/>
      <c r="AG1879" s="148" t="s">
        <v>287</v>
      </c>
      <c r="AH1879" s="148">
        <v>0</v>
      </c>
      <c r="AI1879" s="148"/>
      <c r="AJ1879" s="148"/>
      <c r="AK1879" s="148"/>
      <c r="AL1879" s="148"/>
      <c r="AM1879" s="148"/>
      <c r="AN1879" s="148"/>
      <c r="AO1879" s="148"/>
      <c r="AP1879" s="148"/>
      <c r="AQ1879" s="148"/>
      <c r="AR1879" s="148"/>
      <c r="AS1879" s="148"/>
      <c r="AT1879" s="148"/>
      <c r="AU1879" s="148"/>
      <c r="AV1879" s="148"/>
      <c r="AW1879" s="148"/>
      <c r="AX1879" s="148"/>
      <c r="AY1879" s="148"/>
      <c r="AZ1879" s="148"/>
      <c r="BA1879" s="148"/>
      <c r="BB1879" s="148"/>
      <c r="BC1879" s="148"/>
      <c r="BD1879" s="148"/>
      <c r="BE1879" s="148"/>
      <c r="BF1879" s="148"/>
      <c r="BG1879" s="148"/>
      <c r="BH1879" s="148"/>
    </row>
    <row r="1880" spans="1:60" outlineLevel="1" x14ac:dyDescent="0.2">
      <c r="A1880" s="167">
        <v>429</v>
      </c>
      <c r="B1880" s="168" t="s">
        <v>1846</v>
      </c>
      <c r="C1880" s="184" t="s">
        <v>1847</v>
      </c>
      <c r="D1880" s="169" t="s">
        <v>445</v>
      </c>
      <c r="E1880" s="170">
        <v>668.30000000000007</v>
      </c>
      <c r="F1880" s="171"/>
      <c r="G1880" s="172">
        <f>ROUND(E1880*F1880,2)</f>
        <v>0</v>
      </c>
      <c r="H1880" s="171"/>
      <c r="I1880" s="172">
        <f>ROUND(E1880*H1880,2)</f>
        <v>0</v>
      </c>
      <c r="J1880" s="171"/>
      <c r="K1880" s="172">
        <f>ROUND(E1880*J1880,2)</f>
        <v>0</v>
      </c>
      <c r="L1880" s="172">
        <v>15</v>
      </c>
      <c r="M1880" s="172">
        <f>G1880*(1+L1880/100)</f>
        <v>0</v>
      </c>
      <c r="N1880" s="172">
        <v>0</v>
      </c>
      <c r="O1880" s="172">
        <f>ROUND(E1880*N1880,2)</f>
        <v>0</v>
      </c>
      <c r="P1880" s="172">
        <v>0</v>
      </c>
      <c r="Q1880" s="172">
        <f>ROUND(E1880*P1880,2)</f>
        <v>0</v>
      </c>
      <c r="R1880" s="172"/>
      <c r="S1880" s="172" t="s">
        <v>291</v>
      </c>
      <c r="T1880" s="173" t="s">
        <v>283</v>
      </c>
      <c r="U1880" s="157">
        <v>0</v>
      </c>
      <c r="V1880" s="157">
        <f>ROUND(E1880*U1880,2)</f>
        <v>0</v>
      </c>
      <c r="W1880" s="157"/>
      <c r="X1880" s="157" t="s">
        <v>292</v>
      </c>
      <c r="Y1880" s="148"/>
      <c r="Z1880" s="148"/>
      <c r="AA1880" s="148"/>
      <c r="AB1880" s="148"/>
      <c r="AC1880" s="148"/>
      <c r="AD1880" s="148"/>
      <c r="AE1880" s="148"/>
      <c r="AF1880" s="148"/>
      <c r="AG1880" s="148" t="s">
        <v>1242</v>
      </c>
      <c r="AH1880" s="148"/>
      <c r="AI1880" s="148"/>
      <c r="AJ1880" s="148"/>
      <c r="AK1880" s="148"/>
      <c r="AL1880" s="148"/>
      <c r="AM1880" s="148"/>
      <c r="AN1880" s="148"/>
      <c r="AO1880" s="148"/>
      <c r="AP1880" s="148"/>
      <c r="AQ1880" s="148"/>
      <c r="AR1880" s="148"/>
      <c r="AS1880" s="148"/>
      <c r="AT1880" s="148"/>
      <c r="AU1880" s="148"/>
      <c r="AV1880" s="148"/>
      <c r="AW1880" s="148"/>
      <c r="AX1880" s="148"/>
      <c r="AY1880" s="148"/>
      <c r="AZ1880" s="148"/>
      <c r="BA1880" s="148"/>
      <c r="BB1880" s="148"/>
      <c r="BC1880" s="148"/>
      <c r="BD1880" s="148"/>
      <c r="BE1880" s="148"/>
      <c r="BF1880" s="148"/>
      <c r="BG1880" s="148"/>
      <c r="BH1880" s="148"/>
    </row>
    <row r="1881" spans="1:60" outlineLevel="1" x14ac:dyDescent="0.2">
      <c r="A1881" s="155"/>
      <c r="B1881" s="156"/>
      <c r="C1881" s="185" t="s">
        <v>1848</v>
      </c>
      <c r="D1881" s="158"/>
      <c r="E1881" s="159"/>
      <c r="F1881" s="157"/>
      <c r="G1881" s="157"/>
      <c r="H1881" s="157"/>
      <c r="I1881" s="157"/>
      <c r="J1881" s="157"/>
      <c r="K1881" s="157"/>
      <c r="L1881" s="157"/>
      <c r="M1881" s="157"/>
      <c r="N1881" s="157"/>
      <c r="O1881" s="157"/>
      <c r="P1881" s="157"/>
      <c r="Q1881" s="157"/>
      <c r="R1881" s="157"/>
      <c r="S1881" s="157"/>
      <c r="T1881" s="157"/>
      <c r="U1881" s="157"/>
      <c r="V1881" s="157"/>
      <c r="W1881" s="157"/>
      <c r="X1881" s="157"/>
      <c r="Y1881" s="148"/>
      <c r="Z1881" s="148"/>
      <c r="AA1881" s="148"/>
      <c r="AB1881" s="148"/>
      <c r="AC1881" s="148"/>
      <c r="AD1881" s="148"/>
      <c r="AE1881" s="148"/>
      <c r="AF1881" s="148"/>
      <c r="AG1881" s="148" t="s">
        <v>287</v>
      </c>
      <c r="AH1881" s="148">
        <v>0</v>
      </c>
      <c r="AI1881" s="148"/>
      <c r="AJ1881" s="148"/>
      <c r="AK1881" s="148"/>
      <c r="AL1881" s="148"/>
      <c r="AM1881" s="148"/>
      <c r="AN1881" s="148"/>
      <c r="AO1881" s="148"/>
      <c r="AP1881" s="148"/>
      <c r="AQ1881" s="148"/>
      <c r="AR1881" s="148"/>
      <c r="AS1881" s="148"/>
      <c r="AT1881" s="148"/>
      <c r="AU1881" s="148"/>
      <c r="AV1881" s="148"/>
      <c r="AW1881" s="148"/>
      <c r="AX1881" s="148"/>
      <c r="AY1881" s="148"/>
      <c r="AZ1881" s="148"/>
      <c r="BA1881" s="148"/>
      <c r="BB1881" s="148"/>
      <c r="BC1881" s="148"/>
      <c r="BD1881" s="148"/>
      <c r="BE1881" s="148"/>
      <c r="BF1881" s="148"/>
      <c r="BG1881" s="148"/>
      <c r="BH1881" s="148"/>
    </row>
    <row r="1882" spans="1:60" outlineLevel="1" x14ac:dyDescent="0.2">
      <c r="A1882" s="155"/>
      <c r="B1882" s="156"/>
      <c r="C1882" s="185" t="s">
        <v>1849</v>
      </c>
      <c r="D1882" s="158"/>
      <c r="E1882" s="159">
        <v>668.30000000000007</v>
      </c>
      <c r="F1882" s="157"/>
      <c r="G1882" s="157"/>
      <c r="H1882" s="157"/>
      <c r="I1882" s="157"/>
      <c r="J1882" s="157"/>
      <c r="K1882" s="157"/>
      <c r="L1882" s="157"/>
      <c r="M1882" s="157"/>
      <c r="N1882" s="157"/>
      <c r="O1882" s="157"/>
      <c r="P1882" s="157"/>
      <c r="Q1882" s="157"/>
      <c r="R1882" s="157"/>
      <c r="S1882" s="157"/>
      <c r="T1882" s="157"/>
      <c r="U1882" s="157"/>
      <c r="V1882" s="157"/>
      <c r="W1882" s="157"/>
      <c r="X1882" s="157"/>
      <c r="Y1882" s="148"/>
      <c r="Z1882" s="148"/>
      <c r="AA1882" s="148"/>
      <c r="AB1882" s="148"/>
      <c r="AC1882" s="148"/>
      <c r="AD1882" s="148"/>
      <c r="AE1882" s="148"/>
      <c r="AF1882" s="148"/>
      <c r="AG1882" s="148" t="s">
        <v>287</v>
      </c>
      <c r="AH1882" s="148">
        <v>0</v>
      </c>
      <c r="AI1882" s="148"/>
      <c r="AJ1882" s="148"/>
      <c r="AK1882" s="148"/>
      <c r="AL1882" s="148"/>
      <c r="AM1882" s="148"/>
      <c r="AN1882" s="148"/>
      <c r="AO1882" s="148"/>
      <c r="AP1882" s="148"/>
      <c r="AQ1882" s="148"/>
      <c r="AR1882" s="148"/>
      <c r="AS1882" s="148"/>
      <c r="AT1882" s="148"/>
      <c r="AU1882" s="148"/>
      <c r="AV1882" s="148"/>
      <c r="AW1882" s="148"/>
      <c r="AX1882" s="148"/>
      <c r="AY1882" s="148"/>
      <c r="AZ1882" s="148"/>
      <c r="BA1882" s="148"/>
      <c r="BB1882" s="148"/>
      <c r="BC1882" s="148"/>
      <c r="BD1882" s="148"/>
      <c r="BE1882" s="148"/>
      <c r="BF1882" s="148"/>
      <c r="BG1882" s="148"/>
      <c r="BH1882" s="148"/>
    </row>
    <row r="1883" spans="1:60" outlineLevel="1" x14ac:dyDescent="0.2">
      <c r="A1883" s="167">
        <v>430</v>
      </c>
      <c r="B1883" s="168" t="s">
        <v>1850</v>
      </c>
      <c r="C1883" s="184" t="s">
        <v>1851</v>
      </c>
      <c r="D1883" s="169" t="s">
        <v>445</v>
      </c>
      <c r="E1883" s="170">
        <v>68.150000000000006</v>
      </c>
      <c r="F1883" s="171"/>
      <c r="G1883" s="172">
        <f>ROUND(E1883*F1883,2)</f>
        <v>0</v>
      </c>
      <c r="H1883" s="171"/>
      <c r="I1883" s="172">
        <f>ROUND(E1883*H1883,2)</f>
        <v>0</v>
      </c>
      <c r="J1883" s="171"/>
      <c r="K1883" s="172">
        <f>ROUND(E1883*J1883,2)</f>
        <v>0</v>
      </c>
      <c r="L1883" s="172">
        <v>15</v>
      </c>
      <c r="M1883" s="172">
        <f>G1883*(1+L1883/100)</f>
        <v>0</v>
      </c>
      <c r="N1883" s="172">
        <v>0</v>
      </c>
      <c r="O1883" s="172">
        <f>ROUND(E1883*N1883,2)</f>
        <v>0</v>
      </c>
      <c r="P1883" s="172">
        <v>0</v>
      </c>
      <c r="Q1883" s="172">
        <f>ROUND(E1883*P1883,2)</f>
        <v>0</v>
      </c>
      <c r="R1883" s="172"/>
      <c r="S1883" s="172" t="s">
        <v>291</v>
      </c>
      <c r="T1883" s="173" t="s">
        <v>283</v>
      </c>
      <c r="U1883" s="157">
        <v>0</v>
      </c>
      <c r="V1883" s="157">
        <f>ROUND(E1883*U1883,2)</f>
        <v>0</v>
      </c>
      <c r="W1883" s="157"/>
      <c r="X1883" s="157" t="s">
        <v>292</v>
      </c>
      <c r="Y1883" s="148"/>
      <c r="Z1883" s="148"/>
      <c r="AA1883" s="148"/>
      <c r="AB1883" s="148"/>
      <c r="AC1883" s="148"/>
      <c r="AD1883" s="148"/>
      <c r="AE1883" s="148"/>
      <c r="AF1883" s="148"/>
      <c r="AG1883" s="148" t="s">
        <v>1242</v>
      </c>
      <c r="AH1883" s="148"/>
      <c r="AI1883" s="148"/>
      <c r="AJ1883" s="148"/>
      <c r="AK1883" s="148"/>
      <c r="AL1883" s="148"/>
      <c r="AM1883" s="148"/>
      <c r="AN1883" s="148"/>
      <c r="AO1883" s="148"/>
      <c r="AP1883" s="148"/>
      <c r="AQ1883" s="148"/>
      <c r="AR1883" s="148"/>
      <c r="AS1883" s="148"/>
      <c r="AT1883" s="148"/>
      <c r="AU1883" s="148"/>
      <c r="AV1883" s="148"/>
      <c r="AW1883" s="148"/>
      <c r="AX1883" s="148"/>
      <c r="AY1883" s="148"/>
      <c r="AZ1883" s="148"/>
      <c r="BA1883" s="148"/>
      <c r="BB1883" s="148"/>
      <c r="BC1883" s="148"/>
      <c r="BD1883" s="148"/>
      <c r="BE1883" s="148"/>
      <c r="BF1883" s="148"/>
      <c r="BG1883" s="148"/>
      <c r="BH1883" s="148"/>
    </row>
    <row r="1884" spans="1:60" outlineLevel="1" x14ac:dyDescent="0.2">
      <c r="A1884" s="155"/>
      <c r="B1884" s="156"/>
      <c r="C1884" s="185" t="s">
        <v>1044</v>
      </c>
      <c r="D1884" s="158"/>
      <c r="E1884" s="159"/>
      <c r="F1884" s="157"/>
      <c r="G1884" s="157"/>
      <c r="H1884" s="157"/>
      <c r="I1884" s="157"/>
      <c r="J1884" s="157"/>
      <c r="K1884" s="157"/>
      <c r="L1884" s="157"/>
      <c r="M1884" s="157"/>
      <c r="N1884" s="157"/>
      <c r="O1884" s="157"/>
      <c r="P1884" s="157"/>
      <c r="Q1884" s="157"/>
      <c r="R1884" s="157"/>
      <c r="S1884" s="157"/>
      <c r="T1884" s="157"/>
      <c r="U1884" s="157"/>
      <c r="V1884" s="157"/>
      <c r="W1884" s="157"/>
      <c r="X1884" s="157"/>
      <c r="Y1884" s="148"/>
      <c r="Z1884" s="148"/>
      <c r="AA1884" s="148"/>
      <c r="AB1884" s="148"/>
      <c r="AC1884" s="148"/>
      <c r="AD1884" s="148"/>
      <c r="AE1884" s="148"/>
      <c r="AF1884" s="148"/>
      <c r="AG1884" s="148" t="s">
        <v>287</v>
      </c>
      <c r="AH1884" s="148">
        <v>0</v>
      </c>
      <c r="AI1884" s="148"/>
      <c r="AJ1884" s="148"/>
      <c r="AK1884" s="148"/>
      <c r="AL1884" s="148"/>
      <c r="AM1884" s="148"/>
      <c r="AN1884" s="148"/>
      <c r="AO1884" s="148"/>
      <c r="AP1884" s="148"/>
      <c r="AQ1884" s="148"/>
      <c r="AR1884" s="148"/>
      <c r="AS1884" s="148"/>
      <c r="AT1884" s="148"/>
      <c r="AU1884" s="148"/>
      <c r="AV1884" s="148"/>
      <c r="AW1884" s="148"/>
      <c r="AX1884" s="148"/>
      <c r="AY1884" s="148"/>
      <c r="AZ1884" s="148"/>
      <c r="BA1884" s="148"/>
      <c r="BB1884" s="148"/>
      <c r="BC1884" s="148"/>
      <c r="BD1884" s="148"/>
      <c r="BE1884" s="148"/>
      <c r="BF1884" s="148"/>
      <c r="BG1884" s="148"/>
      <c r="BH1884" s="148"/>
    </row>
    <row r="1885" spans="1:60" outlineLevel="1" x14ac:dyDescent="0.2">
      <c r="A1885" s="155"/>
      <c r="B1885" s="156"/>
      <c r="C1885" s="185" t="s">
        <v>1852</v>
      </c>
      <c r="D1885" s="158"/>
      <c r="E1885" s="159"/>
      <c r="F1885" s="157"/>
      <c r="G1885" s="157"/>
      <c r="H1885" s="157"/>
      <c r="I1885" s="157"/>
      <c r="J1885" s="157"/>
      <c r="K1885" s="157"/>
      <c r="L1885" s="157"/>
      <c r="M1885" s="157"/>
      <c r="N1885" s="157"/>
      <c r="O1885" s="157"/>
      <c r="P1885" s="157"/>
      <c r="Q1885" s="157"/>
      <c r="R1885" s="157"/>
      <c r="S1885" s="157"/>
      <c r="T1885" s="157"/>
      <c r="U1885" s="157"/>
      <c r="V1885" s="157"/>
      <c r="W1885" s="157"/>
      <c r="X1885" s="157"/>
      <c r="Y1885" s="148"/>
      <c r="Z1885" s="148"/>
      <c r="AA1885" s="148"/>
      <c r="AB1885" s="148"/>
      <c r="AC1885" s="148"/>
      <c r="AD1885" s="148"/>
      <c r="AE1885" s="148"/>
      <c r="AF1885" s="148"/>
      <c r="AG1885" s="148" t="s">
        <v>287</v>
      </c>
      <c r="AH1885" s="148">
        <v>0</v>
      </c>
      <c r="AI1885" s="148"/>
      <c r="AJ1885" s="148"/>
      <c r="AK1885" s="148"/>
      <c r="AL1885" s="148"/>
      <c r="AM1885" s="148"/>
      <c r="AN1885" s="148"/>
      <c r="AO1885" s="148"/>
      <c r="AP1885" s="148"/>
      <c r="AQ1885" s="148"/>
      <c r="AR1885" s="148"/>
      <c r="AS1885" s="148"/>
      <c r="AT1885" s="148"/>
      <c r="AU1885" s="148"/>
      <c r="AV1885" s="148"/>
      <c r="AW1885" s="148"/>
      <c r="AX1885" s="148"/>
      <c r="AY1885" s="148"/>
      <c r="AZ1885" s="148"/>
      <c r="BA1885" s="148"/>
      <c r="BB1885" s="148"/>
      <c r="BC1885" s="148"/>
      <c r="BD1885" s="148"/>
      <c r="BE1885" s="148"/>
      <c r="BF1885" s="148"/>
      <c r="BG1885" s="148"/>
      <c r="BH1885" s="148"/>
    </row>
    <row r="1886" spans="1:60" outlineLevel="1" x14ac:dyDescent="0.2">
      <c r="A1886" s="155"/>
      <c r="B1886" s="156"/>
      <c r="C1886" s="185" t="s">
        <v>1853</v>
      </c>
      <c r="D1886" s="158"/>
      <c r="E1886" s="159"/>
      <c r="F1886" s="157"/>
      <c r="G1886" s="157"/>
      <c r="H1886" s="157"/>
      <c r="I1886" s="157"/>
      <c r="J1886" s="157"/>
      <c r="K1886" s="157"/>
      <c r="L1886" s="157"/>
      <c r="M1886" s="157"/>
      <c r="N1886" s="157"/>
      <c r="O1886" s="157"/>
      <c r="P1886" s="157"/>
      <c r="Q1886" s="157"/>
      <c r="R1886" s="157"/>
      <c r="S1886" s="157"/>
      <c r="T1886" s="157"/>
      <c r="U1886" s="157"/>
      <c r="V1886" s="157"/>
      <c r="W1886" s="157"/>
      <c r="X1886" s="157"/>
      <c r="Y1886" s="148"/>
      <c r="Z1886" s="148"/>
      <c r="AA1886" s="148"/>
      <c r="AB1886" s="148"/>
      <c r="AC1886" s="148"/>
      <c r="AD1886" s="148"/>
      <c r="AE1886" s="148"/>
      <c r="AF1886" s="148"/>
      <c r="AG1886" s="148" t="s">
        <v>287</v>
      </c>
      <c r="AH1886" s="148">
        <v>0</v>
      </c>
      <c r="AI1886" s="148"/>
      <c r="AJ1886" s="148"/>
      <c r="AK1886" s="148"/>
      <c r="AL1886" s="148"/>
      <c r="AM1886" s="148"/>
      <c r="AN1886" s="148"/>
      <c r="AO1886" s="148"/>
      <c r="AP1886" s="148"/>
      <c r="AQ1886" s="148"/>
      <c r="AR1886" s="148"/>
      <c r="AS1886" s="148"/>
      <c r="AT1886" s="148"/>
      <c r="AU1886" s="148"/>
      <c r="AV1886" s="148"/>
      <c r="AW1886" s="148"/>
      <c r="AX1886" s="148"/>
      <c r="AY1886" s="148"/>
      <c r="AZ1886" s="148"/>
      <c r="BA1886" s="148"/>
      <c r="BB1886" s="148"/>
      <c r="BC1886" s="148"/>
      <c r="BD1886" s="148"/>
      <c r="BE1886" s="148"/>
      <c r="BF1886" s="148"/>
      <c r="BG1886" s="148"/>
      <c r="BH1886" s="148"/>
    </row>
    <row r="1887" spans="1:60" outlineLevel="1" x14ac:dyDescent="0.2">
      <c r="A1887" s="155"/>
      <c r="B1887" s="156"/>
      <c r="C1887" s="185" t="s">
        <v>1854</v>
      </c>
      <c r="D1887" s="158"/>
      <c r="E1887" s="159">
        <v>68.150000000000006</v>
      </c>
      <c r="F1887" s="157"/>
      <c r="G1887" s="157"/>
      <c r="H1887" s="157"/>
      <c r="I1887" s="157"/>
      <c r="J1887" s="157"/>
      <c r="K1887" s="157"/>
      <c r="L1887" s="157"/>
      <c r="M1887" s="157"/>
      <c r="N1887" s="157"/>
      <c r="O1887" s="157"/>
      <c r="P1887" s="157"/>
      <c r="Q1887" s="157"/>
      <c r="R1887" s="157"/>
      <c r="S1887" s="157"/>
      <c r="T1887" s="157"/>
      <c r="U1887" s="157"/>
      <c r="V1887" s="157"/>
      <c r="W1887" s="157"/>
      <c r="X1887" s="157"/>
      <c r="Y1887" s="148"/>
      <c r="Z1887" s="148"/>
      <c r="AA1887" s="148"/>
      <c r="AB1887" s="148"/>
      <c r="AC1887" s="148"/>
      <c r="AD1887" s="148"/>
      <c r="AE1887" s="148"/>
      <c r="AF1887" s="148"/>
      <c r="AG1887" s="148" t="s">
        <v>287</v>
      </c>
      <c r="AH1887" s="148">
        <v>0</v>
      </c>
      <c r="AI1887" s="148"/>
      <c r="AJ1887" s="148"/>
      <c r="AK1887" s="148"/>
      <c r="AL1887" s="148"/>
      <c r="AM1887" s="148"/>
      <c r="AN1887" s="148"/>
      <c r="AO1887" s="148"/>
      <c r="AP1887" s="148"/>
      <c r="AQ1887" s="148"/>
      <c r="AR1887" s="148"/>
      <c r="AS1887" s="148"/>
      <c r="AT1887" s="148"/>
      <c r="AU1887" s="148"/>
      <c r="AV1887" s="148"/>
      <c r="AW1887" s="148"/>
      <c r="AX1887" s="148"/>
      <c r="AY1887" s="148"/>
      <c r="AZ1887" s="148"/>
      <c r="BA1887" s="148"/>
      <c r="BB1887" s="148"/>
      <c r="BC1887" s="148"/>
      <c r="BD1887" s="148"/>
      <c r="BE1887" s="148"/>
      <c r="BF1887" s="148"/>
      <c r="BG1887" s="148"/>
      <c r="BH1887" s="148"/>
    </row>
    <row r="1888" spans="1:60" outlineLevel="1" x14ac:dyDescent="0.2">
      <c r="A1888" s="167">
        <v>431</v>
      </c>
      <c r="B1888" s="168" t="s">
        <v>1855</v>
      </c>
      <c r="C1888" s="184" t="s">
        <v>1856</v>
      </c>
      <c r="D1888" s="169" t="s">
        <v>445</v>
      </c>
      <c r="E1888" s="170">
        <v>68.150000000000006</v>
      </c>
      <c r="F1888" s="171"/>
      <c r="G1888" s="172">
        <f>ROUND(E1888*F1888,2)</f>
        <v>0</v>
      </c>
      <c r="H1888" s="171"/>
      <c r="I1888" s="172">
        <f>ROUND(E1888*H1888,2)</f>
        <v>0</v>
      </c>
      <c r="J1888" s="171"/>
      <c r="K1888" s="172">
        <f>ROUND(E1888*J1888,2)</f>
        <v>0</v>
      </c>
      <c r="L1888" s="172">
        <v>15</v>
      </c>
      <c r="M1888" s="172">
        <f>G1888*(1+L1888/100)</f>
        <v>0</v>
      </c>
      <c r="N1888" s="172">
        <v>0</v>
      </c>
      <c r="O1888" s="172">
        <f>ROUND(E1888*N1888,2)</f>
        <v>0</v>
      </c>
      <c r="P1888" s="172">
        <v>0</v>
      </c>
      <c r="Q1888" s="172">
        <f>ROUND(E1888*P1888,2)</f>
        <v>0</v>
      </c>
      <c r="R1888" s="172"/>
      <c r="S1888" s="172" t="s">
        <v>291</v>
      </c>
      <c r="T1888" s="173" t="s">
        <v>283</v>
      </c>
      <c r="U1888" s="157">
        <v>0</v>
      </c>
      <c r="V1888" s="157">
        <f>ROUND(E1888*U1888,2)</f>
        <v>0</v>
      </c>
      <c r="W1888" s="157"/>
      <c r="X1888" s="157" t="s">
        <v>292</v>
      </c>
      <c r="Y1888" s="148"/>
      <c r="Z1888" s="148"/>
      <c r="AA1888" s="148"/>
      <c r="AB1888" s="148"/>
      <c r="AC1888" s="148"/>
      <c r="AD1888" s="148"/>
      <c r="AE1888" s="148"/>
      <c r="AF1888" s="148"/>
      <c r="AG1888" s="148" t="s">
        <v>1242</v>
      </c>
      <c r="AH1888" s="148"/>
      <c r="AI1888" s="148"/>
      <c r="AJ1888" s="148"/>
      <c r="AK1888" s="148"/>
      <c r="AL1888" s="148"/>
      <c r="AM1888" s="148"/>
      <c r="AN1888" s="148"/>
      <c r="AO1888" s="148"/>
      <c r="AP1888" s="148"/>
      <c r="AQ1888" s="148"/>
      <c r="AR1888" s="148"/>
      <c r="AS1888" s="148"/>
      <c r="AT1888" s="148"/>
      <c r="AU1888" s="148"/>
      <c r="AV1888" s="148"/>
      <c r="AW1888" s="148"/>
      <c r="AX1888" s="148"/>
      <c r="AY1888" s="148"/>
      <c r="AZ1888" s="148"/>
      <c r="BA1888" s="148"/>
      <c r="BB1888" s="148"/>
      <c r="BC1888" s="148"/>
      <c r="BD1888" s="148"/>
      <c r="BE1888" s="148"/>
      <c r="BF1888" s="148"/>
      <c r="BG1888" s="148"/>
      <c r="BH1888" s="148"/>
    </row>
    <row r="1889" spans="1:60" outlineLevel="1" x14ac:dyDescent="0.2">
      <c r="A1889" s="155"/>
      <c r="B1889" s="156"/>
      <c r="C1889" s="185" t="s">
        <v>1044</v>
      </c>
      <c r="D1889" s="158"/>
      <c r="E1889" s="159"/>
      <c r="F1889" s="157"/>
      <c r="G1889" s="157"/>
      <c r="H1889" s="157"/>
      <c r="I1889" s="157"/>
      <c r="J1889" s="157"/>
      <c r="K1889" s="157"/>
      <c r="L1889" s="157"/>
      <c r="M1889" s="157"/>
      <c r="N1889" s="157"/>
      <c r="O1889" s="157"/>
      <c r="P1889" s="157"/>
      <c r="Q1889" s="157"/>
      <c r="R1889" s="157"/>
      <c r="S1889" s="157"/>
      <c r="T1889" s="157"/>
      <c r="U1889" s="157"/>
      <c r="V1889" s="157"/>
      <c r="W1889" s="157"/>
      <c r="X1889" s="157"/>
      <c r="Y1889" s="148"/>
      <c r="Z1889" s="148"/>
      <c r="AA1889" s="148"/>
      <c r="AB1889" s="148"/>
      <c r="AC1889" s="148"/>
      <c r="AD1889" s="148"/>
      <c r="AE1889" s="148"/>
      <c r="AF1889" s="148"/>
      <c r="AG1889" s="148" t="s">
        <v>287</v>
      </c>
      <c r="AH1889" s="148">
        <v>0</v>
      </c>
      <c r="AI1889" s="148"/>
      <c r="AJ1889" s="148"/>
      <c r="AK1889" s="148"/>
      <c r="AL1889" s="148"/>
      <c r="AM1889" s="148"/>
      <c r="AN1889" s="148"/>
      <c r="AO1889" s="148"/>
      <c r="AP1889" s="148"/>
      <c r="AQ1889" s="148"/>
      <c r="AR1889" s="148"/>
      <c r="AS1889" s="148"/>
      <c r="AT1889" s="148"/>
      <c r="AU1889" s="148"/>
      <c r="AV1889" s="148"/>
      <c r="AW1889" s="148"/>
      <c r="AX1889" s="148"/>
      <c r="AY1889" s="148"/>
      <c r="AZ1889" s="148"/>
      <c r="BA1889" s="148"/>
      <c r="BB1889" s="148"/>
      <c r="BC1889" s="148"/>
      <c r="BD1889" s="148"/>
      <c r="BE1889" s="148"/>
      <c r="BF1889" s="148"/>
      <c r="BG1889" s="148"/>
      <c r="BH1889" s="148"/>
    </row>
    <row r="1890" spans="1:60" outlineLevel="1" x14ac:dyDescent="0.2">
      <c r="A1890" s="155"/>
      <c r="B1890" s="156"/>
      <c r="C1890" s="185" t="s">
        <v>1852</v>
      </c>
      <c r="D1890" s="158"/>
      <c r="E1890" s="159"/>
      <c r="F1890" s="157"/>
      <c r="G1890" s="157"/>
      <c r="H1890" s="157"/>
      <c r="I1890" s="157"/>
      <c r="J1890" s="157"/>
      <c r="K1890" s="157"/>
      <c r="L1890" s="157"/>
      <c r="M1890" s="157"/>
      <c r="N1890" s="157"/>
      <c r="O1890" s="157"/>
      <c r="P1890" s="157"/>
      <c r="Q1890" s="157"/>
      <c r="R1890" s="157"/>
      <c r="S1890" s="157"/>
      <c r="T1890" s="157"/>
      <c r="U1890" s="157"/>
      <c r="V1890" s="157"/>
      <c r="W1890" s="157"/>
      <c r="X1890" s="157"/>
      <c r="Y1890" s="148"/>
      <c r="Z1890" s="148"/>
      <c r="AA1890" s="148"/>
      <c r="AB1890" s="148"/>
      <c r="AC1890" s="148"/>
      <c r="AD1890" s="148"/>
      <c r="AE1890" s="148"/>
      <c r="AF1890" s="148"/>
      <c r="AG1890" s="148" t="s">
        <v>287</v>
      </c>
      <c r="AH1890" s="148">
        <v>0</v>
      </c>
      <c r="AI1890" s="148"/>
      <c r="AJ1890" s="148"/>
      <c r="AK1890" s="148"/>
      <c r="AL1890" s="148"/>
      <c r="AM1890" s="148"/>
      <c r="AN1890" s="148"/>
      <c r="AO1890" s="148"/>
      <c r="AP1890" s="148"/>
      <c r="AQ1890" s="148"/>
      <c r="AR1890" s="148"/>
      <c r="AS1890" s="148"/>
      <c r="AT1890" s="148"/>
      <c r="AU1890" s="148"/>
      <c r="AV1890" s="148"/>
      <c r="AW1890" s="148"/>
      <c r="AX1890" s="148"/>
      <c r="AY1890" s="148"/>
      <c r="AZ1890" s="148"/>
      <c r="BA1890" s="148"/>
      <c r="BB1890" s="148"/>
      <c r="BC1890" s="148"/>
      <c r="BD1890" s="148"/>
      <c r="BE1890" s="148"/>
      <c r="BF1890" s="148"/>
      <c r="BG1890" s="148"/>
      <c r="BH1890" s="148"/>
    </row>
    <row r="1891" spans="1:60" outlineLevel="1" x14ac:dyDescent="0.2">
      <c r="A1891" s="155"/>
      <c r="B1891" s="156"/>
      <c r="C1891" s="185" t="s">
        <v>1853</v>
      </c>
      <c r="D1891" s="158"/>
      <c r="E1891" s="159"/>
      <c r="F1891" s="157"/>
      <c r="G1891" s="157"/>
      <c r="H1891" s="157"/>
      <c r="I1891" s="157"/>
      <c r="J1891" s="157"/>
      <c r="K1891" s="157"/>
      <c r="L1891" s="157"/>
      <c r="M1891" s="157"/>
      <c r="N1891" s="157"/>
      <c r="O1891" s="157"/>
      <c r="P1891" s="157"/>
      <c r="Q1891" s="157"/>
      <c r="R1891" s="157"/>
      <c r="S1891" s="157"/>
      <c r="T1891" s="157"/>
      <c r="U1891" s="157"/>
      <c r="V1891" s="157"/>
      <c r="W1891" s="157"/>
      <c r="X1891" s="157"/>
      <c r="Y1891" s="148"/>
      <c r="Z1891" s="148"/>
      <c r="AA1891" s="148"/>
      <c r="AB1891" s="148"/>
      <c r="AC1891" s="148"/>
      <c r="AD1891" s="148"/>
      <c r="AE1891" s="148"/>
      <c r="AF1891" s="148"/>
      <c r="AG1891" s="148" t="s">
        <v>287</v>
      </c>
      <c r="AH1891" s="148">
        <v>0</v>
      </c>
      <c r="AI1891" s="148"/>
      <c r="AJ1891" s="148"/>
      <c r="AK1891" s="148"/>
      <c r="AL1891" s="148"/>
      <c r="AM1891" s="148"/>
      <c r="AN1891" s="148"/>
      <c r="AO1891" s="148"/>
      <c r="AP1891" s="148"/>
      <c r="AQ1891" s="148"/>
      <c r="AR1891" s="148"/>
      <c r="AS1891" s="148"/>
      <c r="AT1891" s="148"/>
      <c r="AU1891" s="148"/>
      <c r="AV1891" s="148"/>
      <c r="AW1891" s="148"/>
      <c r="AX1891" s="148"/>
      <c r="AY1891" s="148"/>
      <c r="AZ1891" s="148"/>
      <c r="BA1891" s="148"/>
      <c r="BB1891" s="148"/>
      <c r="BC1891" s="148"/>
      <c r="BD1891" s="148"/>
      <c r="BE1891" s="148"/>
      <c r="BF1891" s="148"/>
      <c r="BG1891" s="148"/>
      <c r="BH1891" s="148"/>
    </row>
    <row r="1892" spans="1:60" outlineLevel="1" x14ac:dyDescent="0.2">
      <c r="A1892" s="155"/>
      <c r="B1892" s="156"/>
      <c r="C1892" s="185" t="s">
        <v>1854</v>
      </c>
      <c r="D1892" s="158"/>
      <c r="E1892" s="159">
        <v>68.150000000000006</v>
      </c>
      <c r="F1892" s="157"/>
      <c r="G1892" s="157"/>
      <c r="H1892" s="157"/>
      <c r="I1892" s="157"/>
      <c r="J1892" s="157"/>
      <c r="K1892" s="157"/>
      <c r="L1892" s="157"/>
      <c r="M1892" s="157"/>
      <c r="N1892" s="157"/>
      <c r="O1892" s="157"/>
      <c r="P1892" s="157"/>
      <c r="Q1892" s="157"/>
      <c r="R1892" s="157"/>
      <c r="S1892" s="157"/>
      <c r="T1892" s="157"/>
      <c r="U1892" s="157"/>
      <c r="V1892" s="157"/>
      <c r="W1892" s="157"/>
      <c r="X1892" s="157"/>
      <c r="Y1892" s="148"/>
      <c r="Z1892" s="148"/>
      <c r="AA1892" s="148"/>
      <c r="AB1892" s="148"/>
      <c r="AC1892" s="148"/>
      <c r="AD1892" s="148"/>
      <c r="AE1892" s="148"/>
      <c r="AF1892" s="148"/>
      <c r="AG1892" s="148" t="s">
        <v>287</v>
      </c>
      <c r="AH1892" s="148">
        <v>0</v>
      </c>
      <c r="AI1892" s="148"/>
      <c r="AJ1892" s="148"/>
      <c r="AK1892" s="148"/>
      <c r="AL1892" s="148"/>
      <c r="AM1892" s="148"/>
      <c r="AN1892" s="148"/>
      <c r="AO1892" s="148"/>
      <c r="AP1892" s="148"/>
      <c r="AQ1892" s="148"/>
      <c r="AR1892" s="148"/>
      <c r="AS1892" s="148"/>
      <c r="AT1892" s="148"/>
      <c r="AU1892" s="148"/>
      <c r="AV1892" s="148"/>
      <c r="AW1892" s="148"/>
      <c r="AX1892" s="148"/>
      <c r="AY1892" s="148"/>
      <c r="AZ1892" s="148"/>
      <c r="BA1892" s="148"/>
      <c r="BB1892" s="148"/>
      <c r="BC1892" s="148"/>
      <c r="BD1892" s="148"/>
      <c r="BE1892" s="148"/>
      <c r="BF1892" s="148"/>
      <c r="BG1892" s="148"/>
      <c r="BH1892" s="148"/>
    </row>
    <row r="1893" spans="1:60" outlineLevel="1" x14ac:dyDescent="0.2">
      <c r="A1893" s="167">
        <v>432</v>
      </c>
      <c r="B1893" s="168" t="s">
        <v>1857</v>
      </c>
      <c r="C1893" s="184" t="s">
        <v>1858</v>
      </c>
      <c r="D1893" s="169" t="s">
        <v>445</v>
      </c>
      <c r="E1893" s="170">
        <v>68.150000000000006</v>
      </c>
      <c r="F1893" s="171"/>
      <c r="G1893" s="172">
        <f>ROUND(E1893*F1893,2)</f>
        <v>0</v>
      </c>
      <c r="H1893" s="171"/>
      <c r="I1893" s="172">
        <f>ROUND(E1893*H1893,2)</f>
        <v>0</v>
      </c>
      <c r="J1893" s="171"/>
      <c r="K1893" s="172">
        <f>ROUND(E1893*J1893,2)</f>
        <v>0</v>
      </c>
      <c r="L1893" s="172">
        <v>15</v>
      </c>
      <c r="M1893" s="172">
        <f>G1893*(1+L1893/100)</f>
        <v>0</v>
      </c>
      <c r="N1893" s="172">
        <v>0</v>
      </c>
      <c r="O1893" s="172">
        <f>ROUND(E1893*N1893,2)</f>
        <v>0</v>
      </c>
      <c r="P1893" s="172">
        <v>0</v>
      </c>
      <c r="Q1893" s="172">
        <f>ROUND(E1893*P1893,2)</f>
        <v>0</v>
      </c>
      <c r="R1893" s="172"/>
      <c r="S1893" s="172" t="s">
        <v>291</v>
      </c>
      <c r="T1893" s="173" t="s">
        <v>283</v>
      </c>
      <c r="U1893" s="157">
        <v>0</v>
      </c>
      <c r="V1893" s="157">
        <f>ROUND(E1893*U1893,2)</f>
        <v>0</v>
      </c>
      <c r="W1893" s="157"/>
      <c r="X1893" s="157" t="s">
        <v>292</v>
      </c>
      <c r="Y1893" s="148"/>
      <c r="Z1893" s="148"/>
      <c r="AA1893" s="148"/>
      <c r="AB1893" s="148"/>
      <c r="AC1893" s="148"/>
      <c r="AD1893" s="148"/>
      <c r="AE1893" s="148"/>
      <c r="AF1893" s="148"/>
      <c r="AG1893" s="148" t="s">
        <v>1242</v>
      </c>
      <c r="AH1893" s="148"/>
      <c r="AI1893" s="148"/>
      <c r="AJ1893" s="148"/>
      <c r="AK1893" s="148"/>
      <c r="AL1893" s="148"/>
      <c r="AM1893" s="148"/>
      <c r="AN1893" s="148"/>
      <c r="AO1893" s="148"/>
      <c r="AP1893" s="148"/>
      <c r="AQ1893" s="148"/>
      <c r="AR1893" s="148"/>
      <c r="AS1893" s="148"/>
      <c r="AT1893" s="148"/>
      <c r="AU1893" s="148"/>
      <c r="AV1893" s="148"/>
      <c r="AW1893" s="148"/>
      <c r="AX1893" s="148"/>
      <c r="AY1893" s="148"/>
      <c r="AZ1893" s="148"/>
      <c r="BA1893" s="148"/>
      <c r="BB1893" s="148"/>
      <c r="BC1893" s="148"/>
      <c r="BD1893" s="148"/>
      <c r="BE1893" s="148"/>
      <c r="BF1893" s="148"/>
      <c r="BG1893" s="148"/>
      <c r="BH1893" s="148"/>
    </row>
    <row r="1894" spans="1:60" outlineLevel="1" x14ac:dyDescent="0.2">
      <c r="A1894" s="155"/>
      <c r="B1894" s="156"/>
      <c r="C1894" s="185" t="s">
        <v>1044</v>
      </c>
      <c r="D1894" s="158"/>
      <c r="E1894" s="159"/>
      <c r="F1894" s="157"/>
      <c r="G1894" s="157"/>
      <c r="H1894" s="157"/>
      <c r="I1894" s="157"/>
      <c r="J1894" s="157"/>
      <c r="K1894" s="157"/>
      <c r="L1894" s="157"/>
      <c r="M1894" s="157"/>
      <c r="N1894" s="157"/>
      <c r="O1894" s="157"/>
      <c r="P1894" s="157"/>
      <c r="Q1894" s="157"/>
      <c r="R1894" s="157"/>
      <c r="S1894" s="157"/>
      <c r="T1894" s="157"/>
      <c r="U1894" s="157"/>
      <c r="V1894" s="157"/>
      <c r="W1894" s="157"/>
      <c r="X1894" s="157"/>
      <c r="Y1894" s="148"/>
      <c r="Z1894" s="148"/>
      <c r="AA1894" s="148"/>
      <c r="AB1894" s="148"/>
      <c r="AC1894" s="148"/>
      <c r="AD1894" s="148"/>
      <c r="AE1894" s="148"/>
      <c r="AF1894" s="148"/>
      <c r="AG1894" s="148" t="s">
        <v>287</v>
      </c>
      <c r="AH1894" s="148">
        <v>0</v>
      </c>
      <c r="AI1894" s="148"/>
      <c r="AJ1894" s="148"/>
      <c r="AK1894" s="148"/>
      <c r="AL1894" s="148"/>
      <c r="AM1894" s="148"/>
      <c r="AN1894" s="148"/>
      <c r="AO1894" s="148"/>
      <c r="AP1894" s="148"/>
      <c r="AQ1894" s="148"/>
      <c r="AR1894" s="148"/>
      <c r="AS1894" s="148"/>
      <c r="AT1894" s="148"/>
      <c r="AU1894" s="148"/>
      <c r="AV1894" s="148"/>
      <c r="AW1894" s="148"/>
      <c r="AX1894" s="148"/>
      <c r="AY1894" s="148"/>
      <c r="AZ1894" s="148"/>
      <c r="BA1894" s="148"/>
      <c r="BB1894" s="148"/>
      <c r="BC1894" s="148"/>
      <c r="BD1894" s="148"/>
      <c r="BE1894" s="148"/>
      <c r="BF1894" s="148"/>
      <c r="BG1894" s="148"/>
      <c r="BH1894" s="148"/>
    </row>
    <row r="1895" spans="1:60" outlineLevel="1" x14ac:dyDescent="0.2">
      <c r="A1895" s="155"/>
      <c r="B1895" s="156"/>
      <c r="C1895" s="185" t="s">
        <v>1852</v>
      </c>
      <c r="D1895" s="158"/>
      <c r="E1895" s="159"/>
      <c r="F1895" s="157"/>
      <c r="G1895" s="157"/>
      <c r="H1895" s="157"/>
      <c r="I1895" s="157"/>
      <c r="J1895" s="157"/>
      <c r="K1895" s="157"/>
      <c r="L1895" s="157"/>
      <c r="M1895" s="157"/>
      <c r="N1895" s="157"/>
      <c r="O1895" s="157"/>
      <c r="P1895" s="157"/>
      <c r="Q1895" s="157"/>
      <c r="R1895" s="157"/>
      <c r="S1895" s="157"/>
      <c r="T1895" s="157"/>
      <c r="U1895" s="157"/>
      <c r="V1895" s="157"/>
      <c r="W1895" s="157"/>
      <c r="X1895" s="157"/>
      <c r="Y1895" s="148"/>
      <c r="Z1895" s="148"/>
      <c r="AA1895" s="148"/>
      <c r="AB1895" s="148"/>
      <c r="AC1895" s="148"/>
      <c r="AD1895" s="148"/>
      <c r="AE1895" s="148"/>
      <c r="AF1895" s="148"/>
      <c r="AG1895" s="148" t="s">
        <v>287</v>
      </c>
      <c r="AH1895" s="148">
        <v>0</v>
      </c>
      <c r="AI1895" s="148"/>
      <c r="AJ1895" s="148"/>
      <c r="AK1895" s="148"/>
      <c r="AL1895" s="148"/>
      <c r="AM1895" s="148"/>
      <c r="AN1895" s="148"/>
      <c r="AO1895" s="148"/>
      <c r="AP1895" s="148"/>
      <c r="AQ1895" s="148"/>
      <c r="AR1895" s="148"/>
      <c r="AS1895" s="148"/>
      <c r="AT1895" s="148"/>
      <c r="AU1895" s="148"/>
      <c r="AV1895" s="148"/>
      <c r="AW1895" s="148"/>
      <c r="AX1895" s="148"/>
      <c r="AY1895" s="148"/>
      <c r="AZ1895" s="148"/>
      <c r="BA1895" s="148"/>
      <c r="BB1895" s="148"/>
      <c r="BC1895" s="148"/>
      <c r="BD1895" s="148"/>
      <c r="BE1895" s="148"/>
      <c r="BF1895" s="148"/>
      <c r="BG1895" s="148"/>
      <c r="BH1895" s="148"/>
    </row>
    <row r="1896" spans="1:60" outlineLevel="1" x14ac:dyDescent="0.2">
      <c r="A1896" s="155"/>
      <c r="B1896" s="156"/>
      <c r="C1896" s="185" t="s">
        <v>1853</v>
      </c>
      <c r="D1896" s="158"/>
      <c r="E1896" s="159"/>
      <c r="F1896" s="157"/>
      <c r="G1896" s="157"/>
      <c r="H1896" s="157"/>
      <c r="I1896" s="157"/>
      <c r="J1896" s="157"/>
      <c r="K1896" s="157"/>
      <c r="L1896" s="157"/>
      <c r="M1896" s="157"/>
      <c r="N1896" s="157"/>
      <c r="O1896" s="157"/>
      <c r="P1896" s="157"/>
      <c r="Q1896" s="157"/>
      <c r="R1896" s="157"/>
      <c r="S1896" s="157"/>
      <c r="T1896" s="157"/>
      <c r="U1896" s="157"/>
      <c r="V1896" s="157"/>
      <c r="W1896" s="157"/>
      <c r="X1896" s="157"/>
      <c r="Y1896" s="148"/>
      <c r="Z1896" s="148"/>
      <c r="AA1896" s="148"/>
      <c r="AB1896" s="148"/>
      <c r="AC1896" s="148"/>
      <c r="AD1896" s="148"/>
      <c r="AE1896" s="148"/>
      <c r="AF1896" s="148"/>
      <c r="AG1896" s="148" t="s">
        <v>287</v>
      </c>
      <c r="AH1896" s="148">
        <v>0</v>
      </c>
      <c r="AI1896" s="148"/>
      <c r="AJ1896" s="148"/>
      <c r="AK1896" s="148"/>
      <c r="AL1896" s="148"/>
      <c r="AM1896" s="148"/>
      <c r="AN1896" s="148"/>
      <c r="AO1896" s="148"/>
      <c r="AP1896" s="148"/>
      <c r="AQ1896" s="148"/>
      <c r="AR1896" s="148"/>
      <c r="AS1896" s="148"/>
      <c r="AT1896" s="148"/>
      <c r="AU1896" s="148"/>
      <c r="AV1896" s="148"/>
      <c r="AW1896" s="148"/>
      <c r="AX1896" s="148"/>
      <c r="AY1896" s="148"/>
      <c r="AZ1896" s="148"/>
      <c r="BA1896" s="148"/>
      <c r="BB1896" s="148"/>
      <c r="BC1896" s="148"/>
      <c r="BD1896" s="148"/>
      <c r="BE1896" s="148"/>
      <c r="BF1896" s="148"/>
      <c r="BG1896" s="148"/>
      <c r="BH1896" s="148"/>
    </row>
    <row r="1897" spans="1:60" outlineLevel="1" x14ac:dyDescent="0.2">
      <c r="A1897" s="155"/>
      <c r="B1897" s="156"/>
      <c r="C1897" s="185" t="s">
        <v>1854</v>
      </c>
      <c r="D1897" s="158"/>
      <c r="E1897" s="159">
        <v>68.150000000000006</v>
      </c>
      <c r="F1897" s="157"/>
      <c r="G1897" s="157"/>
      <c r="H1897" s="157"/>
      <c r="I1897" s="157"/>
      <c r="J1897" s="157"/>
      <c r="K1897" s="157"/>
      <c r="L1897" s="157"/>
      <c r="M1897" s="157"/>
      <c r="N1897" s="157"/>
      <c r="O1897" s="157"/>
      <c r="P1897" s="157"/>
      <c r="Q1897" s="157"/>
      <c r="R1897" s="157"/>
      <c r="S1897" s="157"/>
      <c r="T1897" s="157"/>
      <c r="U1897" s="157"/>
      <c r="V1897" s="157"/>
      <c r="W1897" s="157"/>
      <c r="X1897" s="157"/>
      <c r="Y1897" s="148"/>
      <c r="Z1897" s="148"/>
      <c r="AA1897" s="148"/>
      <c r="AB1897" s="148"/>
      <c r="AC1897" s="148"/>
      <c r="AD1897" s="148"/>
      <c r="AE1897" s="148"/>
      <c r="AF1897" s="148"/>
      <c r="AG1897" s="148" t="s">
        <v>287</v>
      </c>
      <c r="AH1897" s="148">
        <v>0</v>
      </c>
      <c r="AI1897" s="148"/>
      <c r="AJ1897" s="148"/>
      <c r="AK1897" s="148"/>
      <c r="AL1897" s="148"/>
      <c r="AM1897" s="148"/>
      <c r="AN1897" s="148"/>
      <c r="AO1897" s="148"/>
      <c r="AP1897" s="148"/>
      <c r="AQ1897" s="148"/>
      <c r="AR1897" s="148"/>
      <c r="AS1897" s="148"/>
      <c r="AT1897" s="148"/>
      <c r="AU1897" s="148"/>
      <c r="AV1897" s="148"/>
      <c r="AW1897" s="148"/>
      <c r="AX1897" s="148"/>
      <c r="AY1897" s="148"/>
      <c r="AZ1897" s="148"/>
      <c r="BA1897" s="148"/>
      <c r="BB1897" s="148"/>
      <c r="BC1897" s="148"/>
      <c r="BD1897" s="148"/>
      <c r="BE1897" s="148"/>
      <c r="BF1897" s="148"/>
      <c r="BG1897" s="148"/>
      <c r="BH1897" s="148"/>
    </row>
    <row r="1898" spans="1:60" outlineLevel="1" x14ac:dyDescent="0.2">
      <c r="A1898" s="167">
        <v>433</v>
      </c>
      <c r="B1898" s="168" t="s">
        <v>1859</v>
      </c>
      <c r="C1898" s="184" t="s">
        <v>1860</v>
      </c>
      <c r="D1898" s="169" t="s">
        <v>353</v>
      </c>
      <c r="E1898" s="170">
        <v>815.25605000000007</v>
      </c>
      <c r="F1898" s="171"/>
      <c r="G1898" s="172">
        <f>ROUND(E1898*F1898,2)</f>
        <v>0</v>
      </c>
      <c r="H1898" s="171"/>
      <c r="I1898" s="172">
        <f>ROUND(E1898*H1898,2)</f>
        <v>0</v>
      </c>
      <c r="J1898" s="171"/>
      <c r="K1898" s="172">
        <f>ROUND(E1898*J1898,2)</f>
        <v>0</v>
      </c>
      <c r="L1898" s="172">
        <v>15</v>
      </c>
      <c r="M1898" s="172">
        <f>G1898*(1+L1898/100)</f>
        <v>0</v>
      </c>
      <c r="N1898" s="172">
        <v>0</v>
      </c>
      <c r="O1898" s="172">
        <f>ROUND(E1898*N1898,2)</f>
        <v>0</v>
      </c>
      <c r="P1898" s="172">
        <v>0</v>
      </c>
      <c r="Q1898" s="172">
        <f>ROUND(E1898*P1898,2)</f>
        <v>0</v>
      </c>
      <c r="R1898" s="172"/>
      <c r="S1898" s="172" t="s">
        <v>291</v>
      </c>
      <c r="T1898" s="173" t="s">
        <v>283</v>
      </c>
      <c r="U1898" s="157">
        <v>0</v>
      </c>
      <c r="V1898" s="157">
        <f>ROUND(E1898*U1898,2)</f>
        <v>0</v>
      </c>
      <c r="W1898" s="157"/>
      <c r="X1898" s="157" t="s">
        <v>292</v>
      </c>
      <c r="Y1898" s="148"/>
      <c r="Z1898" s="148"/>
      <c r="AA1898" s="148"/>
      <c r="AB1898" s="148"/>
      <c r="AC1898" s="148"/>
      <c r="AD1898" s="148"/>
      <c r="AE1898" s="148"/>
      <c r="AF1898" s="148"/>
      <c r="AG1898" s="148" t="s">
        <v>1242</v>
      </c>
      <c r="AH1898" s="148"/>
      <c r="AI1898" s="148"/>
      <c r="AJ1898" s="148"/>
      <c r="AK1898" s="148"/>
      <c r="AL1898" s="148"/>
      <c r="AM1898" s="148"/>
      <c r="AN1898" s="148"/>
      <c r="AO1898" s="148"/>
      <c r="AP1898" s="148"/>
      <c r="AQ1898" s="148"/>
      <c r="AR1898" s="148"/>
      <c r="AS1898" s="148"/>
      <c r="AT1898" s="148"/>
      <c r="AU1898" s="148"/>
      <c r="AV1898" s="148"/>
      <c r="AW1898" s="148"/>
      <c r="AX1898" s="148"/>
      <c r="AY1898" s="148"/>
      <c r="AZ1898" s="148"/>
      <c r="BA1898" s="148"/>
      <c r="BB1898" s="148"/>
      <c r="BC1898" s="148"/>
      <c r="BD1898" s="148"/>
      <c r="BE1898" s="148"/>
      <c r="BF1898" s="148"/>
      <c r="BG1898" s="148"/>
      <c r="BH1898" s="148"/>
    </row>
    <row r="1899" spans="1:60" outlineLevel="1" x14ac:dyDescent="0.2">
      <c r="A1899" s="155"/>
      <c r="B1899" s="156"/>
      <c r="C1899" s="185" t="s">
        <v>1044</v>
      </c>
      <c r="D1899" s="158"/>
      <c r="E1899" s="159"/>
      <c r="F1899" s="157"/>
      <c r="G1899" s="157"/>
      <c r="H1899" s="157"/>
      <c r="I1899" s="157"/>
      <c r="J1899" s="157"/>
      <c r="K1899" s="157"/>
      <c r="L1899" s="157"/>
      <c r="M1899" s="157"/>
      <c r="N1899" s="157"/>
      <c r="O1899" s="157"/>
      <c r="P1899" s="157"/>
      <c r="Q1899" s="157"/>
      <c r="R1899" s="157"/>
      <c r="S1899" s="157"/>
      <c r="T1899" s="157"/>
      <c r="U1899" s="157"/>
      <c r="V1899" s="157"/>
      <c r="W1899" s="157"/>
      <c r="X1899" s="157"/>
      <c r="Y1899" s="148"/>
      <c r="Z1899" s="148"/>
      <c r="AA1899" s="148"/>
      <c r="AB1899" s="148"/>
      <c r="AC1899" s="148"/>
      <c r="AD1899" s="148"/>
      <c r="AE1899" s="148"/>
      <c r="AF1899" s="148"/>
      <c r="AG1899" s="148" t="s">
        <v>287</v>
      </c>
      <c r="AH1899" s="148">
        <v>0</v>
      </c>
      <c r="AI1899" s="148"/>
      <c r="AJ1899" s="148"/>
      <c r="AK1899" s="148"/>
      <c r="AL1899" s="148"/>
      <c r="AM1899" s="148"/>
      <c r="AN1899" s="148"/>
      <c r="AO1899" s="148"/>
      <c r="AP1899" s="148"/>
      <c r="AQ1899" s="148"/>
      <c r="AR1899" s="148"/>
      <c r="AS1899" s="148"/>
      <c r="AT1899" s="148"/>
      <c r="AU1899" s="148"/>
      <c r="AV1899" s="148"/>
      <c r="AW1899" s="148"/>
      <c r="AX1899" s="148"/>
      <c r="AY1899" s="148"/>
      <c r="AZ1899" s="148"/>
      <c r="BA1899" s="148"/>
      <c r="BB1899" s="148"/>
      <c r="BC1899" s="148"/>
      <c r="BD1899" s="148"/>
      <c r="BE1899" s="148"/>
      <c r="BF1899" s="148"/>
      <c r="BG1899" s="148"/>
      <c r="BH1899" s="148"/>
    </row>
    <row r="1900" spans="1:60" outlineLevel="1" x14ac:dyDescent="0.2">
      <c r="A1900" s="155"/>
      <c r="B1900" s="156"/>
      <c r="C1900" s="185" t="s">
        <v>1061</v>
      </c>
      <c r="D1900" s="158"/>
      <c r="E1900" s="159"/>
      <c r="F1900" s="157"/>
      <c r="G1900" s="157"/>
      <c r="H1900" s="157"/>
      <c r="I1900" s="157"/>
      <c r="J1900" s="157"/>
      <c r="K1900" s="157"/>
      <c r="L1900" s="157"/>
      <c r="M1900" s="157"/>
      <c r="N1900" s="157"/>
      <c r="O1900" s="157"/>
      <c r="P1900" s="157"/>
      <c r="Q1900" s="157"/>
      <c r="R1900" s="157"/>
      <c r="S1900" s="157"/>
      <c r="T1900" s="157"/>
      <c r="U1900" s="157"/>
      <c r="V1900" s="157"/>
      <c r="W1900" s="157"/>
      <c r="X1900" s="157"/>
      <c r="Y1900" s="148"/>
      <c r="Z1900" s="148"/>
      <c r="AA1900" s="148"/>
      <c r="AB1900" s="148"/>
      <c r="AC1900" s="148"/>
      <c r="AD1900" s="148"/>
      <c r="AE1900" s="148"/>
      <c r="AF1900" s="148"/>
      <c r="AG1900" s="148" t="s">
        <v>287</v>
      </c>
      <c r="AH1900" s="148">
        <v>0</v>
      </c>
      <c r="AI1900" s="148"/>
      <c r="AJ1900" s="148"/>
      <c r="AK1900" s="148"/>
      <c r="AL1900" s="148"/>
      <c r="AM1900" s="148"/>
      <c r="AN1900" s="148"/>
      <c r="AO1900" s="148"/>
      <c r="AP1900" s="148"/>
      <c r="AQ1900" s="148"/>
      <c r="AR1900" s="148"/>
      <c r="AS1900" s="148"/>
      <c r="AT1900" s="148"/>
      <c r="AU1900" s="148"/>
      <c r="AV1900" s="148"/>
      <c r="AW1900" s="148"/>
      <c r="AX1900" s="148"/>
      <c r="AY1900" s="148"/>
      <c r="AZ1900" s="148"/>
      <c r="BA1900" s="148"/>
      <c r="BB1900" s="148"/>
      <c r="BC1900" s="148"/>
      <c r="BD1900" s="148"/>
      <c r="BE1900" s="148"/>
      <c r="BF1900" s="148"/>
      <c r="BG1900" s="148"/>
      <c r="BH1900" s="148"/>
    </row>
    <row r="1901" spans="1:60" outlineLevel="1" x14ac:dyDescent="0.2">
      <c r="A1901" s="155"/>
      <c r="B1901" s="156"/>
      <c r="C1901" s="185" t="s">
        <v>1062</v>
      </c>
      <c r="D1901" s="158"/>
      <c r="E1901" s="159"/>
      <c r="F1901" s="157"/>
      <c r="G1901" s="157"/>
      <c r="H1901" s="157"/>
      <c r="I1901" s="157"/>
      <c r="J1901" s="157"/>
      <c r="K1901" s="157"/>
      <c r="L1901" s="157"/>
      <c r="M1901" s="157"/>
      <c r="N1901" s="157"/>
      <c r="O1901" s="157"/>
      <c r="P1901" s="157"/>
      <c r="Q1901" s="157"/>
      <c r="R1901" s="157"/>
      <c r="S1901" s="157"/>
      <c r="T1901" s="157"/>
      <c r="U1901" s="157"/>
      <c r="V1901" s="157"/>
      <c r="W1901" s="157"/>
      <c r="X1901" s="157"/>
      <c r="Y1901" s="148"/>
      <c r="Z1901" s="148"/>
      <c r="AA1901" s="148"/>
      <c r="AB1901" s="148"/>
      <c r="AC1901" s="148"/>
      <c r="AD1901" s="148"/>
      <c r="AE1901" s="148"/>
      <c r="AF1901" s="148"/>
      <c r="AG1901" s="148" t="s">
        <v>287</v>
      </c>
      <c r="AH1901" s="148">
        <v>0</v>
      </c>
      <c r="AI1901" s="148"/>
      <c r="AJ1901" s="148"/>
      <c r="AK1901" s="148"/>
      <c r="AL1901" s="148"/>
      <c r="AM1901" s="148"/>
      <c r="AN1901" s="148"/>
      <c r="AO1901" s="148"/>
      <c r="AP1901" s="148"/>
      <c r="AQ1901" s="148"/>
      <c r="AR1901" s="148"/>
      <c r="AS1901" s="148"/>
      <c r="AT1901" s="148"/>
      <c r="AU1901" s="148"/>
      <c r="AV1901" s="148"/>
      <c r="AW1901" s="148"/>
      <c r="AX1901" s="148"/>
      <c r="AY1901" s="148"/>
      <c r="AZ1901" s="148"/>
      <c r="BA1901" s="148"/>
      <c r="BB1901" s="148"/>
      <c r="BC1901" s="148"/>
      <c r="BD1901" s="148"/>
      <c r="BE1901" s="148"/>
      <c r="BF1901" s="148"/>
      <c r="BG1901" s="148"/>
      <c r="BH1901" s="148"/>
    </row>
    <row r="1902" spans="1:60" outlineLevel="1" x14ac:dyDescent="0.2">
      <c r="A1902" s="155"/>
      <c r="B1902" s="156"/>
      <c r="C1902" s="185" t="s">
        <v>1066</v>
      </c>
      <c r="D1902" s="158"/>
      <c r="E1902" s="159"/>
      <c r="F1902" s="157"/>
      <c r="G1902" s="157"/>
      <c r="H1902" s="157"/>
      <c r="I1902" s="157"/>
      <c r="J1902" s="157"/>
      <c r="K1902" s="157"/>
      <c r="L1902" s="157"/>
      <c r="M1902" s="157"/>
      <c r="N1902" s="157"/>
      <c r="O1902" s="157"/>
      <c r="P1902" s="157"/>
      <c r="Q1902" s="157"/>
      <c r="R1902" s="157"/>
      <c r="S1902" s="157"/>
      <c r="T1902" s="157"/>
      <c r="U1902" s="157"/>
      <c r="V1902" s="157"/>
      <c r="W1902" s="157"/>
      <c r="X1902" s="157"/>
      <c r="Y1902" s="148"/>
      <c r="Z1902" s="148"/>
      <c r="AA1902" s="148"/>
      <c r="AB1902" s="148"/>
      <c r="AC1902" s="148"/>
      <c r="AD1902" s="148"/>
      <c r="AE1902" s="148"/>
      <c r="AF1902" s="148"/>
      <c r="AG1902" s="148" t="s">
        <v>287</v>
      </c>
      <c r="AH1902" s="148">
        <v>0</v>
      </c>
      <c r="AI1902" s="148"/>
      <c r="AJ1902" s="148"/>
      <c r="AK1902" s="148"/>
      <c r="AL1902" s="148"/>
      <c r="AM1902" s="148"/>
      <c r="AN1902" s="148"/>
      <c r="AO1902" s="148"/>
      <c r="AP1902" s="148"/>
      <c r="AQ1902" s="148"/>
      <c r="AR1902" s="148"/>
      <c r="AS1902" s="148"/>
      <c r="AT1902" s="148"/>
      <c r="AU1902" s="148"/>
      <c r="AV1902" s="148"/>
      <c r="AW1902" s="148"/>
      <c r="AX1902" s="148"/>
      <c r="AY1902" s="148"/>
      <c r="AZ1902" s="148"/>
      <c r="BA1902" s="148"/>
      <c r="BB1902" s="148"/>
      <c r="BC1902" s="148"/>
      <c r="BD1902" s="148"/>
      <c r="BE1902" s="148"/>
      <c r="BF1902" s="148"/>
      <c r="BG1902" s="148"/>
      <c r="BH1902" s="148"/>
    </row>
    <row r="1903" spans="1:60" outlineLevel="1" x14ac:dyDescent="0.2">
      <c r="A1903" s="155"/>
      <c r="B1903" s="156"/>
      <c r="C1903" s="185" t="s">
        <v>1067</v>
      </c>
      <c r="D1903" s="158"/>
      <c r="E1903" s="159"/>
      <c r="F1903" s="157"/>
      <c r="G1903" s="157"/>
      <c r="H1903" s="157"/>
      <c r="I1903" s="157"/>
      <c r="J1903" s="157"/>
      <c r="K1903" s="157"/>
      <c r="L1903" s="157"/>
      <c r="M1903" s="157"/>
      <c r="N1903" s="157"/>
      <c r="O1903" s="157"/>
      <c r="P1903" s="157"/>
      <c r="Q1903" s="157"/>
      <c r="R1903" s="157"/>
      <c r="S1903" s="157"/>
      <c r="T1903" s="157"/>
      <c r="U1903" s="157"/>
      <c r="V1903" s="157"/>
      <c r="W1903" s="157"/>
      <c r="X1903" s="157"/>
      <c r="Y1903" s="148"/>
      <c r="Z1903" s="148"/>
      <c r="AA1903" s="148"/>
      <c r="AB1903" s="148"/>
      <c r="AC1903" s="148"/>
      <c r="AD1903" s="148"/>
      <c r="AE1903" s="148"/>
      <c r="AF1903" s="148"/>
      <c r="AG1903" s="148" t="s">
        <v>287</v>
      </c>
      <c r="AH1903" s="148">
        <v>0</v>
      </c>
      <c r="AI1903" s="148"/>
      <c r="AJ1903" s="148"/>
      <c r="AK1903" s="148"/>
      <c r="AL1903" s="148"/>
      <c r="AM1903" s="148"/>
      <c r="AN1903" s="148"/>
      <c r="AO1903" s="148"/>
      <c r="AP1903" s="148"/>
      <c r="AQ1903" s="148"/>
      <c r="AR1903" s="148"/>
      <c r="AS1903" s="148"/>
      <c r="AT1903" s="148"/>
      <c r="AU1903" s="148"/>
      <c r="AV1903" s="148"/>
      <c r="AW1903" s="148"/>
      <c r="AX1903" s="148"/>
      <c r="AY1903" s="148"/>
      <c r="AZ1903" s="148"/>
      <c r="BA1903" s="148"/>
      <c r="BB1903" s="148"/>
      <c r="BC1903" s="148"/>
      <c r="BD1903" s="148"/>
      <c r="BE1903" s="148"/>
      <c r="BF1903" s="148"/>
      <c r="BG1903" s="148"/>
      <c r="BH1903" s="148"/>
    </row>
    <row r="1904" spans="1:60" outlineLevel="1" x14ac:dyDescent="0.2">
      <c r="A1904" s="155"/>
      <c r="B1904" s="156"/>
      <c r="C1904" s="185" t="s">
        <v>1068</v>
      </c>
      <c r="D1904" s="158"/>
      <c r="E1904" s="159"/>
      <c r="F1904" s="157"/>
      <c r="G1904" s="157"/>
      <c r="H1904" s="157"/>
      <c r="I1904" s="157"/>
      <c r="J1904" s="157"/>
      <c r="K1904" s="157"/>
      <c r="L1904" s="157"/>
      <c r="M1904" s="157"/>
      <c r="N1904" s="157"/>
      <c r="O1904" s="157"/>
      <c r="P1904" s="157"/>
      <c r="Q1904" s="157"/>
      <c r="R1904" s="157"/>
      <c r="S1904" s="157"/>
      <c r="T1904" s="157"/>
      <c r="U1904" s="157"/>
      <c r="V1904" s="157"/>
      <c r="W1904" s="157"/>
      <c r="X1904" s="157"/>
      <c r="Y1904" s="148"/>
      <c r="Z1904" s="148"/>
      <c r="AA1904" s="148"/>
      <c r="AB1904" s="148"/>
      <c r="AC1904" s="148"/>
      <c r="AD1904" s="148"/>
      <c r="AE1904" s="148"/>
      <c r="AF1904" s="148"/>
      <c r="AG1904" s="148" t="s">
        <v>287</v>
      </c>
      <c r="AH1904" s="148">
        <v>0</v>
      </c>
      <c r="AI1904" s="148"/>
      <c r="AJ1904" s="148"/>
      <c r="AK1904" s="148"/>
      <c r="AL1904" s="148"/>
      <c r="AM1904" s="148"/>
      <c r="AN1904" s="148"/>
      <c r="AO1904" s="148"/>
      <c r="AP1904" s="148"/>
      <c r="AQ1904" s="148"/>
      <c r="AR1904" s="148"/>
      <c r="AS1904" s="148"/>
      <c r="AT1904" s="148"/>
      <c r="AU1904" s="148"/>
      <c r="AV1904" s="148"/>
      <c r="AW1904" s="148"/>
      <c r="AX1904" s="148"/>
      <c r="AY1904" s="148"/>
      <c r="AZ1904" s="148"/>
      <c r="BA1904" s="148"/>
      <c r="BB1904" s="148"/>
      <c r="BC1904" s="148"/>
      <c r="BD1904" s="148"/>
      <c r="BE1904" s="148"/>
      <c r="BF1904" s="148"/>
      <c r="BG1904" s="148"/>
      <c r="BH1904" s="148"/>
    </row>
    <row r="1905" spans="1:60" outlineLevel="1" x14ac:dyDescent="0.2">
      <c r="A1905" s="155"/>
      <c r="B1905" s="156"/>
      <c r="C1905" s="185" t="s">
        <v>1845</v>
      </c>
      <c r="D1905" s="158"/>
      <c r="E1905" s="159">
        <v>815.2600000000001</v>
      </c>
      <c r="F1905" s="157"/>
      <c r="G1905" s="157"/>
      <c r="H1905" s="157"/>
      <c r="I1905" s="157"/>
      <c r="J1905" s="157"/>
      <c r="K1905" s="157"/>
      <c r="L1905" s="157"/>
      <c r="M1905" s="157"/>
      <c r="N1905" s="157"/>
      <c r="O1905" s="157"/>
      <c r="P1905" s="157"/>
      <c r="Q1905" s="157"/>
      <c r="R1905" s="157"/>
      <c r="S1905" s="157"/>
      <c r="T1905" s="157"/>
      <c r="U1905" s="157"/>
      <c r="V1905" s="157"/>
      <c r="W1905" s="157"/>
      <c r="X1905" s="157"/>
      <c r="Y1905" s="148"/>
      <c r="Z1905" s="148"/>
      <c r="AA1905" s="148"/>
      <c r="AB1905" s="148"/>
      <c r="AC1905" s="148"/>
      <c r="AD1905" s="148"/>
      <c r="AE1905" s="148"/>
      <c r="AF1905" s="148"/>
      <c r="AG1905" s="148" t="s">
        <v>287</v>
      </c>
      <c r="AH1905" s="148">
        <v>0</v>
      </c>
      <c r="AI1905" s="148"/>
      <c r="AJ1905" s="148"/>
      <c r="AK1905" s="148"/>
      <c r="AL1905" s="148"/>
      <c r="AM1905" s="148"/>
      <c r="AN1905" s="148"/>
      <c r="AO1905" s="148"/>
      <c r="AP1905" s="148"/>
      <c r="AQ1905" s="148"/>
      <c r="AR1905" s="148"/>
      <c r="AS1905" s="148"/>
      <c r="AT1905" s="148"/>
      <c r="AU1905" s="148"/>
      <c r="AV1905" s="148"/>
      <c r="AW1905" s="148"/>
      <c r="AX1905" s="148"/>
      <c r="AY1905" s="148"/>
      <c r="AZ1905" s="148"/>
      <c r="BA1905" s="148"/>
      <c r="BB1905" s="148"/>
      <c r="BC1905" s="148"/>
      <c r="BD1905" s="148"/>
      <c r="BE1905" s="148"/>
      <c r="BF1905" s="148"/>
      <c r="BG1905" s="148"/>
      <c r="BH1905" s="148"/>
    </row>
    <row r="1906" spans="1:60" outlineLevel="1" x14ac:dyDescent="0.2">
      <c r="A1906" s="167">
        <v>434</v>
      </c>
      <c r="B1906" s="168" t="s">
        <v>1861</v>
      </c>
      <c r="C1906" s="184" t="s">
        <v>1862</v>
      </c>
      <c r="D1906" s="169" t="s">
        <v>353</v>
      </c>
      <c r="E1906" s="170">
        <v>784.55000000000007</v>
      </c>
      <c r="F1906" s="171"/>
      <c r="G1906" s="172">
        <f>ROUND(E1906*F1906,2)</f>
        <v>0</v>
      </c>
      <c r="H1906" s="171"/>
      <c r="I1906" s="172">
        <f>ROUND(E1906*H1906,2)</f>
        <v>0</v>
      </c>
      <c r="J1906" s="171"/>
      <c r="K1906" s="172">
        <f>ROUND(E1906*J1906,2)</f>
        <v>0</v>
      </c>
      <c r="L1906" s="172">
        <v>15</v>
      </c>
      <c r="M1906" s="172">
        <f>G1906*(1+L1906/100)</f>
        <v>0</v>
      </c>
      <c r="N1906" s="172">
        <v>0</v>
      </c>
      <c r="O1906" s="172">
        <f>ROUND(E1906*N1906,2)</f>
        <v>0</v>
      </c>
      <c r="P1906" s="172">
        <v>0</v>
      </c>
      <c r="Q1906" s="172">
        <f>ROUND(E1906*P1906,2)</f>
        <v>0</v>
      </c>
      <c r="R1906" s="172"/>
      <c r="S1906" s="172" t="s">
        <v>291</v>
      </c>
      <c r="T1906" s="173" t="s">
        <v>283</v>
      </c>
      <c r="U1906" s="157">
        <v>0</v>
      </c>
      <c r="V1906" s="157">
        <f>ROUND(E1906*U1906,2)</f>
        <v>0</v>
      </c>
      <c r="W1906" s="157"/>
      <c r="X1906" s="157" t="s">
        <v>292</v>
      </c>
      <c r="Y1906" s="148"/>
      <c r="Z1906" s="148"/>
      <c r="AA1906" s="148"/>
      <c r="AB1906" s="148"/>
      <c r="AC1906" s="148"/>
      <c r="AD1906" s="148"/>
      <c r="AE1906" s="148"/>
      <c r="AF1906" s="148"/>
      <c r="AG1906" s="148" t="s">
        <v>1242</v>
      </c>
      <c r="AH1906" s="148"/>
      <c r="AI1906" s="148"/>
      <c r="AJ1906" s="148"/>
      <c r="AK1906" s="148"/>
      <c r="AL1906" s="148"/>
      <c r="AM1906" s="148"/>
      <c r="AN1906" s="148"/>
      <c r="AO1906" s="148"/>
      <c r="AP1906" s="148"/>
      <c r="AQ1906" s="148"/>
      <c r="AR1906" s="148"/>
      <c r="AS1906" s="148"/>
      <c r="AT1906" s="148"/>
      <c r="AU1906" s="148"/>
      <c r="AV1906" s="148"/>
      <c r="AW1906" s="148"/>
      <c r="AX1906" s="148"/>
      <c r="AY1906" s="148"/>
      <c r="AZ1906" s="148"/>
      <c r="BA1906" s="148"/>
      <c r="BB1906" s="148"/>
      <c r="BC1906" s="148"/>
      <c r="BD1906" s="148"/>
      <c r="BE1906" s="148"/>
      <c r="BF1906" s="148"/>
      <c r="BG1906" s="148"/>
      <c r="BH1906" s="148"/>
    </row>
    <row r="1907" spans="1:60" outlineLevel="1" x14ac:dyDescent="0.2">
      <c r="A1907" s="155"/>
      <c r="B1907" s="156"/>
      <c r="C1907" s="185" t="s">
        <v>1044</v>
      </c>
      <c r="D1907" s="158"/>
      <c r="E1907" s="159"/>
      <c r="F1907" s="157"/>
      <c r="G1907" s="157"/>
      <c r="H1907" s="157"/>
      <c r="I1907" s="157"/>
      <c r="J1907" s="157"/>
      <c r="K1907" s="157"/>
      <c r="L1907" s="157"/>
      <c r="M1907" s="157"/>
      <c r="N1907" s="157"/>
      <c r="O1907" s="157"/>
      <c r="P1907" s="157"/>
      <c r="Q1907" s="157"/>
      <c r="R1907" s="157"/>
      <c r="S1907" s="157"/>
      <c r="T1907" s="157"/>
      <c r="U1907" s="157"/>
      <c r="V1907" s="157"/>
      <c r="W1907" s="157"/>
      <c r="X1907" s="157"/>
      <c r="Y1907" s="148"/>
      <c r="Z1907" s="148"/>
      <c r="AA1907" s="148"/>
      <c r="AB1907" s="148"/>
      <c r="AC1907" s="148"/>
      <c r="AD1907" s="148"/>
      <c r="AE1907" s="148"/>
      <c r="AF1907" s="148"/>
      <c r="AG1907" s="148" t="s">
        <v>287</v>
      </c>
      <c r="AH1907" s="148">
        <v>0</v>
      </c>
      <c r="AI1907" s="148"/>
      <c r="AJ1907" s="148"/>
      <c r="AK1907" s="148"/>
      <c r="AL1907" s="148"/>
      <c r="AM1907" s="148"/>
      <c r="AN1907" s="148"/>
      <c r="AO1907" s="148"/>
      <c r="AP1907" s="148"/>
      <c r="AQ1907" s="148"/>
      <c r="AR1907" s="148"/>
      <c r="AS1907" s="148"/>
      <c r="AT1907" s="148"/>
      <c r="AU1907" s="148"/>
      <c r="AV1907" s="148"/>
      <c r="AW1907" s="148"/>
      <c r="AX1907" s="148"/>
      <c r="AY1907" s="148"/>
      <c r="AZ1907" s="148"/>
      <c r="BA1907" s="148"/>
      <c r="BB1907" s="148"/>
      <c r="BC1907" s="148"/>
      <c r="BD1907" s="148"/>
      <c r="BE1907" s="148"/>
      <c r="BF1907" s="148"/>
      <c r="BG1907" s="148"/>
      <c r="BH1907" s="148"/>
    </row>
    <row r="1908" spans="1:60" outlineLevel="1" x14ac:dyDescent="0.2">
      <c r="A1908" s="155"/>
      <c r="B1908" s="156"/>
      <c r="C1908" s="185" t="s">
        <v>1061</v>
      </c>
      <c r="D1908" s="158"/>
      <c r="E1908" s="159"/>
      <c r="F1908" s="157"/>
      <c r="G1908" s="157"/>
      <c r="H1908" s="157"/>
      <c r="I1908" s="157"/>
      <c r="J1908" s="157"/>
      <c r="K1908" s="157"/>
      <c r="L1908" s="157"/>
      <c r="M1908" s="157"/>
      <c r="N1908" s="157"/>
      <c r="O1908" s="157"/>
      <c r="P1908" s="157"/>
      <c r="Q1908" s="157"/>
      <c r="R1908" s="157"/>
      <c r="S1908" s="157"/>
      <c r="T1908" s="157"/>
      <c r="U1908" s="157"/>
      <c r="V1908" s="157"/>
      <c r="W1908" s="157"/>
      <c r="X1908" s="157"/>
      <c r="Y1908" s="148"/>
      <c r="Z1908" s="148"/>
      <c r="AA1908" s="148"/>
      <c r="AB1908" s="148"/>
      <c r="AC1908" s="148"/>
      <c r="AD1908" s="148"/>
      <c r="AE1908" s="148"/>
      <c r="AF1908" s="148"/>
      <c r="AG1908" s="148" t="s">
        <v>287</v>
      </c>
      <c r="AH1908" s="148">
        <v>0</v>
      </c>
      <c r="AI1908" s="148"/>
      <c r="AJ1908" s="148"/>
      <c r="AK1908" s="148"/>
      <c r="AL1908" s="148"/>
      <c r="AM1908" s="148"/>
      <c r="AN1908" s="148"/>
      <c r="AO1908" s="148"/>
      <c r="AP1908" s="148"/>
      <c r="AQ1908" s="148"/>
      <c r="AR1908" s="148"/>
      <c r="AS1908" s="148"/>
      <c r="AT1908" s="148"/>
      <c r="AU1908" s="148"/>
      <c r="AV1908" s="148"/>
      <c r="AW1908" s="148"/>
      <c r="AX1908" s="148"/>
      <c r="AY1908" s="148"/>
      <c r="AZ1908" s="148"/>
      <c r="BA1908" s="148"/>
      <c r="BB1908" s="148"/>
      <c r="BC1908" s="148"/>
      <c r="BD1908" s="148"/>
      <c r="BE1908" s="148"/>
      <c r="BF1908" s="148"/>
      <c r="BG1908" s="148"/>
      <c r="BH1908" s="148"/>
    </row>
    <row r="1909" spans="1:60" outlineLevel="1" x14ac:dyDescent="0.2">
      <c r="A1909" s="155"/>
      <c r="B1909" s="156"/>
      <c r="C1909" s="185" t="s">
        <v>1062</v>
      </c>
      <c r="D1909" s="158"/>
      <c r="E1909" s="159"/>
      <c r="F1909" s="157"/>
      <c r="G1909" s="157"/>
      <c r="H1909" s="157"/>
      <c r="I1909" s="157"/>
      <c r="J1909" s="157"/>
      <c r="K1909" s="157"/>
      <c r="L1909" s="157"/>
      <c r="M1909" s="157"/>
      <c r="N1909" s="157"/>
      <c r="O1909" s="157"/>
      <c r="P1909" s="157"/>
      <c r="Q1909" s="157"/>
      <c r="R1909" s="157"/>
      <c r="S1909" s="157"/>
      <c r="T1909" s="157"/>
      <c r="U1909" s="157"/>
      <c r="V1909" s="157"/>
      <c r="W1909" s="157"/>
      <c r="X1909" s="157"/>
      <c r="Y1909" s="148"/>
      <c r="Z1909" s="148"/>
      <c r="AA1909" s="148"/>
      <c r="AB1909" s="148"/>
      <c r="AC1909" s="148"/>
      <c r="AD1909" s="148"/>
      <c r="AE1909" s="148"/>
      <c r="AF1909" s="148"/>
      <c r="AG1909" s="148" t="s">
        <v>287</v>
      </c>
      <c r="AH1909" s="148">
        <v>0</v>
      </c>
      <c r="AI1909" s="148"/>
      <c r="AJ1909" s="148"/>
      <c r="AK1909" s="148"/>
      <c r="AL1909" s="148"/>
      <c r="AM1909" s="148"/>
      <c r="AN1909" s="148"/>
      <c r="AO1909" s="148"/>
      <c r="AP1909" s="148"/>
      <c r="AQ1909" s="148"/>
      <c r="AR1909" s="148"/>
      <c r="AS1909" s="148"/>
      <c r="AT1909" s="148"/>
      <c r="AU1909" s="148"/>
      <c r="AV1909" s="148"/>
      <c r="AW1909" s="148"/>
      <c r="AX1909" s="148"/>
      <c r="AY1909" s="148"/>
      <c r="AZ1909" s="148"/>
      <c r="BA1909" s="148"/>
      <c r="BB1909" s="148"/>
      <c r="BC1909" s="148"/>
      <c r="BD1909" s="148"/>
      <c r="BE1909" s="148"/>
      <c r="BF1909" s="148"/>
      <c r="BG1909" s="148"/>
      <c r="BH1909" s="148"/>
    </row>
    <row r="1910" spans="1:60" outlineLevel="1" x14ac:dyDescent="0.2">
      <c r="A1910" s="155"/>
      <c r="B1910" s="156"/>
      <c r="C1910" s="185" t="s">
        <v>1066</v>
      </c>
      <c r="D1910" s="158"/>
      <c r="E1910" s="159"/>
      <c r="F1910" s="157"/>
      <c r="G1910" s="157"/>
      <c r="H1910" s="157"/>
      <c r="I1910" s="157"/>
      <c r="J1910" s="157"/>
      <c r="K1910" s="157"/>
      <c r="L1910" s="157"/>
      <c r="M1910" s="157"/>
      <c r="N1910" s="157"/>
      <c r="O1910" s="157"/>
      <c r="P1910" s="157"/>
      <c r="Q1910" s="157"/>
      <c r="R1910" s="157"/>
      <c r="S1910" s="157"/>
      <c r="T1910" s="157"/>
      <c r="U1910" s="157"/>
      <c r="V1910" s="157"/>
      <c r="W1910" s="157"/>
      <c r="X1910" s="157"/>
      <c r="Y1910" s="148"/>
      <c r="Z1910" s="148"/>
      <c r="AA1910" s="148"/>
      <c r="AB1910" s="148"/>
      <c r="AC1910" s="148"/>
      <c r="AD1910" s="148"/>
      <c r="AE1910" s="148"/>
      <c r="AF1910" s="148"/>
      <c r="AG1910" s="148" t="s">
        <v>287</v>
      </c>
      <c r="AH1910" s="148">
        <v>0</v>
      </c>
      <c r="AI1910" s="148"/>
      <c r="AJ1910" s="148"/>
      <c r="AK1910" s="148"/>
      <c r="AL1910" s="148"/>
      <c r="AM1910" s="148"/>
      <c r="AN1910" s="148"/>
      <c r="AO1910" s="148"/>
      <c r="AP1910" s="148"/>
      <c r="AQ1910" s="148"/>
      <c r="AR1910" s="148"/>
      <c r="AS1910" s="148"/>
      <c r="AT1910" s="148"/>
      <c r="AU1910" s="148"/>
      <c r="AV1910" s="148"/>
      <c r="AW1910" s="148"/>
      <c r="AX1910" s="148"/>
      <c r="AY1910" s="148"/>
      <c r="AZ1910" s="148"/>
      <c r="BA1910" s="148"/>
      <c r="BB1910" s="148"/>
      <c r="BC1910" s="148"/>
      <c r="BD1910" s="148"/>
      <c r="BE1910" s="148"/>
      <c r="BF1910" s="148"/>
      <c r="BG1910" s="148"/>
      <c r="BH1910" s="148"/>
    </row>
    <row r="1911" spans="1:60" outlineLevel="1" x14ac:dyDescent="0.2">
      <c r="A1911" s="155"/>
      <c r="B1911" s="156"/>
      <c r="C1911" s="185" t="s">
        <v>1068</v>
      </c>
      <c r="D1911" s="158"/>
      <c r="E1911" s="159"/>
      <c r="F1911" s="157"/>
      <c r="G1911" s="157"/>
      <c r="H1911" s="157"/>
      <c r="I1911" s="157"/>
      <c r="J1911" s="157"/>
      <c r="K1911" s="157"/>
      <c r="L1911" s="157"/>
      <c r="M1911" s="157"/>
      <c r="N1911" s="157"/>
      <c r="O1911" s="157"/>
      <c r="P1911" s="157"/>
      <c r="Q1911" s="157"/>
      <c r="R1911" s="157"/>
      <c r="S1911" s="157"/>
      <c r="T1911" s="157"/>
      <c r="U1911" s="157"/>
      <c r="V1911" s="157"/>
      <c r="W1911" s="157"/>
      <c r="X1911" s="157"/>
      <c r="Y1911" s="148"/>
      <c r="Z1911" s="148"/>
      <c r="AA1911" s="148"/>
      <c r="AB1911" s="148"/>
      <c r="AC1911" s="148"/>
      <c r="AD1911" s="148"/>
      <c r="AE1911" s="148"/>
      <c r="AF1911" s="148"/>
      <c r="AG1911" s="148" t="s">
        <v>287</v>
      </c>
      <c r="AH1911" s="148">
        <v>0</v>
      </c>
      <c r="AI1911" s="148"/>
      <c r="AJ1911" s="148"/>
      <c r="AK1911" s="148"/>
      <c r="AL1911" s="148"/>
      <c r="AM1911" s="148"/>
      <c r="AN1911" s="148"/>
      <c r="AO1911" s="148"/>
      <c r="AP1911" s="148"/>
      <c r="AQ1911" s="148"/>
      <c r="AR1911" s="148"/>
      <c r="AS1911" s="148"/>
      <c r="AT1911" s="148"/>
      <c r="AU1911" s="148"/>
      <c r="AV1911" s="148"/>
      <c r="AW1911" s="148"/>
      <c r="AX1911" s="148"/>
      <c r="AY1911" s="148"/>
      <c r="AZ1911" s="148"/>
      <c r="BA1911" s="148"/>
      <c r="BB1911" s="148"/>
      <c r="BC1911" s="148"/>
      <c r="BD1911" s="148"/>
      <c r="BE1911" s="148"/>
      <c r="BF1911" s="148"/>
      <c r="BG1911" s="148"/>
      <c r="BH1911" s="148"/>
    </row>
    <row r="1912" spans="1:60" outlineLevel="1" x14ac:dyDescent="0.2">
      <c r="A1912" s="155"/>
      <c r="B1912" s="156"/>
      <c r="C1912" s="185" t="s">
        <v>1863</v>
      </c>
      <c r="D1912" s="158"/>
      <c r="E1912" s="159">
        <v>784.55000000000007</v>
      </c>
      <c r="F1912" s="157"/>
      <c r="G1912" s="157"/>
      <c r="H1912" s="157"/>
      <c r="I1912" s="157"/>
      <c r="J1912" s="157"/>
      <c r="K1912" s="157"/>
      <c r="L1912" s="157"/>
      <c r="M1912" s="157"/>
      <c r="N1912" s="157"/>
      <c r="O1912" s="157"/>
      <c r="P1912" s="157"/>
      <c r="Q1912" s="157"/>
      <c r="R1912" s="157"/>
      <c r="S1912" s="157"/>
      <c r="T1912" s="157"/>
      <c r="U1912" s="157"/>
      <c r="V1912" s="157"/>
      <c r="W1912" s="157"/>
      <c r="X1912" s="157"/>
      <c r="Y1912" s="148"/>
      <c r="Z1912" s="148"/>
      <c r="AA1912" s="148"/>
      <c r="AB1912" s="148"/>
      <c r="AC1912" s="148"/>
      <c r="AD1912" s="148"/>
      <c r="AE1912" s="148"/>
      <c r="AF1912" s="148"/>
      <c r="AG1912" s="148" t="s">
        <v>287</v>
      </c>
      <c r="AH1912" s="148">
        <v>0</v>
      </c>
      <c r="AI1912" s="148"/>
      <c r="AJ1912" s="148"/>
      <c r="AK1912" s="148"/>
      <c r="AL1912" s="148"/>
      <c r="AM1912" s="148"/>
      <c r="AN1912" s="148"/>
      <c r="AO1912" s="148"/>
      <c r="AP1912" s="148"/>
      <c r="AQ1912" s="148"/>
      <c r="AR1912" s="148"/>
      <c r="AS1912" s="148"/>
      <c r="AT1912" s="148"/>
      <c r="AU1912" s="148"/>
      <c r="AV1912" s="148"/>
      <c r="AW1912" s="148"/>
      <c r="AX1912" s="148"/>
      <c r="AY1912" s="148"/>
      <c r="AZ1912" s="148"/>
      <c r="BA1912" s="148"/>
      <c r="BB1912" s="148"/>
      <c r="BC1912" s="148"/>
      <c r="BD1912" s="148"/>
      <c r="BE1912" s="148"/>
      <c r="BF1912" s="148"/>
      <c r="BG1912" s="148"/>
      <c r="BH1912" s="148"/>
    </row>
    <row r="1913" spans="1:60" ht="22.5" outlineLevel="1" x14ac:dyDescent="0.2">
      <c r="A1913" s="167">
        <v>435</v>
      </c>
      <c r="B1913" s="168" t="s">
        <v>1864</v>
      </c>
      <c r="C1913" s="184" t="s">
        <v>1865</v>
      </c>
      <c r="D1913" s="169" t="s">
        <v>353</v>
      </c>
      <c r="E1913" s="170">
        <v>933.53816000000006</v>
      </c>
      <c r="F1913" s="171"/>
      <c r="G1913" s="172">
        <f>ROUND(E1913*F1913,2)</f>
        <v>0</v>
      </c>
      <c r="H1913" s="171"/>
      <c r="I1913" s="172">
        <f>ROUND(E1913*H1913,2)</f>
        <v>0</v>
      </c>
      <c r="J1913" s="171"/>
      <c r="K1913" s="172">
        <f>ROUND(E1913*J1913,2)</f>
        <v>0</v>
      </c>
      <c r="L1913" s="172">
        <v>15</v>
      </c>
      <c r="M1913" s="172">
        <f>G1913*(1+L1913/100)</f>
        <v>0</v>
      </c>
      <c r="N1913" s="172">
        <v>0</v>
      </c>
      <c r="O1913" s="172">
        <f>ROUND(E1913*N1913,2)</f>
        <v>0</v>
      </c>
      <c r="P1913" s="172">
        <v>0</v>
      </c>
      <c r="Q1913" s="172">
        <f>ROUND(E1913*P1913,2)</f>
        <v>0</v>
      </c>
      <c r="R1913" s="172"/>
      <c r="S1913" s="172" t="s">
        <v>282</v>
      </c>
      <c r="T1913" s="173" t="s">
        <v>283</v>
      </c>
      <c r="U1913" s="157">
        <v>0</v>
      </c>
      <c r="V1913" s="157">
        <f>ROUND(E1913*U1913,2)</f>
        <v>0</v>
      </c>
      <c r="W1913" s="157"/>
      <c r="X1913" s="157" t="s">
        <v>284</v>
      </c>
      <c r="Y1913" s="148"/>
      <c r="Z1913" s="148"/>
      <c r="AA1913" s="148"/>
      <c r="AB1913" s="148"/>
      <c r="AC1913" s="148"/>
      <c r="AD1913" s="148"/>
      <c r="AE1913" s="148"/>
      <c r="AF1913" s="148"/>
      <c r="AG1913" s="148" t="s">
        <v>285</v>
      </c>
      <c r="AH1913" s="148"/>
      <c r="AI1913" s="148"/>
      <c r="AJ1913" s="148"/>
      <c r="AK1913" s="148"/>
      <c r="AL1913" s="148"/>
      <c r="AM1913" s="148"/>
      <c r="AN1913" s="148"/>
      <c r="AO1913" s="148"/>
      <c r="AP1913" s="148"/>
      <c r="AQ1913" s="148"/>
      <c r="AR1913" s="148"/>
      <c r="AS1913" s="148"/>
      <c r="AT1913" s="148"/>
      <c r="AU1913" s="148"/>
      <c r="AV1913" s="148"/>
      <c r="AW1913" s="148"/>
      <c r="AX1913" s="148"/>
      <c r="AY1913" s="148"/>
      <c r="AZ1913" s="148"/>
      <c r="BA1913" s="148"/>
      <c r="BB1913" s="148"/>
      <c r="BC1913" s="148"/>
      <c r="BD1913" s="148"/>
      <c r="BE1913" s="148"/>
      <c r="BF1913" s="148"/>
      <c r="BG1913" s="148"/>
      <c r="BH1913" s="148"/>
    </row>
    <row r="1914" spans="1:60" outlineLevel="1" x14ac:dyDescent="0.2">
      <c r="A1914" s="155"/>
      <c r="B1914" s="156"/>
      <c r="C1914" s="185" t="s">
        <v>1044</v>
      </c>
      <c r="D1914" s="158"/>
      <c r="E1914" s="159"/>
      <c r="F1914" s="157"/>
      <c r="G1914" s="157"/>
      <c r="H1914" s="157"/>
      <c r="I1914" s="157"/>
      <c r="J1914" s="157"/>
      <c r="K1914" s="157"/>
      <c r="L1914" s="157"/>
      <c r="M1914" s="157"/>
      <c r="N1914" s="157"/>
      <c r="O1914" s="157"/>
      <c r="P1914" s="157"/>
      <c r="Q1914" s="157"/>
      <c r="R1914" s="157"/>
      <c r="S1914" s="157"/>
      <c r="T1914" s="157"/>
      <c r="U1914" s="157"/>
      <c r="V1914" s="157"/>
      <c r="W1914" s="157"/>
      <c r="X1914" s="157"/>
      <c r="Y1914" s="148"/>
      <c r="Z1914" s="148"/>
      <c r="AA1914" s="148"/>
      <c r="AB1914" s="148"/>
      <c r="AC1914" s="148"/>
      <c r="AD1914" s="148"/>
      <c r="AE1914" s="148"/>
      <c r="AF1914" s="148"/>
      <c r="AG1914" s="148" t="s">
        <v>287</v>
      </c>
      <c r="AH1914" s="148">
        <v>0</v>
      </c>
      <c r="AI1914" s="148"/>
      <c r="AJ1914" s="148"/>
      <c r="AK1914" s="148"/>
      <c r="AL1914" s="148"/>
      <c r="AM1914" s="148"/>
      <c r="AN1914" s="148"/>
      <c r="AO1914" s="148"/>
      <c r="AP1914" s="148"/>
      <c r="AQ1914" s="148"/>
      <c r="AR1914" s="148"/>
      <c r="AS1914" s="148"/>
      <c r="AT1914" s="148"/>
      <c r="AU1914" s="148"/>
      <c r="AV1914" s="148"/>
      <c r="AW1914" s="148"/>
      <c r="AX1914" s="148"/>
      <c r="AY1914" s="148"/>
      <c r="AZ1914" s="148"/>
      <c r="BA1914" s="148"/>
      <c r="BB1914" s="148"/>
      <c r="BC1914" s="148"/>
      <c r="BD1914" s="148"/>
      <c r="BE1914" s="148"/>
      <c r="BF1914" s="148"/>
      <c r="BG1914" s="148"/>
      <c r="BH1914" s="148"/>
    </row>
    <row r="1915" spans="1:60" outlineLevel="1" x14ac:dyDescent="0.2">
      <c r="A1915" s="155"/>
      <c r="B1915" s="156"/>
      <c r="C1915" s="185" t="s">
        <v>373</v>
      </c>
      <c r="D1915" s="158"/>
      <c r="E1915" s="159"/>
      <c r="F1915" s="157"/>
      <c r="G1915" s="157"/>
      <c r="H1915" s="157"/>
      <c r="I1915" s="157"/>
      <c r="J1915" s="157"/>
      <c r="K1915" s="157"/>
      <c r="L1915" s="157"/>
      <c r="M1915" s="157"/>
      <c r="N1915" s="157"/>
      <c r="O1915" s="157"/>
      <c r="P1915" s="157"/>
      <c r="Q1915" s="157"/>
      <c r="R1915" s="157"/>
      <c r="S1915" s="157"/>
      <c r="T1915" s="157"/>
      <c r="U1915" s="157"/>
      <c r="V1915" s="157"/>
      <c r="W1915" s="157"/>
      <c r="X1915" s="157"/>
      <c r="Y1915" s="148"/>
      <c r="Z1915" s="148"/>
      <c r="AA1915" s="148"/>
      <c r="AB1915" s="148"/>
      <c r="AC1915" s="148"/>
      <c r="AD1915" s="148"/>
      <c r="AE1915" s="148"/>
      <c r="AF1915" s="148"/>
      <c r="AG1915" s="148" t="s">
        <v>287</v>
      </c>
      <c r="AH1915" s="148">
        <v>0</v>
      </c>
      <c r="AI1915" s="148"/>
      <c r="AJ1915" s="148"/>
      <c r="AK1915" s="148"/>
      <c r="AL1915" s="148"/>
      <c r="AM1915" s="148"/>
      <c r="AN1915" s="148"/>
      <c r="AO1915" s="148"/>
      <c r="AP1915" s="148"/>
      <c r="AQ1915" s="148"/>
      <c r="AR1915" s="148"/>
      <c r="AS1915" s="148"/>
      <c r="AT1915" s="148"/>
      <c r="AU1915" s="148"/>
      <c r="AV1915" s="148"/>
      <c r="AW1915" s="148"/>
      <c r="AX1915" s="148"/>
      <c r="AY1915" s="148"/>
      <c r="AZ1915" s="148"/>
      <c r="BA1915" s="148"/>
      <c r="BB1915" s="148"/>
      <c r="BC1915" s="148"/>
      <c r="BD1915" s="148"/>
      <c r="BE1915" s="148"/>
      <c r="BF1915" s="148"/>
      <c r="BG1915" s="148"/>
      <c r="BH1915" s="148"/>
    </row>
    <row r="1916" spans="1:60" outlineLevel="1" x14ac:dyDescent="0.2">
      <c r="A1916" s="155"/>
      <c r="B1916" s="156"/>
      <c r="C1916" s="185" t="s">
        <v>1061</v>
      </c>
      <c r="D1916" s="158"/>
      <c r="E1916" s="159"/>
      <c r="F1916" s="157"/>
      <c r="G1916" s="157"/>
      <c r="H1916" s="157"/>
      <c r="I1916" s="157"/>
      <c r="J1916" s="157"/>
      <c r="K1916" s="157"/>
      <c r="L1916" s="157"/>
      <c r="M1916" s="157"/>
      <c r="N1916" s="157"/>
      <c r="O1916" s="157"/>
      <c r="P1916" s="157"/>
      <c r="Q1916" s="157"/>
      <c r="R1916" s="157"/>
      <c r="S1916" s="157"/>
      <c r="T1916" s="157"/>
      <c r="U1916" s="157"/>
      <c r="V1916" s="157"/>
      <c r="W1916" s="157"/>
      <c r="X1916" s="157"/>
      <c r="Y1916" s="148"/>
      <c r="Z1916" s="148"/>
      <c r="AA1916" s="148"/>
      <c r="AB1916" s="148"/>
      <c r="AC1916" s="148"/>
      <c r="AD1916" s="148"/>
      <c r="AE1916" s="148"/>
      <c r="AF1916" s="148"/>
      <c r="AG1916" s="148" t="s">
        <v>287</v>
      </c>
      <c r="AH1916" s="148">
        <v>0</v>
      </c>
      <c r="AI1916" s="148"/>
      <c r="AJ1916" s="148"/>
      <c r="AK1916" s="148"/>
      <c r="AL1916" s="148"/>
      <c r="AM1916" s="148"/>
      <c r="AN1916" s="148"/>
      <c r="AO1916" s="148"/>
      <c r="AP1916" s="148"/>
      <c r="AQ1916" s="148"/>
      <c r="AR1916" s="148"/>
      <c r="AS1916" s="148"/>
      <c r="AT1916" s="148"/>
      <c r="AU1916" s="148"/>
      <c r="AV1916" s="148"/>
      <c r="AW1916" s="148"/>
      <c r="AX1916" s="148"/>
      <c r="AY1916" s="148"/>
      <c r="AZ1916" s="148"/>
      <c r="BA1916" s="148"/>
      <c r="BB1916" s="148"/>
      <c r="BC1916" s="148"/>
      <c r="BD1916" s="148"/>
      <c r="BE1916" s="148"/>
      <c r="BF1916" s="148"/>
      <c r="BG1916" s="148"/>
      <c r="BH1916" s="148"/>
    </row>
    <row r="1917" spans="1:60" outlineLevel="1" x14ac:dyDescent="0.2">
      <c r="A1917" s="155"/>
      <c r="B1917" s="156"/>
      <c r="C1917" s="185" t="s">
        <v>1062</v>
      </c>
      <c r="D1917" s="158"/>
      <c r="E1917" s="159"/>
      <c r="F1917" s="157"/>
      <c r="G1917" s="157"/>
      <c r="H1917" s="157"/>
      <c r="I1917" s="157"/>
      <c r="J1917" s="157"/>
      <c r="K1917" s="157"/>
      <c r="L1917" s="157"/>
      <c r="M1917" s="157"/>
      <c r="N1917" s="157"/>
      <c r="O1917" s="157"/>
      <c r="P1917" s="157"/>
      <c r="Q1917" s="157"/>
      <c r="R1917" s="157"/>
      <c r="S1917" s="157"/>
      <c r="T1917" s="157"/>
      <c r="U1917" s="157"/>
      <c r="V1917" s="157"/>
      <c r="W1917" s="157"/>
      <c r="X1917" s="157"/>
      <c r="Y1917" s="148"/>
      <c r="Z1917" s="148"/>
      <c r="AA1917" s="148"/>
      <c r="AB1917" s="148"/>
      <c r="AC1917" s="148"/>
      <c r="AD1917" s="148"/>
      <c r="AE1917" s="148"/>
      <c r="AF1917" s="148"/>
      <c r="AG1917" s="148" t="s">
        <v>287</v>
      </c>
      <c r="AH1917" s="148">
        <v>0</v>
      </c>
      <c r="AI1917" s="148"/>
      <c r="AJ1917" s="148"/>
      <c r="AK1917" s="148"/>
      <c r="AL1917" s="148"/>
      <c r="AM1917" s="148"/>
      <c r="AN1917" s="148"/>
      <c r="AO1917" s="148"/>
      <c r="AP1917" s="148"/>
      <c r="AQ1917" s="148"/>
      <c r="AR1917" s="148"/>
      <c r="AS1917" s="148"/>
      <c r="AT1917" s="148"/>
      <c r="AU1917" s="148"/>
      <c r="AV1917" s="148"/>
      <c r="AW1917" s="148"/>
      <c r="AX1917" s="148"/>
      <c r="AY1917" s="148"/>
      <c r="AZ1917" s="148"/>
      <c r="BA1917" s="148"/>
      <c r="BB1917" s="148"/>
      <c r="BC1917" s="148"/>
      <c r="BD1917" s="148"/>
      <c r="BE1917" s="148"/>
      <c r="BF1917" s="148"/>
      <c r="BG1917" s="148"/>
      <c r="BH1917" s="148"/>
    </row>
    <row r="1918" spans="1:60" outlineLevel="1" x14ac:dyDescent="0.2">
      <c r="A1918" s="155"/>
      <c r="B1918" s="156"/>
      <c r="C1918" s="185" t="s">
        <v>1066</v>
      </c>
      <c r="D1918" s="158"/>
      <c r="E1918" s="159"/>
      <c r="F1918" s="157"/>
      <c r="G1918" s="157"/>
      <c r="H1918" s="157"/>
      <c r="I1918" s="157"/>
      <c r="J1918" s="157"/>
      <c r="K1918" s="157"/>
      <c r="L1918" s="157"/>
      <c r="M1918" s="157"/>
      <c r="N1918" s="157"/>
      <c r="O1918" s="157"/>
      <c r="P1918" s="157"/>
      <c r="Q1918" s="157"/>
      <c r="R1918" s="157"/>
      <c r="S1918" s="157"/>
      <c r="T1918" s="157"/>
      <c r="U1918" s="157"/>
      <c r="V1918" s="157"/>
      <c r="W1918" s="157"/>
      <c r="X1918" s="157"/>
      <c r="Y1918" s="148"/>
      <c r="Z1918" s="148"/>
      <c r="AA1918" s="148"/>
      <c r="AB1918" s="148"/>
      <c r="AC1918" s="148"/>
      <c r="AD1918" s="148"/>
      <c r="AE1918" s="148"/>
      <c r="AF1918" s="148"/>
      <c r="AG1918" s="148" t="s">
        <v>287</v>
      </c>
      <c r="AH1918" s="148">
        <v>0</v>
      </c>
      <c r="AI1918" s="148"/>
      <c r="AJ1918" s="148"/>
      <c r="AK1918" s="148"/>
      <c r="AL1918" s="148"/>
      <c r="AM1918" s="148"/>
      <c r="AN1918" s="148"/>
      <c r="AO1918" s="148"/>
      <c r="AP1918" s="148"/>
      <c r="AQ1918" s="148"/>
      <c r="AR1918" s="148"/>
      <c r="AS1918" s="148"/>
      <c r="AT1918" s="148"/>
      <c r="AU1918" s="148"/>
      <c r="AV1918" s="148"/>
      <c r="AW1918" s="148"/>
      <c r="AX1918" s="148"/>
      <c r="AY1918" s="148"/>
      <c r="AZ1918" s="148"/>
      <c r="BA1918" s="148"/>
      <c r="BB1918" s="148"/>
      <c r="BC1918" s="148"/>
      <c r="BD1918" s="148"/>
      <c r="BE1918" s="148"/>
      <c r="BF1918" s="148"/>
      <c r="BG1918" s="148"/>
      <c r="BH1918" s="148"/>
    </row>
    <row r="1919" spans="1:60" outlineLevel="1" x14ac:dyDescent="0.2">
      <c r="A1919" s="155"/>
      <c r="B1919" s="156"/>
      <c r="C1919" s="185" t="s">
        <v>1067</v>
      </c>
      <c r="D1919" s="158"/>
      <c r="E1919" s="159"/>
      <c r="F1919" s="157"/>
      <c r="G1919" s="157"/>
      <c r="H1919" s="157"/>
      <c r="I1919" s="157"/>
      <c r="J1919" s="157"/>
      <c r="K1919" s="157"/>
      <c r="L1919" s="157"/>
      <c r="M1919" s="157"/>
      <c r="N1919" s="157"/>
      <c r="O1919" s="157"/>
      <c r="P1919" s="157"/>
      <c r="Q1919" s="157"/>
      <c r="R1919" s="157"/>
      <c r="S1919" s="157"/>
      <c r="T1919" s="157"/>
      <c r="U1919" s="157"/>
      <c r="V1919" s="157"/>
      <c r="W1919" s="157"/>
      <c r="X1919" s="157"/>
      <c r="Y1919" s="148"/>
      <c r="Z1919" s="148"/>
      <c r="AA1919" s="148"/>
      <c r="AB1919" s="148"/>
      <c r="AC1919" s="148"/>
      <c r="AD1919" s="148"/>
      <c r="AE1919" s="148"/>
      <c r="AF1919" s="148"/>
      <c r="AG1919" s="148" t="s">
        <v>287</v>
      </c>
      <c r="AH1919" s="148">
        <v>0</v>
      </c>
      <c r="AI1919" s="148"/>
      <c r="AJ1919" s="148"/>
      <c r="AK1919" s="148"/>
      <c r="AL1919" s="148"/>
      <c r="AM1919" s="148"/>
      <c r="AN1919" s="148"/>
      <c r="AO1919" s="148"/>
      <c r="AP1919" s="148"/>
      <c r="AQ1919" s="148"/>
      <c r="AR1919" s="148"/>
      <c r="AS1919" s="148"/>
      <c r="AT1919" s="148"/>
      <c r="AU1919" s="148"/>
      <c r="AV1919" s="148"/>
      <c r="AW1919" s="148"/>
      <c r="AX1919" s="148"/>
      <c r="AY1919" s="148"/>
      <c r="AZ1919" s="148"/>
      <c r="BA1919" s="148"/>
      <c r="BB1919" s="148"/>
      <c r="BC1919" s="148"/>
      <c r="BD1919" s="148"/>
      <c r="BE1919" s="148"/>
      <c r="BF1919" s="148"/>
      <c r="BG1919" s="148"/>
      <c r="BH1919" s="148"/>
    </row>
    <row r="1920" spans="1:60" outlineLevel="1" x14ac:dyDescent="0.2">
      <c r="A1920" s="155"/>
      <c r="B1920" s="156"/>
      <c r="C1920" s="185" t="s">
        <v>1068</v>
      </c>
      <c r="D1920" s="158"/>
      <c r="E1920" s="159"/>
      <c r="F1920" s="157"/>
      <c r="G1920" s="157"/>
      <c r="H1920" s="157"/>
      <c r="I1920" s="157"/>
      <c r="J1920" s="157"/>
      <c r="K1920" s="157"/>
      <c r="L1920" s="157"/>
      <c r="M1920" s="157"/>
      <c r="N1920" s="157"/>
      <c r="O1920" s="157"/>
      <c r="P1920" s="157"/>
      <c r="Q1920" s="157"/>
      <c r="R1920" s="157"/>
      <c r="S1920" s="157"/>
      <c r="T1920" s="157"/>
      <c r="U1920" s="157"/>
      <c r="V1920" s="157"/>
      <c r="W1920" s="157"/>
      <c r="X1920" s="157"/>
      <c r="Y1920" s="148"/>
      <c r="Z1920" s="148"/>
      <c r="AA1920" s="148"/>
      <c r="AB1920" s="148"/>
      <c r="AC1920" s="148"/>
      <c r="AD1920" s="148"/>
      <c r="AE1920" s="148"/>
      <c r="AF1920" s="148"/>
      <c r="AG1920" s="148" t="s">
        <v>287</v>
      </c>
      <c r="AH1920" s="148">
        <v>0</v>
      </c>
      <c r="AI1920" s="148"/>
      <c r="AJ1920" s="148"/>
      <c r="AK1920" s="148"/>
      <c r="AL1920" s="148"/>
      <c r="AM1920" s="148"/>
      <c r="AN1920" s="148"/>
      <c r="AO1920" s="148"/>
      <c r="AP1920" s="148"/>
      <c r="AQ1920" s="148"/>
      <c r="AR1920" s="148"/>
      <c r="AS1920" s="148"/>
      <c r="AT1920" s="148"/>
      <c r="AU1920" s="148"/>
      <c r="AV1920" s="148"/>
      <c r="AW1920" s="148"/>
      <c r="AX1920" s="148"/>
      <c r="AY1920" s="148"/>
      <c r="AZ1920" s="148"/>
      <c r="BA1920" s="148"/>
      <c r="BB1920" s="148"/>
      <c r="BC1920" s="148"/>
      <c r="BD1920" s="148"/>
      <c r="BE1920" s="148"/>
      <c r="BF1920" s="148"/>
      <c r="BG1920" s="148"/>
      <c r="BH1920" s="148"/>
    </row>
    <row r="1921" spans="1:60" outlineLevel="1" x14ac:dyDescent="0.2">
      <c r="A1921" s="155"/>
      <c r="B1921" s="156"/>
      <c r="C1921" s="185" t="s">
        <v>1866</v>
      </c>
      <c r="D1921" s="158"/>
      <c r="E1921" s="159"/>
      <c r="F1921" s="157"/>
      <c r="G1921" s="157"/>
      <c r="H1921" s="157"/>
      <c r="I1921" s="157"/>
      <c r="J1921" s="157"/>
      <c r="K1921" s="157"/>
      <c r="L1921" s="157"/>
      <c r="M1921" s="157"/>
      <c r="N1921" s="157"/>
      <c r="O1921" s="157"/>
      <c r="P1921" s="157"/>
      <c r="Q1921" s="157"/>
      <c r="R1921" s="157"/>
      <c r="S1921" s="157"/>
      <c r="T1921" s="157"/>
      <c r="U1921" s="157"/>
      <c r="V1921" s="157"/>
      <c r="W1921" s="157"/>
      <c r="X1921" s="157"/>
      <c r="Y1921" s="148"/>
      <c r="Z1921" s="148"/>
      <c r="AA1921" s="148"/>
      <c r="AB1921" s="148"/>
      <c r="AC1921" s="148"/>
      <c r="AD1921" s="148"/>
      <c r="AE1921" s="148"/>
      <c r="AF1921" s="148"/>
      <c r="AG1921" s="148" t="s">
        <v>287</v>
      </c>
      <c r="AH1921" s="148">
        <v>0</v>
      </c>
      <c r="AI1921" s="148"/>
      <c r="AJ1921" s="148"/>
      <c r="AK1921" s="148"/>
      <c r="AL1921" s="148"/>
      <c r="AM1921" s="148"/>
      <c r="AN1921" s="148"/>
      <c r="AO1921" s="148"/>
      <c r="AP1921" s="148"/>
      <c r="AQ1921" s="148"/>
      <c r="AR1921" s="148"/>
      <c r="AS1921" s="148"/>
      <c r="AT1921" s="148"/>
      <c r="AU1921" s="148"/>
      <c r="AV1921" s="148"/>
      <c r="AW1921" s="148"/>
      <c r="AX1921" s="148"/>
      <c r="AY1921" s="148"/>
      <c r="AZ1921" s="148"/>
      <c r="BA1921" s="148"/>
      <c r="BB1921" s="148"/>
      <c r="BC1921" s="148"/>
      <c r="BD1921" s="148"/>
      <c r="BE1921" s="148"/>
      <c r="BF1921" s="148"/>
      <c r="BG1921" s="148"/>
      <c r="BH1921" s="148"/>
    </row>
    <row r="1922" spans="1:60" outlineLevel="1" x14ac:dyDescent="0.2">
      <c r="A1922" s="155"/>
      <c r="B1922" s="156"/>
      <c r="C1922" s="185" t="s">
        <v>379</v>
      </c>
      <c r="D1922" s="158"/>
      <c r="E1922" s="159"/>
      <c r="F1922" s="157"/>
      <c r="G1922" s="157"/>
      <c r="H1922" s="157"/>
      <c r="I1922" s="157"/>
      <c r="J1922" s="157"/>
      <c r="K1922" s="157"/>
      <c r="L1922" s="157"/>
      <c r="M1922" s="157"/>
      <c r="N1922" s="157"/>
      <c r="O1922" s="157"/>
      <c r="P1922" s="157"/>
      <c r="Q1922" s="157"/>
      <c r="R1922" s="157"/>
      <c r="S1922" s="157"/>
      <c r="T1922" s="157"/>
      <c r="U1922" s="157"/>
      <c r="V1922" s="157"/>
      <c r="W1922" s="157"/>
      <c r="X1922" s="157"/>
      <c r="Y1922" s="148"/>
      <c r="Z1922" s="148"/>
      <c r="AA1922" s="148"/>
      <c r="AB1922" s="148"/>
      <c r="AC1922" s="148"/>
      <c r="AD1922" s="148"/>
      <c r="AE1922" s="148"/>
      <c r="AF1922" s="148"/>
      <c r="AG1922" s="148" t="s">
        <v>287</v>
      </c>
      <c r="AH1922" s="148">
        <v>0</v>
      </c>
      <c r="AI1922" s="148"/>
      <c r="AJ1922" s="148"/>
      <c r="AK1922" s="148"/>
      <c r="AL1922" s="148"/>
      <c r="AM1922" s="148"/>
      <c r="AN1922" s="148"/>
      <c r="AO1922" s="148"/>
      <c r="AP1922" s="148"/>
      <c r="AQ1922" s="148"/>
      <c r="AR1922" s="148"/>
      <c r="AS1922" s="148"/>
      <c r="AT1922" s="148"/>
      <c r="AU1922" s="148"/>
      <c r="AV1922" s="148"/>
      <c r="AW1922" s="148"/>
      <c r="AX1922" s="148"/>
      <c r="AY1922" s="148"/>
      <c r="AZ1922" s="148"/>
      <c r="BA1922" s="148"/>
      <c r="BB1922" s="148"/>
      <c r="BC1922" s="148"/>
      <c r="BD1922" s="148"/>
      <c r="BE1922" s="148"/>
      <c r="BF1922" s="148"/>
      <c r="BG1922" s="148"/>
      <c r="BH1922" s="148"/>
    </row>
    <row r="1923" spans="1:60" outlineLevel="1" x14ac:dyDescent="0.2">
      <c r="A1923" s="155"/>
      <c r="B1923" s="156"/>
      <c r="C1923" s="185" t="s">
        <v>1867</v>
      </c>
      <c r="D1923" s="158"/>
      <c r="E1923" s="159"/>
      <c r="F1923" s="157"/>
      <c r="G1923" s="157"/>
      <c r="H1923" s="157"/>
      <c r="I1923" s="157"/>
      <c r="J1923" s="157"/>
      <c r="K1923" s="157"/>
      <c r="L1923" s="157"/>
      <c r="M1923" s="157"/>
      <c r="N1923" s="157"/>
      <c r="O1923" s="157"/>
      <c r="P1923" s="157"/>
      <c r="Q1923" s="157"/>
      <c r="R1923" s="157"/>
      <c r="S1923" s="157"/>
      <c r="T1923" s="157"/>
      <c r="U1923" s="157"/>
      <c r="V1923" s="157"/>
      <c r="W1923" s="157"/>
      <c r="X1923" s="157"/>
      <c r="Y1923" s="148"/>
      <c r="Z1923" s="148"/>
      <c r="AA1923" s="148"/>
      <c r="AB1923" s="148"/>
      <c r="AC1923" s="148"/>
      <c r="AD1923" s="148"/>
      <c r="AE1923" s="148"/>
      <c r="AF1923" s="148"/>
      <c r="AG1923" s="148" t="s">
        <v>287</v>
      </c>
      <c r="AH1923" s="148">
        <v>0</v>
      </c>
      <c r="AI1923" s="148"/>
      <c r="AJ1923" s="148"/>
      <c r="AK1923" s="148"/>
      <c r="AL1923" s="148"/>
      <c r="AM1923" s="148"/>
      <c r="AN1923" s="148"/>
      <c r="AO1923" s="148"/>
      <c r="AP1923" s="148"/>
      <c r="AQ1923" s="148"/>
      <c r="AR1923" s="148"/>
      <c r="AS1923" s="148"/>
      <c r="AT1923" s="148"/>
      <c r="AU1923" s="148"/>
      <c r="AV1923" s="148"/>
      <c r="AW1923" s="148"/>
      <c r="AX1923" s="148"/>
      <c r="AY1923" s="148"/>
      <c r="AZ1923" s="148"/>
      <c r="BA1923" s="148"/>
      <c r="BB1923" s="148"/>
      <c r="BC1923" s="148"/>
      <c r="BD1923" s="148"/>
      <c r="BE1923" s="148"/>
      <c r="BF1923" s="148"/>
      <c r="BG1923" s="148"/>
      <c r="BH1923" s="148"/>
    </row>
    <row r="1924" spans="1:60" outlineLevel="1" x14ac:dyDescent="0.2">
      <c r="A1924" s="155"/>
      <c r="B1924" s="156"/>
      <c r="C1924" s="185" t="s">
        <v>1868</v>
      </c>
      <c r="D1924" s="158"/>
      <c r="E1924" s="159">
        <v>933.54000000000008</v>
      </c>
      <c r="F1924" s="157"/>
      <c r="G1924" s="157"/>
      <c r="H1924" s="157"/>
      <c r="I1924" s="157"/>
      <c r="J1924" s="157"/>
      <c r="K1924" s="157"/>
      <c r="L1924" s="157"/>
      <c r="M1924" s="157"/>
      <c r="N1924" s="157"/>
      <c r="O1924" s="157"/>
      <c r="P1924" s="157"/>
      <c r="Q1924" s="157"/>
      <c r="R1924" s="157"/>
      <c r="S1924" s="157"/>
      <c r="T1924" s="157"/>
      <c r="U1924" s="157"/>
      <c r="V1924" s="157"/>
      <c r="W1924" s="157"/>
      <c r="X1924" s="157"/>
      <c r="Y1924" s="148"/>
      <c r="Z1924" s="148"/>
      <c r="AA1924" s="148"/>
      <c r="AB1924" s="148"/>
      <c r="AC1924" s="148"/>
      <c r="AD1924" s="148"/>
      <c r="AE1924" s="148"/>
      <c r="AF1924" s="148"/>
      <c r="AG1924" s="148" t="s">
        <v>287</v>
      </c>
      <c r="AH1924" s="148">
        <v>0</v>
      </c>
      <c r="AI1924" s="148"/>
      <c r="AJ1924" s="148"/>
      <c r="AK1924" s="148"/>
      <c r="AL1924" s="148"/>
      <c r="AM1924" s="148"/>
      <c r="AN1924" s="148"/>
      <c r="AO1924" s="148"/>
      <c r="AP1924" s="148"/>
      <c r="AQ1924" s="148"/>
      <c r="AR1924" s="148"/>
      <c r="AS1924" s="148"/>
      <c r="AT1924" s="148"/>
      <c r="AU1924" s="148"/>
      <c r="AV1924" s="148"/>
      <c r="AW1924" s="148"/>
      <c r="AX1924" s="148"/>
      <c r="AY1924" s="148"/>
      <c r="AZ1924" s="148"/>
      <c r="BA1924" s="148"/>
      <c r="BB1924" s="148"/>
      <c r="BC1924" s="148"/>
      <c r="BD1924" s="148"/>
      <c r="BE1924" s="148"/>
      <c r="BF1924" s="148"/>
      <c r="BG1924" s="148"/>
      <c r="BH1924" s="148"/>
    </row>
    <row r="1925" spans="1:60" outlineLevel="1" x14ac:dyDescent="0.2">
      <c r="A1925" s="174">
        <v>436</v>
      </c>
      <c r="B1925" s="175" t="s">
        <v>1869</v>
      </c>
      <c r="C1925" s="186" t="s">
        <v>1870</v>
      </c>
      <c r="D1925" s="176" t="s">
        <v>0</v>
      </c>
      <c r="E1925" s="177">
        <v>0.82000000000000006</v>
      </c>
      <c r="F1925" s="178"/>
      <c r="G1925" s="179">
        <f>ROUND(E1925*F1925,2)</f>
        <v>0</v>
      </c>
      <c r="H1925" s="178"/>
      <c r="I1925" s="179">
        <f>ROUND(E1925*H1925,2)</f>
        <v>0</v>
      </c>
      <c r="J1925" s="178"/>
      <c r="K1925" s="179">
        <f>ROUND(E1925*J1925,2)</f>
        <v>0</v>
      </c>
      <c r="L1925" s="179">
        <v>15</v>
      </c>
      <c r="M1925" s="179">
        <f>G1925*(1+L1925/100)</f>
        <v>0</v>
      </c>
      <c r="N1925" s="179">
        <v>0</v>
      </c>
      <c r="O1925" s="179">
        <f>ROUND(E1925*N1925,2)</f>
        <v>0</v>
      </c>
      <c r="P1925" s="179">
        <v>0</v>
      </c>
      <c r="Q1925" s="179">
        <f>ROUND(E1925*P1925,2)</f>
        <v>0</v>
      </c>
      <c r="R1925" s="179"/>
      <c r="S1925" s="179" t="s">
        <v>291</v>
      </c>
      <c r="T1925" s="180" t="s">
        <v>283</v>
      </c>
      <c r="U1925" s="157">
        <v>0</v>
      </c>
      <c r="V1925" s="157">
        <f>ROUND(E1925*U1925,2)</f>
        <v>0</v>
      </c>
      <c r="W1925" s="157"/>
      <c r="X1925" s="157" t="s">
        <v>292</v>
      </c>
      <c r="Y1925" s="148"/>
      <c r="Z1925" s="148"/>
      <c r="AA1925" s="148"/>
      <c r="AB1925" s="148"/>
      <c r="AC1925" s="148"/>
      <c r="AD1925" s="148"/>
      <c r="AE1925" s="148"/>
      <c r="AF1925" s="148"/>
      <c r="AG1925" s="148" t="s">
        <v>1242</v>
      </c>
      <c r="AH1925" s="148"/>
      <c r="AI1925" s="148"/>
      <c r="AJ1925" s="148"/>
      <c r="AK1925" s="148"/>
      <c r="AL1925" s="148"/>
      <c r="AM1925" s="148"/>
      <c r="AN1925" s="148"/>
      <c r="AO1925" s="148"/>
      <c r="AP1925" s="148"/>
      <c r="AQ1925" s="148"/>
      <c r="AR1925" s="148"/>
      <c r="AS1925" s="148"/>
      <c r="AT1925" s="148"/>
      <c r="AU1925" s="148"/>
      <c r="AV1925" s="148"/>
      <c r="AW1925" s="148"/>
      <c r="AX1925" s="148"/>
      <c r="AY1925" s="148"/>
      <c r="AZ1925" s="148"/>
      <c r="BA1925" s="148"/>
      <c r="BB1925" s="148"/>
      <c r="BC1925" s="148"/>
      <c r="BD1925" s="148"/>
      <c r="BE1925" s="148"/>
      <c r="BF1925" s="148"/>
      <c r="BG1925" s="148"/>
      <c r="BH1925" s="148"/>
    </row>
    <row r="1926" spans="1:60" x14ac:dyDescent="0.2">
      <c r="A1926" s="161" t="s">
        <v>277</v>
      </c>
      <c r="B1926" s="162" t="s">
        <v>236</v>
      </c>
      <c r="C1926" s="183" t="s">
        <v>237</v>
      </c>
      <c r="D1926" s="163"/>
      <c r="E1926" s="164"/>
      <c r="F1926" s="165"/>
      <c r="G1926" s="165">
        <f>SUMIF(AG1927:AG1932,"&lt;&gt;NOR",G1927:G1932)</f>
        <v>0</v>
      </c>
      <c r="H1926" s="165"/>
      <c r="I1926" s="165">
        <f>SUM(I1927:I1932)</f>
        <v>0</v>
      </c>
      <c r="J1926" s="165"/>
      <c r="K1926" s="165">
        <f>SUM(K1927:K1932)</f>
        <v>0</v>
      </c>
      <c r="L1926" s="165"/>
      <c r="M1926" s="165">
        <f>SUM(M1927:M1932)</f>
        <v>0</v>
      </c>
      <c r="N1926" s="165"/>
      <c r="O1926" s="165">
        <f>SUM(O1927:O1932)</f>
        <v>0</v>
      </c>
      <c r="P1926" s="165"/>
      <c r="Q1926" s="165">
        <f>SUM(Q1927:Q1932)</f>
        <v>0</v>
      </c>
      <c r="R1926" s="165"/>
      <c r="S1926" s="165"/>
      <c r="T1926" s="166"/>
      <c r="U1926" s="160"/>
      <c r="V1926" s="160">
        <f>SUM(V1927:V1932)</f>
        <v>0</v>
      </c>
      <c r="W1926" s="160"/>
      <c r="X1926" s="160"/>
      <c r="AG1926" t="s">
        <v>278</v>
      </c>
    </row>
    <row r="1927" spans="1:60" outlineLevel="1" x14ac:dyDescent="0.2">
      <c r="A1927" s="167">
        <v>437</v>
      </c>
      <c r="B1927" s="168" t="s">
        <v>1871</v>
      </c>
      <c r="C1927" s="184" t="s">
        <v>1872</v>
      </c>
      <c r="D1927" s="169" t="s">
        <v>353</v>
      </c>
      <c r="E1927" s="170">
        <v>68.410000000000011</v>
      </c>
      <c r="F1927" s="171"/>
      <c r="G1927" s="172">
        <f>ROUND(E1927*F1927,2)</f>
        <v>0</v>
      </c>
      <c r="H1927" s="171"/>
      <c r="I1927" s="172">
        <f>ROUND(E1927*H1927,2)</f>
        <v>0</v>
      </c>
      <c r="J1927" s="171"/>
      <c r="K1927" s="172">
        <f>ROUND(E1927*J1927,2)</f>
        <v>0</v>
      </c>
      <c r="L1927" s="172">
        <v>15</v>
      </c>
      <c r="M1927" s="172">
        <f>G1927*(1+L1927/100)</f>
        <v>0</v>
      </c>
      <c r="N1927" s="172">
        <v>0</v>
      </c>
      <c r="O1927" s="172">
        <f>ROUND(E1927*N1927,2)</f>
        <v>0</v>
      </c>
      <c r="P1927" s="172">
        <v>0</v>
      </c>
      <c r="Q1927" s="172">
        <f>ROUND(E1927*P1927,2)</f>
        <v>0</v>
      </c>
      <c r="R1927" s="172"/>
      <c r="S1927" s="172" t="s">
        <v>291</v>
      </c>
      <c r="T1927" s="173" t="s">
        <v>283</v>
      </c>
      <c r="U1927" s="157">
        <v>0</v>
      </c>
      <c r="V1927" s="157">
        <f>ROUND(E1927*U1927,2)</f>
        <v>0</v>
      </c>
      <c r="W1927" s="157"/>
      <c r="X1927" s="157" t="s">
        <v>292</v>
      </c>
      <c r="Y1927" s="148"/>
      <c r="Z1927" s="148"/>
      <c r="AA1927" s="148"/>
      <c r="AB1927" s="148"/>
      <c r="AC1927" s="148"/>
      <c r="AD1927" s="148"/>
      <c r="AE1927" s="148"/>
      <c r="AF1927" s="148"/>
      <c r="AG1927" s="148" t="s">
        <v>1242</v>
      </c>
      <c r="AH1927" s="148"/>
      <c r="AI1927" s="148"/>
      <c r="AJ1927" s="148"/>
      <c r="AK1927" s="148"/>
      <c r="AL1927" s="148"/>
      <c r="AM1927" s="148"/>
      <c r="AN1927" s="148"/>
      <c r="AO1927" s="148"/>
      <c r="AP1927" s="148"/>
      <c r="AQ1927" s="148"/>
      <c r="AR1927" s="148"/>
      <c r="AS1927" s="148"/>
      <c r="AT1927" s="148"/>
      <c r="AU1927" s="148"/>
      <c r="AV1927" s="148"/>
      <c r="AW1927" s="148"/>
      <c r="AX1927" s="148"/>
      <c r="AY1927" s="148"/>
      <c r="AZ1927" s="148"/>
      <c r="BA1927" s="148"/>
      <c r="BB1927" s="148"/>
      <c r="BC1927" s="148"/>
      <c r="BD1927" s="148"/>
      <c r="BE1927" s="148"/>
      <c r="BF1927" s="148"/>
      <c r="BG1927" s="148"/>
      <c r="BH1927" s="148"/>
    </row>
    <row r="1928" spans="1:60" outlineLevel="1" x14ac:dyDescent="0.2">
      <c r="A1928" s="155"/>
      <c r="B1928" s="156"/>
      <c r="C1928" s="185" t="s">
        <v>1044</v>
      </c>
      <c r="D1928" s="158"/>
      <c r="E1928" s="159"/>
      <c r="F1928" s="157"/>
      <c r="G1928" s="157"/>
      <c r="H1928" s="157"/>
      <c r="I1928" s="157"/>
      <c r="J1928" s="157"/>
      <c r="K1928" s="157"/>
      <c r="L1928" s="157"/>
      <c r="M1928" s="157"/>
      <c r="N1928" s="157"/>
      <c r="O1928" s="157"/>
      <c r="P1928" s="157"/>
      <c r="Q1928" s="157"/>
      <c r="R1928" s="157"/>
      <c r="S1928" s="157"/>
      <c r="T1928" s="157"/>
      <c r="U1928" s="157"/>
      <c r="V1928" s="157"/>
      <c r="W1928" s="157"/>
      <c r="X1928" s="157"/>
      <c r="Y1928" s="148"/>
      <c r="Z1928" s="148"/>
      <c r="AA1928" s="148"/>
      <c r="AB1928" s="148"/>
      <c r="AC1928" s="148"/>
      <c r="AD1928" s="148"/>
      <c r="AE1928" s="148"/>
      <c r="AF1928" s="148"/>
      <c r="AG1928" s="148" t="s">
        <v>287</v>
      </c>
      <c r="AH1928" s="148">
        <v>0</v>
      </c>
      <c r="AI1928" s="148"/>
      <c r="AJ1928" s="148"/>
      <c r="AK1928" s="148"/>
      <c r="AL1928" s="148"/>
      <c r="AM1928" s="148"/>
      <c r="AN1928" s="148"/>
      <c r="AO1928" s="148"/>
      <c r="AP1928" s="148"/>
      <c r="AQ1928" s="148"/>
      <c r="AR1928" s="148"/>
      <c r="AS1928" s="148"/>
      <c r="AT1928" s="148"/>
      <c r="AU1928" s="148"/>
      <c r="AV1928" s="148"/>
      <c r="AW1928" s="148"/>
      <c r="AX1928" s="148"/>
      <c r="AY1928" s="148"/>
      <c r="AZ1928" s="148"/>
      <c r="BA1928" s="148"/>
      <c r="BB1928" s="148"/>
      <c r="BC1928" s="148"/>
      <c r="BD1928" s="148"/>
      <c r="BE1928" s="148"/>
      <c r="BF1928" s="148"/>
      <c r="BG1928" s="148"/>
      <c r="BH1928" s="148"/>
    </row>
    <row r="1929" spans="1:60" outlineLevel="1" x14ac:dyDescent="0.2">
      <c r="A1929" s="155"/>
      <c r="B1929" s="156"/>
      <c r="C1929" s="185" t="s">
        <v>1065</v>
      </c>
      <c r="D1929" s="158"/>
      <c r="E1929" s="159"/>
      <c r="F1929" s="157"/>
      <c r="G1929" s="157"/>
      <c r="H1929" s="157"/>
      <c r="I1929" s="157"/>
      <c r="J1929" s="157"/>
      <c r="K1929" s="157"/>
      <c r="L1929" s="157"/>
      <c r="M1929" s="157"/>
      <c r="N1929" s="157"/>
      <c r="O1929" s="157"/>
      <c r="P1929" s="157"/>
      <c r="Q1929" s="157"/>
      <c r="R1929" s="157"/>
      <c r="S1929" s="157"/>
      <c r="T1929" s="157"/>
      <c r="U1929" s="157"/>
      <c r="V1929" s="157"/>
      <c r="W1929" s="157"/>
      <c r="X1929" s="157"/>
      <c r="Y1929" s="148"/>
      <c r="Z1929" s="148"/>
      <c r="AA1929" s="148"/>
      <c r="AB1929" s="148"/>
      <c r="AC1929" s="148"/>
      <c r="AD1929" s="148"/>
      <c r="AE1929" s="148"/>
      <c r="AF1929" s="148"/>
      <c r="AG1929" s="148" t="s">
        <v>287</v>
      </c>
      <c r="AH1929" s="148">
        <v>0</v>
      </c>
      <c r="AI1929" s="148"/>
      <c r="AJ1929" s="148"/>
      <c r="AK1929" s="148"/>
      <c r="AL1929" s="148"/>
      <c r="AM1929" s="148"/>
      <c r="AN1929" s="148"/>
      <c r="AO1929" s="148"/>
      <c r="AP1929" s="148"/>
      <c r="AQ1929" s="148"/>
      <c r="AR1929" s="148"/>
      <c r="AS1929" s="148"/>
      <c r="AT1929" s="148"/>
      <c r="AU1929" s="148"/>
      <c r="AV1929" s="148"/>
      <c r="AW1929" s="148"/>
      <c r="AX1929" s="148"/>
      <c r="AY1929" s="148"/>
      <c r="AZ1929" s="148"/>
      <c r="BA1929" s="148"/>
      <c r="BB1929" s="148"/>
      <c r="BC1929" s="148"/>
      <c r="BD1929" s="148"/>
      <c r="BE1929" s="148"/>
      <c r="BF1929" s="148"/>
      <c r="BG1929" s="148"/>
      <c r="BH1929" s="148"/>
    </row>
    <row r="1930" spans="1:60" outlineLevel="1" x14ac:dyDescent="0.2">
      <c r="A1930" s="155"/>
      <c r="B1930" s="156"/>
      <c r="C1930" s="185" t="s">
        <v>1873</v>
      </c>
      <c r="D1930" s="158"/>
      <c r="E1930" s="159"/>
      <c r="F1930" s="157"/>
      <c r="G1930" s="157"/>
      <c r="H1930" s="157"/>
      <c r="I1930" s="157"/>
      <c r="J1930" s="157"/>
      <c r="K1930" s="157"/>
      <c r="L1930" s="157"/>
      <c r="M1930" s="157"/>
      <c r="N1930" s="157"/>
      <c r="O1930" s="157"/>
      <c r="P1930" s="157"/>
      <c r="Q1930" s="157"/>
      <c r="R1930" s="157"/>
      <c r="S1930" s="157"/>
      <c r="T1930" s="157"/>
      <c r="U1930" s="157"/>
      <c r="V1930" s="157"/>
      <c r="W1930" s="157"/>
      <c r="X1930" s="157"/>
      <c r="Y1930" s="148"/>
      <c r="Z1930" s="148"/>
      <c r="AA1930" s="148"/>
      <c r="AB1930" s="148"/>
      <c r="AC1930" s="148"/>
      <c r="AD1930" s="148"/>
      <c r="AE1930" s="148"/>
      <c r="AF1930" s="148"/>
      <c r="AG1930" s="148" t="s">
        <v>287</v>
      </c>
      <c r="AH1930" s="148">
        <v>0</v>
      </c>
      <c r="AI1930" s="148"/>
      <c r="AJ1930" s="148"/>
      <c r="AK1930" s="148"/>
      <c r="AL1930" s="148"/>
      <c r="AM1930" s="148"/>
      <c r="AN1930" s="148"/>
      <c r="AO1930" s="148"/>
      <c r="AP1930" s="148"/>
      <c r="AQ1930" s="148"/>
      <c r="AR1930" s="148"/>
      <c r="AS1930" s="148"/>
      <c r="AT1930" s="148"/>
      <c r="AU1930" s="148"/>
      <c r="AV1930" s="148"/>
      <c r="AW1930" s="148"/>
      <c r="AX1930" s="148"/>
      <c r="AY1930" s="148"/>
      <c r="AZ1930" s="148"/>
      <c r="BA1930" s="148"/>
      <c r="BB1930" s="148"/>
      <c r="BC1930" s="148"/>
      <c r="BD1930" s="148"/>
      <c r="BE1930" s="148"/>
      <c r="BF1930" s="148"/>
      <c r="BG1930" s="148"/>
      <c r="BH1930" s="148"/>
    </row>
    <row r="1931" spans="1:60" outlineLevel="1" x14ac:dyDescent="0.2">
      <c r="A1931" s="155"/>
      <c r="B1931" s="156"/>
      <c r="C1931" s="185" t="s">
        <v>1874</v>
      </c>
      <c r="D1931" s="158"/>
      <c r="E1931" s="159">
        <v>68.410000000000011</v>
      </c>
      <c r="F1931" s="157"/>
      <c r="G1931" s="157"/>
      <c r="H1931" s="157"/>
      <c r="I1931" s="157"/>
      <c r="J1931" s="157"/>
      <c r="K1931" s="157"/>
      <c r="L1931" s="157"/>
      <c r="M1931" s="157"/>
      <c r="N1931" s="157"/>
      <c r="O1931" s="157"/>
      <c r="P1931" s="157"/>
      <c r="Q1931" s="157"/>
      <c r="R1931" s="157"/>
      <c r="S1931" s="157"/>
      <c r="T1931" s="157"/>
      <c r="U1931" s="157"/>
      <c r="V1931" s="157"/>
      <c r="W1931" s="157"/>
      <c r="X1931" s="157"/>
      <c r="Y1931" s="148"/>
      <c r="Z1931" s="148"/>
      <c r="AA1931" s="148"/>
      <c r="AB1931" s="148"/>
      <c r="AC1931" s="148"/>
      <c r="AD1931" s="148"/>
      <c r="AE1931" s="148"/>
      <c r="AF1931" s="148"/>
      <c r="AG1931" s="148" t="s">
        <v>287</v>
      </c>
      <c r="AH1931" s="148">
        <v>0</v>
      </c>
      <c r="AI1931" s="148"/>
      <c r="AJ1931" s="148"/>
      <c r="AK1931" s="148"/>
      <c r="AL1931" s="148"/>
      <c r="AM1931" s="148"/>
      <c r="AN1931" s="148"/>
      <c r="AO1931" s="148"/>
      <c r="AP1931" s="148"/>
      <c r="AQ1931" s="148"/>
      <c r="AR1931" s="148"/>
      <c r="AS1931" s="148"/>
      <c r="AT1931" s="148"/>
      <c r="AU1931" s="148"/>
      <c r="AV1931" s="148"/>
      <c r="AW1931" s="148"/>
      <c r="AX1931" s="148"/>
      <c r="AY1931" s="148"/>
      <c r="AZ1931" s="148"/>
      <c r="BA1931" s="148"/>
      <c r="BB1931" s="148"/>
      <c r="BC1931" s="148"/>
      <c r="BD1931" s="148"/>
      <c r="BE1931" s="148"/>
      <c r="BF1931" s="148"/>
      <c r="BG1931" s="148"/>
      <c r="BH1931" s="148"/>
    </row>
    <row r="1932" spans="1:60" outlineLevel="1" x14ac:dyDescent="0.2">
      <c r="A1932" s="174">
        <v>438</v>
      </c>
      <c r="B1932" s="175" t="s">
        <v>1875</v>
      </c>
      <c r="C1932" s="186" t="s">
        <v>1876</v>
      </c>
      <c r="D1932" s="176" t="s">
        <v>0</v>
      </c>
      <c r="E1932" s="177">
        <v>1.2000000000000002</v>
      </c>
      <c r="F1932" s="178"/>
      <c r="G1932" s="179">
        <f>ROUND(E1932*F1932,2)</f>
        <v>0</v>
      </c>
      <c r="H1932" s="178"/>
      <c r="I1932" s="179">
        <f>ROUND(E1932*H1932,2)</f>
        <v>0</v>
      </c>
      <c r="J1932" s="178"/>
      <c r="K1932" s="179">
        <f>ROUND(E1932*J1932,2)</f>
        <v>0</v>
      </c>
      <c r="L1932" s="179">
        <v>15</v>
      </c>
      <c r="M1932" s="179">
        <f>G1932*(1+L1932/100)</f>
        <v>0</v>
      </c>
      <c r="N1932" s="179">
        <v>0</v>
      </c>
      <c r="O1932" s="179">
        <f>ROUND(E1932*N1932,2)</f>
        <v>0</v>
      </c>
      <c r="P1932" s="179">
        <v>0</v>
      </c>
      <c r="Q1932" s="179">
        <f>ROUND(E1932*P1932,2)</f>
        <v>0</v>
      </c>
      <c r="R1932" s="179"/>
      <c r="S1932" s="179" t="s">
        <v>291</v>
      </c>
      <c r="T1932" s="180" t="s">
        <v>283</v>
      </c>
      <c r="U1932" s="157">
        <v>0</v>
      </c>
      <c r="V1932" s="157">
        <f>ROUND(E1932*U1932,2)</f>
        <v>0</v>
      </c>
      <c r="W1932" s="157"/>
      <c r="X1932" s="157" t="s">
        <v>292</v>
      </c>
      <c r="Y1932" s="148"/>
      <c r="Z1932" s="148"/>
      <c r="AA1932" s="148"/>
      <c r="AB1932" s="148"/>
      <c r="AC1932" s="148"/>
      <c r="AD1932" s="148"/>
      <c r="AE1932" s="148"/>
      <c r="AF1932" s="148"/>
      <c r="AG1932" s="148" t="s">
        <v>1242</v>
      </c>
      <c r="AH1932" s="148"/>
      <c r="AI1932" s="148"/>
      <c r="AJ1932" s="148"/>
      <c r="AK1932" s="148"/>
      <c r="AL1932" s="148"/>
      <c r="AM1932" s="148"/>
      <c r="AN1932" s="148"/>
      <c r="AO1932" s="148"/>
      <c r="AP1932" s="148"/>
      <c r="AQ1932" s="148"/>
      <c r="AR1932" s="148"/>
      <c r="AS1932" s="148"/>
      <c r="AT1932" s="148"/>
      <c r="AU1932" s="148"/>
      <c r="AV1932" s="148"/>
      <c r="AW1932" s="148"/>
      <c r="AX1932" s="148"/>
      <c r="AY1932" s="148"/>
      <c r="AZ1932" s="148"/>
      <c r="BA1932" s="148"/>
      <c r="BB1932" s="148"/>
      <c r="BC1932" s="148"/>
      <c r="BD1932" s="148"/>
      <c r="BE1932" s="148"/>
      <c r="BF1932" s="148"/>
      <c r="BG1932" s="148"/>
      <c r="BH1932" s="148"/>
    </row>
    <row r="1933" spans="1:60" x14ac:dyDescent="0.2">
      <c r="A1933" s="161" t="s">
        <v>277</v>
      </c>
      <c r="B1933" s="162" t="s">
        <v>238</v>
      </c>
      <c r="C1933" s="183" t="s">
        <v>239</v>
      </c>
      <c r="D1933" s="163"/>
      <c r="E1933" s="164"/>
      <c r="F1933" s="165"/>
      <c r="G1933" s="165">
        <f>SUMIF(AG1934:AG1964,"&lt;&gt;NOR",G1934:G1964)</f>
        <v>0</v>
      </c>
      <c r="H1933" s="165"/>
      <c r="I1933" s="165">
        <f>SUM(I1934:I1964)</f>
        <v>0</v>
      </c>
      <c r="J1933" s="165"/>
      <c r="K1933" s="165">
        <f>SUM(K1934:K1964)</f>
        <v>0</v>
      </c>
      <c r="L1933" s="165"/>
      <c r="M1933" s="165">
        <f>SUM(M1934:M1964)</f>
        <v>0</v>
      </c>
      <c r="N1933" s="165"/>
      <c r="O1933" s="165">
        <f>SUM(O1934:O1964)</f>
        <v>0</v>
      </c>
      <c r="P1933" s="165"/>
      <c r="Q1933" s="165">
        <f>SUM(Q1934:Q1964)</f>
        <v>0</v>
      </c>
      <c r="R1933" s="165"/>
      <c r="S1933" s="165"/>
      <c r="T1933" s="166"/>
      <c r="U1933" s="160"/>
      <c r="V1933" s="160">
        <f>SUM(V1934:V1964)</f>
        <v>0</v>
      </c>
      <c r="W1933" s="160"/>
      <c r="X1933" s="160"/>
      <c r="AG1933" t="s">
        <v>278</v>
      </c>
    </row>
    <row r="1934" spans="1:60" outlineLevel="1" x14ac:dyDescent="0.2">
      <c r="A1934" s="167">
        <v>439</v>
      </c>
      <c r="B1934" s="168" t="s">
        <v>1877</v>
      </c>
      <c r="C1934" s="184" t="s">
        <v>1878</v>
      </c>
      <c r="D1934" s="169" t="s">
        <v>353</v>
      </c>
      <c r="E1934" s="170">
        <v>472.42500000000001</v>
      </c>
      <c r="F1934" s="171"/>
      <c r="G1934" s="172">
        <f>ROUND(E1934*F1934,2)</f>
        <v>0</v>
      </c>
      <c r="H1934" s="171"/>
      <c r="I1934" s="172">
        <f>ROUND(E1934*H1934,2)</f>
        <v>0</v>
      </c>
      <c r="J1934" s="171"/>
      <c r="K1934" s="172">
        <f>ROUND(E1934*J1934,2)</f>
        <v>0</v>
      </c>
      <c r="L1934" s="172">
        <v>15</v>
      </c>
      <c r="M1934" s="172">
        <f>G1934*(1+L1934/100)</f>
        <v>0</v>
      </c>
      <c r="N1934" s="172">
        <v>0</v>
      </c>
      <c r="O1934" s="172">
        <f>ROUND(E1934*N1934,2)</f>
        <v>0</v>
      </c>
      <c r="P1934" s="172">
        <v>0</v>
      </c>
      <c r="Q1934" s="172">
        <f>ROUND(E1934*P1934,2)</f>
        <v>0</v>
      </c>
      <c r="R1934" s="172"/>
      <c r="S1934" s="172" t="s">
        <v>291</v>
      </c>
      <c r="T1934" s="173" t="s">
        <v>283</v>
      </c>
      <c r="U1934" s="157">
        <v>0</v>
      </c>
      <c r="V1934" s="157">
        <f>ROUND(E1934*U1934,2)</f>
        <v>0</v>
      </c>
      <c r="W1934" s="157"/>
      <c r="X1934" s="157" t="s">
        <v>292</v>
      </c>
      <c r="Y1934" s="148"/>
      <c r="Z1934" s="148"/>
      <c r="AA1934" s="148"/>
      <c r="AB1934" s="148"/>
      <c r="AC1934" s="148"/>
      <c r="AD1934" s="148"/>
      <c r="AE1934" s="148"/>
      <c r="AF1934" s="148"/>
      <c r="AG1934" s="148" t="s">
        <v>1242</v>
      </c>
      <c r="AH1934" s="148"/>
      <c r="AI1934" s="148"/>
      <c r="AJ1934" s="148"/>
      <c r="AK1934" s="148"/>
      <c r="AL1934" s="148"/>
      <c r="AM1934" s="148"/>
      <c r="AN1934" s="148"/>
      <c r="AO1934" s="148"/>
      <c r="AP1934" s="148"/>
      <c r="AQ1934" s="148"/>
      <c r="AR1934" s="148"/>
      <c r="AS1934" s="148"/>
      <c r="AT1934" s="148"/>
      <c r="AU1934" s="148"/>
      <c r="AV1934" s="148"/>
      <c r="AW1934" s="148"/>
      <c r="AX1934" s="148"/>
      <c r="AY1934" s="148"/>
      <c r="AZ1934" s="148"/>
      <c r="BA1934" s="148"/>
      <c r="BB1934" s="148"/>
      <c r="BC1934" s="148"/>
      <c r="BD1934" s="148"/>
      <c r="BE1934" s="148"/>
      <c r="BF1934" s="148"/>
      <c r="BG1934" s="148"/>
      <c r="BH1934" s="148"/>
    </row>
    <row r="1935" spans="1:60" outlineLevel="1" x14ac:dyDescent="0.2">
      <c r="A1935" s="155"/>
      <c r="B1935" s="156"/>
      <c r="C1935" s="185" t="s">
        <v>860</v>
      </c>
      <c r="D1935" s="158"/>
      <c r="E1935" s="159"/>
      <c r="F1935" s="157"/>
      <c r="G1935" s="157"/>
      <c r="H1935" s="157"/>
      <c r="I1935" s="157"/>
      <c r="J1935" s="157"/>
      <c r="K1935" s="157"/>
      <c r="L1935" s="157"/>
      <c r="M1935" s="157"/>
      <c r="N1935" s="157"/>
      <c r="O1935" s="157"/>
      <c r="P1935" s="157"/>
      <c r="Q1935" s="157"/>
      <c r="R1935" s="157"/>
      <c r="S1935" s="157"/>
      <c r="T1935" s="157"/>
      <c r="U1935" s="157"/>
      <c r="V1935" s="157"/>
      <c r="W1935" s="157"/>
      <c r="X1935" s="157"/>
      <c r="Y1935" s="148"/>
      <c r="Z1935" s="148"/>
      <c r="AA1935" s="148"/>
      <c r="AB1935" s="148"/>
      <c r="AC1935" s="148"/>
      <c r="AD1935" s="148"/>
      <c r="AE1935" s="148"/>
      <c r="AF1935" s="148"/>
      <c r="AG1935" s="148" t="s">
        <v>287</v>
      </c>
      <c r="AH1935" s="148">
        <v>0</v>
      </c>
      <c r="AI1935" s="148"/>
      <c r="AJ1935" s="148"/>
      <c r="AK1935" s="148"/>
      <c r="AL1935" s="148"/>
      <c r="AM1935" s="148"/>
      <c r="AN1935" s="148"/>
      <c r="AO1935" s="148"/>
      <c r="AP1935" s="148"/>
      <c r="AQ1935" s="148"/>
      <c r="AR1935" s="148"/>
      <c r="AS1935" s="148"/>
      <c r="AT1935" s="148"/>
      <c r="AU1935" s="148"/>
      <c r="AV1935" s="148"/>
      <c r="AW1935" s="148"/>
      <c r="AX1935" s="148"/>
      <c r="AY1935" s="148"/>
      <c r="AZ1935" s="148"/>
      <c r="BA1935" s="148"/>
      <c r="BB1935" s="148"/>
      <c r="BC1935" s="148"/>
      <c r="BD1935" s="148"/>
      <c r="BE1935" s="148"/>
      <c r="BF1935" s="148"/>
      <c r="BG1935" s="148"/>
      <c r="BH1935" s="148"/>
    </row>
    <row r="1936" spans="1:60" ht="22.5" outlineLevel="1" x14ac:dyDescent="0.2">
      <c r="A1936" s="155"/>
      <c r="B1936" s="156"/>
      <c r="C1936" s="185" t="s">
        <v>861</v>
      </c>
      <c r="D1936" s="158"/>
      <c r="E1936" s="159"/>
      <c r="F1936" s="157"/>
      <c r="G1936" s="157"/>
      <c r="H1936" s="157"/>
      <c r="I1936" s="157"/>
      <c r="J1936" s="157"/>
      <c r="K1936" s="157"/>
      <c r="L1936" s="157"/>
      <c r="M1936" s="157"/>
      <c r="N1936" s="157"/>
      <c r="O1936" s="157"/>
      <c r="P1936" s="157"/>
      <c r="Q1936" s="157"/>
      <c r="R1936" s="157"/>
      <c r="S1936" s="157"/>
      <c r="T1936" s="157"/>
      <c r="U1936" s="157"/>
      <c r="V1936" s="157"/>
      <c r="W1936" s="157"/>
      <c r="X1936" s="157"/>
      <c r="Y1936" s="148"/>
      <c r="Z1936" s="148"/>
      <c r="AA1936" s="148"/>
      <c r="AB1936" s="148"/>
      <c r="AC1936" s="148"/>
      <c r="AD1936" s="148"/>
      <c r="AE1936" s="148"/>
      <c r="AF1936" s="148"/>
      <c r="AG1936" s="148" t="s">
        <v>287</v>
      </c>
      <c r="AH1936" s="148">
        <v>0</v>
      </c>
      <c r="AI1936" s="148"/>
      <c r="AJ1936" s="148"/>
      <c r="AK1936" s="148"/>
      <c r="AL1936" s="148"/>
      <c r="AM1936" s="148"/>
      <c r="AN1936" s="148"/>
      <c r="AO1936" s="148"/>
      <c r="AP1936" s="148"/>
      <c r="AQ1936" s="148"/>
      <c r="AR1936" s="148"/>
      <c r="AS1936" s="148"/>
      <c r="AT1936" s="148"/>
      <c r="AU1936" s="148"/>
      <c r="AV1936" s="148"/>
      <c r="AW1936" s="148"/>
      <c r="AX1936" s="148"/>
      <c r="AY1936" s="148"/>
      <c r="AZ1936" s="148"/>
      <c r="BA1936" s="148"/>
      <c r="BB1936" s="148"/>
      <c r="BC1936" s="148"/>
      <c r="BD1936" s="148"/>
      <c r="BE1936" s="148"/>
      <c r="BF1936" s="148"/>
      <c r="BG1936" s="148"/>
      <c r="BH1936" s="148"/>
    </row>
    <row r="1937" spans="1:60" ht="22.5" outlineLevel="1" x14ac:dyDescent="0.2">
      <c r="A1937" s="155"/>
      <c r="B1937" s="156"/>
      <c r="C1937" s="185" t="s">
        <v>862</v>
      </c>
      <c r="D1937" s="158"/>
      <c r="E1937" s="159"/>
      <c r="F1937" s="157"/>
      <c r="G1937" s="157"/>
      <c r="H1937" s="157"/>
      <c r="I1937" s="157"/>
      <c r="J1937" s="157"/>
      <c r="K1937" s="157"/>
      <c r="L1937" s="157"/>
      <c r="M1937" s="157"/>
      <c r="N1937" s="157"/>
      <c r="O1937" s="157"/>
      <c r="P1937" s="157"/>
      <c r="Q1937" s="157"/>
      <c r="R1937" s="157"/>
      <c r="S1937" s="157"/>
      <c r="T1937" s="157"/>
      <c r="U1937" s="157"/>
      <c r="V1937" s="157"/>
      <c r="W1937" s="157"/>
      <c r="X1937" s="157"/>
      <c r="Y1937" s="148"/>
      <c r="Z1937" s="148"/>
      <c r="AA1937" s="148"/>
      <c r="AB1937" s="148"/>
      <c r="AC1937" s="148"/>
      <c r="AD1937" s="148"/>
      <c r="AE1937" s="148"/>
      <c r="AF1937" s="148"/>
      <c r="AG1937" s="148" t="s">
        <v>287</v>
      </c>
      <c r="AH1937" s="148">
        <v>0</v>
      </c>
      <c r="AI1937" s="148"/>
      <c r="AJ1937" s="148"/>
      <c r="AK1937" s="148"/>
      <c r="AL1937" s="148"/>
      <c r="AM1937" s="148"/>
      <c r="AN1937" s="148"/>
      <c r="AO1937" s="148"/>
      <c r="AP1937" s="148"/>
      <c r="AQ1937" s="148"/>
      <c r="AR1937" s="148"/>
      <c r="AS1937" s="148"/>
      <c r="AT1937" s="148"/>
      <c r="AU1937" s="148"/>
      <c r="AV1937" s="148"/>
      <c r="AW1937" s="148"/>
      <c r="AX1937" s="148"/>
      <c r="AY1937" s="148"/>
      <c r="AZ1937" s="148"/>
      <c r="BA1937" s="148"/>
      <c r="BB1937" s="148"/>
      <c r="BC1937" s="148"/>
      <c r="BD1937" s="148"/>
      <c r="BE1937" s="148"/>
      <c r="BF1937" s="148"/>
      <c r="BG1937" s="148"/>
      <c r="BH1937" s="148"/>
    </row>
    <row r="1938" spans="1:60" ht="22.5" outlineLevel="1" x14ac:dyDescent="0.2">
      <c r="A1938" s="155"/>
      <c r="B1938" s="156"/>
      <c r="C1938" s="185" t="s">
        <v>863</v>
      </c>
      <c r="D1938" s="158"/>
      <c r="E1938" s="159"/>
      <c r="F1938" s="157"/>
      <c r="G1938" s="157"/>
      <c r="H1938" s="157"/>
      <c r="I1938" s="157"/>
      <c r="J1938" s="157"/>
      <c r="K1938" s="157"/>
      <c r="L1938" s="157"/>
      <c r="M1938" s="157"/>
      <c r="N1938" s="157"/>
      <c r="O1938" s="157"/>
      <c r="P1938" s="157"/>
      <c r="Q1938" s="157"/>
      <c r="R1938" s="157"/>
      <c r="S1938" s="157"/>
      <c r="T1938" s="157"/>
      <c r="U1938" s="157"/>
      <c r="V1938" s="157"/>
      <c r="W1938" s="157"/>
      <c r="X1938" s="157"/>
      <c r="Y1938" s="148"/>
      <c r="Z1938" s="148"/>
      <c r="AA1938" s="148"/>
      <c r="AB1938" s="148"/>
      <c r="AC1938" s="148"/>
      <c r="AD1938" s="148"/>
      <c r="AE1938" s="148"/>
      <c r="AF1938" s="148"/>
      <c r="AG1938" s="148" t="s">
        <v>287</v>
      </c>
      <c r="AH1938" s="148">
        <v>0</v>
      </c>
      <c r="AI1938" s="148"/>
      <c r="AJ1938" s="148"/>
      <c r="AK1938" s="148"/>
      <c r="AL1938" s="148"/>
      <c r="AM1938" s="148"/>
      <c r="AN1938" s="148"/>
      <c r="AO1938" s="148"/>
      <c r="AP1938" s="148"/>
      <c r="AQ1938" s="148"/>
      <c r="AR1938" s="148"/>
      <c r="AS1938" s="148"/>
      <c r="AT1938" s="148"/>
      <c r="AU1938" s="148"/>
      <c r="AV1938" s="148"/>
      <c r="AW1938" s="148"/>
      <c r="AX1938" s="148"/>
      <c r="AY1938" s="148"/>
      <c r="AZ1938" s="148"/>
      <c r="BA1938" s="148"/>
      <c r="BB1938" s="148"/>
      <c r="BC1938" s="148"/>
      <c r="BD1938" s="148"/>
      <c r="BE1938" s="148"/>
      <c r="BF1938" s="148"/>
      <c r="BG1938" s="148"/>
      <c r="BH1938" s="148"/>
    </row>
    <row r="1939" spans="1:60" outlineLevel="1" x14ac:dyDescent="0.2">
      <c r="A1939" s="155"/>
      <c r="B1939" s="156"/>
      <c r="C1939" s="185" t="s">
        <v>864</v>
      </c>
      <c r="D1939" s="158"/>
      <c r="E1939" s="159">
        <v>472.43</v>
      </c>
      <c r="F1939" s="157"/>
      <c r="G1939" s="157"/>
      <c r="H1939" s="157"/>
      <c r="I1939" s="157"/>
      <c r="J1939" s="157"/>
      <c r="K1939" s="157"/>
      <c r="L1939" s="157"/>
      <c r="M1939" s="157"/>
      <c r="N1939" s="157"/>
      <c r="O1939" s="157"/>
      <c r="P1939" s="157"/>
      <c r="Q1939" s="157"/>
      <c r="R1939" s="157"/>
      <c r="S1939" s="157"/>
      <c r="T1939" s="157"/>
      <c r="U1939" s="157"/>
      <c r="V1939" s="157"/>
      <c r="W1939" s="157"/>
      <c r="X1939" s="157"/>
      <c r="Y1939" s="148"/>
      <c r="Z1939" s="148"/>
      <c r="AA1939" s="148"/>
      <c r="AB1939" s="148"/>
      <c r="AC1939" s="148"/>
      <c r="AD1939" s="148"/>
      <c r="AE1939" s="148"/>
      <c r="AF1939" s="148"/>
      <c r="AG1939" s="148" t="s">
        <v>287</v>
      </c>
      <c r="AH1939" s="148">
        <v>0</v>
      </c>
      <c r="AI1939" s="148"/>
      <c r="AJ1939" s="148"/>
      <c r="AK1939" s="148"/>
      <c r="AL1939" s="148"/>
      <c r="AM1939" s="148"/>
      <c r="AN1939" s="148"/>
      <c r="AO1939" s="148"/>
      <c r="AP1939" s="148"/>
      <c r="AQ1939" s="148"/>
      <c r="AR1939" s="148"/>
      <c r="AS1939" s="148"/>
      <c r="AT1939" s="148"/>
      <c r="AU1939" s="148"/>
      <c r="AV1939" s="148"/>
      <c r="AW1939" s="148"/>
      <c r="AX1939" s="148"/>
      <c r="AY1939" s="148"/>
      <c r="AZ1939" s="148"/>
      <c r="BA1939" s="148"/>
      <c r="BB1939" s="148"/>
      <c r="BC1939" s="148"/>
      <c r="BD1939" s="148"/>
      <c r="BE1939" s="148"/>
      <c r="BF1939" s="148"/>
      <c r="BG1939" s="148"/>
      <c r="BH1939" s="148"/>
    </row>
    <row r="1940" spans="1:60" outlineLevel="1" x14ac:dyDescent="0.2">
      <c r="A1940" s="167">
        <v>440</v>
      </c>
      <c r="B1940" s="168" t="s">
        <v>1879</v>
      </c>
      <c r="C1940" s="184" t="s">
        <v>1880</v>
      </c>
      <c r="D1940" s="169" t="s">
        <v>353</v>
      </c>
      <c r="E1940" s="170">
        <v>472.42500000000001</v>
      </c>
      <c r="F1940" s="171"/>
      <c r="G1940" s="172">
        <f>ROUND(E1940*F1940,2)</f>
        <v>0</v>
      </c>
      <c r="H1940" s="171"/>
      <c r="I1940" s="172">
        <f>ROUND(E1940*H1940,2)</f>
        <v>0</v>
      </c>
      <c r="J1940" s="171"/>
      <c r="K1940" s="172">
        <f>ROUND(E1940*J1940,2)</f>
        <v>0</v>
      </c>
      <c r="L1940" s="172">
        <v>15</v>
      </c>
      <c r="M1940" s="172">
        <f>G1940*(1+L1940/100)</f>
        <v>0</v>
      </c>
      <c r="N1940" s="172">
        <v>0</v>
      </c>
      <c r="O1940" s="172">
        <f>ROUND(E1940*N1940,2)</f>
        <v>0</v>
      </c>
      <c r="P1940" s="172">
        <v>0</v>
      </c>
      <c r="Q1940" s="172">
        <f>ROUND(E1940*P1940,2)</f>
        <v>0</v>
      </c>
      <c r="R1940" s="172"/>
      <c r="S1940" s="172" t="s">
        <v>282</v>
      </c>
      <c r="T1940" s="173" t="s">
        <v>283</v>
      </c>
      <c r="U1940" s="157">
        <v>0</v>
      </c>
      <c r="V1940" s="157">
        <f>ROUND(E1940*U1940,2)</f>
        <v>0</v>
      </c>
      <c r="W1940" s="157"/>
      <c r="X1940" s="157" t="s">
        <v>292</v>
      </c>
      <c r="Y1940" s="148"/>
      <c r="Z1940" s="148"/>
      <c r="AA1940" s="148"/>
      <c r="AB1940" s="148"/>
      <c r="AC1940" s="148"/>
      <c r="AD1940" s="148"/>
      <c r="AE1940" s="148"/>
      <c r="AF1940" s="148"/>
      <c r="AG1940" s="148" t="s">
        <v>1242</v>
      </c>
      <c r="AH1940" s="148"/>
      <c r="AI1940" s="148"/>
      <c r="AJ1940" s="148"/>
      <c r="AK1940" s="148"/>
      <c r="AL1940" s="148"/>
      <c r="AM1940" s="148"/>
      <c r="AN1940" s="148"/>
      <c r="AO1940" s="148"/>
      <c r="AP1940" s="148"/>
      <c r="AQ1940" s="148"/>
      <c r="AR1940" s="148"/>
      <c r="AS1940" s="148"/>
      <c r="AT1940" s="148"/>
      <c r="AU1940" s="148"/>
      <c r="AV1940" s="148"/>
      <c r="AW1940" s="148"/>
      <c r="AX1940" s="148"/>
      <c r="AY1940" s="148"/>
      <c r="AZ1940" s="148"/>
      <c r="BA1940" s="148"/>
      <c r="BB1940" s="148"/>
      <c r="BC1940" s="148"/>
      <c r="BD1940" s="148"/>
      <c r="BE1940" s="148"/>
      <c r="BF1940" s="148"/>
      <c r="BG1940" s="148"/>
      <c r="BH1940" s="148"/>
    </row>
    <row r="1941" spans="1:60" outlineLevel="1" x14ac:dyDescent="0.2">
      <c r="A1941" s="155"/>
      <c r="B1941" s="156"/>
      <c r="C1941" s="185" t="s">
        <v>1881</v>
      </c>
      <c r="D1941" s="158"/>
      <c r="E1941" s="159"/>
      <c r="F1941" s="157"/>
      <c r="G1941" s="157"/>
      <c r="H1941" s="157"/>
      <c r="I1941" s="157"/>
      <c r="J1941" s="157"/>
      <c r="K1941" s="157"/>
      <c r="L1941" s="157"/>
      <c r="M1941" s="157"/>
      <c r="N1941" s="157"/>
      <c r="O1941" s="157"/>
      <c r="P1941" s="157"/>
      <c r="Q1941" s="157"/>
      <c r="R1941" s="157"/>
      <c r="S1941" s="157"/>
      <c r="T1941" s="157"/>
      <c r="U1941" s="157"/>
      <c r="V1941" s="157"/>
      <c r="W1941" s="157"/>
      <c r="X1941" s="157"/>
      <c r="Y1941" s="148"/>
      <c r="Z1941" s="148"/>
      <c r="AA1941" s="148"/>
      <c r="AB1941" s="148"/>
      <c r="AC1941" s="148"/>
      <c r="AD1941" s="148"/>
      <c r="AE1941" s="148"/>
      <c r="AF1941" s="148"/>
      <c r="AG1941" s="148" t="s">
        <v>287</v>
      </c>
      <c r="AH1941" s="148">
        <v>0</v>
      </c>
      <c r="AI1941" s="148"/>
      <c r="AJ1941" s="148"/>
      <c r="AK1941" s="148"/>
      <c r="AL1941" s="148"/>
      <c r="AM1941" s="148"/>
      <c r="AN1941" s="148"/>
      <c r="AO1941" s="148"/>
      <c r="AP1941" s="148"/>
      <c r="AQ1941" s="148"/>
      <c r="AR1941" s="148"/>
      <c r="AS1941" s="148"/>
      <c r="AT1941" s="148"/>
      <c r="AU1941" s="148"/>
      <c r="AV1941" s="148"/>
      <c r="AW1941" s="148"/>
      <c r="AX1941" s="148"/>
      <c r="AY1941" s="148"/>
      <c r="AZ1941" s="148"/>
      <c r="BA1941" s="148"/>
      <c r="BB1941" s="148"/>
      <c r="BC1941" s="148"/>
      <c r="BD1941" s="148"/>
      <c r="BE1941" s="148"/>
      <c r="BF1941" s="148"/>
      <c r="BG1941" s="148"/>
      <c r="BH1941" s="148"/>
    </row>
    <row r="1942" spans="1:60" ht="22.5" outlineLevel="1" x14ac:dyDescent="0.2">
      <c r="A1942" s="155"/>
      <c r="B1942" s="156"/>
      <c r="C1942" s="185" t="s">
        <v>861</v>
      </c>
      <c r="D1942" s="158"/>
      <c r="E1942" s="159"/>
      <c r="F1942" s="157"/>
      <c r="G1942" s="157"/>
      <c r="H1942" s="157"/>
      <c r="I1942" s="157"/>
      <c r="J1942" s="157"/>
      <c r="K1942" s="157"/>
      <c r="L1942" s="157"/>
      <c r="M1942" s="157"/>
      <c r="N1942" s="157"/>
      <c r="O1942" s="157"/>
      <c r="P1942" s="157"/>
      <c r="Q1942" s="157"/>
      <c r="R1942" s="157"/>
      <c r="S1942" s="157"/>
      <c r="T1942" s="157"/>
      <c r="U1942" s="157"/>
      <c r="V1942" s="157"/>
      <c r="W1942" s="157"/>
      <c r="X1942" s="157"/>
      <c r="Y1942" s="148"/>
      <c r="Z1942" s="148"/>
      <c r="AA1942" s="148"/>
      <c r="AB1942" s="148"/>
      <c r="AC1942" s="148"/>
      <c r="AD1942" s="148"/>
      <c r="AE1942" s="148"/>
      <c r="AF1942" s="148"/>
      <c r="AG1942" s="148" t="s">
        <v>287</v>
      </c>
      <c r="AH1942" s="148">
        <v>0</v>
      </c>
      <c r="AI1942" s="148"/>
      <c r="AJ1942" s="148"/>
      <c r="AK1942" s="148"/>
      <c r="AL1942" s="148"/>
      <c r="AM1942" s="148"/>
      <c r="AN1942" s="148"/>
      <c r="AO1942" s="148"/>
      <c r="AP1942" s="148"/>
      <c r="AQ1942" s="148"/>
      <c r="AR1942" s="148"/>
      <c r="AS1942" s="148"/>
      <c r="AT1942" s="148"/>
      <c r="AU1942" s="148"/>
      <c r="AV1942" s="148"/>
      <c r="AW1942" s="148"/>
      <c r="AX1942" s="148"/>
      <c r="AY1942" s="148"/>
      <c r="AZ1942" s="148"/>
      <c r="BA1942" s="148"/>
      <c r="BB1942" s="148"/>
      <c r="BC1942" s="148"/>
      <c r="BD1942" s="148"/>
      <c r="BE1942" s="148"/>
      <c r="BF1942" s="148"/>
      <c r="BG1942" s="148"/>
      <c r="BH1942" s="148"/>
    </row>
    <row r="1943" spans="1:60" ht="22.5" outlineLevel="1" x14ac:dyDescent="0.2">
      <c r="A1943" s="155"/>
      <c r="B1943" s="156"/>
      <c r="C1943" s="185" t="s">
        <v>862</v>
      </c>
      <c r="D1943" s="158"/>
      <c r="E1943" s="159"/>
      <c r="F1943" s="157"/>
      <c r="G1943" s="157"/>
      <c r="H1943" s="157"/>
      <c r="I1943" s="157"/>
      <c r="J1943" s="157"/>
      <c r="K1943" s="157"/>
      <c r="L1943" s="157"/>
      <c r="M1943" s="157"/>
      <c r="N1943" s="157"/>
      <c r="O1943" s="157"/>
      <c r="P1943" s="157"/>
      <c r="Q1943" s="157"/>
      <c r="R1943" s="157"/>
      <c r="S1943" s="157"/>
      <c r="T1943" s="157"/>
      <c r="U1943" s="157"/>
      <c r="V1943" s="157"/>
      <c r="W1943" s="157"/>
      <c r="X1943" s="157"/>
      <c r="Y1943" s="148"/>
      <c r="Z1943" s="148"/>
      <c r="AA1943" s="148"/>
      <c r="AB1943" s="148"/>
      <c r="AC1943" s="148"/>
      <c r="AD1943" s="148"/>
      <c r="AE1943" s="148"/>
      <c r="AF1943" s="148"/>
      <c r="AG1943" s="148" t="s">
        <v>287</v>
      </c>
      <c r="AH1943" s="148">
        <v>0</v>
      </c>
      <c r="AI1943" s="148"/>
      <c r="AJ1943" s="148"/>
      <c r="AK1943" s="148"/>
      <c r="AL1943" s="148"/>
      <c r="AM1943" s="148"/>
      <c r="AN1943" s="148"/>
      <c r="AO1943" s="148"/>
      <c r="AP1943" s="148"/>
      <c r="AQ1943" s="148"/>
      <c r="AR1943" s="148"/>
      <c r="AS1943" s="148"/>
      <c r="AT1943" s="148"/>
      <c r="AU1943" s="148"/>
      <c r="AV1943" s="148"/>
      <c r="AW1943" s="148"/>
      <c r="AX1943" s="148"/>
      <c r="AY1943" s="148"/>
      <c r="AZ1943" s="148"/>
      <c r="BA1943" s="148"/>
      <c r="BB1943" s="148"/>
      <c r="BC1943" s="148"/>
      <c r="BD1943" s="148"/>
      <c r="BE1943" s="148"/>
      <c r="BF1943" s="148"/>
      <c r="BG1943" s="148"/>
      <c r="BH1943" s="148"/>
    </row>
    <row r="1944" spans="1:60" ht="22.5" outlineLevel="1" x14ac:dyDescent="0.2">
      <c r="A1944" s="155"/>
      <c r="B1944" s="156"/>
      <c r="C1944" s="185" t="s">
        <v>863</v>
      </c>
      <c r="D1944" s="158"/>
      <c r="E1944" s="159"/>
      <c r="F1944" s="157"/>
      <c r="G1944" s="157"/>
      <c r="H1944" s="157"/>
      <c r="I1944" s="157"/>
      <c r="J1944" s="157"/>
      <c r="K1944" s="157"/>
      <c r="L1944" s="157"/>
      <c r="M1944" s="157"/>
      <c r="N1944" s="157"/>
      <c r="O1944" s="157"/>
      <c r="P1944" s="157"/>
      <c r="Q1944" s="157"/>
      <c r="R1944" s="157"/>
      <c r="S1944" s="157"/>
      <c r="T1944" s="157"/>
      <c r="U1944" s="157"/>
      <c r="V1944" s="157"/>
      <c r="W1944" s="157"/>
      <c r="X1944" s="157"/>
      <c r="Y1944" s="148"/>
      <c r="Z1944" s="148"/>
      <c r="AA1944" s="148"/>
      <c r="AB1944" s="148"/>
      <c r="AC1944" s="148"/>
      <c r="AD1944" s="148"/>
      <c r="AE1944" s="148"/>
      <c r="AF1944" s="148"/>
      <c r="AG1944" s="148" t="s">
        <v>287</v>
      </c>
      <c r="AH1944" s="148">
        <v>0</v>
      </c>
      <c r="AI1944" s="148"/>
      <c r="AJ1944" s="148"/>
      <c r="AK1944" s="148"/>
      <c r="AL1944" s="148"/>
      <c r="AM1944" s="148"/>
      <c r="AN1944" s="148"/>
      <c r="AO1944" s="148"/>
      <c r="AP1944" s="148"/>
      <c r="AQ1944" s="148"/>
      <c r="AR1944" s="148"/>
      <c r="AS1944" s="148"/>
      <c r="AT1944" s="148"/>
      <c r="AU1944" s="148"/>
      <c r="AV1944" s="148"/>
      <c r="AW1944" s="148"/>
      <c r="AX1944" s="148"/>
      <c r="AY1944" s="148"/>
      <c r="AZ1944" s="148"/>
      <c r="BA1944" s="148"/>
      <c r="BB1944" s="148"/>
      <c r="BC1944" s="148"/>
      <c r="BD1944" s="148"/>
      <c r="BE1944" s="148"/>
      <c r="BF1944" s="148"/>
      <c r="BG1944" s="148"/>
      <c r="BH1944" s="148"/>
    </row>
    <row r="1945" spans="1:60" outlineLevel="1" x14ac:dyDescent="0.2">
      <c r="A1945" s="155"/>
      <c r="B1945" s="156"/>
      <c r="C1945" s="185" t="s">
        <v>864</v>
      </c>
      <c r="D1945" s="158"/>
      <c r="E1945" s="159">
        <v>472.43</v>
      </c>
      <c r="F1945" s="157"/>
      <c r="G1945" s="157"/>
      <c r="H1945" s="157"/>
      <c r="I1945" s="157"/>
      <c r="J1945" s="157"/>
      <c r="K1945" s="157"/>
      <c r="L1945" s="157"/>
      <c r="M1945" s="157"/>
      <c r="N1945" s="157"/>
      <c r="O1945" s="157"/>
      <c r="P1945" s="157"/>
      <c r="Q1945" s="157"/>
      <c r="R1945" s="157"/>
      <c r="S1945" s="157"/>
      <c r="T1945" s="157"/>
      <c r="U1945" s="157"/>
      <c r="V1945" s="157"/>
      <c r="W1945" s="157"/>
      <c r="X1945" s="157"/>
      <c r="Y1945" s="148"/>
      <c r="Z1945" s="148"/>
      <c r="AA1945" s="148"/>
      <c r="AB1945" s="148"/>
      <c r="AC1945" s="148"/>
      <c r="AD1945" s="148"/>
      <c r="AE1945" s="148"/>
      <c r="AF1945" s="148"/>
      <c r="AG1945" s="148" t="s">
        <v>287</v>
      </c>
      <c r="AH1945" s="148">
        <v>0</v>
      </c>
      <c r="AI1945" s="148"/>
      <c r="AJ1945" s="148"/>
      <c r="AK1945" s="148"/>
      <c r="AL1945" s="148"/>
      <c r="AM1945" s="148"/>
      <c r="AN1945" s="148"/>
      <c r="AO1945" s="148"/>
      <c r="AP1945" s="148"/>
      <c r="AQ1945" s="148"/>
      <c r="AR1945" s="148"/>
      <c r="AS1945" s="148"/>
      <c r="AT1945" s="148"/>
      <c r="AU1945" s="148"/>
      <c r="AV1945" s="148"/>
      <c r="AW1945" s="148"/>
      <c r="AX1945" s="148"/>
      <c r="AY1945" s="148"/>
      <c r="AZ1945" s="148"/>
      <c r="BA1945" s="148"/>
      <c r="BB1945" s="148"/>
      <c r="BC1945" s="148"/>
      <c r="BD1945" s="148"/>
      <c r="BE1945" s="148"/>
      <c r="BF1945" s="148"/>
      <c r="BG1945" s="148"/>
      <c r="BH1945" s="148"/>
    </row>
    <row r="1946" spans="1:60" outlineLevel="1" x14ac:dyDescent="0.2">
      <c r="A1946" s="167">
        <v>441</v>
      </c>
      <c r="B1946" s="168" t="s">
        <v>1882</v>
      </c>
      <c r="C1946" s="184" t="s">
        <v>1883</v>
      </c>
      <c r="D1946" s="169" t="s">
        <v>445</v>
      </c>
      <c r="E1946" s="170">
        <v>588.70000000000005</v>
      </c>
      <c r="F1946" s="171"/>
      <c r="G1946" s="172">
        <f>ROUND(E1946*F1946,2)</f>
        <v>0</v>
      </c>
      <c r="H1946" s="171"/>
      <c r="I1946" s="172">
        <f>ROUND(E1946*H1946,2)</f>
        <v>0</v>
      </c>
      <c r="J1946" s="171"/>
      <c r="K1946" s="172">
        <f>ROUND(E1946*J1946,2)</f>
        <v>0</v>
      </c>
      <c r="L1946" s="172">
        <v>15</v>
      </c>
      <c r="M1946" s="172">
        <f>G1946*(1+L1946/100)</f>
        <v>0</v>
      </c>
      <c r="N1946" s="172">
        <v>0</v>
      </c>
      <c r="O1946" s="172">
        <f>ROUND(E1946*N1946,2)</f>
        <v>0</v>
      </c>
      <c r="P1946" s="172">
        <v>0</v>
      </c>
      <c r="Q1946" s="172">
        <f>ROUND(E1946*P1946,2)</f>
        <v>0</v>
      </c>
      <c r="R1946" s="172"/>
      <c r="S1946" s="172" t="s">
        <v>282</v>
      </c>
      <c r="T1946" s="173" t="s">
        <v>283</v>
      </c>
      <c r="U1946" s="157">
        <v>0</v>
      </c>
      <c r="V1946" s="157">
        <f>ROUND(E1946*U1946,2)</f>
        <v>0</v>
      </c>
      <c r="W1946" s="157"/>
      <c r="X1946" s="157" t="s">
        <v>292</v>
      </c>
      <c r="Y1946" s="148"/>
      <c r="Z1946" s="148"/>
      <c r="AA1946" s="148"/>
      <c r="AB1946" s="148"/>
      <c r="AC1946" s="148"/>
      <c r="AD1946" s="148"/>
      <c r="AE1946" s="148"/>
      <c r="AF1946" s="148"/>
      <c r="AG1946" s="148" t="s">
        <v>1242</v>
      </c>
      <c r="AH1946" s="148"/>
      <c r="AI1946" s="148"/>
      <c r="AJ1946" s="148"/>
      <c r="AK1946" s="148"/>
      <c r="AL1946" s="148"/>
      <c r="AM1946" s="148"/>
      <c r="AN1946" s="148"/>
      <c r="AO1946" s="148"/>
      <c r="AP1946" s="148"/>
      <c r="AQ1946" s="148"/>
      <c r="AR1946" s="148"/>
      <c r="AS1946" s="148"/>
      <c r="AT1946" s="148"/>
      <c r="AU1946" s="148"/>
      <c r="AV1946" s="148"/>
      <c r="AW1946" s="148"/>
      <c r="AX1946" s="148"/>
      <c r="AY1946" s="148"/>
      <c r="AZ1946" s="148"/>
      <c r="BA1946" s="148"/>
      <c r="BB1946" s="148"/>
      <c r="BC1946" s="148"/>
      <c r="BD1946" s="148"/>
      <c r="BE1946" s="148"/>
      <c r="BF1946" s="148"/>
      <c r="BG1946" s="148"/>
      <c r="BH1946" s="148"/>
    </row>
    <row r="1947" spans="1:60" outlineLevel="1" x14ac:dyDescent="0.2">
      <c r="A1947" s="155"/>
      <c r="B1947" s="156"/>
      <c r="C1947" s="185" t="s">
        <v>1884</v>
      </c>
      <c r="D1947" s="158"/>
      <c r="E1947" s="159"/>
      <c r="F1947" s="157"/>
      <c r="G1947" s="157"/>
      <c r="H1947" s="157"/>
      <c r="I1947" s="157"/>
      <c r="J1947" s="157"/>
      <c r="K1947" s="157"/>
      <c r="L1947" s="157"/>
      <c r="M1947" s="157"/>
      <c r="N1947" s="157"/>
      <c r="O1947" s="157"/>
      <c r="P1947" s="157"/>
      <c r="Q1947" s="157"/>
      <c r="R1947" s="157"/>
      <c r="S1947" s="157"/>
      <c r="T1947" s="157"/>
      <c r="U1947" s="157"/>
      <c r="V1947" s="157"/>
      <c r="W1947" s="157"/>
      <c r="X1947" s="157"/>
      <c r="Y1947" s="148"/>
      <c r="Z1947" s="148"/>
      <c r="AA1947" s="148"/>
      <c r="AB1947" s="148"/>
      <c r="AC1947" s="148"/>
      <c r="AD1947" s="148"/>
      <c r="AE1947" s="148"/>
      <c r="AF1947" s="148"/>
      <c r="AG1947" s="148" t="s">
        <v>287</v>
      </c>
      <c r="AH1947" s="148">
        <v>0</v>
      </c>
      <c r="AI1947" s="148"/>
      <c r="AJ1947" s="148"/>
      <c r="AK1947" s="148"/>
      <c r="AL1947" s="148"/>
      <c r="AM1947" s="148"/>
      <c r="AN1947" s="148"/>
      <c r="AO1947" s="148"/>
      <c r="AP1947" s="148"/>
      <c r="AQ1947" s="148"/>
      <c r="AR1947" s="148"/>
      <c r="AS1947" s="148"/>
      <c r="AT1947" s="148"/>
      <c r="AU1947" s="148"/>
      <c r="AV1947" s="148"/>
      <c r="AW1947" s="148"/>
      <c r="AX1947" s="148"/>
      <c r="AY1947" s="148"/>
      <c r="AZ1947" s="148"/>
      <c r="BA1947" s="148"/>
      <c r="BB1947" s="148"/>
      <c r="BC1947" s="148"/>
      <c r="BD1947" s="148"/>
      <c r="BE1947" s="148"/>
      <c r="BF1947" s="148"/>
      <c r="BG1947" s="148"/>
      <c r="BH1947" s="148"/>
    </row>
    <row r="1948" spans="1:60" outlineLevel="1" x14ac:dyDescent="0.2">
      <c r="A1948" s="155"/>
      <c r="B1948" s="156"/>
      <c r="C1948" s="185" t="s">
        <v>1885</v>
      </c>
      <c r="D1948" s="158"/>
      <c r="E1948" s="159">
        <v>588.70000000000005</v>
      </c>
      <c r="F1948" s="157"/>
      <c r="G1948" s="157"/>
      <c r="H1948" s="157"/>
      <c r="I1948" s="157"/>
      <c r="J1948" s="157"/>
      <c r="K1948" s="157"/>
      <c r="L1948" s="157"/>
      <c r="M1948" s="157"/>
      <c r="N1948" s="157"/>
      <c r="O1948" s="157"/>
      <c r="P1948" s="157"/>
      <c r="Q1948" s="157"/>
      <c r="R1948" s="157"/>
      <c r="S1948" s="157"/>
      <c r="T1948" s="157"/>
      <c r="U1948" s="157"/>
      <c r="V1948" s="157"/>
      <c r="W1948" s="157"/>
      <c r="X1948" s="157"/>
      <c r="Y1948" s="148"/>
      <c r="Z1948" s="148"/>
      <c r="AA1948" s="148"/>
      <c r="AB1948" s="148"/>
      <c r="AC1948" s="148"/>
      <c r="AD1948" s="148"/>
      <c r="AE1948" s="148"/>
      <c r="AF1948" s="148"/>
      <c r="AG1948" s="148" t="s">
        <v>287</v>
      </c>
      <c r="AH1948" s="148">
        <v>0</v>
      </c>
      <c r="AI1948" s="148"/>
      <c r="AJ1948" s="148"/>
      <c r="AK1948" s="148"/>
      <c r="AL1948" s="148"/>
      <c r="AM1948" s="148"/>
      <c r="AN1948" s="148"/>
      <c r="AO1948" s="148"/>
      <c r="AP1948" s="148"/>
      <c r="AQ1948" s="148"/>
      <c r="AR1948" s="148"/>
      <c r="AS1948" s="148"/>
      <c r="AT1948" s="148"/>
      <c r="AU1948" s="148"/>
      <c r="AV1948" s="148"/>
      <c r="AW1948" s="148"/>
      <c r="AX1948" s="148"/>
      <c r="AY1948" s="148"/>
      <c r="AZ1948" s="148"/>
      <c r="BA1948" s="148"/>
      <c r="BB1948" s="148"/>
      <c r="BC1948" s="148"/>
      <c r="BD1948" s="148"/>
      <c r="BE1948" s="148"/>
      <c r="BF1948" s="148"/>
      <c r="BG1948" s="148"/>
      <c r="BH1948" s="148"/>
    </row>
    <row r="1949" spans="1:60" outlineLevel="1" x14ac:dyDescent="0.2">
      <c r="A1949" s="167">
        <v>442</v>
      </c>
      <c r="B1949" s="168" t="s">
        <v>1886</v>
      </c>
      <c r="C1949" s="184" t="s">
        <v>1887</v>
      </c>
      <c r="D1949" s="169" t="s">
        <v>353</v>
      </c>
      <c r="E1949" s="170">
        <v>472.42500000000001</v>
      </c>
      <c r="F1949" s="171"/>
      <c r="G1949" s="172">
        <f>ROUND(E1949*F1949,2)</f>
        <v>0</v>
      </c>
      <c r="H1949" s="171"/>
      <c r="I1949" s="172">
        <f>ROUND(E1949*H1949,2)</f>
        <v>0</v>
      </c>
      <c r="J1949" s="171"/>
      <c r="K1949" s="172">
        <f>ROUND(E1949*J1949,2)</f>
        <v>0</v>
      </c>
      <c r="L1949" s="172">
        <v>15</v>
      </c>
      <c r="M1949" s="172">
        <f>G1949*(1+L1949/100)</f>
        <v>0</v>
      </c>
      <c r="N1949" s="172">
        <v>0</v>
      </c>
      <c r="O1949" s="172">
        <f>ROUND(E1949*N1949,2)</f>
        <v>0</v>
      </c>
      <c r="P1949" s="172">
        <v>0</v>
      </c>
      <c r="Q1949" s="172">
        <f>ROUND(E1949*P1949,2)</f>
        <v>0</v>
      </c>
      <c r="R1949" s="172"/>
      <c r="S1949" s="172" t="s">
        <v>291</v>
      </c>
      <c r="T1949" s="173" t="s">
        <v>283</v>
      </c>
      <c r="U1949" s="157">
        <v>0</v>
      </c>
      <c r="V1949" s="157">
        <f>ROUND(E1949*U1949,2)</f>
        <v>0</v>
      </c>
      <c r="W1949" s="157"/>
      <c r="X1949" s="157" t="s">
        <v>292</v>
      </c>
      <c r="Y1949" s="148"/>
      <c r="Z1949" s="148"/>
      <c r="AA1949" s="148"/>
      <c r="AB1949" s="148"/>
      <c r="AC1949" s="148"/>
      <c r="AD1949" s="148"/>
      <c r="AE1949" s="148"/>
      <c r="AF1949" s="148"/>
      <c r="AG1949" s="148" t="s">
        <v>1242</v>
      </c>
      <c r="AH1949" s="148"/>
      <c r="AI1949" s="148"/>
      <c r="AJ1949" s="148"/>
      <c r="AK1949" s="148"/>
      <c r="AL1949" s="148"/>
      <c r="AM1949" s="148"/>
      <c r="AN1949" s="148"/>
      <c r="AO1949" s="148"/>
      <c r="AP1949" s="148"/>
      <c r="AQ1949" s="148"/>
      <c r="AR1949" s="148"/>
      <c r="AS1949" s="148"/>
      <c r="AT1949" s="148"/>
      <c r="AU1949" s="148"/>
      <c r="AV1949" s="148"/>
      <c r="AW1949" s="148"/>
      <c r="AX1949" s="148"/>
      <c r="AY1949" s="148"/>
      <c r="AZ1949" s="148"/>
      <c r="BA1949" s="148"/>
      <c r="BB1949" s="148"/>
      <c r="BC1949" s="148"/>
      <c r="BD1949" s="148"/>
      <c r="BE1949" s="148"/>
      <c r="BF1949" s="148"/>
      <c r="BG1949" s="148"/>
      <c r="BH1949" s="148"/>
    </row>
    <row r="1950" spans="1:60" outlineLevel="1" x14ac:dyDescent="0.2">
      <c r="A1950" s="155"/>
      <c r="B1950" s="156"/>
      <c r="C1950" s="185" t="s">
        <v>1881</v>
      </c>
      <c r="D1950" s="158"/>
      <c r="E1950" s="159"/>
      <c r="F1950" s="157"/>
      <c r="G1950" s="157"/>
      <c r="H1950" s="157"/>
      <c r="I1950" s="157"/>
      <c r="J1950" s="157"/>
      <c r="K1950" s="157"/>
      <c r="L1950" s="157"/>
      <c r="M1950" s="157"/>
      <c r="N1950" s="157"/>
      <c r="O1950" s="157"/>
      <c r="P1950" s="157"/>
      <c r="Q1950" s="157"/>
      <c r="R1950" s="157"/>
      <c r="S1950" s="157"/>
      <c r="T1950" s="157"/>
      <c r="U1950" s="157"/>
      <c r="V1950" s="157"/>
      <c r="W1950" s="157"/>
      <c r="X1950" s="157"/>
      <c r="Y1950" s="148"/>
      <c r="Z1950" s="148"/>
      <c r="AA1950" s="148"/>
      <c r="AB1950" s="148"/>
      <c r="AC1950" s="148"/>
      <c r="AD1950" s="148"/>
      <c r="AE1950" s="148"/>
      <c r="AF1950" s="148"/>
      <c r="AG1950" s="148" t="s">
        <v>287</v>
      </c>
      <c r="AH1950" s="148">
        <v>0</v>
      </c>
      <c r="AI1950" s="148"/>
      <c r="AJ1950" s="148"/>
      <c r="AK1950" s="148"/>
      <c r="AL1950" s="148"/>
      <c r="AM1950" s="148"/>
      <c r="AN1950" s="148"/>
      <c r="AO1950" s="148"/>
      <c r="AP1950" s="148"/>
      <c r="AQ1950" s="148"/>
      <c r="AR1950" s="148"/>
      <c r="AS1950" s="148"/>
      <c r="AT1950" s="148"/>
      <c r="AU1950" s="148"/>
      <c r="AV1950" s="148"/>
      <c r="AW1950" s="148"/>
      <c r="AX1950" s="148"/>
      <c r="AY1950" s="148"/>
      <c r="AZ1950" s="148"/>
      <c r="BA1950" s="148"/>
      <c r="BB1950" s="148"/>
      <c r="BC1950" s="148"/>
      <c r="BD1950" s="148"/>
      <c r="BE1950" s="148"/>
      <c r="BF1950" s="148"/>
      <c r="BG1950" s="148"/>
      <c r="BH1950" s="148"/>
    </row>
    <row r="1951" spans="1:60" ht="22.5" outlineLevel="1" x14ac:dyDescent="0.2">
      <c r="A1951" s="155"/>
      <c r="B1951" s="156"/>
      <c r="C1951" s="185" t="s">
        <v>861</v>
      </c>
      <c r="D1951" s="158"/>
      <c r="E1951" s="159"/>
      <c r="F1951" s="157"/>
      <c r="G1951" s="157"/>
      <c r="H1951" s="157"/>
      <c r="I1951" s="157"/>
      <c r="J1951" s="157"/>
      <c r="K1951" s="157"/>
      <c r="L1951" s="157"/>
      <c r="M1951" s="157"/>
      <c r="N1951" s="157"/>
      <c r="O1951" s="157"/>
      <c r="P1951" s="157"/>
      <c r="Q1951" s="157"/>
      <c r="R1951" s="157"/>
      <c r="S1951" s="157"/>
      <c r="T1951" s="157"/>
      <c r="U1951" s="157"/>
      <c r="V1951" s="157"/>
      <c r="W1951" s="157"/>
      <c r="X1951" s="157"/>
      <c r="Y1951" s="148"/>
      <c r="Z1951" s="148"/>
      <c r="AA1951" s="148"/>
      <c r="AB1951" s="148"/>
      <c r="AC1951" s="148"/>
      <c r="AD1951" s="148"/>
      <c r="AE1951" s="148"/>
      <c r="AF1951" s="148"/>
      <c r="AG1951" s="148" t="s">
        <v>287</v>
      </c>
      <c r="AH1951" s="148">
        <v>0</v>
      </c>
      <c r="AI1951" s="148"/>
      <c r="AJ1951" s="148"/>
      <c r="AK1951" s="148"/>
      <c r="AL1951" s="148"/>
      <c r="AM1951" s="148"/>
      <c r="AN1951" s="148"/>
      <c r="AO1951" s="148"/>
      <c r="AP1951" s="148"/>
      <c r="AQ1951" s="148"/>
      <c r="AR1951" s="148"/>
      <c r="AS1951" s="148"/>
      <c r="AT1951" s="148"/>
      <c r="AU1951" s="148"/>
      <c r="AV1951" s="148"/>
      <c r="AW1951" s="148"/>
      <c r="AX1951" s="148"/>
      <c r="AY1951" s="148"/>
      <c r="AZ1951" s="148"/>
      <c r="BA1951" s="148"/>
      <c r="BB1951" s="148"/>
      <c r="BC1951" s="148"/>
      <c r="BD1951" s="148"/>
      <c r="BE1951" s="148"/>
      <c r="BF1951" s="148"/>
      <c r="BG1951" s="148"/>
      <c r="BH1951" s="148"/>
    </row>
    <row r="1952" spans="1:60" ht="22.5" outlineLevel="1" x14ac:dyDescent="0.2">
      <c r="A1952" s="155"/>
      <c r="B1952" s="156"/>
      <c r="C1952" s="185" t="s">
        <v>862</v>
      </c>
      <c r="D1952" s="158"/>
      <c r="E1952" s="159"/>
      <c r="F1952" s="157"/>
      <c r="G1952" s="157"/>
      <c r="H1952" s="157"/>
      <c r="I1952" s="157"/>
      <c r="J1952" s="157"/>
      <c r="K1952" s="157"/>
      <c r="L1952" s="157"/>
      <c r="M1952" s="157"/>
      <c r="N1952" s="157"/>
      <c r="O1952" s="157"/>
      <c r="P1952" s="157"/>
      <c r="Q1952" s="157"/>
      <c r="R1952" s="157"/>
      <c r="S1952" s="157"/>
      <c r="T1952" s="157"/>
      <c r="U1952" s="157"/>
      <c r="V1952" s="157"/>
      <c r="W1952" s="157"/>
      <c r="X1952" s="157"/>
      <c r="Y1952" s="148"/>
      <c r="Z1952" s="148"/>
      <c r="AA1952" s="148"/>
      <c r="AB1952" s="148"/>
      <c r="AC1952" s="148"/>
      <c r="AD1952" s="148"/>
      <c r="AE1952" s="148"/>
      <c r="AF1952" s="148"/>
      <c r="AG1952" s="148" t="s">
        <v>287</v>
      </c>
      <c r="AH1952" s="148">
        <v>0</v>
      </c>
      <c r="AI1952" s="148"/>
      <c r="AJ1952" s="148"/>
      <c r="AK1952" s="148"/>
      <c r="AL1952" s="148"/>
      <c r="AM1952" s="148"/>
      <c r="AN1952" s="148"/>
      <c r="AO1952" s="148"/>
      <c r="AP1952" s="148"/>
      <c r="AQ1952" s="148"/>
      <c r="AR1952" s="148"/>
      <c r="AS1952" s="148"/>
      <c r="AT1952" s="148"/>
      <c r="AU1952" s="148"/>
      <c r="AV1952" s="148"/>
      <c r="AW1952" s="148"/>
      <c r="AX1952" s="148"/>
      <c r="AY1952" s="148"/>
      <c r="AZ1952" s="148"/>
      <c r="BA1952" s="148"/>
      <c r="BB1952" s="148"/>
      <c r="BC1952" s="148"/>
      <c r="BD1952" s="148"/>
      <c r="BE1952" s="148"/>
      <c r="BF1952" s="148"/>
      <c r="BG1952" s="148"/>
      <c r="BH1952" s="148"/>
    </row>
    <row r="1953" spans="1:60" ht="22.5" outlineLevel="1" x14ac:dyDescent="0.2">
      <c r="A1953" s="155"/>
      <c r="B1953" s="156"/>
      <c r="C1953" s="185" t="s">
        <v>863</v>
      </c>
      <c r="D1953" s="158"/>
      <c r="E1953" s="159"/>
      <c r="F1953" s="157"/>
      <c r="G1953" s="157"/>
      <c r="H1953" s="157"/>
      <c r="I1953" s="157"/>
      <c r="J1953" s="157"/>
      <c r="K1953" s="157"/>
      <c r="L1953" s="157"/>
      <c r="M1953" s="157"/>
      <c r="N1953" s="157"/>
      <c r="O1953" s="157"/>
      <c r="P1953" s="157"/>
      <c r="Q1953" s="157"/>
      <c r="R1953" s="157"/>
      <c r="S1953" s="157"/>
      <c r="T1953" s="157"/>
      <c r="U1953" s="157"/>
      <c r="V1953" s="157"/>
      <c r="W1953" s="157"/>
      <c r="X1953" s="157"/>
      <c r="Y1953" s="148"/>
      <c r="Z1953" s="148"/>
      <c r="AA1953" s="148"/>
      <c r="AB1953" s="148"/>
      <c r="AC1953" s="148"/>
      <c r="AD1953" s="148"/>
      <c r="AE1953" s="148"/>
      <c r="AF1953" s="148"/>
      <c r="AG1953" s="148" t="s">
        <v>287</v>
      </c>
      <c r="AH1953" s="148">
        <v>0</v>
      </c>
      <c r="AI1953" s="148"/>
      <c r="AJ1953" s="148"/>
      <c r="AK1953" s="148"/>
      <c r="AL1953" s="148"/>
      <c r="AM1953" s="148"/>
      <c r="AN1953" s="148"/>
      <c r="AO1953" s="148"/>
      <c r="AP1953" s="148"/>
      <c r="AQ1953" s="148"/>
      <c r="AR1953" s="148"/>
      <c r="AS1953" s="148"/>
      <c r="AT1953" s="148"/>
      <c r="AU1953" s="148"/>
      <c r="AV1953" s="148"/>
      <c r="AW1953" s="148"/>
      <c r="AX1953" s="148"/>
      <c r="AY1953" s="148"/>
      <c r="AZ1953" s="148"/>
      <c r="BA1953" s="148"/>
      <c r="BB1953" s="148"/>
      <c r="BC1953" s="148"/>
      <c r="BD1953" s="148"/>
      <c r="BE1953" s="148"/>
      <c r="BF1953" s="148"/>
      <c r="BG1953" s="148"/>
      <c r="BH1953" s="148"/>
    </row>
    <row r="1954" spans="1:60" outlineLevel="1" x14ac:dyDescent="0.2">
      <c r="A1954" s="155"/>
      <c r="B1954" s="156"/>
      <c r="C1954" s="185" t="s">
        <v>864</v>
      </c>
      <c r="D1954" s="158"/>
      <c r="E1954" s="159">
        <v>472.43</v>
      </c>
      <c r="F1954" s="157"/>
      <c r="G1954" s="157"/>
      <c r="H1954" s="157"/>
      <c r="I1954" s="157"/>
      <c r="J1954" s="157"/>
      <c r="K1954" s="157"/>
      <c r="L1954" s="157"/>
      <c r="M1954" s="157"/>
      <c r="N1954" s="157"/>
      <c r="O1954" s="157"/>
      <c r="P1954" s="157"/>
      <c r="Q1954" s="157"/>
      <c r="R1954" s="157"/>
      <c r="S1954" s="157"/>
      <c r="T1954" s="157"/>
      <c r="U1954" s="157"/>
      <c r="V1954" s="157"/>
      <c r="W1954" s="157"/>
      <c r="X1954" s="157"/>
      <c r="Y1954" s="148"/>
      <c r="Z1954" s="148"/>
      <c r="AA1954" s="148"/>
      <c r="AB1954" s="148"/>
      <c r="AC1954" s="148"/>
      <c r="AD1954" s="148"/>
      <c r="AE1954" s="148"/>
      <c r="AF1954" s="148"/>
      <c r="AG1954" s="148" t="s">
        <v>287</v>
      </c>
      <c r="AH1954" s="148">
        <v>0</v>
      </c>
      <c r="AI1954" s="148"/>
      <c r="AJ1954" s="148"/>
      <c r="AK1954" s="148"/>
      <c r="AL1954" s="148"/>
      <c r="AM1954" s="148"/>
      <c r="AN1954" s="148"/>
      <c r="AO1954" s="148"/>
      <c r="AP1954" s="148"/>
      <c r="AQ1954" s="148"/>
      <c r="AR1954" s="148"/>
      <c r="AS1954" s="148"/>
      <c r="AT1954" s="148"/>
      <c r="AU1954" s="148"/>
      <c r="AV1954" s="148"/>
      <c r="AW1954" s="148"/>
      <c r="AX1954" s="148"/>
      <c r="AY1954" s="148"/>
      <c r="AZ1954" s="148"/>
      <c r="BA1954" s="148"/>
      <c r="BB1954" s="148"/>
      <c r="BC1954" s="148"/>
      <c r="BD1954" s="148"/>
      <c r="BE1954" s="148"/>
      <c r="BF1954" s="148"/>
      <c r="BG1954" s="148"/>
      <c r="BH1954" s="148"/>
    </row>
    <row r="1955" spans="1:60" ht="22.5" outlineLevel="1" x14ac:dyDescent="0.2">
      <c r="A1955" s="167">
        <v>443</v>
      </c>
      <c r="B1955" s="168" t="s">
        <v>1888</v>
      </c>
      <c r="C1955" s="184" t="s">
        <v>1889</v>
      </c>
      <c r="D1955" s="169" t="s">
        <v>353</v>
      </c>
      <c r="E1955" s="170">
        <v>519.66750000000002</v>
      </c>
      <c r="F1955" s="171"/>
      <c r="G1955" s="172">
        <f>ROUND(E1955*F1955,2)</f>
        <v>0</v>
      </c>
      <c r="H1955" s="171"/>
      <c r="I1955" s="172">
        <f>ROUND(E1955*H1955,2)</f>
        <v>0</v>
      </c>
      <c r="J1955" s="171"/>
      <c r="K1955" s="172">
        <f>ROUND(E1955*J1955,2)</f>
        <v>0</v>
      </c>
      <c r="L1955" s="172">
        <v>15</v>
      </c>
      <c r="M1955" s="172">
        <f>G1955*(1+L1955/100)</f>
        <v>0</v>
      </c>
      <c r="N1955" s="172">
        <v>0</v>
      </c>
      <c r="O1955" s="172">
        <f>ROUND(E1955*N1955,2)</f>
        <v>0</v>
      </c>
      <c r="P1955" s="172">
        <v>0</v>
      </c>
      <c r="Q1955" s="172">
        <f>ROUND(E1955*P1955,2)</f>
        <v>0</v>
      </c>
      <c r="R1955" s="172"/>
      <c r="S1955" s="172" t="s">
        <v>282</v>
      </c>
      <c r="T1955" s="173" t="s">
        <v>283</v>
      </c>
      <c r="U1955" s="157">
        <v>0</v>
      </c>
      <c r="V1955" s="157">
        <f>ROUND(E1955*U1955,2)</f>
        <v>0</v>
      </c>
      <c r="W1955" s="157"/>
      <c r="X1955" s="157" t="s">
        <v>292</v>
      </c>
      <c r="Y1955" s="148"/>
      <c r="Z1955" s="148"/>
      <c r="AA1955" s="148"/>
      <c r="AB1955" s="148"/>
      <c r="AC1955" s="148"/>
      <c r="AD1955" s="148"/>
      <c r="AE1955" s="148"/>
      <c r="AF1955" s="148"/>
      <c r="AG1955" s="148" t="s">
        <v>1242</v>
      </c>
      <c r="AH1955" s="148"/>
      <c r="AI1955" s="148"/>
      <c r="AJ1955" s="148"/>
      <c r="AK1955" s="148"/>
      <c r="AL1955" s="148"/>
      <c r="AM1955" s="148"/>
      <c r="AN1955" s="148"/>
      <c r="AO1955" s="148"/>
      <c r="AP1955" s="148"/>
      <c r="AQ1955" s="148"/>
      <c r="AR1955" s="148"/>
      <c r="AS1955" s="148"/>
      <c r="AT1955" s="148"/>
      <c r="AU1955" s="148"/>
      <c r="AV1955" s="148"/>
      <c r="AW1955" s="148"/>
      <c r="AX1955" s="148"/>
      <c r="AY1955" s="148"/>
      <c r="AZ1955" s="148"/>
      <c r="BA1955" s="148"/>
      <c r="BB1955" s="148"/>
      <c r="BC1955" s="148"/>
      <c r="BD1955" s="148"/>
      <c r="BE1955" s="148"/>
      <c r="BF1955" s="148"/>
      <c r="BG1955" s="148"/>
      <c r="BH1955" s="148"/>
    </row>
    <row r="1956" spans="1:60" outlineLevel="1" x14ac:dyDescent="0.2">
      <c r="A1956" s="155"/>
      <c r="B1956" s="156"/>
      <c r="C1956" s="185" t="s">
        <v>1881</v>
      </c>
      <c r="D1956" s="158"/>
      <c r="E1956" s="159"/>
      <c r="F1956" s="157"/>
      <c r="G1956" s="157"/>
      <c r="H1956" s="157"/>
      <c r="I1956" s="157"/>
      <c r="J1956" s="157"/>
      <c r="K1956" s="157"/>
      <c r="L1956" s="157"/>
      <c r="M1956" s="157"/>
      <c r="N1956" s="157"/>
      <c r="O1956" s="157"/>
      <c r="P1956" s="157"/>
      <c r="Q1956" s="157"/>
      <c r="R1956" s="157"/>
      <c r="S1956" s="157"/>
      <c r="T1956" s="157"/>
      <c r="U1956" s="157"/>
      <c r="V1956" s="157"/>
      <c r="W1956" s="157"/>
      <c r="X1956" s="157"/>
      <c r="Y1956" s="148"/>
      <c r="Z1956" s="148"/>
      <c r="AA1956" s="148"/>
      <c r="AB1956" s="148"/>
      <c r="AC1956" s="148"/>
      <c r="AD1956" s="148"/>
      <c r="AE1956" s="148"/>
      <c r="AF1956" s="148"/>
      <c r="AG1956" s="148" t="s">
        <v>287</v>
      </c>
      <c r="AH1956" s="148">
        <v>0</v>
      </c>
      <c r="AI1956" s="148"/>
      <c r="AJ1956" s="148"/>
      <c r="AK1956" s="148"/>
      <c r="AL1956" s="148"/>
      <c r="AM1956" s="148"/>
      <c r="AN1956" s="148"/>
      <c r="AO1956" s="148"/>
      <c r="AP1956" s="148"/>
      <c r="AQ1956" s="148"/>
      <c r="AR1956" s="148"/>
      <c r="AS1956" s="148"/>
      <c r="AT1956" s="148"/>
      <c r="AU1956" s="148"/>
      <c r="AV1956" s="148"/>
      <c r="AW1956" s="148"/>
      <c r="AX1956" s="148"/>
      <c r="AY1956" s="148"/>
      <c r="AZ1956" s="148"/>
      <c r="BA1956" s="148"/>
      <c r="BB1956" s="148"/>
      <c r="BC1956" s="148"/>
      <c r="BD1956" s="148"/>
      <c r="BE1956" s="148"/>
      <c r="BF1956" s="148"/>
      <c r="BG1956" s="148"/>
      <c r="BH1956" s="148"/>
    </row>
    <row r="1957" spans="1:60" outlineLevel="1" x14ac:dyDescent="0.2">
      <c r="A1957" s="155"/>
      <c r="B1957" s="156"/>
      <c r="C1957" s="185" t="s">
        <v>373</v>
      </c>
      <c r="D1957" s="158"/>
      <c r="E1957" s="159"/>
      <c r="F1957" s="157"/>
      <c r="G1957" s="157"/>
      <c r="H1957" s="157"/>
      <c r="I1957" s="157"/>
      <c r="J1957" s="157"/>
      <c r="K1957" s="157"/>
      <c r="L1957" s="157"/>
      <c r="M1957" s="157"/>
      <c r="N1957" s="157"/>
      <c r="O1957" s="157"/>
      <c r="P1957" s="157"/>
      <c r="Q1957" s="157"/>
      <c r="R1957" s="157"/>
      <c r="S1957" s="157"/>
      <c r="T1957" s="157"/>
      <c r="U1957" s="157"/>
      <c r="V1957" s="157"/>
      <c r="W1957" s="157"/>
      <c r="X1957" s="157"/>
      <c r="Y1957" s="148"/>
      <c r="Z1957" s="148"/>
      <c r="AA1957" s="148"/>
      <c r="AB1957" s="148"/>
      <c r="AC1957" s="148"/>
      <c r="AD1957" s="148"/>
      <c r="AE1957" s="148"/>
      <c r="AF1957" s="148"/>
      <c r="AG1957" s="148" t="s">
        <v>287</v>
      </c>
      <c r="AH1957" s="148">
        <v>0</v>
      </c>
      <c r="AI1957" s="148"/>
      <c r="AJ1957" s="148"/>
      <c r="AK1957" s="148"/>
      <c r="AL1957" s="148"/>
      <c r="AM1957" s="148"/>
      <c r="AN1957" s="148"/>
      <c r="AO1957" s="148"/>
      <c r="AP1957" s="148"/>
      <c r="AQ1957" s="148"/>
      <c r="AR1957" s="148"/>
      <c r="AS1957" s="148"/>
      <c r="AT1957" s="148"/>
      <c r="AU1957" s="148"/>
      <c r="AV1957" s="148"/>
      <c r="AW1957" s="148"/>
      <c r="AX1957" s="148"/>
      <c r="AY1957" s="148"/>
      <c r="AZ1957" s="148"/>
      <c r="BA1957" s="148"/>
      <c r="BB1957" s="148"/>
      <c r="BC1957" s="148"/>
      <c r="BD1957" s="148"/>
      <c r="BE1957" s="148"/>
      <c r="BF1957" s="148"/>
      <c r="BG1957" s="148"/>
      <c r="BH1957" s="148"/>
    </row>
    <row r="1958" spans="1:60" ht="22.5" outlineLevel="1" x14ac:dyDescent="0.2">
      <c r="A1958" s="155"/>
      <c r="B1958" s="156"/>
      <c r="C1958" s="185" t="s">
        <v>861</v>
      </c>
      <c r="D1958" s="158"/>
      <c r="E1958" s="159"/>
      <c r="F1958" s="157"/>
      <c r="G1958" s="157"/>
      <c r="H1958" s="157"/>
      <c r="I1958" s="157"/>
      <c r="J1958" s="157"/>
      <c r="K1958" s="157"/>
      <c r="L1958" s="157"/>
      <c r="M1958" s="157"/>
      <c r="N1958" s="157"/>
      <c r="O1958" s="157"/>
      <c r="P1958" s="157"/>
      <c r="Q1958" s="157"/>
      <c r="R1958" s="157"/>
      <c r="S1958" s="157"/>
      <c r="T1958" s="157"/>
      <c r="U1958" s="157"/>
      <c r="V1958" s="157"/>
      <c r="W1958" s="157"/>
      <c r="X1958" s="157"/>
      <c r="Y1958" s="148"/>
      <c r="Z1958" s="148"/>
      <c r="AA1958" s="148"/>
      <c r="AB1958" s="148"/>
      <c r="AC1958" s="148"/>
      <c r="AD1958" s="148"/>
      <c r="AE1958" s="148"/>
      <c r="AF1958" s="148"/>
      <c r="AG1958" s="148" t="s">
        <v>287</v>
      </c>
      <c r="AH1958" s="148">
        <v>0</v>
      </c>
      <c r="AI1958" s="148"/>
      <c r="AJ1958" s="148"/>
      <c r="AK1958" s="148"/>
      <c r="AL1958" s="148"/>
      <c r="AM1958" s="148"/>
      <c r="AN1958" s="148"/>
      <c r="AO1958" s="148"/>
      <c r="AP1958" s="148"/>
      <c r="AQ1958" s="148"/>
      <c r="AR1958" s="148"/>
      <c r="AS1958" s="148"/>
      <c r="AT1958" s="148"/>
      <c r="AU1958" s="148"/>
      <c r="AV1958" s="148"/>
      <c r="AW1958" s="148"/>
      <c r="AX1958" s="148"/>
      <c r="AY1958" s="148"/>
      <c r="AZ1958" s="148"/>
      <c r="BA1958" s="148"/>
      <c r="BB1958" s="148"/>
      <c r="BC1958" s="148"/>
      <c r="BD1958" s="148"/>
      <c r="BE1958" s="148"/>
      <c r="BF1958" s="148"/>
      <c r="BG1958" s="148"/>
      <c r="BH1958" s="148"/>
    </row>
    <row r="1959" spans="1:60" ht="22.5" outlineLevel="1" x14ac:dyDescent="0.2">
      <c r="A1959" s="155"/>
      <c r="B1959" s="156"/>
      <c r="C1959" s="185" t="s">
        <v>862</v>
      </c>
      <c r="D1959" s="158"/>
      <c r="E1959" s="159"/>
      <c r="F1959" s="157"/>
      <c r="G1959" s="157"/>
      <c r="H1959" s="157"/>
      <c r="I1959" s="157"/>
      <c r="J1959" s="157"/>
      <c r="K1959" s="157"/>
      <c r="L1959" s="157"/>
      <c r="M1959" s="157"/>
      <c r="N1959" s="157"/>
      <c r="O1959" s="157"/>
      <c r="P1959" s="157"/>
      <c r="Q1959" s="157"/>
      <c r="R1959" s="157"/>
      <c r="S1959" s="157"/>
      <c r="T1959" s="157"/>
      <c r="U1959" s="157"/>
      <c r="V1959" s="157"/>
      <c r="W1959" s="157"/>
      <c r="X1959" s="157"/>
      <c r="Y1959" s="148"/>
      <c r="Z1959" s="148"/>
      <c r="AA1959" s="148"/>
      <c r="AB1959" s="148"/>
      <c r="AC1959" s="148"/>
      <c r="AD1959" s="148"/>
      <c r="AE1959" s="148"/>
      <c r="AF1959" s="148"/>
      <c r="AG1959" s="148" t="s">
        <v>287</v>
      </c>
      <c r="AH1959" s="148">
        <v>0</v>
      </c>
      <c r="AI1959" s="148"/>
      <c r="AJ1959" s="148"/>
      <c r="AK1959" s="148"/>
      <c r="AL1959" s="148"/>
      <c r="AM1959" s="148"/>
      <c r="AN1959" s="148"/>
      <c r="AO1959" s="148"/>
      <c r="AP1959" s="148"/>
      <c r="AQ1959" s="148"/>
      <c r="AR1959" s="148"/>
      <c r="AS1959" s="148"/>
      <c r="AT1959" s="148"/>
      <c r="AU1959" s="148"/>
      <c r="AV1959" s="148"/>
      <c r="AW1959" s="148"/>
      <c r="AX1959" s="148"/>
      <c r="AY1959" s="148"/>
      <c r="AZ1959" s="148"/>
      <c r="BA1959" s="148"/>
      <c r="BB1959" s="148"/>
      <c r="BC1959" s="148"/>
      <c r="BD1959" s="148"/>
      <c r="BE1959" s="148"/>
      <c r="BF1959" s="148"/>
      <c r="BG1959" s="148"/>
      <c r="BH1959" s="148"/>
    </row>
    <row r="1960" spans="1:60" ht="22.5" outlineLevel="1" x14ac:dyDescent="0.2">
      <c r="A1960" s="155"/>
      <c r="B1960" s="156"/>
      <c r="C1960" s="185" t="s">
        <v>863</v>
      </c>
      <c r="D1960" s="158"/>
      <c r="E1960" s="159"/>
      <c r="F1960" s="157"/>
      <c r="G1960" s="157"/>
      <c r="H1960" s="157"/>
      <c r="I1960" s="157"/>
      <c r="J1960" s="157"/>
      <c r="K1960" s="157"/>
      <c r="L1960" s="157"/>
      <c r="M1960" s="157"/>
      <c r="N1960" s="157"/>
      <c r="O1960" s="157"/>
      <c r="P1960" s="157"/>
      <c r="Q1960" s="157"/>
      <c r="R1960" s="157"/>
      <c r="S1960" s="157"/>
      <c r="T1960" s="157"/>
      <c r="U1960" s="157"/>
      <c r="V1960" s="157"/>
      <c r="W1960" s="157"/>
      <c r="X1960" s="157"/>
      <c r="Y1960" s="148"/>
      <c r="Z1960" s="148"/>
      <c r="AA1960" s="148"/>
      <c r="AB1960" s="148"/>
      <c r="AC1960" s="148"/>
      <c r="AD1960" s="148"/>
      <c r="AE1960" s="148"/>
      <c r="AF1960" s="148"/>
      <c r="AG1960" s="148" t="s">
        <v>287</v>
      </c>
      <c r="AH1960" s="148">
        <v>0</v>
      </c>
      <c r="AI1960" s="148"/>
      <c r="AJ1960" s="148"/>
      <c r="AK1960" s="148"/>
      <c r="AL1960" s="148"/>
      <c r="AM1960" s="148"/>
      <c r="AN1960" s="148"/>
      <c r="AO1960" s="148"/>
      <c r="AP1960" s="148"/>
      <c r="AQ1960" s="148"/>
      <c r="AR1960" s="148"/>
      <c r="AS1960" s="148"/>
      <c r="AT1960" s="148"/>
      <c r="AU1960" s="148"/>
      <c r="AV1960" s="148"/>
      <c r="AW1960" s="148"/>
      <c r="AX1960" s="148"/>
      <c r="AY1960" s="148"/>
      <c r="AZ1960" s="148"/>
      <c r="BA1960" s="148"/>
      <c r="BB1960" s="148"/>
      <c r="BC1960" s="148"/>
      <c r="BD1960" s="148"/>
      <c r="BE1960" s="148"/>
      <c r="BF1960" s="148"/>
      <c r="BG1960" s="148"/>
      <c r="BH1960" s="148"/>
    </row>
    <row r="1961" spans="1:60" outlineLevel="1" x14ac:dyDescent="0.2">
      <c r="A1961" s="155"/>
      <c r="B1961" s="156"/>
      <c r="C1961" s="185" t="s">
        <v>379</v>
      </c>
      <c r="D1961" s="158"/>
      <c r="E1961" s="159"/>
      <c r="F1961" s="157"/>
      <c r="G1961" s="157"/>
      <c r="H1961" s="157"/>
      <c r="I1961" s="157"/>
      <c r="J1961" s="157"/>
      <c r="K1961" s="157"/>
      <c r="L1961" s="157"/>
      <c r="M1961" s="157"/>
      <c r="N1961" s="157"/>
      <c r="O1961" s="157"/>
      <c r="P1961" s="157"/>
      <c r="Q1961" s="157"/>
      <c r="R1961" s="157"/>
      <c r="S1961" s="157"/>
      <c r="T1961" s="157"/>
      <c r="U1961" s="157"/>
      <c r="V1961" s="157"/>
      <c r="W1961" s="157"/>
      <c r="X1961" s="157"/>
      <c r="Y1961" s="148"/>
      <c r="Z1961" s="148"/>
      <c r="AA1961" s="148"/>
      <c r="AB1961" s="148"/>
      <c r="AC1961" s="148"/>
      <c r="AD1961" s="148"/>
      <c r="AE1961" s="148"/>
      <c r="AF1961" s="148"/>
      <c r="AG1961" s="148" t="s">
        <v>287</v>
      </c>
      <c r="AH1961" s="148">
        <v>0</v>
      </c>
      <c r="AI1961" s="148"/>
      <c r="AJ1961" s="148"/>
      <c r="AK1961" s="148"/>
      <c r="AL1961" s="148"/>
      <c r="AM1961" s="148"/>
      <c r="AN1961" s="148"/>
      <c r="AO1961" s="148"/>
      <c r="AP1961" s="148"/>
      <c r="AQ1961" s="148"/>
      <c r="AR1961" s="148"/>
      <c r="AS1961" s="148"/>
      <c r="AT1961" s="148"/>
      <c r="AU1961" s="148"/>
      <c r="AV1961" s="148"/>
      <c r="AW1961" s="148"/>
      <c r="AX1961" s="148"/>
      <c r="AY1961" s="148"/>
      <c r="AZ1961" s="148"/>
      <c r="BA1961" s="148"/>
      <c r="BB1961" s="148"/>
      <c r="BC1961" s="148"/>
      <c r="BD1961" s="148"/>
      <c r="BE1961" s="148"/>
      <c r="BF1961" s="148"/>
      <c r="BG1961" s="148"/>
      <c r="BH1961" s="148"/>
    </row>
    <row r="1962" spans="1:60" outlineLevel="1" x14ac:dyDescent="0.2">
      <c r="A1962" s="155"/>
      <c r="B1962" s="156"/>
      <c r="C1962" s="185" t="s">
        <v>1890</v>
      </c>
      <c r="D1962" s="158"/>
      <c r="E1962" s="159"/>
      <c r="F1962" s="157"/>
      <c r="G1962" s="157"/>
      <c r="H1962" s="157"/>
      <c r="I1962" s="157"/>
      <c r="J1962" s="157"/>
      <c r="K1962" s="157"/>
      <c r="L1962" s="157"/>
      <c r="M1962" s="157"/>
      <c r="N1962" s="157"/>
      <c r="O1962" s="157"/>
      <c r="P1962" s="157"/>
      <c r="Q1962" s="157"/>
      <c r="R1962" s="157"/>
      <c r="S1962" s="157"/>
      <c r="T1962" s="157"/>
      <c r="U1962" s="157"/>
      <c r="V1962" s="157"/>
      <c r="W1962" s="157"/>
      <c r="X1962" s="157"/>
      <c r="Y1962" s="148"/>
      <c r="Z1962" s="148"/>
      <c r="AA1962" s="148"/>
      <c r="AB1962" s="148"/>
      <c r="AC1962" s="148"/>
      <c r="AD1962" s="148"/>
      <c r="AE1962" s="148"/>
      <c r="AF1962" s="148"/>
      <c r="AG1962" s="148" t="s">
        <v>287</v>
      </c>
      <c r="AH1962" s="148">
        <v>0</v>
      </c>
      <c r="AI1962" s="148"/>
      <c r="AJ1962" s="148"/>
      <c r="AK1962" s="148"/>
      <c r="AL1962" s="148"/>
      <c r="AM1962" s="148"/>
      <c r="AN1962" s="148"/>
      <c r="AO1962" s="148"/>
      <c r="AP1962" s="148"/>
      <c r="AQ1962" s="148"/>
      <c r="AR1962" s="148"/>
      <c r="AS1962" s="148"/>
      <c r="AT1962" s="148"/>
      <c r="AU1962" s="148"/>
      <c r="AV1962" s="148"/>
      <c r="AW1962" s="148"/>
      <c r="AX1962" s="148"/>
      <c r="AY1962" s="148"/>
      <c r="AZ1962" s="148"/>
      <c r="BA1962" s="148"/>
      <c r="BB1962" s="148"/>
      <c r="BC1962" s="148"/>
      <c r="BD1962" s="148"/>
      <c r="BE1962" s="148"/>
      <c r="BF1962" s="148"/>
      <c r="BG1962" s="148"/>
      <c r="BH1962" s="148"/>
    </row>
    <row r="1963" spans="1:60" outlineLevel="1" x14ac:dyDescent="0.2">
      <c r="A1963" s="155"/>
      <c r="B1963" s="156"/>
      <c r="C1963" s="185" t="s">
        <v>1891</v>
      </c>
      <c r="D1963" s="158"/>
      <c r="E1963" s="159">
        <v>519.67000000000007</v>
      </c>
      <c r="F1963" s="157"/>
      <c r="G1963" s="157"/>
      <c r="H1963" s="157"/>
      <c r="I1963" s="157"/>
      <c r="J1963" s="157"/>
      <c r="K1963" s="157"/>
      <c r="L1963" s="157"/>
      <c r="M1963" s="157"/>
      <c r="N1963" s="157"/>
      <c r="O1963" s="157"/>
      <c r="P1963" s="157"/>
      <c r="Q1963" s="157"/>
      <c r="R1963" s="157"/>
      <c r="S1963" s="157"/>
      <c r="T1963" s="157"/>
      <c r="U1963" s="157"/>
      <c r="V1963" s="157"/>
      <c r="W1963" s="157"/>
      <c r="X1963" s="157"/>
      <c r="Y1963" s="148"/>
      <c r="Z1963" s="148"/>
      <c r="AA1963" s="148"/>
      <c r="AB1963" s="148"/>
      <c r="AC1963" s="148"/>
      <c r="AD1963" s="148"/>
      <c r="AE1963" s="148"/>
      <c r="AF1963" s="148"/>
      <c r="AG1963" s="148" t="s">
        <v>287</v>
      </c>
      <c r="AH1963" s="148">
        <v>0</v>
      </c>
      <c r="AI1963" s="148"/>
      <c r="AJ1963" s="148"/>
      <c r="AK1963" s="148"/>
      <c r="AL1963" s="148"/>
      <c r="AM1963" s="148"/>
      <c r="AN1963" s="148"/>
      <c r="AO1963" s="148"/>
      <c r="AP1963" s="148"/>
      <c r="AQ1963" s="148"/>
      <c r="AR1963" s="148"/>
      <c r="AS1963" s="148"/>
      <c r="AT1963" s="148"/>
      <c r="AU1963" s="148"/>
      <c r="AV1963" s="148"/>
      <c r="AW1963" s="148"/>
      <c r="AX1963" s="148"/>
      <c r="AY1963" s="148"/>
      <c r="AZ1963" s="148"/>
      <c r="BA1963" s="148"/>
      <c r="BB1963" s="148"/>
      <c r="BC1963" s="148"/>
      <c r="BD1963" s="148"/>
      <c r="BE1963" s="148"/>
      <c r="BF1963" s="148"/>
      <c r="BG1963" s="148"/>
      <c r="BH1963" s="148"/>
    </row>
    <row r="1964" spans="1:60" outlineLevel="1" x14ac:dyDescent="0.2">
      <c r="A1964" s="174">
        <v>444</v>
      </c>
      <c r="B1964" s="175" t="s">
        <v>1892</v>
      </c>
      <c r="C1964" s="186" t="s">
        <v>1893</v>
      </c>
      <c r="D1964" s="176" t="s">
        <v>0</v>
      </c>
      <c r="E1964" s="177">
        <v>4.4000000000000004</v>
      </c>
      <c r="F1964" s="178"/>
      <c r="G1964" s="179">
        <f>ROUND(E1964*F1964,2)</f>
        <v>0</v>
      </c>
      <c r="H1964" s="178"/>
      <c r="I1964" s="179">
        <f>ROUND(E1964*H1964,2)</f>
        <v>0</v>
      </c>
      <c r="J1964" s="178"/>
      <c r="K1964" s="179">
        <f>ROUND(E1964*J1964,2)</f>
        <v>0</v>
      </c>
      <c r="L1964" s="179">
        <v>15</v>
      </c>
      <c r="M1964" s="179">
        <f>G1964*(1+L1964/100)</f>
        <v>0</v>
      </c>
      <c r="N1964" s="179">
        <v>0</v>
      </c>
      <c r="O1964" s="179">
        <f>ROUND(E1964*N1964,2)</f>
        <v>0</v>
      </c>
      <c r="P1964" s="179">
        <v>0</v>
      </c>
      <c r="Q1964" s="179">
        <f>ROUND(E1964*P1964,2)</f>
        <v>0</v>
      </c>
      <c r="R1964" s="179"/>
      <c r="S1964" s="179" t="s">
        <v>291</v>
      </c>
      <c r="T1964" s="180" t="s">
        <v>283</v>
      </c>
      <c r="U1964" s="157">
        <v>0</v>
      </c>
      <c r="V1964" s="157">
        <f>ROUND(E1964*U1964,2)</f>
        <v>0</v>
      </c>
      <c r="W1964" s="157"/>
      <c r="X1964" s="157" t="s">
        <v>292</v>
      </c>
      <c r="Y1964" s="148"/>
      <c r="Z1964" s="148"/>
      <c r="AA1964" s="148"/>
      <c r="AB1964" s="148"/>
      <c r="AC1964" s="148"/>
      <c r="AD1964" s="148"/>
      <c r="AE1964" s="148"/>
      <c r="AF1964" s="148"/>
      <c r="AG1964" s="148" t="s">
        <v>1242</v>
      </c>
      <c r="AH1964" s="148"/>
      <c r="AI1964" s="148"/>
      <c r="AJ1964" s="148"/>
      <c r="AK1964" s="148"/>
      <c r="AL1964" s="148"/>
      <c r="AM1964" s="148"/>
      <c r="AN1964" s="148"/>
      <c r="AO1964" s="148"/>
      <c r="AP1964" s="148"/>
      <c r="AQ1964" s="148"/>
      <c r="AR1964" s="148"/>
      <c r="AS1964" s="148"/>
      <c r="AT1964" s="148"/>
      <c r="AU1964" s="148"/>
      <c r="AV1964" s="148"/>
      <c r="AW1964" s="148"/>
      <c r="AX1964" s="148"/>
      <c r="AY1964" s="148"/>
      <c r="AZ1964" s="148"/>
      <c r="BA1964" s="148"/>
      <c r="BB1964" s="148"/>
      <c r="BC1964" s="148"/>
      <c r="BD1964" s="148"/>
      <c r="BE1964" s="148"/>
      <c r="BF1964" s="148"/>
      <c r="BG1964" s="148"/>
      <c r="BH1964" s="148"/>
    </row>
    <row r="1965" spans="1:60" x14ac:dyDescent="0.2">
      <c r="A1965" s="161" t="s">
        <v>277</v>
      </c>
      <c r="B1965" s="162" t="s">
        <v>240</v>
      </c>
      <c r="C1965" s="183" t="s">
        <v>242</v>
      </c>
      <c r="D1965" s="163"/>
      <c r="E1965" s="164"/>
      <c r="F1965" s="165"/>
      <c r="G1965" s="165">
        <f>SUMIF(AG1966:AG1975,"&lt;&gt;NOR",G1966:G1975)</f>
        <v>0</v>
      </c>
      <c r="H1965" s="165"/>
      <c r="I1965" s="165">
        <f>SUM(I1966:I1975)</f>
        <v>0</v>
      </c>
      <c r="J1965" s="165"/>
      <c r="K1965" s="165">
        <f>SUM(K1966:K1975)</f>
        <v>0</v>
      </c>
      <c r="L1965" s="165"/>
      <c r="M1965" s="165">
        <f>SUM(M1966:M1975)</f>
        <v>0</v>
      </c>
      <c r="N1965" s="165"/>
      <c r="O1965" s="165">
        <f>SUM(O1966:O1975)</f>
        <v>0</v>
      </c>
      <c r="P1965" s="165"/>
      <c r="Q1965" s="165">
        <f>SUM(Q1966:Q1975)</f>
        <v>0</v>
      </c>
      <c r="R1965" s="165"/>
      <c r="S1965" s="165"/>
      <c r="T1965" s="166"/>
      <c r="U1965" s="160"/>
      <c r="V1965" s="160">
        <f>SUM(V1966:V1975)</f>
        <v>0</v>
      </c>
      <c r="W1965" s="160"/>
      <c r="X1965" s="160"/>
      <c r="AG1965" t="s">
        <v>278</v>
      </c>
    </row>
    <row r="1966" spans="1:60" outlineLevel="1" x14ac:dyDescent="0.2">
      <c r="A1966" s="167">
        <v>445</v>
      </c>
      <c r="B1966" s="168" t="s">
        <v>1894</v>
      </c>
      <c r="C1966" s="184" t="s">
        <v>1895</v>
      </c>
      <c r="D1966" s="169" t="s">
        <v>353</v>
      </c>
      <c r="E1966" s="170">
        <v>17.310000000000002</v>
      </c>
      <c r="F1966" s="171"/>
      <c r="G1966" s="172">
        <f>ROUND(E1966*F1966,2)</f>
        <v>0</v>
      </c>
      <c r="H1966" s="171"/>
      <c r="I1966" s="172">
        <f>ROUND(E1966*H1966,2)</f>
        <v>0</v>
      </c>
      <c r="J1966" s="171"/>
      <c r="K1966" s="172">
        <f>ROUND(E1966*J1966,2)</f>
        <v>0</v>
      </c>
      <c r="L1966" s="172">
        <v>15</v>
      </c>
      <c r="M1966" s="172">
        <f>G1966*(1+L1966/100)</f>
        <v>0</v>
      </c>
      <c r="N1966" s="172">
        <v>0</v>
      </c>
      <c r="O1966" s="172">
        <f>ROUND(E1966*N1966,2)</f>
        <v>0</v>
      </c>
      <c r="P1966" s="172">
        <v>0</v>
      </c>
      <c r="Q1966" s="172">
        <f>ROUND(E1966*P1966,2)</f>
        <v>0</v>
      </c>
      <c r="R1966" s="172"/>
      <c r="S1966" s="172" t="s">
        <v>282</v>
      </c>
      <c r="T1966" s="173" t="s">
        <v>283</v>
      </c>
      <c r="U1966" s="157">
        <v>0</v>
      </c>
      <c r="V1966" s="157">
        <f>ROUND(E1966*U1966,2)</f>
        <v>0</v>
      </c>
      <c r="W1966" s="157"/>
      <c r="X1966" s="157" t="s">
        <v>292</v>
      </c>
      <c r="Y1966" s="148"/>
      <c r="Z1966" s="148"/>
      <c r="AA1966" s="148"/>
      <c r="AB1966" s="148"/>
      <c r="AC1966" s="148"/>
      <c r="AD1966" s="148"/>
      <c r="AE1966" s="148"/>
      <c r="AF1966" s="148"/>
      <c r="AG1966" s="148" t="s">
        <v>1242</v>
      </c>
      <c r="AH1966" s="148"/>
      <c r="AI1966" s="148"/>
      <c r="AJ1966" s="148"/>
      <c r="AK1966" s="148"/>
      <c r="AL1966" s="148"/>
      <c r="AM1966" s="148"/>
      <c r="AN1966" s="148"/>
      <c r="AO1966" s="148"/>
      <c r="AP1966" s="148"/>
      <c r="AQ1966" s="148"/>
      <c r="AR1966" s="148"/>
      <c r="AS1966" s="148"/>
      <c r="AT1966" s="148"/>
      <c r="AU1966" s="148"/>
      <c r="AV1966" s="148"/>
      <c r="AW1966" s="148"/>
      <c r="AX1966" s="148"/>
      <c r="AY1966" s="148"/>
      <c r="AZ1966" s="148"/>
      <c r="BA1966" s="148"/>
      <c r="BB1966" s="148"/>
      <c r="BC1966" s="148"/>
      <c r="BD1966" s="148"/>
      <c r="BE1966" s="148"/>
      <c r="BF1966" s="148"/>
      <c r="BG1966" s="148"/>
      <c r="BH1966" s="148"/>
    </row>
    <row r="1967" spans="1:60" outlineLevel="1" x14ac:dyDescent="0.2">
      <c r="A1967" s="155"/>
      <c r="B1967" s="156"/>
      <c r="C1967" s="185" t="s">
        <v>1044</v>
      </c>
      <c r="D1967" s="158"/>
      <c r="E1967" s="159"/>
      <c r="F1967" s="157"/>
      <c r="G1967" s="157"/>
      <c r="H1967" s="157"/>
      <c r="I1967" s="157"/>
      <c r="J1967" s="157"/>
      <c r="K1967" s="157"/>
      <c r="L1967" s="157"/>
      <c r="M1967" s="157"/>
      <c r="N1967" s="157"/>
      <c r="O1967" s="157"/>
      <c r="P1967" s="157"/>
      <c r="Q1967" s="157"/>
      <c r="R1967" s="157"/>
      <c r="S1967" s="157"/>
      <c r="T1967" s="157"/>
      <c r="U1967" s="157"/>
      <c r="V1967" s="157"/>
      <c r="W1967" s="157"/>
      <c r="X1967" s="157"/>
      <c r="Y1967" s="148"/>
      <c r="Z1967" s="148"/>
      <c r="AA1967" s="148"/>
      <c r="AB1967" s="148"/>
      <c r="AC1967" s="148"/>
      <c r="AD1967" s="148"/>
      <c r="AE1967" s="148"/>
      <c r="AF1967" s="148"/>
      <c r="AG1967" s="148" t="s">
        <v>287</v>
      </c>
      <c r="AH1967" s="148">
        <v>0</v>
      </c>
      <c r="AI1967" s="148"/>
      <c r="AJ1967" s="148"/>
      <c r="AK1967" s="148"/>
      <c r="AL1967" s="148"/>
      <c r="AM1967" s="148"/>
      <c r="AN1967" s="148"/>
      <c r="AO1967" s="148"/>
      <c r="AP1967" s="148"/>
      <c r="AQ1967" s="148"/>
      <c r="AR1967" s="148"/>
      <c r="AS1967" s="148"/>
      <c r="AT1967" s="148"/>
      <c r="AU1967" s="148"/>
      <c r="AV1967" s="148"/>
      <c r="AW1967" s="148"/>
      <c r="AX1967" s="148"/>
      <c r="AY1967" s="148"/>
      <c r="AZ1967" s="148"/>
      <c r="BA1967" s="148"/>
      <c r="BB1967" s="148"/>
      <c r="BC1967" s="148"/>
      <c r="BD1967" s="148"/>
      <c r="BE1967" s="148"/>
      <c r="BF1967" s="148"/>
      <c r="BG1967" s="148"/>
      <c r="BH1967" s="148"/>
    </row>
    <row r="1968" spans="1:60" outlineLevel="1" x14ac:dyDescent="0.2">
      <c r="A1968" s="155"/>
      <c r="B1968" s="156"/>
      <c r="C1968" s="185" t="s">
        <v>1120</v>
      </c>
      <c r="D1968" s="158"/>
      <c r="E1968" s="159"/>
      <c r="F1968" s="157"/>
      <c r="G1968" s="157"/>
      <c r="H1968" s="157"/>
      <c r="I1968" s="157"/>
      <c r="J1968" s="157"/>
      <c r="K1968" s="157"/>
      <c r="L1968" s="157"/>
      <c r="M1968" s="157"/>
      <c r="N1968" s="157"/>
      <c r="O1968" s="157"/>
      <c r="P1968" s="157"/>
      <c r="Q1968" s="157"/>
      <c r="R1968" s="157"/>
      <c r="S1968" s="157"/>
      <c r="T1968" s="157"/>
      <c r="U1968" s="157"/>
      <c r="V1968" s="157"/>
      <c r="W1968" s="157"/>
      <c r="X1968" s="157"/>
      <c r="Y1968" s="148"/>
      <c r="Z1968" s="148"/>
      <c r="AA1968" s="148"/>
      <c r="AB1968" s="148"/>
      <c r="AC1968" s="148"/>
      <c r="AD1968" s="148"/>
      <c r="AE1968" s="148"/>
      <c r="AF1968" s="148"/>
      <c r="AG1968" s="148" t="s">
        <v>287</v>
      </c>
      <c r="AH1968" s="148">
        <v>0</v>
      </c>
      <c r="AI1968" s="148"/>
      <c r="AJ1968" s="148"/>
      <c r="AK1968" s="148"/>
      <c r="AL1968" s="148"/>
      <c r="AM1968" s="148"/>
      <c r="AN1968" s="148"/>
      <c r="AO1968" s="148"/>
      <c r="AP1968" s="148"/>
      <c r="AQ1968" s="148"/>
      <c r="AR1968" s="148"/>
      <c r="AS1968" s="148"/>
      <c r="AT1968" s="148"/>
      <c r="AU1968" s="148"/>
      <c r="AV1968" s="148"/>
      <c r="AW1968" s="148"/>
      <c r="AX1968" s="148"/>
      <c r="AY1968" s="148"/>
      <c r="AZ1968" s="148"/>
      <c r="BA1968" s="148"/>
      <c r="BB1968" s="148"/>
      <c r="BC1968" s="148"/>
      <c r="BD1968" s="148"/>
      <c r="BE1968" s="148"/>
      <c r="BF1968" s="148"/>
      <c r="BG1968" s="148"/>
      <c r="BH1968" s="148"/>
    </row>
    <row r="1969" spans="1:60" outlineLevel="1" x14ac:dyDescent="0.2">
      <c r="A1969" s="155"/>
      <c r="B1969" s="156"/>
      <c r="C1969" s="185" t="s">
        <v>1896</v>
      </c>
      <c r="D1969" s="158"/>
      <c r="E1969" s="159"/>
      <c r="F1969" s="157"/>
      <c r="G1969" s="157"/>
      <c r="H1969" s="157"/>
      <c r="I1969" s="157"/>
      <c r="J1969" s="157"/>
      <c r="K1969" s="157"/>
      <c r="L1969" s="157"/>
      <c r="M1969" s="157"/>
      <c r="N1969" s="157"/>
      <c r="O1969" s="157"/>
      <c r="P1969" s="157"/>
      <c r="Q1969" s="157"/>
      <c r="R1969" s="157"/>
      <c r="S1969" s="157"/>
      <c r="T1969" s="157"/>
      <c r="U1969" s="157"/>
      <c r="V1969" s="157"/>
      <c r="W1969" s="157"/>
      <c r="X1969" s="157"/>
      <c r="Y1969" s="148"/>
      <c r="Z1969" s="148"/>
      <c r="AA1969" s="148"/>
      <c r="AB1969" s="148"/>
      <c r="AC1969" s="148"/>
      <c r="AD1969" s="148"/>
      <c r="AE1969" s="148"/>
      <c r="AF1969" s="148"/>
      <c r="AG1969" s="148" t="s">
        <v>287</v>
      </c>
      <c r="AH1969" s="148">
        <v>0</v>
      </c>
      <c r="AI1969" s="148"/>
      <c r="AJ1969" s="148"/>
      <c r="AK1969" s="148"/>
      <c r="AL1969" s="148"/>
      <c r="AM1969" s="148"/>
      <c r="AN1969" s="148"/>
      <c r="AO1969" s="148"/>
      <c r="AP1969" s="148"/>
      <c r="AQ1969" s="148"/>
      <c r="AR1969" s="148"/>
      <c r="AS1969" s="148"/>
      <c r="AT1969" s="148"/>
      <c r="AU1969" s="148"/>
      <c r="AV1969" s="148"/>
      <c r="AW1969" s="148"/>
      <c r="AX1969" s="148"/>
      <c r="AY1969" s="148"/>
      <c r="AZ1969" s="148"/>
      <c r="BA1969" s="148"/>
      <c r="BB1969" s="148"/>
      <c r="BC1969" s="148"/>
      <c r="BD1969" s="148"/>
      <c r="BE1969" s="148"/>
      <c r="BF1969" s="148"/>
      <c r="BG1969" s="148"/>
      <c r="BH1969" s="148"/>
    </row>
    <row r="1970" spans="1:60" outlineLevel="1" x14ac:dyDescent="0.2">
      <c r="A1970" s="155"/>
      <c r="B1970" s="156"/>
      <c r="C1970" s="185" t="s">
        <v>1897</v>
      </c>
      <c r="D1970" s="158"/>
      <c r="E1970" s="159">
        <v>17.310000000000002</v>
      </c>
      <c r="F1970" s="157"/>
      <c r="G1970" s="157"/>
      <c r="H1970" s="157"/>
      <c r="I1970" s="157"/>
      <c r="J1970" s="157"/>
      <c r="K1970" s="157"/>
      <c r="L1970" s="157"/>
      <c r="M1970" s="157"/>
      <c r="N1970" s="157"/>
      <c r="O1970" s="157"/>
      <c r="P1970" s="157"/>
      <c r="Q1970" s="157"/>
      <c r="R1970" s="157"/>
      <c r="S1970" s="157"/>
      <c r="T1970" s="157"/>
      <c r="U1970" s="157"/>
      <c r="V1970" s="157"/>
      <c r="W1970" s="157"/>
      <c r="X1970" s="157"/>
      <c r="Y1970" s="148"/>
      <c r="Z1970" s="148"/>
      <c r="AA1970" s="148"/>
      <c r="AB1970" s="148"/>
      <c r="AC1970" s="148"/>
      <c r="AD1970" s="148"/>
      <c r="AE1970" s="148"/>
      <c r="AF1970" s="148"/>
      <c r="AG1970" s="148" t="s">
        <v>287</v>
      </c>
      <c r="AH1970" s="148">
        <v>0</v>
      </c>
      <c r="AI1970" s="148"/>
      <c r="AJ1970" s="148"/>
      <c r="AK1970" s="148"/>
      <c r="AL1970" s="148"/>
      <c r="AM1970" s="148"/>
      <c r="AN1970" s="148"/>
      <c r="AO1970" s="148"/>
      <c r="AP1970" s="148"/>
      <c r="AQ1970" s="148"/>
      <c r="AR1970" s="148"/>
      <c r="AS1970" s="148"/>
      <c r="AT1970" s="148"/>
      <c r="AU1970" s="148"/>
      <c r="AV1970" s="148"/>
      <c r="AW1970" s="148"/>
      <c r="AX1970" s="148"/>
      <c r="AY1970" s="148"/>
      <c r="AZ1970" s="148"/>
      <c r="BA1970" s="148"/>
      <c r="BB1970" s="148"/>
      <c r="BC1970" s="148"/>
      <c r="BD1970" s="148"/>
      <c r="BE1970" s="148"/>
      <c r="BF1970" s="148"/>
      <c r="BG1970" s="148"/>
      <c r="BH1970" s="148"/>
    </row>
    <row r="1971" spans="1:60" outlineLevel="1" x14ac:dyDescent="0.2">
      <c r="A1971" s="167">
        <v>446</v>
      </c>
      <c r="B1971" s="168" t="s">
        <v>1898</v>
      </c>
      <c r="C1971" s="184" t="s">
        <v>1899</v>
      </c>
      <c r="D1971" s="169" t="s">
        <v>353</v>
      </c>
      <c r="E1971" s="170">
        <v>531.34</v>
      </c>
      <c r="F1971" s="171"/>
      <c r="G1971" s="172">
        <f>ROUND(E1971*F1971,2)</f>
        <v>0</v>
      </c>
      <c r="H1971" s="171"/>
      <c r="I1971" s="172">
        <f>ROUND(E1971*H1971,2)</f>
        <v>0</v>
      </c>
      <c r="J1971" s="171"/>
      <c r="K1971" s="172">
        <f>ROUND(E1971*J1971,2)</f>
        <v>0</v>
      </c>
      <c r="L1971" s="172">
        <v>15</v>
      </c>
      <c r="M1971" s="172">
        <f>G1971*(1+L1971/100)</f>
        <v>0</v>
      </c>
      <c r="N1971" s="172">
        <v>0</v>
      </c>
      <c r="O1971" s="172">
        <f>ROUND(E1971*N1971,2)</f>
        <v>0</v>
      </c>
      <c r="P1971" s="172">
        <v>0</v>
      </c>
      <c r="Q1971" s="172">
        <f>ROUND(E1971*P1971,2)</f>
        <v>0</v>
      </c>
      <c r="R1971" s="172"/>
      <c r="S1971" s="172" t="s">
        <v>291</v>
      </c>
      <c r="T1971" s="173" t="s">
        <v>283</v>
      </c>
      <c r="U1971" s="157">
        <v>0</v>
      </c>
      <c r="V1971" s="157">
        <f>ROUND(E1971*U1971,2)</f>
        <v>0</v>
      </c>
      <c r="W1971" s="157"/>
      <c r="X1971" s="157" t="s">
        <v>292</v>
      </c>
      <c r="Y1971" s="148"/>
      <c r="Z1971" s="148"/>
      <c r="AA1971" s="148"/>
      <c r="AB1971" s="148"/>
      <c r="AC1971" s="148"/>
      <c r="AD1971" s="148"/>
      <c r="AE1971" s="148"/>
      <c r="AF1971" s="148"/>
      <c r="AG1971" s="148" t="s">
        <v>1242</v>
      </c>
      <c r="AH1971" s="148"/>
      <c r="AI1971" s="148"/>
      <c r="AJ1971" s="148"/>
      <c r="AK1971" s="148"/>
      <c r="AL1971" s="148"/>
      <c r="AM1971" s="148"/>
      <c r="AN1971" s="148"/>
      <c r="AO1971" s="148"/>
      <c r="AP1971" s="148"/>
      <c r="AQ1971" s="148"/>
      <c r="AR1971" s="148"/>
      <c r="AS1971" s="148"/>
      <c r="AT1971" s="148"/>
      <c r="AU1971" s="148"/>
      <c r="AV1971" s="148"/>
      <c r="AW1971" s="148"/>
      <c r="AX1971" s="148"/>
      <c r="AY1971" s="148"/>
      <c r="AZ1971" s="148"/>
      <c r="BA1971" s="148"/>
      <c r="BB1971" s="148"/>
      <c r="BC1971" s="148"/>
      <c r="BD1971" s="148"/>
      <c r="BE1971" s="148"/>
      <c r="BF1971" s="148"/>
      <c r="BG1971" s="148"/>
      <c r="BH1971" s="148"/>
    </row>
    <row r="1972" spans="1:60" outlineLevel="1" x14ac:dyDescent="0.2">
      <c r="A1972" s="155"/>
      <c r="B1972" s="156"/>
      <c r="C1972" s="185" t="s">
        <v>955</v>
      </c>
      <c r="D1972" s="158"/>
      <c r="E1972" s="159"/>
      <c r="F1972" s="157"/>
      <c r="G1972" s="157"/>
      <c r="H1972" s="157"/>
      <c r="I1972" s="157"/>
      <c r="J1972" s="157"/>
      <c r="K1972" s="157"/>
      <c r="L1972" s="157"/>
      <c r="M1972" s="157"/>
      <c r="N1972" s="157"/>
      <c r="O1972" s="157"/>
      <c r="P1972" s="157"/>
      <c r="Q1972" s="157"/>
      <c r="R1972" s="157"/>
      <c r="S1972" s="157"/>
      <c r="T1972" s="157"/>
      <c r="U1972" s="157"/>
      <c r="V1972" s="157"/>
      <c r="W1972" s="157"/>
      <c r="X1972" s="157"/>
      <c r="Y1972" s="148"/>
      <c r="Z1972" s="148"/>
      <c r="AA1972" s="148"/>
      <c r="AB1972" s="148"/>
      <c r="AC1972" s="148"/>
      <c r="AD1972" s="148"/>
      <c r="AE1972" s="148"/>
      <c r="AF1972" s="148"/>
      <c r="AG1972" s="148" t="s">
        <v>287</v>
      </c>
      <c r="AH1972" s="148">
        <v>0</v>
      </c>
      <c r="AI1972" s="148"/>
      <c r="AJ1972" s="148"/>
      <c r="AK1972" s="148"/>
      <c r="AL1972" s="148"/>
      <c r="AM1972" s="148"/>
      <c r="AN1972" s="148"/>
      <c r="AO1972" s="148"/>
      <c r="AP1972" s="148"/>
      <c r="AQ1972" s="148"/>
      <c r="AR1972" s="148"/>
      <c r="AS1972" s="148"/>
      <c r="AT1972" s="148"/>
      <c r="AU1972" s="148"/>
      <c r="AV1972" s="148"/>
      <c r="AW1972" s="148"/>
      <c r="AX1972" s="148"/>
      <c r="AY1972" s="148"/>
      <c r="AZ1972" s="148"/>
      <c r="BA1972" s="148"/>
      <c r="BB1972" s="148"/>
      <c r="BC1972" s="148"/>
      <c r="BD1972" s="148"/>
      <c r="BE1972" s="148"/>
      <c r="BF1972" s="148"/>
      <c r="BG1972" s="148"/>
      <c r="BH1972" s="148"/>
    </row>
    <row r="1973" spans="1:60" outlineLevel="1" x14ac:dyDescent="0.2">
      <c r="A1973" s="155"/>
      <c r="B1973" s="156"/>
      <c r="C1973" s="185" t="s">
        <v>1424</v>
      </c>
      <c r="D1973" s="158"/>
      <c r="E1973" s="159"/>
      <c r="F1973" s="157"/>
      <c r="G1973" s="157"/>
      <c r="H1973" s="157"/>
      <c r="I1973" s="157"/>
      <c r="J1973" s="157"/>
      <c r="K1973" s="157"/>
      <c r="L1973" s="157"/>
      <c r="M1973" s="157"/>
      <c r="N1973" s="157"/>
      <c r="O1973" s="157"/>
      <c r="P1973" s="157"/>
      <c r="Q1973" s="157"/>
      <c r="R1973" s="157"/>
      <c r="S1973" s="157"/>
      <c r="T1973" s="157"/>
      <c r="U1973" s="157"/>
      <c r="V1973" s="157"/>
      <c r="W1973" s="157"/>
      <c r="X1973" s="157"/>
      <c r="Y1973" s="148"/>
      <c r="Z1973" s="148"/>
      <c r="AA1973" s="148"/>
      <c r="AB1973" s="148"/>
      <c r="AC1973" s="148"/>
      <c r="AD1973" s="148"/>
      <c r="AE1973" s="148"/>
      <c r="AF1973" s="148"/>
      <c r="AG1973" s="148" t="s">
        <v>287</v>
      </c>
      <c r="AH1973" s="148">
        <v>0</v>
      </c>
      <c r="AI1973" s="148"/>
      <c r="AJ1973" s="148"/>
      <c r="AK1973" s="148"/>
      <c r="AL1973" s="148"/>
      <c r="AM1973" s="148"/>
      <c r="AN1973" s="148"/>
      <c r="AO1973" s="148"/>
      <c r="AP1973" s="148"/>
      <c r="AQ1973" s="148"/>
      <c r="AR1973" s="148"/>
      <c r="AS1973" s="148"/>
      <c r="AT1973" s="148"/>
      <c r="AU1973" s="148"/>
      <c r="AV1973" s="148"/>
      <c r="AW1973" s="148"/>
      <c r="AX1973" s="148"/>
      <c r="AY1973" s="148"/>
      <c r="AZ1973" s="148"/>
      <c r="BA1973" s="148"/>
      <c r="BB1973" s="148"/>
      <c r="BC1973" s="148"/>
      <c r="BD1973" s="148"/>
      <c r="BE1973" s="148"/>
      <c r="BF1973" s="148"/>
      <c r="BG1973" s="148"/>
      <c r="BH1973" s="148"/>
    </row>
    <row r="1974" spans="1:60" outlineLevel="1" x14ac:dyDescent="0.2">
      <c r="A1974" s="155"/>
      <c r="B1974" s="156"/>
      <c r="C1974" s="185" t="s">
        <v>1900</v>
      </c>
      <c r="D1974" s="158"/>
      <c r="E1974" s="159"/>
      <c r="F1974" s="157"/>
      <c r="G1974" s="157"/>
      <c r="H1974" s="157"/>
      <c r="I1974" s="157"/>
      <c r="J1974" s="157"/>
      <c r="K1974" s="157"/>
      <c r="L1974" s="157"/>
      <c r="M1974" s="157"/>
      <c r="N1974" s="157"/>
      <c r="O1974" s="157"/>
      <c r="P1974" s="157"/>
      <c r="Q1974" s="157"/>
      <c r="R1974" s="157"/>
      <c r="S1974" s="157"/>
      <c r="T1974" s="157"/>
      <c r="U1974" s="157"/>
      <c r="V1974" s="157"/>
      <c r="W1974" s="157"/>
      <c r="X1974" s="157"/>
      <c r="Y1974" s="148"/>
      <c r="Z1974" s="148"/>
      <c r="AA1974" s="148"/>
      <c r="AB1974" s="148"/>
      <c r="AC1974" s="148"/>
      <c r="AD1974" s="148"/>
      <c r="AE1974" s="148"/>
      <c r="AF1974" s="148"/>
      <c r="AG1974" s="148" t="s">
        <v>287</v>
      </c>
      <c r="AH1974" s="148">
        <v>0</v>
      </c>
      <c r="AI1974" s="148"/>
      <c r="AJ1974" s="148"/>
      <c r="AK1974" s="148"/>
      <c r="AL1974" s="148"/>
      <c r="AM1974" s="148"/>
      <c r="AN1974" s="148"/>
      <c r="AO1974" s="148"/>
      <c r="AP1974" s="148"/>
      <c r="AQ1974" s="148"/>
      <c r="AR1974" s="148"/>
      <c r="AS1974" s="148"/>
      <c r="AT1974" s="148"/>
      <c r="AU1974" s="148"/>
      <c r="AV1974" s="148"/>
      <c r="AW1974" s="148"/>
      <c r="AX1974" s="148"/>
      <c r="AY1974" s="148"/>
      <c r="AZ1974" s="148"/>
      <c r="BA1974" s="148"/>
      <c r="BB1974" s="148"/>
      <c r="BC1974" s="148"/>
      <c r="BD1974" s="148"/>
      <c r="BE1974" s="148"/>
      <c r="BF1974" s="148"/>
      <c r="BG1974" s="148"/>
      <c r="BH1974" s="148"/>
    </row>
    <row r="1975" spans="1:60" outlineLevel="1" x14ac:dyDescent="0.2">
      <c r="A1975" s="155"/>
      <c r="B1975" s="156"/>
      <c r="C1975" s="185" t="s">
        <v>1901</v>
      </c>
      <c r="D1975" s="158"/>
      <c r="E1975" s="159">
        <v>531.34</v>
      </c>
      <c r="F1975" s="157"/>
      <c r="G1975" s="157"/>
      <c r="H1975" s="157"/>
      <c r="I1975" s="157"/>
      <c r="J1975" s="157"/>
      <c r="K1975" s="157"/>
      <c r="L1975" s="157"/>
      <c r="M1975" s="157"/>
      <c r="N1975" s="157"/>
      <c r="O1975" s="157"/>
      <c r="P1975" s="157"/>
      <c r="Q1975" s="157"/>
      <c r="R1975" s="157"/>
      <c r="S1975" s="157"/>
      <c r="T1975" s="157"/>
      <c r="U1975" s="157"/>
      <c r="V1975" s="157"/>
      <c r="W1975" s="157"/>
      <c r="X1975" s="157"/>
      <c r="Y1975" s="148"/>
      <c r="Z1975" s="148"/>
      <c r="AA1975" s="148"/>
      <c r="AB1975" s="148"/>
      <c r="AC1975" s="148"/>
      <c r="AD1975" s="148"/>
      <c r="AE1975" s="148"/>
      <c r="AF1975" s="148"/>
      <c r="AG1975" s="148" t="s">
        <v>287</v>
      </c>
      <c r="AH1975" s="148">
        <v>0</v>
      </c>
      <c r="AI1975" s="148"/>
      <c r="AJ1975" s="148"/>
      <c r="AK1975" s="148"/>
      <c r="AL1975" s="148"/>
      <c r="AM1975" s="148"/>
      <c r="AN1975" s="148"/>
      <c r="AO1975" s="148"/>
      <c r="AP1975" s="148"/>
      <c r="AQ1975" s="148"/>
      <c r="AR1975" s="148"/>
      <c r="AS1975" s="148"/>
      <c r="AT1975" s="148"/>
      <c r="AU1975" s="148"/>
      <c r="AV1975" s="148"/>
      <c r="AW1975" s="148"/>
      <c r="AX1975" s="148"/>
      <c r="AY1975" s="148"/>
      <c r="AZ1975" s="148"/>
      <c r="BA1975" s="148"/>
      <c r="BB1975" s="148"/>
      <c r="BC1975" s="148"/>
      <c r="BD1975" s="148"/>
      <c r="BE1975" s="148"/>
      <c r="BF1975" s="148"/>
      <c r="BG1975" s="148"/>
      <c r="BH1975" s="148"/>
    </row>
    <row r="1976" spans="1:60" x14ac:dyDescent="0.2">
      <c r="A1976" s="161" t="s">
        <v>277</v>
      </c>
      <c r="B1976" s="162" t="s">
        <v>243</v>
      </c>
      <c r="C1976" s="183" t="s">
        <v>244</v>
      </c>
      <c r="D1976" s="163"/>
      <c r="E1976" s="164"/>
      <c r="F1976" s="165"/>
      <c r="G1976" s="165">
        <f>SUMIF(AG1977:AG1996,"&lt;&gt;NOR",G1977:G1996)</f>
        <v>0</v>
      </c>
      <c r="H1976" s="165"/>
      <c r="I1976" s="165">
        <f>SUM(I1977:I1996)</f>
        <v>0</v>
      </c>
      <c r="J1976" s="165"/>
      <c r="K1976" s="165">
        <f>SUM(K1977:K1996)</f>
        <v>0</v>
      </c>
      <c r="L1976" s="165"/>
      <c r="M1976" s="165">
        <f>SUM(M1977:M1996)</f>
        <v>0</v>
      </c>
      <c r="N1976" s="165"/>
      <c r="O1976" s="165">
        <f>SUM(O1977:O1996)</f>
        <v>0</v>
      </c>
      <c r="P1976" s="165"/>
      <c r="Q1976" s="165">
        <f>SUM(Q1977:Q1996)</f>
        <v>0</v>
      </c>
      <c r="R1976" s="165"/>
      <c r="S1976" s="165"/>
      <c r="T1976" s="166"/>
      <c r="U1976" s="160"/>
      <c r="V1976" s="160">
        <f>SUM(V1977:V1996)</f>
        <v>0</v>
      </c>
      <c r="W1976" s="160"/>
      <c r="X1976" s="160"/>
      <c r="AG1976" t="s">
        <v>278</v>
      </c>
    </row>
    <row r="1977" spans="1:60" outlineLevel="1" x14ac:dyDescent="0.2">
      <c r="A1977" s="167">
        <v>447</v>
      </c>
      <c r="B1977" s="168" t="s">
        <v>1902</v>
      </c>
      <c r="C1977" s="184" t="s">
        <v>1903</v>
      </c>
      <c r="D1977" s="169" t="s">
        <v>353</v>
      </c>
      <c r="E1977" s="170">
        <v>3495.4500000000003</v>
      </c>
      <c r="F1977" s="171"/>
      <c r="G1977" s="172">
        <f>ROUND(E1977*F1977,2)</f>
        <v>0</v>
      </c>
      <c r="H1977" s="171"/>
      <c r="I1977" s="172">
        <f>ROUND(E1977*H1977,2)</f>
        <v>0</v>
      </c>
      <c r="J1977" s="171"/>
      <c r="K1977" s="172">
        <f>ROUND(E1977*J1977,2)</f>
        <v>0</v>
      </c>
      <c r="L1977" s="172">
        <v>15</v>
      </c>
      <c r="M1977" s="172">
        <f>G1977*(1+L1977/100)</f>
        <v>0</v>
      </c>
      <c r="N1977" s="172">
        <v>0</v>
      </c>
      <c r="O1977" s="172">
        <f>ROUND(E1977*N1977,2)</f>
        <v>0</v>
      </c>
      <c r="P1977" s="172">
        <v>0</v>
      </c>
      <c r="Q1977" s="172">
        <f>ROUND(E1977*P1977,2)</f>
        <v>0</v>
      </c>
      <c r="R1977" s="172"/>
      <c r="S1977" s="172" t="s">
        <v>291</v>
      </c>
      <c r="T1977" s="173" t="s">
        <v>283</v>
      </c>
      <c r="U1977" s="157">
        <v>0</v>
      </c>
      <c r="V1977" s="157">
        <f>ROUND(E1977*U1977,2)</f>
        <v>0</v>
      </c>
      <c r="W1977" s="157"/>
      <c r="X1977" s="157" t="s">
        <v>292</v>
      </c>
      <c r="Y1977" s="148"/>
      <c r="Z1977" s="148"/>
      <c r="AA1977" s="148"/>
      <c r="AB1977" s="148"/>
      <c r="AC1977" s="148"/>
      <c r="AD1977" s="148"/>
      <c r="AE1977" s="148"/>
      <c r="AF1977" s="148"/>
      <c r="AG1977" s="148" t="s">
        <v>1242</v>
      </c>
      <c r="AH1977" s="148"/>
      <c r="AI1977" s="148"/>
      <c r="AJ1977" s="148"/>
      <c r="AK1977" s="148"/>
      <c r="AL1977" s="148"/>
      <c r="AM1977" s="148"/>
      <c r="AN1977" s="148"/>
      <c r="AO1977" s="148"/>
      <c r="AP1977" s="148"/>
      <c r="AQ1977" s="148"/>
      <c r="AR1977" s="148"/>
      <c r="AS1977" s="148"/>
      <c r="AT1977" s="148"/>
      <c r="AU1977" s="148"/>
      <c r="AV1977" s="148"/>
      <c r="AW1977" s="148"/>
      <c r="AX1977" s="148"/>
      <c r="AY1977" s="148"/>
      <c r="AZ1977" s="148"/>
      <c r="BA1977" s="148"/>
      <c r="BB1977" s="148"/>
      <c r="BC1977" s="148"/>
      <c r="BD1977" s="148"/>
      <c r="BE1977" s="148"/>
      <c r="BF1977" s="148"/>
      <c r="BG1977" s="148"/>
      <c r="BH1977" s="148"/>
    </row>
    <row r="1978" spans="1:60" outlineLevel="1" x14ac:dyDescent="0.2">
      <c r="A1978" s="155"/>
      <c r="B1978" s="156"/>
      <c r="C1978" s="185" t="s">
        <v>1904</v>
      </c>
      <c r="D1978" s="158"/>
      <c r="E1978" s="159"/>
      <c r="F1978" s="157"/>
      <c r="G1978" s="157"/>
      <c r="H1978" s="157"/>
      <c r="I1978" s="157"/>
      <c r="J1978" s="157"/>
      <c r="K1978" s="157"/>
      <c r="L1978" s="157"/>
      <c r="M1978" s="157"/>
      <c r="N1978" s="157"/>
      <c r="O1978" s="157"/>
      <c r="P1978" s="157"/>
      <c r="Q1978" s="157"/>
      <c r="R1978" s="157"/>
      <c r="S1978" s="157"/>
      <c r="T1978" s="157"/>
      <c r="U1978" s="157"/>
      <c r="V1978" s="157"/>
      <c r="W1978" s="157"/>
      <c r="X1978" s="157"/>
      <c r="Y1978" s="148"/>
      <c r="Z1978" s="148"/>
      <c r="AA1978" s="148"/>
      <c r="AB1978" s="148"/>
      <c r="AC1978" s="148"/>
      <c r="AD1978" s="148"/>
      <c r="AE1978" s="148"/>
      <c r="AF1978" s="148"/>
      <c r="AG1978" s="148" t="s">
        <v>287</v>
      </c>
      <c r="AH1978" s="148">
        <v>0</v>
      </c>
      <c r="AI1978" s="148"/>
      <c r="AJ1978" s="148"/>
      <c r="AK1978" s="148"/>
      <c r="AL1978" s="148"/>
      <c r="AM1978" s="148"/>
      <c r="AN1978" s="148"/>
      <c r="AO1978" s="148"/>
      <c r="AP1978" s="148"/>
      <c r="AQ1978" s="148"/>
      <c r="AR1978" s="148"/>
      <c r="AS1978" s="148"/>
      <c r="AT1978" s="148"/>
      <c r="AU1978" s="148"/>
      <c r="AV1978" s="148"/>
      <c r="AW1978" s="148"/>
      <c r="AX1978" s="148"/>
      <c r="AY1978" s="148"/>
      <c r="AZ1978" s="148"/>
      <c r="BA1978" s="148"/>
      <c r="BB1978" s="148"/>
      <c r="BC1978" s="148"/>
      <c r="BD1978" s="148"/>
      <c r="BE1978" s="148"/>
      <c r="BF1978" s="148"/>
      <c r="BG1978" s="148"/>
      <c r="BH1978" s="148"/>
    </row>
    <row r="1979" spans="1:60" outlineLevel="1" x14ac:dyDescent="0.2">
      <c r="A1979" s="155"/>
      <c r="B1979" s="156"/>
      <c r="C1979" s="185" t="s">
        <v>1905</v>
      </c>
      <c r="D1979" s="158"/>
      <c r="E1979" s="159"/>
      <c r="F1979" s="157"/>
      <c r="G1979" s="157"/>
      <c r="H1979" s="157"/>
      <c r="I1979" s="157"/>
      <c r="J1979" s="157"/>
      <c r="K1979" s="157"/>
      <c r="L1979" s="157"/>
      <c r="M1979" s="157"/>
      <c r="N1979" s="157"/>
      <c r="O1979" s="157"/>
      <c r="P1979" s="157"/>
      <c r="Q1979" s="157"/>
      <c r="R1979" s="157"/>
      <c r="S1979" s="157"/>
      <c r="T1979" s="157"/>
      <c r="U1979" s="157"/>
      <c r="V1979" s="157"/>
      <c r="W1979" s="157"/>
      <c r="X1979" s="157"/>
      <c r="Y1979" s="148"/>
      <c r="Z1979" s="148"/>
      <c r="AA1979" s="148"/>
      <c r="AB1979" s="148"/>
      <c r="AC1979" s="148"/>
      <c r="AD1979" s="148"/>
      <c r="AE1979" s="148"/>
      <c r="AF1979" s="148"/>
      <c r="AG1979" s="148" t="s">
        <v>287</v>
      </c>
      <c r="AH1979" s="148">
        <v>0</v>
      </c>
      <c r="AI1979" s="148"/>
      <c r="AJ1979" s="148"/>
      <c r="AK1979" s="148"/>
      <c r="AL1979" s="148"/>
      <c r="AM1979" s="148"/>
      <c r="AN1979" s="148"/>
      <c r="AO1979" s="148"/>
      <c r="AP1979" s="148"/>
      <c r="AQ1979" s="148"/>
      <c r="AR1979" s="148"/>
      <c r="AS1979" s="148"/>
      <c r="AT1979" s="148"/>
      <c r="AU1979" s="148"/>
      <c r="AV1979" s="148"/>
      <c r="AW1979" s="148"/>
      <c r="AX1979" s="148"/>
      <c r="AY1979" s="148"/>
      <c r="AZ1979" s="148"/>
      <c r="BA1979" s="148"/>
      <c r="BB1979" s="148"/>
      <c r="BC1979" s="148"/>
      <c r="BD1979" s="148"/>
      <c r="BE1979" s="148"/>
      <c r="BF1979" s="148"/>
      <c r="BG1979" s="148"/>
      <c r="BH1979" s="148"/>
    </row>
    <row r="1980" spans="1:60" outlineLevel="1" x14ac:dyDescent="0.2">
      <c r="A1980" s="155"/>
      <c r="B1980" s="156"/>
      <c r="C1980" s="185" t="s">
        <v>1906</v>
      </c>
      <c r="D1980" s="158"/>
      <c r="E1980" s="159">
        <v>3495.4500000000003</v>
      </c>
      <c r="F1980" s="157"/>
      <c r="G1980" s="157"/>
      <c r="H1980" s="157"/>
      <c r="I1980" s="157"/>
      <c r="J1980" s="157"/>
      <c r="K1980" s="157"/>
      <c r="L1980" s="157"/>
      <c r="M1980" s="157"/>
      <c r="N1980" s="157"/>
      <c r="O1980" s="157"/>
      <c r="P1980" s="157"/>
      <c r="Q1980" s="157"/>
      <c r="R1980" s="157"/>
      <c r="S1980" s="157"/>
      <c r="T1980" s="157"/>
      <c r="U1980" s="157"/>
      <c r="V1980" s="157"/>
      <c r="W1980" s="157"/>
      <c r="X1980" s="157"/>
      <c r="Y1980" s="148"/>
      <c r="Z1980" s="148"/>
      <c r="AA1980" s="148"/>
      <c r="AB1980" s="148"/>
      <c r="AC1980" s="148"/>
      <c r="AD1980" s="148"/>
      <c r="AE1980" s="148"/>
      <c r="AF1980" s="148"/>
      <c r="AG1980" s="148" t="s">
        <v>287</v>
      </c>
      <c r="AH1980" s="148">
        <v>0</v>
      </c>
      <c r="AI1980" s="148"/>
      <c r="AJ1980" s="148"/>
      <c r="AK1980" s="148"/>
      <c r="AL1980" s="148"/>
      <c r="AM1980" s="148"/>
      <c r="AN1980" s="148"/>
      <c r="AO1980" s="148"/>
      <c r="AP1980" s="148"/>
      <c r="AQ1980" s="148"/>
      <c r="AR1980" s="148"/>
      <c r="AS1980" s="148"/>
      <c r="AT1980" s="148"/>
      <c r="AU1980" s="148"/>
      <c r="AV1980" s="148"/>
      <c r="AW1980" s="148"/>
      <c r="AX1980" s="148"/>
      <c r="AY1980" s="148"/>
      <c r="AZ1980" s="148"/>
      <c r="BA1980" s="148"/>
      <c r="BB1980" s="148"/>
      <c r="BC1980" s="148"/>
      <c r="BD1980" s="148"/>
      <c r="BE1980" s="148"/>
      <c r="BF1980" s="148"/>
      <c r="BG1980" s="148"/>
      <c r="BH1980" s="148"/>
    </row>
    <row r="1981" spans="1:60" outlineLevel="1" x14ac:dyDescent="0.2">
      <c r="A1981" s="167">
        <v>448</v>
      </c>
      <c r="B1981" s="168" t="s">
        <v>1907</v>
      </c>
      <c r="C1981" s="184" t="s">
        <v>1908</v>
      </c>
      <c r="D1981" s="169" t="s">
        <v>353</v>
      </c>
      <c r="E1981" s="170">
        <v>2796.36</v>
      </c>
      <c r="F1981" s="171"/>
      <c r="G1981" s="172">
        <f>ROUND(E1981*F1981,2)</f>
        <v>0</v>
      </c>
      <c r="H1981" s="171"/>
      <c r="I1981" s="172">
        <f>ROUND(E1981*H1981,2)</f>
        <v>0</v>
      </c>
      <c r="J1981" s="171"/>
      <c r="K1981" s="172">
        <f>ROUND(E1981*J1981,2)</f>
        <v>0</v>
      </c>
      <c r="L1981" s="172">
        <v>15</v>
      </c>
      <c r="M1981" s="172">
        <f>G1981*(1+L1981/100)</f>
        <v>0</v>
      </c>
      <c r="N1981" s="172">
        <v>0</v>
      </c>
      <c r="O1981" s="172">
        <f>ROUND(E1981*N1981,2)</f>
        <v>0</v>
      </c>
      <c r="P1981" s="172">
        <v>0</v>
      </c>
      <c r="Q1981" s="172">
        <f>ROUND(E1981*P1981,2)</f>
        <v>0</v>
      </c>
      <c r="R1981" s="172"/>
      <c r="S1981" s="172" t="s">
        <v>291</v>
      </c>
      <c r="T1981" s="173" t="s">
        <v>283</v>
      </c>
      <c r="U1981" s="157">
        <v>0</v>
      </c>
      <c r="V1981" s="157">
        <f>ROUND(E1981*U1981,2)</f>
        <v>0</v>
      </c>
      <c r="W1981" s="157"/>
      <c r="X1981" s="157" t="s">
        <v>292</v>
      </c>
      <c r="Y1981" s="148"/>
      <c r="Z1981" s="148"/>
      <c r="AA1981" s="148"/>
      <c r="AB1981" s="148"/>
      <c r="AC1981" s="148"/>
      <c r="AD1981" s="148"/>
      <c r="AE1981" s="148"/>
      <c r="AF1981" s="148"/>
      <c r="AG1981" s="148" t="s">
        <v>1242</v>
      </c>
      <c r="AH1981" s="148"/>
      <c r="AI1981" s="148"/>
      <c r="AJ1981" s="148"/>
      <c r="AK1981" s="148"/>
      <c r="AL1981" s="148"/>
      <c r="AM1981" s="148"/>
      <c r="AN1981" s="148"/>
      <c r="AO1981" s="148"/>
      <c r="AP1981" s="148"/>
      <c r="AQ1981" s="148"/>
      <c r="AR1981" s="148"/>
      <c r="AS1981" s="148"/>
      <c r="AT1981" s="148"/>
      <c r="AU1981" s="148"/>
      <c r="AV1981" s="148"/>
      <c r="AW1981" s="148"/>
      <c r="AX1981" s="148"/>
      <c r="AY1981" s="148"/>
      <c r="AZ1981" s="148"/>
      <c r="BA1981" s="148"/>
      <c r="BB1981" s="148"/>
      <c r="BC1981" s="148"/>
      <c r="BD1981" s="148"/>
      <c r="BE1981" s="148"/>
      <c r="BF1981" s="148"/>
      <c r="BG1981" s="148"/>
      <c r="BH1981" s="148"/>
    </row>
    <row r="1982" spans="1:60" outlineLevel="1" x14ac:dyDescent="0.2">
      <c r="A1982" s="155"/>
      <c r="B1982" s="156"/>
      <c r="C1982" s="185" t="s">
        <v>1909</v>
      </c>
      <c r="D1982" s="158"/>
      <c r="E1982" s="159"/>
      <c r="F1982" s="157"/>
      <c r="G1982" s="157"/>
      <c r="H1982" s="157"/>
      <c r="I1982" s="157"/>
      <c r="J1982" s="157"/>
      <c r="K1982" s="157"/>
      <c r="L1982" s="157"/>
      <c r="M1982" s="157"/>
      <c r="N1982" s="157"/>
      <c r="O1982" s="157"/>
      <c r="P1982" s="157"/>
      <c r="Q1982" s="157"/>
      <c r="R1982" s="157"/>
      <c r="S1982" s="157"/>
      <c r="T1982" s="157"/>
      <c r="U1982" s="157"/>
      <c r="V1982" s="157"/>
      <c r="W1982" s="157"/>
      <c r="X1982" s="157"/>
      <c r="Y1982" s="148"/>
      <c r="Z1982" s="148"/>
      <c r="AA1982" s="148"/>
      <c r="AB1982" s="148"/>
      <c r="AC1982" s="148"/>
      <c r="AD1982" s="148"/>
      <c r="AE1982" s="148"/>
      <c r="AF1982" s="148"/>
      <c r="AG1982" s="148" t="s">
        <v>287</v>
      </c>
      <c r="AH1982" s="148">
        <v>0</v>
      </c>
      <c r="AI1982" s="148"/>
      <c r="AJ1982" s="148"/>
      <c r="AK1982" s="148"/>
      <c r="AL1982" s="148"/>
      <c r="AM1982" s="148"/>
      <c r="AN1982" s="148"/>
      <c r="AO1982" s="148"/>
      <c r="AP1982" s="148"/>
      <c r="AQ1982" s="148"/>
      <c r="AR1982" s="148"/>
      <c r="AS1982" s="148"/>
      <c r="AT1982" s="148"/>
      <c r="AU1982" s="148"/>
      <c r="AV1982" s="148"/>
      <c r="AW1982" s="148"/>
      <c r="AX1982" s="148"/>
      <c r="AY1982" s="148"/>
      <c r="AZ1982" s="148"/>
      <c r="BA1982" s="148"/>
      <c r="BB1982" s="148"/>
      <c r="BC1982" s="148"/>
      <c r="BD1982" s="148"/>
      <c r="BE1982" s="148"/>
      <c r="BF1982" s="148"/>
      <c r="BG1982" s="148"/>
      <c r="BH1982" s="148"/>
    </row>
    <row r="1983" spans="1:60" outlineLevel="1" x14ac:dyDescent="0.2">
      <c r="A1983" s="155"/>
      <c r="B1983" s="156"/>
      <c r="C1983" s="185" t="s">
        <v>373</v>
      </c>
      <c r="D1983" s="158"/>
      <c r="E1983" s="159"/>
      <c r="F1983" s="157"/>
      <c r="G1983" s="157"/>
      <c r="H1983" s="157"/>
      <c r="I1983" s="157"/>
      <c r="J1983" s="157"/>
      <c r="K1983" s="157"/>
      <c r="L1983" s="157"/>
      <c r="M1983" s="157"/>
      <c r="N1983" s="157"/>
      <c r="O1983" s="157"/>
      <c r="P1983" s="157"/>
      <c r="Q1983" s="157"/>
      <c r="R1983" s="157"/>
      <c r="S1983" s="157"/>
      <c r="T1983" s="157"/>
      <c r="U1983" s="157"/>
      <c r="V1983" s="157"/>
      <c r="W1983" s="157"/>
      <c r="X1983" s="157"/>
      <c r="Y1983" s="148"/>
      <c r="Z1983" s="148"/>
      <c r="AA1983" s="148"/>
      <c r="AB1983" s="148"/>
      <c r="AC1983" s="148"/>
      <c r="AD1983" s="148"/>
      <c r="AE1983" s="148"/>
      <c r="AF1983" s="148"/>
      <c r="AG1983" s="148" t="s">
        <v>287</v>
      </c>
      <c r="AH1983" s="148">
        <v>0</v>
      </c>
      <c r="AI1983" s="148"/>
      <c r="AJ1983" s="148"/>
      <c r="AK1983" s="148"/>
      <c r="AL1983" s="148"/>
      <c r="AM1983" s="148"/>
      <c r="AN1983" s="148"/>
      <c r="AO1983" s="148"/>
      <c r="AP1983" s="148"/>
      <c r="AQ1983" s="148"/>
      <c r="AR1983" s="148"/>
      <c r="AS1983" s="148"/>
      <c r="AT1983" s="148"/>
      <c r="AU1983" s="148"/>
      <c r="AV1983" s="148"/>
      <c r="AW1983" s="148"/>
      <c r="AX1983" s="148"/>
      <c r="AY1983" s="148"/>
      <c r="AZ1983" s="148"/>
      <c r="BA1983" s="148"/>
      <c r="BB1983" s="148"/>
      <c r="BC1983" s="148"/>
      <c r="BD1983" s="148"/>
      <c r="BE1983" s="148"/>
      <c r="BF1983" s="148"/>
      <c r="BG1983" s="148"/>
      <c r="BH1983" s="148"/>
    </row>
    <row r="1984" spans="1:60" outlineLevel="1" x14ac:dyDescent="0.2">
      <c r="A1984" s="155"/>
      <c r="B1984" s="156"/>
      <c r="C1984" s="185" t="s">
        <v>1904</v>
      </c>
      <c r="D1984" s="158"/>
      <c r="E1984" s="159"/>
      <c r="F1984" s="157"/>
      <c r="G1984" s="157"/>
      <c r="H1984" s="157"/>
      <c r="I1984" s="157"/>
      <c r="J1984" s="157"/>
      <c r="K1984" s="157"/>
      <c r="L1984" s="157"/>
      <c r="M1984" s="157"/>
      <c r="N1984" s="157"/>
      <c r="O1984" s="157"/>
      <c r="P1984" s="157"/>
      <c r="Q1984" s="157"/>
      <c r="R1984" s="157"/>
      <c r="S1984" s="157"/>
      <c r="T1984" s="157"/>
      <c r="U1984" s="157"/>
      <c r="V1984" s="157"/>
      <c r="W1984" s="157"/>
      <c r="X1984" s="157"/>
      <c r="Y1984" s="148"/>
      <c r="Z1984" s="148"/>
      <c r="AA1984" s="148"/>
      <c r="AB1984" s="148"/>
      <c r="AC1984" s="148"/>
      <c r="AD1984" s="148"/>
      <c r="AE1984" s="148"/>
      <c r="AF1984" s="148"/>
      <c r="AG1984" s="148" t="s">
        <v>287</v>
      </c>
      <c r="AH1984" s="148">
        <v>0</v>
      </c>
      <c r="AI1984" s="148"/>
      <c r="AJ1984" s="148"/>
      <c r="AK1984" s="148"/>
      <c r="AL1984" s="148"/>
      <c r="AM1984" s="148"/>
      <c r="AN1984" s="148"/>
      <c r="AO1984" s="148"/>
      <c r="AP1984" s="148"/>
      <c r="AQ1984" s="148"/>
      <c r="AR1984" s="148"/>
      <c r="AS1984" s="148"/>
      <c r="AT1984" s="148"/>
      <c r="AU1984" s="148"/>
      <c r="AV1984" s="148"/>
      <c r="AW1984" s="148"/>
      <c r="AX1984" s="148"/>
      <c r="AY1984" s="148"/>
      <c r="AZ1984" s="148"/>
      <c r="BA1984" s="148"/>
      <c r="BB1984" s="148"/>
      <c r="BC1984" s="148"/>
      <c r="BD1984" s="148"/>
      <c r="BE1984" s="148"/>
      <c r="BF1984" s="148"/>
      <c r="BG1984" s="148"/>
      <c r="BH1984" s="148"/>
    </row>
    <row r="1985" spans="1:60" outlineLevel="1" x14ac:dyDescent="0.2">
      <c r="A1985" s="155"/>
      <c r="B1985" s="156"/>
      <c r="C1985" s="185" t="s">
        <v>1905</v>
      </c>
      <c r="D1985" s="158"/>
      <c r="E1985" s="159"/>
      <c r="F1985" s="157"/>
      <c r="G1985" s="157"/>
      <c r="H1985" s="157"/>
      <c r="I1985" s="157"/>
      <c r="J1985" s="157"/>
      <c r="K1985" s="157"/>
      <c r="L1985" s="157"/>
      <c r="M1985" s="157"/>
      <c r="N1985" s="157"/>
      <c r="O1985" s="157"/>
      <c r="P1985" s="157"/>
      <c r="Q1985" s="157"/>
      <c r="R1985" s="157"/>
      <c r="S1985" s="157"/>
      <c r="T1985" s="157"/>
      <c r="U1985" s="157"/>
      <c r="V1985" s="157"/>
      <c r="W1985" s="157"/>
      <c r="X1985" s="157"/>
      <c r="Y1985" s="148"/>
      <c r="Z1985" s="148"/>
      <c r="AA1985" s="148"/>
      <c r="AB1985" s="148"/>
      <c r="AC1985" s="148"/>
      <c r="AD1985" s="148"/>
      <c r="AE1985" s="148"/>
      <c r="AF1985" s="148"/>
      <c r="AG1985" s="148" t="s">
        <v>287</v>
      </c>
      <c r="AH1985" s="148">
        <v>0</v>
      </c>
      <c r="AI1985" s="148"/>
      <c r="AJ1985" s="148"/>
      <c r="AK1985" s="148"/>
      <c r="AL1985" s="148"/>
      <c r="AM1985" s="148"/>
      <c r="AN1985" s="148"/>
      <c r="AO1985" s="148"/>
      <c r="AP1985" s="148"/>
      <c r="AQ1985" s="148"/>
      <c r="AR1985" s="148"/>
      <c r="AS1985" s="148"/>
      <c r="AT1985" s="148"/>
      <c r="AU1985" s="148"/>
      <c r="AV1985" s="148"/>
      <c r="AW1985" s="148"/>
      <c r="AX1985" s="148"/>
      <c r="AY1985" s="148"/>
      <c r="AZ1985" s="148"/>
      <c r="BA1985" s="148"/>
      <c r="BB1985" s="148"/>
      <c r="BC1985" s="148"/>
      <c r="BD1985" s="148"/>
      <c r="BE1985" s="148"/>
      <c r="BF1985" s="148"/>
      <c r="BG1985" s="148"/>
      <c r="BH1985" s="148"/>
    </row>
    <row r="1986" spans="1:60" outlineLevel="1" x14ac:dyDescent="0.2">
      <c r="A1986" s="155"/>
      <c r="B1986" s="156"/>
      <c r="C1986" s="185" t="s">
        <v>379</v>
      </c>
      <c r="D1986" s="158"/>
      <c r="E1986" s="159"/>
      <c r="F1986" s="157"/>
      <c r="G1986" s="157"/>
      <c r="H1986" s="157"/>
      <c r="I1986" s="157"/>
      <c r="J1986" s="157"/>
      <c r="K1986" s="157"/>
      <c r="L1986" s="157"/>
      <c r="M1986" s="157"/>
      <c r="N1986" s="157"/>
      <c r="O1986" s="157"/>
      <c r="P1986" s="157"/>
      <c r="Q1986" s="157"/>
      <c r="R1986" s="157"/>
      <c r="S1986" s="157"/>
      <c r="T1986" s="157"/>
      <c r="U1986" s="157"/>
      <c r="V1986" s="157"/>
      <c r="W1986" s="157"/>
      <c r="X1986" s="157"/>
      <c r="Y1986" s="148"/>
      <c r="Z1986" s="148"/>
      <c r="AA1986" s="148"/>
      <c r="AB1986" s="148"/>
      <c r="AC1986" s="148"/>
      <c r="AD1986" s="148"/>
      <c r="AE1986" s="148"/>
      <c r="AF1986" s="148"/>
      <c r="AG1986" s="148" t="s">
        <v>287</v>
      </c>
      <c r="AH1986" s="148">
        <v>0</v>
      </c>
      <c r="AI1986" s="148"/>
      <c r="AJ1986" s="148"/>
      <c r="AK1986" s="148"/>
      <c r="AL1986" s="148"/>
      <c r="AM1986" s="148"/>
      <c r="AN1986" s="148"/>
      <c r="AO1986" s="148"/>
      <c r="AP1986" s="148"/>
      <c r="AQ1986" s="148"/>
      <c r="AR1986" s="148"/>
      <c r="AS1986" s="148"/>
      <c r="AT1986" s="148"/>
      <c r="AU1986" s="148"/>
      <c r="AV1986" s="148"/>
      <c r="AW1986" s="148"/>
      <c r="AX1986" s="148"/>
      <c r="AY1986" s="148"/>
      <c r="AZ1986" s="148"/>
      <c r="BA1986" s="148"/>
      <c r="BB1986" s="148"/>
      <c r="BC1986" s="148"/>
      <c r="BD1986" s="148"/>
      <c r="BE1986" s="148"/>
      <c r="BF1986" s="148"/>
      <c r="BG1986" s="148"/>
      <c r="BH1986" s="148"/>
    </row>
    <row r="1987" spans="1:60" outlineLevel="1" x14ac:dyDescent="0.2">
      <c r="A1987" s="155"/>
      <c r="B1987" s="156"/>
      <c r="C1987" s="185" t="s">
        <v>1910</v>
      </c>
      <c r="D1987" s="158"/>
      <c r="E1987" s="159"/>
      <c r="F1987" s="157"/>
      <c r="G1987" s="157"/>
      <c r="H1987" s="157"/>
      <c r="I1987" s="157"/>
      <c r="J1987" s="157"/>
      <c r="K1987" s="157"/>
      <c r="L1987" s="157"/>
      <c r="M1987" s="157"/>
      <c r="N1987" s="157"/>
      <c r="O1987" s="157"/>
      <c r="P1987" s="157"/>
      <c r="Q1987" s="157"/>
      <c r="R1987" s="157"/>
      <c r="S1987" s="157"/>
      <c r="T1987" s="157"/>
      <c r="U1987" s="157"/>
      <c r="V1987" s="157"/>
      <c r="W1987" s="157"/>
      <c r="X1987" s="157"/>
      <c r="Y1987" s="148"/>
      <c r="Z1987" s="148"/>
      <c r="AA1987" s="148"/>
      <c r="AB1987" s="148"/>
      <c r="AC1987" s="148"/>
      <c r="AD1987" s="148"/>
      <c r="AE1987" s="148"/>
      <c r="AF1987" s="148"/>
      <c r="AG1987" s="148" t="s">
        <v>287</v>
      </c>
      <c r="AH1987" s="148">
        <v>0</v>
      </c>
      <c r="AI1987" s="148"/>
      <c r="AJ1987" s="148"/>
      <c r="AK1987" s="148"/>
      <c r="AL1987" s="148"/>
      <c r="AM1987" s="148"/>
      <c r="AN1987" s="148"/>
      <c r="AO1987" s="148"/>
      <c r="AP1987" s="148"/>
      <c r="AQ1987" s="148"/>
      <c r="AR1987" s="148"/>
      <c r="AS1987" s="148"/>
      <c r="AT1987" s="148"/>
      <c r="AU1987" s="148"/>
      <c r="AV1987" s="148"/>
      <c r="AW1987" s="148"/>
      <c r="AX1987" s="148"/>
      <c r="AY1987" s="148"/>
      <c r="AZ1987" s="148"/>
      <c r="BA1987" s="148"/>
      <c r="BB1987" s="148"/>
      <c r="BC1987" s="148"/>
      <c r="BD1987" s="148"/>
      <c r="BE1987" s="148"/>
      <c r="BF1987" s="148"/>
      <c r="BG1987" s="148"/>
      <c r="BH1987" s="148"/>
    </row>
    <row r="1988" spans="1:60" outlineLevel="1" x14ac:dyDescent="0.2">
      <c r="A1988" s="155"/>
      <c r="B1988" s="156"/>
      <c r="C1988" s="185" t="s">
        <v>1911</v>
      </c>
      <c r="D1988" s="158"/>
      <c r="E1988" s="159">
        <v>2796.36</v>
      </c>
      <c r="F1988" s="157"/>
      <c r="G1988" s="157"/>
      <c r="H1988" s="157"/>
      <c r="I1988" s="157"/>
      <c r="J1988" s="157"/>
      <c r="K1988" s="157"/>
      <c r="L1988" s="157"/>
      <c r="M1988" s="157"/>
      <c r="N1988" s="157"/>
      <c r="O1988" s="157"/>
      <c r="P1988" s="157"/>
      <c r="Q1988" s="157"/>
      <c r="R1988" s="157"/>
      <c r="S1988" s="157"/>
      <c r="T1988" s="157"/>
      <c r="U1988" s="157"/>
      <c r="V1988" s="157"/>
      <c r="W1988" s="157"/>
      <c r="X1988" s="157"/>
      <c r="Y1988" s="148"/>
      <c r="Z1988" s="148"/>
      <c r="AA1988" s="148"/>
      <c r="AB1988" s="148"/>
      <c r="AC1988" s="148"/>
      <c r="AD1988" s="148"/>
      <c r="AE1988" s="148"/>
      <c r="AF1988" s="148"/>
      <c r="AG1988" s="148" t="s">
        <v>287</v>
      </c>
      <c r="AH1988" s="148">
        <v>0</v>
      </c>
      <c r="AI1988" s="148"/>
      <c r="AJ1988" s="148"/>
      <c r="AK1988" s="148"/>
      <c r="AL1988" s="148"/>
      <c r="AM1988" s="148"/>
      <c r="AN1988" s="148"/>
      <c r="AO1988" s="148"/>
      <c r="AP1988" s="148"/>
      <c r="AQ1988" s="148"/>
      <c r="AR1988" s="148"/>
      <c r="AS1988" s="148"/>
      <c r="AT1988" s="148"/>
      <c r="AU1988" s="148"/>
      <c r="AV1988" s="148"/>
      <c r="AW1988" s="148"/>
      <c r="AX1988" s="148"/>
      <c r="AY1988" s="148"/>
      <c r="AZ1988" s="148"/>
      <c r="BA1988" s="148"/>
      <c r="BB1988" s="148"/>
      <c r="BC1988" s="148"/>
      <c r="BD1988" s="148"/>
      <c r="BE1988" s="148"/>
      <c r="BF1988" s="148"/>
      <c r="BG1988" s="148"/>
      <c r="BH1988" s="148"/>
    </row>
    <row r="1989" spans="1:60" outlineLevel="1" x14ac:dyDescent="0.2">
      <c r="A1989" s="167">
        <v>449</v>
      </c>
      <c r="B1989" s="168" t="s">
        <v>1912</v>
      </c>
      <c r="C1989" s="184" t="s">
        <v>1913</v>
      </c>
      <c r="D1989" s="169" t="s">
        <v>353</v>
      </c>
      <c r="E1989" s="170">
        <v>699.09</v>
      </c>
      <c r="F1989" s="171"/>
      <c r="G1989" s="172">
        <f>ROUND(E1989*F1989,2)</f>
        <v>0</v>
      </c>
      <c r="H1989" s="171"/>
      <c r="I1989" s="172">
        <f>ROUND(E1989*H1989,2)</f>
        <v>0</v>
      </c>
      <c r="J1989" s="171"/>
      <c r="K1989" s="172">
        <f>ROUND(E1989*J1989,2)</f>
        <v>0</v>
      </c>
      <c r="L1989" s="172">
        <v>15</v>
      </c>
      <c r="M1989" s="172">
        <f>G1989*(1+L1989/100)</f>
        <v>0</v>
      </c>
      <c r="N1989" s="172">
        <v>0</v>
      </c>
      <c r="O1989" s="172">
        <f>ROUND(E1989*N1989,2)</f>
        <v>0</v>
      </c>
      <c r="P1989" s="172">
        <v>0</v>
      </c>
      <c r="Q1989" s="172">
        <f>ROUND(E1989*P1989,2)</f>
        <v>0</v>
      </c>
      <c r="R1989" s="172"/>
      <c r="S1989" s="172" t="s">
        <v>291</v>
      </c>
      <c r="T1989" s="173" t="s">
        <v>283</v>
      </c>
      <c r="U1989" s="157">
        <v>0</v>
      </c>
      <c r="V1989" s="157">
        <f>ROUND(E1989*U1989,2)</f>
        <v>0</v>
      </c>
      <c r="W1989" s="157"/>
      <c r="X1989" s="157" t="s">
        <v>292</v>
      </c>
      <c r="Y1989" s="148"/>
      <c r="Z1989" s="148"/>
      <c r="AA1989" s="148"/>
      <c r="AB1989" s="148"/>
      <c r="AC1989" s="148"/>
      <c r="AD1989" s="148"/>
      <c r="AE1989" s="148"/>
      <c r="AF1989" s="148"/>
      <c r="AG1989" s="148" t="s">
        <v>1242</v>
      </c>
      <c r="AH1989" s="148"/>
      <c r="AI1989" s="148"/>
      <c r="AJ1989" s="148"/>
      <c r="AK1989" s="148"/>
      <c r="AL1989" s="148"/>
      <c r="AM1989" s="148"/>
      <c r="AN1989" s="148"/>
      <c r="AO1989" s="148"/>
      <c r="AP1989" s="148"/>
      <c r="AQ1989" s="148"/>
      <c r="AR1989" s="148"/>
      <c r="AS1989" s="148"/>
      <c r="AT1989" s="148"/>
      <c r="AU1989" s="148"/>
      <c r="AV1989" s="148"/>
      <c r="AW1989" s="148"/>
      <c r="AX1989" s="148"/>
      <c r="AY1989" s="148"/>
      <c r="AZ1989" s="148"/>
      <c r="BA1989" s="148"/>
      <c r="BB1989" s="148"/>
      <c r="BC1989" s="148"/>
      <c r="BD1989" s="148"/>
      <c r="BE1989" s="148"/>
      <c r="BF1989" s="148"/>
      <c r="BG1989" s="148"/>
      <c r="BH1989" s="148"/>
    </row>
    <row r="1990" spans="1:60" outlineLevel="1" x14ac:dyDescent="0.2">
      <c r="A1990" s="155"/>
      <c r="B1990" s="156"/>
      <c r="C1990" s="185" t="s">
        <v>1914</v>
      </c>
      <c r="D1990" s="158"/>
      <c r="E1990" s="159"/>
      <c r="F1990" s="157"/>
      <c r="G1990" s="157"/>
      <c r="H1990" s="157"/>
      <c r="I1990" s="157"/>
      <c r="J1990" s="157"/>
      <c r="K1990" s="157"/>
      <c r="L1990" s="157"/>
      <c r="M1990" s="157"/>
      <c r="N1990" s="157"/>
      <c r="O1990" s="157"/>
      <c r="P1990" s="157"/>
      <c r="Q1990" s="157"/>
      <c r="R1990" s="157"/>
      <c r="S1990" s="157"/>
      <c r="T1990" s="157"/>
      <c r="U1990" s="157"/>
      <c r="V1990" s="157"/>
      <c r="W1990" s="157"/>
      <c r="X1990" s="157"/>
      <c r="Y1990" s="148"/>
      <c r="Z1990" s="148"/>
      <c r="AA1990" s="148"/>
      <c r="AB1990" s="148"/>
      <c r="AC1990" s="148"/>
      <c r="AD1990" s="148"/>
      <c r="AE1990" s="148"/>
      <c r="AF1990" s="148"/>
      <c r="AG1990" s="148" t="s">
        <v>287</v>
      </c>
      <c r="AH1990" s="148">
        <v>0</v>
      </c>
      <c r="AI1990" s="148"/>
      <c r="AJ1990" s="148"/>
      <c r="AK1990" s="148"/>
      <c r="AL1990" s="148"/>
      <c r="AM1990" s="148"/>
      <c r="AN1990" s="148"/>
      <c r="AO1990" s="148"/>
      <c r="AP1990" s="148"/>
      <c r="AQ1990" s="148"/>
      <c r="AR1990" s="148"/>
      <c r="AS1990" s="148"/>
      <c r="AT1990" s="148"/>
      <c r="AU1990" s="148"/>
      <c r="AV1990" s="148"/>
      <c r="AW1990" s="148"/>
      <c r="AX1990" s="148"/>
      <c r="AY1990" s="148"/>
      <c r="AZ1990" s="148"/>
      <c r="BA1990" s="148"/>
      <c r="BB1990" s="148"/>
      <c r="BC1990" s="148"/>
      <c r="BD1990" s="148"/>
      <c r="BE1990" s="148"/>
      <c r="BF1990" s="148"/>
      <c r="BG1990" s="148"/>
      <c r="BH1990" s="148"/>
    </row>
    <row r="1991" spans="1:60" outlineLevel="1" x14ac:dyDescent="0.2">
      <c r="A1991" s="155"/>
      <c r="B1991" s="156"/>
      <c r="C1991" s="185" t="s">
        <v>373</v>
      </c>
      <c r="D1991" s="158"/>
      <c r="E1991" s="159"/>
      <c r="F1991" s="157"/>
      <c r="G1991" s="157"/>
      <c r="H1991" s="157"/>
      <c r="I1991" s="157"/>
      <c r="J1991" s="157"/>
      <c r="K1991" s="157"/>
      <c r="L1991" s="157"/>
      <c r="M1991" s="157"/>
      <c r="N1991" s="157"/>
      <c r="O1991" s="157"/>
      <c r="P1991" s="157"/>
      <c r="Q1991" s="157"/>
      <c r="R1991" s="157"/>
      <c r="S1991" s="157"/>
      <c r="T1991" s="157"/>
      <c r="U1991" s="157"/>
      <c r="V1991" s="157"/>
      <c r="W1991" s="157"/>
      <c r="X1991" s="157"/>
      <c r="Y1991" s="148"/>
      <c r="Z1991" s="148"/>
      <c r="AA1991" s="148"/>
      <c r="AB1991" s="148"/>
      <c r="AC1991" s="148"/>
      <c r="AD1991" s="148"/>
      <c r="AE1991" s="148"/>
      <c r="AF1991" s="148"/>
      <c r="AG1991" s="148" t="s">
        <v>287</v>
      </c>
      <c r="AH1991" s="148">
        <v>0</v>
      </c>
      <c r="AI1991" s="148"/>
      <c r="AJ1991" s="148"/>
      <c r="AK1991" s="148"/>
      <c r="AL1991" s="148"/>
      <c r="AM1991" s="148"/>
      <c r="AN1991" s="148"/>
      <c r="AO1991" s="148"/>
      <c r="AP1991" s="148"/>
      <c r="AQ1991" s="148"/>
      <c r="AR1991" s="148"/>
      <c r="AS1991" s="148"/>
      <c r="AT1991" s="148"/>
      <c r="AU1991" s="148"/>
      <c r="AV1991" s="148"/>
      <c r="AW1991" s="148"/>
      <c r="AX1991" s="148"/>
      <c r="AY1991" s="148"/>
      <c r="AZ1991" s="148"/>
      <c r="BA1991" s="148"/>
      <c r="BB1991" s="148"/>
      <c r="BC1991" s="148"/>
      <c r="BD1991" s="148"/>
      <c r="BE1991" s="148"/>
      <c r="BF1991" s="148"/>
      <c r="BG1991" s="148"/>
      <c r="BH1991" s="148"/>
    </row>
    <row r="1992" spans="1:60" outlineLevel="1" x14ac:dyDescent="0.2">
      <c r="A1992" s="155"/>
      <c r="B1992" s="156"/>
      <c r="C1992" s="185" t="s">
        <v>1904</v>
      </c>
      <c r="D1992" s="158"/>
      <c r="E1992" s="159"/>
      <c r="F1992" s="157"/>
      <c r="G1992" s="157"/>
      <c r="H1992" s="157"/>
      <c r="I1992" s="157"/>
      <c r="J1992" s="157"/>
      <c r="K1992" s="157"/>
      <c r="L1992" s="157"/>
      <c r="M1992" s="157"/>
      <c r="N1992" s="157"/>
      <c r="O1992" s="157"/>
      <c r="P1992" s="157"/>
      <c r="Q1992" s="157"/>
      <c r="R1992" s="157"/>
      <c r="S1992" s="157"/>
      <c r="T1992" s="157"/>
      <c r="U1992" s="157"/>
      <c r="V1992" s="157"/>
      <c r="W1992" s="157"/>
      <c r="X1992" s="157"/>
      <c r="Y1992" s="148"/>
      <c r="Z1992" s="148"/>
      <c r="AA1992" s="148"/>
      <c r="AB1992" s="148"/>
      <c r="AC1992" s="148"/>
      <c r="AD1992" s="148"/>
      <c r="AE1992" s="148"/>
      <c r="AF1992" s="148"/>
      <c r="AG1992" s="148" t="s">
        <v>287</v>
      </c>
      <c r="AH1992" s="148">
        <v>0</v>
      </c>
      <c r="AI1992" s="148"/>
      <c r="AJ1992" s="148"/>
      <c r="AK1992" s="148"/>
      <c r="AL1992" s="148"/>
      <c r="AM1992" s="148"/>
      <c r="AN1992" s="148"/>
      <c r="AO1992" s="148"/>
      <c r="AP1992" s="148"/>
      <c r="AQ1992" s="148"/>
      <c r="AR1992" s="148"/>
      <c r="AS1992" s="148"/>
      <c r="AT1992" s="148"/>
      <c r="AU1992" s="148"/>
      <c r="AV1992" s="148"/>
      <c r="AW1992" s="148"/>
      <c r="AX1992" s="148"/>
      <c r="AY1992" s="148"/>
      <c r="AZ1992" s="148"/>
      <c r="BA1992" s="148"/>
      <c r="BB1992" s="148"/>
      <c r="BC1992" s="148"/>
      <c r="BD1992" s="148"/>
      <c r="BE1992" s="148"/>
      <c r="BF1992" s="148"/>
      <c r="BG1992" s="148"/>
      <c r="BH1992" s="148"/>
    </row>
    <row r="1993" spans="1:60" outlineLevel="1" x14ac:dyDescent="0.2">
      <c r="A1993" s="155"/>
      <c r="B1993" s="156"/>
      <c r="C1993" s="185" t="s">
        <v>1905</v>
      </c>
      <c r="D1993" s="158"/>
      <c r="E1993" s="159"/>
      <c r="F1993" s="157"/>
      <c r="G1993" s="157"/>
      <c r="H1993" s="157"/>
      <c r="I1993" s="157"/>
      <c r="J1993" s="157"/>
      <c r="K1993" s="157"/>
      <c r="L1993" s="157"/>
      <c r="M1993" s="157"/>
      <c r="N1993" s="157"/>
      <c r="O1993" s="157"/>
      <c r="P1993" s="157"/>
      <c r="Q1993" s="157"/>
      <c r="R1993" s="157"/>
      <c r="S1993" s="157"/>
      <c r="T1993" s="157"/>
      <c r="U1993" s="157"/>
      <c r="V1993" s="157"/>
      <c r="W1993" s="157"/>
      <c r="X1993" s="157"/>
      <c r="Y1993" s="148"/>
      <c r="Z1993" s="148"/>
      <c r="AA1993" s="148"/>
      <c r="AB1993" s="148"/>
      <c r="AC1993" s="148"/>
      <c r="AD1993" s="148"/>
      <c r="AE1993" s="148"/>
      <c r="AF1993" s="148"/>
      <c r="AG1993" s="148" t="s">
        <v>287</v>
      </c>
      <c r="AH1993" s="148">
        <v>0</v>
      </c>
      <c r="AI1993" s="148"/>
      <c r="AJ1993" s="148"/>
      <c r="AK1993" s="148"/>
      <c r="AL1993" s="148"/>
      <c r="AM1993" s="148"/>
      <c r="AN1993" s="148"/>
      <c r="AO1993" s="148"/>
      <c r="AP1993" s="148"/>
      <c r="AQ1993" s="148"/>
      <c r="AR1993" s="148"/>
      <c r="AS1993" s="148"/>
      <c r="AT1993" s="148"/>
      <c r="AU1993" s="148"/>
      <c r="AV1993" s="148"/>
      <c r="AW1993" s="148"/>
      <c r="AX1993" s="148"/>
      <c r="AY1993" s="148"/>
      <c r="AZ1993" s="148"/>
      <c r="BA1993" s="148"/>
      <c r="BB1993" s="148"/>
      <c r="BC1993" s="148"/>
      <c r="BD1993" s="148"/>
      <c r="BE1993" s="148"/>
      <c r="BF1993" s="148"/>
      <c r="BG1993" s="148"/>
      <c r="BH1993" s="148"/>
    </row>
    <row r="1994" spans="1:60" outlineLevel="1" x14ac:dyDescent="0.2">
      <c r="A1994" s="155"/>
      <c r="B1994" s="156"/>
      <c r="C1994" s="185" t="s">
        <v>379</v>
      </c>
      <c r="D1994" s="158"/>
      <c r="E1994" s="159"/>
      <c r="F1994" s="157"/>
      <c r="G1994" s="157"/>
      <c r="H1994" s="157"/>
      <c r="I1994" s="157"/>
      <c r="J1994" s="157"/>
      <c r="K1994" s="157"/>
      <c r="L1994" s="157"/>
      <c r="M1994" s="157"/>
      <c r="N1994" s="157"/>
      <c r="O1994" s="157"/>
      <c r="P1994" s="157"/>
      <c r="Q1994" s="157"/>
      <c r="R1994" s="157"/>
      <c r="S1994" s="157"/>
      <c r="T1994" s="157"/>
      <c r="U1994" s="157"/>
      <c r="V1994" s="157"/>
      <c r="W1994" s="157"/>
      <c r="X1994" s="157"/>
      <c r="Y1994" s="148"/>
      <c r="Z1994" s="148"/>
      <c r="AA1994" s="148"/>
      <c r="AB1994" s="148"/>
      <c r="AC1994" s="148"/>
      <c r="AD1994" s="148"/>
      <c r="AE1994" s="148"/>
      <c r="AF1994" s="148"/>
      <c r="AG1994" s="148" t="s">
        <v>287</v>
      </c>
      <c r="AH1994" s="148">
        <v>0</v>
      </c>
      <c r="AI1994" s="148"/>
      <c r="AJ1994" s="148"/>
      <c r="AK1994" s="148"/>
      <c r="AL1994" s="148"/>
      <c r="AM1994" s="148"/>
      <c r="AN1994" s="148"/>
      <c r="AO1994" s="148"/>
      <c r="AP1994" s="148"/>
      <c r="AQ1994" s="148"/>
      <c r="AR1994" s="148"/>
      <c r="AS1994" s="148"/>
      <c r="AT1994" s="148"/>
      <c r="AU1994" s="148"/>
      <c r="AV1994" s="148"/>
      <c r="AW1994" s="148"/>
      <c r="AX1994" s="148"/>
      <c r="AY1994" s="148"/>
      <c r="AZ1994" s="148"/>
      <c r="BA1994" s="148"/>
      <c r="BB1994" s="148"/>
      <c r="BC1994" s="148"/>
      <c r="BD1994" s="148"/>
      <c r="BE1994" s="148"/>
      <c r="BF1994" s="148"/>
      <c r="BG1994" s="148"/>
      <c r="BH1994" s="148"/>
    </row>
    <row r="1995" spans="1:60" outlineLevel="1" x14ac:dyDescent="0.2">
      <c r="A1995" s="155"/>
      <c r="B1995" s="156"/>
      <c r="C1995" s="185" t="s">
        <v>1915</v>
      </c>
      <c r="D1995" s="158"/>
      <c r="E1995" s="159"/>
      <c r="F1995" s="157"/>
      <c r="G1995" s="157"/>
      <c r="H1995" s="157"/>
      <c r="I1995" s="157"/>
      <c r="J1995" s="157"/>
      <c r="K1995" s="157"/>
      <c r="L1995" s="157"/>
      <c r="M1995" s="157"/>
      <c r="N1995" s="157"/>
      <c r="O1995" s="157"/>
      <c r="P1995" s="157"/>
      <c r="Q1995" s="157"/>
      <c r="R1995" s="157"/>
      <c r="S1995" s="157"/>
      <c r="T1995" s="157"/>
      <c r="U1995" s="157"/>
      <c r="V1995" s="157"/>
      <c r="W1995" s="157"/>
      <c r="X1995" s="157"/>
      <c r="Y1995" s="148"/>
      <c r="Z1995" s="148"/>
      <c r="AA1995" s="148"/>
      <c r="AB1995" s="148"/>
      <c r="AC1995" s="148"/>
      <c r="AD1995" s="148"/>
      <c r="AE1995" s="148"/>
      <c r="AF1995" s="148"/>
      <c r="AG1995" s="148" t="s">
        <v>287</v>
      </c>
      <c r="AH1995" s="148">
        <v>0</v>
      </c>
      <c r="AI1995" s="148"/>
      <c r="AJ1995" s="148"/>
      <c r="AK1995" s="148"/>
      <c r="AL1995" s="148"/>
      <c r="AM1995" s="148"/>
      <c r="AN1995" s="148"/>
      <c r="AO1995" s="148"/>
      <c r="AP1995" s="148"/>
      <c r="AQ1995" s="148"/>
      <c r="AR1995" s="148"/>
      <c r="AS1995" s="148"/>
      <c r="AT1995" s="148"/>
      <c r="AU1995" s="148"/>
      <c r="AV1995" s="148"/>
      <c r="AW1995" s="148"/>
      <c r="AX1995" s="148"/>
      <c r="AY1995" s="148"/>
      <c r="AZ1995" s="148"/>
      <c r="BA1995" s="148"/>
      <c r="BB1995" s="148"/>
      <c r="BC1995" s="148"/>
      <c r="BD1995" s="148"/>
      <c r="BE1995" s="148"/>
      <c r="BF1995" s="148"/>
      <c r="BG1995" s="148"/>
      <c r="BH1995" s="148"/>
    </row>
    <row r="1996" spans="1:60" outlineLevel="1" x14ac:dyDescent="0.2">
      <c r="A1996" s="155"/>
      <c r="B1996" s="156"/>
      <c r="C1996" s="185" t="s">
        <v>1916</v>
      </c>
      <c r="D1996" s="158"/>
      <c r="E1996" s="159">
        <v>699.09</v>
      </c>
      <c r="F1996" s="157"/>
      <c r="G1996" s="157"/>
      <c r="H1996" s="157"/>
      <c r="I1996" s="157"/>
      <c r="J1996" s="157"/>
      <c r="K1996" s="157"/>
      <c r="L1996" s="157"/>
      <c r="M1996" s="157"/>
      <c r="N1996" s="157"/>
      <c r="O1996" s="157"/>
      <c r="P1996" s="157"/>
      <c r="Q1996" s="157"/>
      <c r="R1996" s="157"/>
      <c r="S1996" s="157"/>
      <c r="T1996" s="157"/>
      <c r="U1996" s="157"/>
      <c r="V1996" s="157"/>
      <c r="W1996" s="157"/>
      <c r="X1996" s="157"/>
      <c r="Y1996" s="148"/>
      <c r="Z1996" s="148"/>
      <c r="AA1996" s="148"/>
      <c r="AB1996" s="148"/>
      <c r="AC1996" s="148"/>
      <c r="AD1996" s="148"/>
      <c r="AE1996" s="148"/>
      <c r="AF1996" s="148"/>
      <c r="AG1996" s="148" t="s">
        <v>287</v>
      </c>
      <c r="AH1996" s="148">
        <v>0</v>
      </c>
      <c r="AI1996" s="148"/>
      <c r="AJ1996" s="148"/>
      <c r="AK1996" s="148"/>
      <c r="AL1996" s="148"/>
      <c r="AM1996" s="148"/>
      <c r="AN1996" s="148"/>
      <c r="AO1996" s="148"/>
      <c r="AP1996" s="148"/>
      <c r="AQ1996" s="148"/>
      <c r="AR1996" s="148"/>
      <c r="AS1996" s="148"/>
      <c r="AT1996" s="148"/>
      <c r="AU1996" s="148"/>
      <c r="AV1996" s="148"/>
      <c r="AW1996" s="148"/>
      <c r="AX1996" s="148"/>
      <c r="AY1996" s="148"/>
      <c r="AZ1996" s="148"/>
      <c r="BA1996" s="148"/>
      <c r="BB1996" s="148"/>
      <c r="BC1996" s="148"/>
      <c r="BD1996" s="148"/>
      <c r="BE1996" s="148"/>
      <c r="BF1996" s="148"/>
      <c r="BG1996" s="148"/>
      <c r="BH1996" s="148"/>
    </row>
    <row r="1997" spans="1:60" x14ac:dyDescent="0.2">
      <c r="A1997" s="161" t="s">
        <v>277</v>
      </c>
      <c r="B1997" s="162" t="s">
        <v>245</v>
      </c>
      <c r="C1997" s="183" t="s">
        <v>246</v>
      </c>
      <c r="D1997" s="163"/>
      <c r="E1997" s="164"/>
      <c r="F1997" s="165"/>
      <c r="G1997" s="165">
        <f>SUMIF(AG1998:AG1998,"&lt;&gt;NOR",G1998:G1998)</f>
        <v>0</v>
      </c>
      <c r="H1997" s="165"/>
      <c r="I1997" s="165">
        <f>SUM(I1998:I1998)</f>
        <v>0</v>
      </c>
      <c r="J1997" s="165"/>
      <c r="K1997" s="165">
        <f>SUM(K1998:K1998)</f>
        <v>0</v>
      </c>
      <c r="L1997" s="165"/>
      <c r="M1997" s="165">
        <f>SUM(M1998:M1998)</f>
        <v>0</v>
      </c>
      <c r="N1997" s="165"/>
      <c r="O1997" s="165">
        <f>SUM(O1998:O1998)</f>
        <v>0</v>
      </c>
      <c r="P1997" s="165"/>
      <c r="Q1997" s="165">
        <f>SUM(Q1998:Q1998)</f>
        <v>0</v>
      </c>
      <c r="R1997" s="165"/>
      <c r="S1997" s="165"/>
      <c r="T1997" s="166"/>
      <c r="U1997" s="160"/>
      <c r="V1997" s="160">
        <f>SUM(V1998:V1998)</f>
        <v>0</v>
      </c>
      <c r="W1997" s="160"/>
      <c r="X1997" s="160"/>
      <c r="AG1997" t="s">
        <v>278</v>
      </c>
    </row>
    <row r="1998" spans="1:60" ht="22.5" outlineLevel="1" x14ac:dyDescent="0.2">
      <c r="A1998" s="174">
        <v>450</v>
      </c>
      <c r="B1998" s="175" t="s">
        <v>1917</v>
      </c>
      <c r="C1998" s="186" t="s">
        <v>1918</v>
      </c>
      <c r="D1998" s="176" t="s">
        <v>281</v>
      </c>
      <c r="E1998" s="177">
        <v>1</v>
      </c>
      <c r="F1998" s="178"/>
      <c r="G1998" s="179">
        <f>ROUND(E1998*F1998,2)</f>
        <v>0</v>
      </c>
      <c r="H1998" s="178"/>
      <c r="I1998" s="179">
        <f>ROUND(E1998*H1998,2)</f>
        <v>0</v>
      </c>
      <c r="J1998" s="178"/>
      <c r="K1998" s="179">
        <f>ROUND(E1998*J1998,2)</f>
        <v>0</v>
      </c>
      <c r="L1998" s="179">
        <v>15</v>
      </c>
      <c r="M1998" s="179">
        <f>G1998*(1+L1998/100)</f>
        <v>0</v>
      </c>
      <c r="N1998" s="179">
        <v>0</v>
      </c>
      <c r="O1998" s="179">
        <f>ROUND(E1998*N1998,2)</f>
        <v>0</v>
      </c>
      <c r="P1998" s="179">
        <v>0</v>
      </c>
      <c r="Q1998" s="179">
        <f>ROUND(E1998*P1998,2)</f>
        <v>0</v>
      </c>
      <c r="R1998" s="179"/>
      <c r="S1998" s="179" t="s">
        <v>282</v>
      </c>
      <c r="T1998" s="180" t="s">
        <v>283</v>
      </c>
      <c r="U1998" s="157">
        <v>0</v>
      </c>
      <c r="V1998" s="157">
        <f>ROUND(E1998*U1998,2)</f>
        <v>0</v>
      </c>
      <c r="W1998" s="157"/>
      <c r="X1998" s="157" t="s">
        <v>292</v>
      </c>
      <c r="Y1998" s="148"/>
      <c r="Z1998" s="148"/>
      <c r="AA1998" s="148"/>
      <c r="AB1998" s="148"/>
      <c r="AC1998" s="148"/>
      <c r="AD1998" s="148"/>
      <c r="AE1998" s="148"/>
      <c r="AF1998" s="148"/>
      <c r="AG1998" s="148" t="s">
        <v>1919</v>
      </c>
      <c r="AH1998" s="148"/>
      <c r="AI1998" s="148"/>
      <c r="AJ1998" s="148"/>
      <c r="AK1998" s="148"/>
      <c r="AL1998" s="148"/>
      <c r="AM1998" s="148"/>
      <c r="AN1998" s="148"/>
      <c r="AO1998" s="148"/>
      <c r="AP1998" s="148"/>
      <c r="AQ1998" s="148"/>
      <c r="AR1998" s="148"/>
      <c r="AS1998" s="148"/>
      <c r="AT1998" s="148"/>
      <c r="AU1998" s="148"/>
      <c r="AV1998" s="148"/>
      <c r="AW1998" s="148"/>
      <c r="AX1998" s="148"/>
      <c r="AY1998" s="148"/>
      <c r="AZ1998" s="148"/>
      <c r="BA1998" s="148"/>
      <c r="BB1998" s="148"/>
      <c r="BC1998" s="148"/>
      <c r="BD1998" s="148"/>
      <c r="BE1998" s="148"/>
      <c r="BF1998" s="148"/>
      <c r="BG1998" s="148"/>
      <c r="BH1998" s="148"/>
    </row>
    <row r="1999" spans="1:60" x14ac:dyDescent="0.2">
      <c r="A1999" s="161" t="s">
        <v>277</v>
      </c>
      <c r="B1999" s="162" t="s">
        <v>247</v>
      </c>
      <c r="C1999" s="183" t="s">
        <v>248</v>
      </c>
      <c r="D1999" s="163"/>
      <c r="E1999" s="164"/>
      <c r="F1999" s="165"/>
      <c r="G1999" s="165">
        <f>SUMIF(AG2000:AG2046,"&lt;&gt;NOR",G2000:G2046)</f>
        <v>0</v>
      </c>
      <c r="H1999" s="165"/>
      <c r="I1999" s="165">
        <f>SUM(I2000:I2046)</f>
        <v>0</v>
      </c>
      <c r="J1999" s="165"/>
      <c r="K1999" s="165">
        <f>SUM(K2000:K2046)</f>
        <v>0</v>
      </c>
      <c r="L1999" s="165"/>
      <c r="M1999" s="165">
        <f>SUM(M2000:M2046)</f>
        <v>0</v>
      </c>
      <c r="N1999" s="165"/>
      <c r="O1999" s="165">
        <f>SUM(O2000:O2046)</f>
        <v>0</v>
      </c>
      <c r="P1999" s="165"/>
      <c r="Q1999" s="165">
        <f>SUM(Q2000:Q2046)</f>
        <v>0</v>
      </c>
      <c r="R1999" s="165"/>
      <c r="S1999" s="165"/>
      <c r="T1999" s="166"/>
      <c r="U1999" s="160"/>
      <c r="V1999" s="160">
        <f>SUM(V2000:V2046)</f>
        <v>0</v>
      </c>
      <c r="W1999" s="160"/>
      <c r="X1999" s="160"/>
      <c r="AG1999" t="s">
        <v>278</v>
      </c>
    </row>
    <row r="2000" spans="1:60" outlineLevel="1" x14ac:dyDescent="0.2">
      <c r="A2000" s="167">
        <v>451</v>
      </c>
      <c r="B2000" s="168" t="s">
        <v>1920</v>
      </c>
      <c r="C2000" s="184" t="s">
        <v>1921</v>
      </c>
      <c r="D2000" s="169" t="s">
        <v>353</v>
      </c>
      <c r="E2000" s="170">
        <v>3016.6940500000001</v>
      </c>
      <c r="F2000" s="171"/>
      <c r="G2000" s="172">
        <f>ROUND(E2000*F2000,2)</f>
        <v>0</v>
      </c>
      <c r="H2000" s="171"/>
      <c r="I2000" s="172">
        <f>ROUND(E2000*H2000,2)</f>
        <v>0</v>
      </c>
      <c r="J2000" s="171"/>
      <c r="K2000" s="172">
        <f>ROUND(E2000*J2000,2)</f>
        <v>0</v>
      </c>
      <c r="L2000" s="172">
        <v>15</v>
      </c>
      <c r="M2000" s="172">
        <f>G2000*(1+L2000/100)</f>
        <v>0</v>
      </c>
      <c r="N2000" s="172">
        <v>0</v>
      </c>
      <c r="O2000" s="172">
        <f>ROUND(E2000*N2000,2)</f>
        <v>0</v>
      </c>
      <c r="P2000" s="172">
        <v>0</v>
      </c>
      <c r="Q2000" s="172">
        <f>ROUND(E2000*P2000,2)</f>
        <v>0</v>
      </c>
      <c r="R2000" s="172"/>
      <c r="S2000" s="172" t="s">
        <v>282</v>
      </c>
      <c r="T2000" s="173" t="s">
        <v>283</v>
      </c>
      <c r="U2000" s="157">
        <v>0</v>
      </c>
      <c r="V2000" s="157">
        <f>ROUND(E2000*U2000,2)</f>
        <v>0</v>
      </c>
      <c r="W2000" s="157"/>
      <c r="X2000" s="157" t="s">
        <v>284</v>
      </c>
      <c r="Y2000" s="148"/>
      <c r="Z2000" s="148"/>
      <c r="AA2000" s="148"/>
      <c r="AB2000" s="148"/>
      <c r="AC2000" s="148"/>
      <c r="AD2000" s="148"/>
      <c r="AE2000" s="148"/>
      <c r="AF2000" s="148"/>
      <c r="AG2000" s="148" t="s">
        <v>285</v>
      </c>
      <c r="AH2000" s="148"/>
      <c r="AI2000" s="148"/>
      <c r="AJ2000" s="148"/>
      <c r="AK2000" s="148"/>
      <c r="AL2000" s="148"/>
      <c r="AM2000" s="148"/>
      <c r="AN2000" s="148"/>
      <c r="AO2000" s="148"/>
      <c r="AP2000" s="148"/>
      <c r="AQ2000" s="148"/>
      <c r="AR2000" s="148"/>
      <c r="AS2000" s="148"/>
      <c r="AT2000" s="148"/>
      <c r="AU2000" s="148"/>
      <c r="AV2000" s="148"/>
      <c r="AW2000" s="148"/>
      <c r="AX2000" s="148"/>
      <c r="AY2000" s="148"/>
      <c r="AZ2000" s="148"/>
      <c r="BA2000" s="148"/>
      <c r="BB2000" s="148"/>
      <c r="BC2000" s="148"/>
      <c r="BD2000" s="148"/>
      <c r="BE2000" s="148"/>
      <c r="BF2000" s="148"/>
      <c r="BG2000" s="148"/>
      <c r="BH2000" s="148"/>
    </row>
    <row r="2001" spans="1:60" outlineLevel="1" x14ac:dyDescent="0.2">
      <c r="A2001" s="155"/>
      <c r="B2001" s="156"/>
      <c r="C2001" s="185" t="s">
        <v>930</v>
      </c>
      <c r="D2001" s="158"/>
      <c r="E2001" s="159"/>
      <c r="F2001" s="157"/>
      <c r="G2001" s="157"/>
      <c r="H2001" s="157"/>
      <c r="I2001" s="157"/>
      <c r="J2001" s="157"/>
      <c r="K2001" s="157"/>
      <c r="L2001" s="157"/>
      <c r="M2001" s="157"/>
      <c r="N2001" s="157"/>
      <c r="O2001" s="157"/>
      <c r="P2001" s="157"/>
      <c r="Q2001" s="157"/>
      <c r="R2001" s="157"/>
      <c r="S2001" s="157"/>
      <c r="T2001" s="157"/>
      <c r="U2001" s="157"/>
      <c r="V2001" s="157"/>
      <c r="W2001" s="157"/>
      <c r="X2001" s="157"/>
      <c r="Y2001" s="148"/>
      <c r="Z2001" s="148"/>
      <c r="AA2001" s="148"/>
      <c r="AB2001" s="148"/>
      <c r="AC2001" s="148"/>
      <c r="AD2001" s="148"/>
      <c r="AE2001" s="148"/>
      <c r="AF2001" s="148"/>
      <c r="AG2001" s="148" t="s">
        <v>287</v>
      </c>
      <c r="AH2001" s="148">
        <v>0</v>
      </c>
      <c r="AI2001" s="148"/>
      <c r="AJ2001" s="148"/>
      <c r="AK2001" s="148"/>
      <c r="AL2001" s="148"/>
      <c r="AM2001" s="148"/>
      <c r="AN2001" s="148"/>
      <c r="AO2001" s="148"/>
      <c r="AP2001" s="148"/>
      <c r="AQ2001" s="148"/>
      <c r="AR2001" s="148"/>
      <c r="AS2001" s="148"/>
      <c r="AT2001" s="148"/>
      <c r="AU2001" s="148"/>
      <c r="AV2001" s="148"/>
      <c r="AW2001" s="148"/>
      <c r="AX2001" s="148"/>
      <c r="AY2001" s="148"/>
      <c r="AZ2001" s="148"/>
      <c r="BA2001" s="148"/>
      <c r="BB2001" s="148"/>
      <c r="BC2001" s="148"/>
      <c r="BD2001" s="148"/>
      <c r="BE2001" s="148"/>
      <c r="BF2001" s="148"/>
      <c r="BG2001" s="148"/>
      <c r="BH2001" s="148"/>
    </row>
    <row r="2002" spans="1:60" outlineLevel="1" x14ac:dyDescent="0.2">
      <c r="A2002" s="155"/>
      <c r="B2002" s="156"/>
      <c r="C2002" s="185" t="s">
        <v>973</v>
      </c>
      <c r="D2002" s="158"/>
      <c r="E2002" s="159"/>
      <c r="F2002" s="157"/>
      <c r="G2002" s="157"/>
      <c r="H2002" s="157"/>
      <c r="I2002" s="157"/>
      <c r="J2002" s="157"/>
      <c r="K2002" s="157"/>
      <c r="L2002" s="157"/>
      <c r="M2002" s="157"/>
      <c r="N2002" s="157"/>
      <c r="O2002" s="157"/>
      <c r="P2002" s="157"/>
      <c r="Q2002" s="157"/>
      <c r="R2002" s="157"/>
      <c r="S2002" s="157"/>
      <c r="T2002" s="157"/>
      <c r="U2002" s="157"/>
      <c r="V2002" s="157"/>
      <c r="W2002" s="157"/>
      <c r="X2002" s="157"/>
      <c r="Y2002" s="148"/>
      <c r="Z2002" s="148"/>
      <c r="AA2002" s="148"/>
      <c r="AB2002" s="148"/>
      <c r="AC2002" s="148"/>
      <c r="AD2002" s="148"/>
      <c r="AE2002" s="148"/>
      <c r="AF2002" s="148"/>
      <c r="AG2002" s="148" t="s">
        <v>287</v>
      </c>
      <c r="AH2002" s="148">
        <v>0</v>
      </c>
      <c r="AI2002" s="148"/>
      <c r="AJ2002" s="148"/>
      <c r="AK2002" s="148"/>
      <c r="AL2002" s="148"/>
      <c r="AM2002" s="148"/>
      <c r="AN2002" s="148"/>
      <c r="AO2002" s="148"/>
      <c r="AP2002" s="148"/>
      <c r="AQ2002" s="148"/>
      <c r="AR2002" s="148"/>
      <c r="AS2002" s="148"/>
      <c r="AT2002" s="148"/>
      <c r="AU2002" s="148"/>
      <c r="AV2002" s="148"/>
      <c r="AW2002" s="148"/>
      <c r="AX2002" s="148"/>
      <c r="AY2002" s="148"/>
      <c r="AZ2002" s="148"/>
      <c r="BA2002" s="148"/>
      <c r="BB2002" s="148"/>
      <c r="BC2002" s="148"/>
      <c r="BD2002" s="148"/>
      <c r="BE2002" s="148"/>
      <c r="BF2002" s="148"/>
      <c r="BG2002" s="148"/>
      <c r="BH2002" s="148"/>
    </row>
    <row r="2003" spans="1:60" outlineLevel="1" x14ac:dyDescent="0.2">
      <c r="A2003" s="155"/>
      <c r="B2003" s="156"/>
      <c r="C2003" s="185" t="s">
        <v>931</v>
      </c>
      <c r="D2003" s="158"/>
      <c r="E2003" s="159"/>
      <c r="F2003" s="157"/>
      <c r="G2003" s="157"/>
      <c r="H2003" s="157"/>
      <c r="I2003" s="157"/>
      <c r="J2003" s="157"/>
      <c r="K2003" s="157"/>
      <c r="L2003" s="157"/>
      <c r="M2003" s="157"/>
      <c r="N2003" s="157"/>
      <c r="O2003" s="157"/>
      <c r="P2003" s="157"/>
      <c r="Q2003" s="157"/>
      <c r="R2003" s="157"/>
      <c r="S2003" s="157"/>
      <c r="T2003" s="157"/>
      <c r="U2003" s="157"/>
      <c r="V2003" s="157"/>
      <c r="W2003" s="157"/>
      <c r="X2003" s="157"/>
      <c r="Y2003" s="148"/>
      <c r="Z2003" s="148"/>
      <c r="AA2003" s="148"/>
      <c r="AB2003" s="148"/>
      <c r="AC2003" s="148"/>
      <c r="AD2003" s="148"/>
      <c r="AE2003" s="148"/>
      <c r="AF2003" s="148"/>
      <c r="AG2003" s="148" t="s">
        <v>287</v>
      </c>
      <c r="AH2003" s="148">
        <v>0</v>
      </c>
      <c r="AI2003" s="148"/>
      <c r="AJ2003" s="148"/>
      <c r="AK2003" s="148"/>
      <c r="AL2003" s="148"/>
      <c r="AM2003" s="148"/>
      <c r="AN2003" s="148"/>
      <c r="AO2003" s="148"/>
      <c r="AP2003" s="148"/>
      <c r="AQ2003" s="148"/>
      <c r="AR2003" s="148"/>
      <c r="AS2003" s="148"/>
      <c r="AT2003" s="148"/>
      <c r="AU2003" s="148"/>
      <c r="AV2003" s="148"/>
      <c r="AW2003" s="148"/>
      <c r="AX2003" s="148"/>
      <c r="AY2003" s="148"/>
      <c r="AZ2003" s="148"/>
      <c r="BA2003" s="148"/>
      <c r="BB2003" s="148"/>
      <c r="BC2003" s="148"/>
      <c r="BD2003" s="148"/>
      <c r="BE2003" s="148"/>
      <c r="BF2003" s="148"/>
      <c r="BG2003" s="148"/>
      <c r="BH2003" s="148"/>
    </row>
    <row r="2004" spans="1:60" outlineLevel="1" x14ac:dyDescent="0.2">
      <c r="A2004" s="155"/>
      <c r="B2004" s="156"/>
      <c r="C2004" s="185" t="s">
        <v>932</v>
      </c>
      <c r="D2004" s="158"/>
      <c r="E2004" s="159"/>
      <c r="F2004" s="157"/>
      <c r="G2004" s="157"/>
      <c r="H2004" s="157"/>
      <c r="I2004" s="157"/>
      <c r="J2004" s="157"/>
      <c r="K2004" s="157"/>
      <c r="L2004" s="157"/>
      <c r="M2004" s="157"/>
      <c r="N2004" s="157"/>
      <c r="O2004" s="157"/>
      <c r="P2004" s="157"/>
      <c r="Q2004" s="157"/>
      <c r="R2004" s="157"/>
      <c r="S2004" s="157"/>
      <c r="T2004" s="157"/>
      <c r="U2004" s="157"/>
      <c r="V2004" s="157"/>
      <c r="W2004" s="157"/>
      <c r="X2004" s="157"/>
      <c r="Y2004" s="148"/>
      <c r="Z2004" s="148"/>
      <c r="AA2004" s="148"/>
      <c r="AB2004" s="148"/>
      <c r="AC2004" s="148"/>
      <c r="AD2004" s="148"/>
      <c r="AE2004" s="148"/>
      <c r="AF2004" s="148"/>
      <c r="AG2004" s="148" t="s">
        <v>287</v>
      </c>
      <c r="AH2004" s="148">
        <v>0</v>
      </c>
      <c r="AI2004" s="148"/>
      <c r="AJ2004" s="148"/>
      <c r="AK2004" s="148"/>
      <c r="AL2004" s="148"/>
      <c r="AM2004" s="148"/>
      <c r="AN2004" s="148"/>
      <c r="AO2004" s="148"/>
      <c r="AP2004" s="148"/>
      <c r="AQ2004" s="148"/>
      <c r="AR2004" s="148"/>
      <c r="AS2004" s="148"/>
      <c r="AT2004" s="148"/>
      <c r="AU2004" s="148"/>
      <c r="AV2004" s="148"/>
      <c r="AW2004" s="148"/>
      <c r="AX2004" s="148"/>
      <c r="AY2004" s="148"/>
      <c r="AZ2004" s="148"/>
      <c r="BA2004" s="148"/>
      <c r="BB2004" s="148"/>
      <c r="BC2004" s="148"/>
      <c r="BD2004" s="148"/>
      <c r="BE2004" s="148"/>
      <c r="BF2004" s="148"/>
      <c r="BG2004" s="148"/>
      <c r="BH2004" s="148"/>
    </row>
    <row r="2005" spans="1:60" outlineLevel="1" x14ac:dyDescent="0.2">
      <c r="A2005" s="155"/>
      <c r="B2005" s="156"/>
      <c r="C2005" s="185" t="s">
        <v>933</v>
      </c>
      <c r="D2005" s="158"/>
      <c r="E2005" s="159"/>
      <c r="F2005" s="157"/>
      <c r="G2005" s="157"/>
      <c r="H2005" s="157"/>
      <c r="I2005" s="157"/>
      <c r="J2005" s="157"/>
      <c r="K2005" s="157"/>
      <c r="L2005" s="157"/>
      <c r="M2005" s="157"/>
      <c r="N2005" s="157"/>
      <c r="O2005" s="157"/>
      <c r="P2005" s="157"/>
      <c r="Q2005" s="157"/>
      <c r="R2005" s="157"/>
      <c r="S2005" s="157"/>
      <c r="T2005" s="157"/>
      <c r="U2005" s="157"/>
      <c r="V2005" s="157"/>
      <c r="W2005" s="157"/>
      <c r="X2005" s="157"/>
      <c r="Y2005" s="148"/>
      <c r="Z2005" s="148"/>
      <c r="AA2005" s="148"/>
      <c r="AB2005" s="148"/>
      <c r="AC2005" s="148"/>
      <c r="AD2005" s="148"/>
      <c r="AE2005" s="148"/>
      <c r="AF2005" s="148"/>
      <c r="AG2005" s="148" t="s">
        <v>287</v>
      </c>
      <c r="AH2005" s="148">
        <v>0</v>
      </c>
      <c r="AI2005" s="148"/>
      <c r="AJ2005" s="148"/>
      <c r="AK2005" s="148"/>
      <c r="AL2005" s="148"/>
      <c r="AM2005" s="148"/>
      <c r="AN2005" s="148"/>
      <c r="AO2005" s="148"/>
      <c r="AP2005" s="148"/>
      <c r="AQ2005" s="148"/>
      <c r="AR2005" s="148"/>
      <c r="AS2005" s="148"/>
      <c r="AT2005" s="148"/>
      <c r="AU2005" s="148"/>
      <c r="AV2005" s="148"/>
      <c r="AW2005" s="148"/>
      <c r="AX2005" s="148"/>
      <c r="AY2005" s="148"/>
      <c r="AZ2005" s="148"/>
      <c r="BA2005" s="148"/>
      <c r="BB2005" s="148"/>
      <c r="BC2005" s="148"/>
      <c r="BD2005" s="148"/>
      <c r="BE2005" s="148"/>
      <c r="BF2005" s="148"/>
      <c r="BG2005" s="148"/>
      <c r="BH2005" s="148"/>
    </row>
    <row r="2006" spans="1:60" ht="33.75" outlineLevel="1" x14ac:dyDescent="0.2">
      <c r="A2006" s="155"/>
      <c r="B2006" s="156"/>
      <c r="C2006" s="185" t="s">
        <v>934</v>
      </c>
      <c r="D2006" s="158"/>
      <c r="E2006" s="159"/>
      <c r="F2006" s="157"/>
      <c r="G2006" s="157"/>
      <c r="H2006" s="157"/>
      <c r="I2006" s="157"/>
      <c r="J2006" s="157"/>
      <c r="K2006" s="157"/>
      <c r="L2006" s="157"/>
      <c r="M2006" s="157"/>
      <c r="N2006" s="157"/>
      <c r="O2006" s="157"/>
      <c r="P2006" s="157"/>
      <c r="Q2006" s="157"/>
      <c r="R2006" s="157"/>
      <c r="S2006" s="157"/>
      <c r="T2006" s="157"/>
      <c r="U2006" s="157"/>
      <c r="V2006" s="157"/>
      <c r="W2006" s="157"/>
      <c r="X2006" s="157"/>
      <c r="Y2006" s="148"/>
      <c r="Z2006" s="148"/>
      <c r="AA2006" s="148"/>
      <c r="AB2006" s="148"/>
      <c r="AC2006" s="148"/>
      <c r="AD2006" s="148"/>
      <c r="AE2006" s="148"/>
      <c r="AF2006" s="148"/>
      <c r="AG2006" s="148" t="s">
        <v>287</v>
      </c>
      <c r="AH2006" s="148">
        <v>0</v>
      </c>
      <c r="AI2006" s="148"/>
      <c r="AJ2006" s="148"/>
      <c r="AK2006" s="148"/>
      <c r="AL2006" s="148"/>
      <c r="AM2006" s="148"/>
      <c r="AN2006" s="148"/>
      <c r="AO2006" s="148"/>
      <c r="AP2006" s="148"/>
      <c r="AQ2006" s="148"/>
      <c r="AR2006" s="148"/>
      <c r="AS2006" s="148"/>
      <c r="AT2006" s="148"/>
      <c r="AU2006" s="148"/>
      <c r="AV2006" s="148"/>
      <c r="AW2006" s="148"/>
      <c r="AX2006" s="148"/>
      <c r="AY2006" s="148"/>
      <c r="AZ2006" s="148"/>
      <c r="BA2006" s="148"/>
      <c r="BB2006" s="148"/>
      <c r="BC2006" s="148"/>
      <c r="BD2006" s="148"/>
      <c r="BE2006" s="148"/>
      <c r="BF2006" s="148"/>
      <c r="BG2006" s="148"/>
      <c r="BH2006" s="148"/>
    </row>
    <row r="2007" spans="1:60" outlineLevel="1" x14ac:dyDescent="0.2">
      <c r="A2007" s="155"/>
      <c r="B2007" s="156"/>
      <c r="C2007" s="185" t="s">
        <v>935</v>
      </c>
      <c r="D2007" s="158"/>
      <c r="E2007" s="159"/>
      <c r="F2007" s="157"/>
      <c r="G2007" s="157"/>
      <c r="H2007" s="157"/>
      <c r="I2007" s="157"/>
      <c r="J2007" s="157"/>
      <c r="K2007" s="157"/>
      <c r="L2007" s="157"/>
      <c r="M2007" s="157"/>
      <c r="N2007" s="157"/>
      <c r="O2007" s="157"/>
      <c r="P2007" s="157"/>
      <c r="Q2007" s="157"/>
      <c r="R2007" s="157"/>
      <c r="S2007" s="157"/>
      <c r="T2007" s="157"/>
      <c r="U2007" s="157"/>
      <c r="V2007" s="157"/>
      <c r="W2007" s="157"/>
      <c r="X2007" s="157"/>
      <c r="Y2007" s="148"/>
      <c r="Z2007" s="148"/>
      <c r="AA2007" s="148"/>
      <c r="AB2007" s="148"/>
      <c r="AC2007" s="148"/>
      <c r="AD2007" s="148"/>
      <c r="AE2007" s="148"/>
      <c r="AF2007" s="148"/>
      <c r="AG2007" s="148" t="s">
        <v>287</v>
      </c>
      <c r="AH2007" s="148">
        <v>0</v>
      </c>
      <c r="AI2007" s="148"/>
      <c r="AJ2007" s="148"/>
      <c r="AK2007" s="148"/>
      <c r="AL2007" s="148"/>
      <c r="AM2007" s="148"/>
      <c r="AN2007" s="148"/>
      <c r="AO2007" s="148"/>
      <c r="AP2007" s="148"/>
      <c r="AQ2007" s="148"/>
      <c r="AR2007" s="148"/>
      <c r="AS2007" s="148"/>
      <c r="AT2007" s="148"/>
      <c r="AU2007" s="148"/>
      <c r="AV2007" s="148"/>
      <c r="AW2007" s="148"/>
      <c r="AX2007" s="148"/>
      <c r="AY2007" s="148"/>
      <c r="AZ2007" s="148"/>
      <c r="BA2007" s="148"/>
      <c r="BB2007" s="148"/>
      <c r="BC2007" s="148"/>
      <c r="BD2007" s="148"/>
      <c r="BE2007" s="148"/>
      <c r="BF2007" s="148"/>
      <c r="BG2007" s="148"/>
      <c r="BH2007" s="148"/>
    </row>
    <row r="2008" spans="1:60" ht="22.5" outlineLevel="1" x14ac:dyDescent="0.2">
      <c r="A2008" s="155"/>
      <c r="B2008" s="156"/>
      <c r="C2008" s="185" t="s">
        <v>936</v>
      </c>
      <c r="D2008" s="158"/>
      <c r="E2008" s="159"/>
      <c r="F2008" s="157"/>
      <c r="G2008" s="157"/>
      <c r="H2008" s="157"/>
      <c r="I2008" s="157"/>
      <c r="J2008" s="157"/>
      <c r="K2008" s="157"/>
      <c r="L2008" s="157"/>
      <c r="M2008" s="157"/>
      <c r="N2008" s="157"/>
      <c r="O2008" s="157"/>
      <c r="P2008" s="157"/>
      <c r="Q2008" s="157"/>
      <c r="R2008" s="157"/>
      <c r="S2008" s="157"/>
      <c r="T2008" s="157"/>
      <c r="U2008" s="157"/>
      <c r="V2008" s="157"/>
      <c r="W2008" s="157"/>
      <c r="X2008" s="157"/>
      <c r="Y2008" s="148"/>
      <c r="Z2008" s="148"/>
      <c r="AA2008" s="148"/>
      <c r="AB2008" s="148"/>
      <c r="AC2008" s="148"/>
      <c r="AD2008" s="148"/>
      <c r="AE2008" s="148"/>
      <c r="AF2008" s="148"/>
      <c r="AG2008" s="148" t="s">
        <v>287</v>
      </c>
      <c r="AH2008" s="148">
        <v>0</v>
      </c>
      <c r="AI2008" s="148"/>
      <c r="AJ2008" s="148"/>
      <c r="AK2008" s="148"/>
      <c r="AL2008" s="148"/>
      <c r="AM2008" s="148"/>
      <c r="AN2008" s="148"/>
      <c r="AO2008" s="148"/>
      <c r="AP2008" s="148"/>
      <c r="AQ2008" s="148"/>
      <c r="AR2008" s="148"/>
      <c r="AS2008" s="148"/>
      <c r="AT2008" s="148"/>
      <c r="AU2008" s="148"/>
      <c r="AV2008" s="148"/>
      <c r="AW2008" s="148"/>
      <c r="AX2008" s="148"/>
      <c r="AY2008" s="148"/>
      <c r="AZ2008" s="148"/>
      <c r="BA2008" s="148"/>
      <c r="BB2008" s="148"/>
      <c r="BC2008" s="148"/>
      <c r="BD2008" s="148"/>
      <c r="BE2008" s="148"/>
      <c r="BF2008" s="148"/>
      <c r="BG2008" s="148"/>
      <c r="BH2008" s="148"/>
    </row>
    <row r="2009" spans="1:60" outlineLevel="1" x14ac:dyDescent="0.2">
      <c r="A2009" s="155"/>
      <c r="B2009" s="156"/>
      <c r="C2009" s="185" t="s">
        <v>937</v>
      </c>
      <c r="D2009" s="158"/>
      <c r="E2009" s="159"/>
      <c r="F2009" s="157"/>
      <c r="G2009" s="157"/>
      <c r="H2009" s="157"/>
      <c r="I2009" s="157"/>
      <c r="J2009" s="157"/>
      <c r="K2009" s="157"/>
      <c r="L2009" s="157"/>
      <c r="M2009" s="157"/>
      <c r="N2009" s="157"/>
      <c r="O2009" s="157"/>
      <c r="P2009" s="157"/>
      <c r="Q2009" s="157"/>
      <c r="R2009" s="157"/>
      <c r="S2009" s="157"/>
      <c r="T2009" s="157"/>
      <c r="U2009" s="157"/>
      <c r="V2009" s="157"/>
      <c r="W2009" s="157"/>
      <c r="X2009" s="157"/>
      <c r="Y2009" s="148"/>
      <c r="Z2009" s="148"/>
      <c r="AA2009" s="148"/>
      <c r="AB2009" s="148"/>
      <c r="AC2009" s="148"/>
      <c r="AD2009" s="148"/>
      <c r="AE2009" s="148"/>
      <c r="AF2009" s="148"/>
      <c r="AG2009" s="148" t="s">
        <v>287</v>
      </c>
      <c r="AH2009" s="148">
        <v>0</v>
      </c>
      <c r="AI2009" s="148"/>
      <c r="AJ2009" s="148"/>
      <c r="AK2009" s="148"/>
      <c r="AL2009" s="148"/>
      <c r="AM2009" s="148"/>
      <c r="AN2009" s="148"/>
      <c r="AO2009" s="148"/>
      <c r="AP2009" s="148"/>
      <c r="AQ2009" s="148"/>
      <c r="AR2009" s="148"/>
      <c r="AS2009" s="148"/>
      <c r="AT2009" s="148"/>
      <c r="AU2009" s="148"/>
      <c r="AV2009" s="148"/>
      <c r="AW2009" s="148"/>
      <c r="AX2009" s="148"/>
      <c r="AY2009" s="148"/>
      <c r="AZ2009" s="148"/>
      <c r="BA2009" s="148"/>
      <c r="BB2009" s="148"/>
      <c r="BC2009" s="148"/>
      <c r="BD2009" s="148"/>
      <c r="BE2009" s="148"/>
      <c r="BF2009" s="148"/>
      <c r="BG2009" s="148"/>
      <c r="BH2009" s="148"/>
    </row>
    <row r="2010" spans="1:60" outlineLevel="1" x14ac:dyDescent="0.2">
      <c r="A2010" s="155"/>
      <c r="B2010" s="156"/>
      <c r="C2010" s="185" t="s">
        <v>938</v>
      </c>
      <c r="D2010" s="158"/>
      <c r="E2010" s="159"/>
      <c r="F2010" s="157"/>
      <c r="G2010" s="157"/>
      <c r="H2010" s="157"/>
      <c r="I2010" s="157"/>
      <c r="J2010" s="157"/>
      <c r="K2010" s="157"/>
      <c r="L2010" s="157"/>
      <c r="M2010" s="157"/>
      <c r="N2010" s="157"/>
      <c r="O2010" s="157"/>
      <c r="P2010" s="157"/>
      <c r="Q2010" s="157"/>
      <c r="R2010" s="157"/>
      <c r="S2010" s="157"/>
      <c r="T2010" s="157"/>
      <c r="U2010" s="157"/>
      <c r="V2010" s="157"/>
      <c r="W2010" s="157"/>
      <c r="X2010" s="157"/>
      <c r="Y2010" s="148"/>
      <c r="Z2010" s="148"/>
      <c r="AA2010" s="148"/>
      <c r="AB2010" s="148"/>
      <c r="AC2010" s="148"/>
      <c r="AD2010" s="148"/>
      <c r="AE2010" s="148"/>
      <c r="AF2010" s="148"/>
      <c r="AG2010" s="148" t="s">
        <v>287</v>
      </c>
      <c r="AH2010" s="148">
        <v>0</v>
      </c>
      <c r="AI2010" s="148"/>
      <c r="AJ2010" s="148"/>
      <c r="AK2010" s="148"/>
      <c r="AL2010" s="148"/>
      <c r="AM2010" s="148"/>
      <c r="AN2010" s="148"/>
      <c r="AO2010" s="148"/>
      <c r="AP2010" s="148"/>
      <c r="AQ2010" s="148"/>
      <c r="AR2010" s="148"/>
      <c r="AS2010" s="148"/>
      <c r="AT2010" s="148"/>
      <c r="AU2010" s="148"/>
      <c r="AV2010" s="148"/>
      <c r="AW2010" s="148"/>
      <c r="AX2010" s="148"/>
      <c r="AY2010" s="148"/>
      <c r="AZ2010" s="148"/>
      <c r="BA2010" s="148"/>
      <c r="BB2010" s="148"/>
      <c r="BC2010" s="148"/>
      <c r="BD2010" s="148"/>
      <c r="BE2010" s="148"/>
      <c r="BF2010" s="148"/>
      <c r="BG2010" s="148"/>
      <c r="BH2010" s="148"/>
    </row>
    <row r="2011" spans="1:60" ht="33.75" outlineLevel="1" x14ac:dyDescent="0.2">
      <c r="A2011" s="155"/>
      <c r="B2011" s="156"/>
      <c r="C2011" s="185" t="s">
        <v>939</v>
      </c>
      <c r="D2011" s="158"/>
      <c r="E2011" s="159"/>
      <c r="F2011" s="157"/>
      <c r="G2011" s="157"/>
      <c r="H2011" s="157"/>
      <c r="I2011" s="157"/>
      <c r="J2011" s="157"/>
      <c r="K2011" s="157"/>
      <c r="L2011" s="157"/>
      <c r="M2011" s="157"/>
      <c r="N2011" s="157"/>
      <c r="O2011" s="157"/>
      <c r="P2011" s="157"/>
      <c r="Q2011" s="157"/>
      <c r="R2011" s="157"/>
      <c r="S2011" s="157"/>
      <c r="T2011" s="157"/>
      <c r="U2011" s="157"/>
      <c r="V2011" s="157"/>
      <c r="W2011" s="157"/>
      <c r="X2011" s="157"/>
      <c r="Y2011" s="148"/>
      <c r="Z2011" s="148"/>
      <c r="AA2011" s="148"/>
      <c r="AB2011" s="148"/>
      <c r="AC2011" s="148"/>
      <c r="AD2011" s="148"/>
      <c r="AE2011" s="148"/>
      <c r="AF2011" s="148"/>
      <c r="AG2011" s="148" t="s">
        <v>287</v>
      </c>
      <c r="AH2011" s="148">
        <v>0</v>
      </c>
      <c r="AI2011" s="148"/>
      <c r="AJ2011" s="148"/>
      <c r="AK2011" s="148"/>
      <c r="AL2011" s="148"/>
      <c r="AM2011" s="148"/>
      <c r="AN2011" s="148"/>
      <c r="AO2011" s="148"/>
      <c r="AP2011" s="148"/>
      <c r="AQ2011" s="148"/>
      <c r="AR2011" s="148"/>
      <c r="AS2011" s="148"/>
      <c r="AT2011" s="148"/>
      <c r="AU2011" s="148"/>
      <c r="AV2011" s="148"/>
      <c r="AW2011" s="148"/>
      <c r="AX2011" s="148"/>
      <c r="AY2011" s="148"/>
      <c r="AZ2011" s="148"/>
      <c r="BA2011" s="148"/>
      <c r="BB2011" s="148"/>
      <c r="BC2011" s="148"/>
      <c r="BD2011" s="148"/>
      <c r="BE2011" s="148"/>
      <c r="BF2011" s="148"/>
      <c r="BG2011" s="148"/>
      <c r="BH2011" s="148"/>
    </row>
    <row r="2012" spans="1:60" outlineLevel="1" x14ac:dyDescent="0.2">
      <c r="A2012" s="155"/>
      <c r="B2012" s="156"/>
      <c r="C2012" s="185" t="s">
        <v>940</v>
      </c>
      <c r="D2012" s="158"/>
      <c r="E2012" s="159"/>
      <c r="F2012" s="157"/>
      <c r="G2012" s="157"/>
      <c r="H2012" s="157"/>
      <c r="I2012" s="157"/>
      <c r="J2012" s="157"/>
      <c r="K2012" s="157"/>
      <c r="L2012" s="157"/>
      <c r="M2012" s="157"/>
      <c r="N2012" s="157"/>
      <c r="O2012" s="157"/>
      <c r="P2012" s="157"/>
      <c r="Q2012" s="157"/>
      <c r="R2012" s="157"/>
      <c r="S2012" s="157"/>
      <c r="T2012" s="157"/>
      <c r="U2012" s="157"/>
      <c r="V2012" s="157"/>
      <c r="W2012" s="157"/>
      <c r="X2012" s="157"/>
      <c r="Y2012" s="148"/>
      <c r="Z2012" s="148"/>
      <c r="AA2012" s="148"/>
      <c r="AB2012" s="148"/>
      <c r="AC2012" s="148"/>
      <c r="AD2012" s="148"/>
      <c r="AE2012" s="148"/>
      <c r="AF2012" s="148"/>
      <c r="AG2012" s="148" t="s">
        <v>287</v>
      </c>
      <c r="AH2012" s="148">
        <v>0</v>
      </c>
      <c r="AI2012" s="148"/>
      <c r="AJ2012" s="148"/>
      <c r="AK2012" s="148"/>
      <c r="AL2012" s="148"/>
      <c r="AM2012" s="148"/>
      <c r="AN2012" s="148"/>
      <c r="AO2012" s="148"/>
      <c r="AP2012" s="148"/>
      <c r="AQ2012" s="148"/>
      <c r="AR2012" s="148"/>
      <c r="AS2012" s="148"/>
      <c r="AT2012" s="148"/>
      <c r="AU2012" s="148"/>
      <c r="AV2012" s="148"/>
      <c r="AW2012" s="148"/>
      <c r="AX2012" s="148"/>
      <c r="AY2012" s="148"/>
      <c r="AZ2012" s="148"/>
      <c r="BA2012" s="148"/>
      <c r="BB2012" s="148"/>
      <c r="BC2012" s="148"/>
      <c r="BD2012" s="148"/>
      <c r="BE2012" s="148"/>
      <c r="BF2012" s="148"/>
      <c r="BG2012" s="148"/>
      <c r="BH2012" s="148"/>
    </row>
    <row r="2013" spans="1:60" outlineLevel="1" x14ac:dyDescent="0.2">
      <c r="A2013" s="155"/>
      <c r="B2013" s="156"/>
      <c r="C2013" s="185" t="s">
        <v>941</v>
      </c>
      <c r="D2013" s="158"/>
      <c r="E2013" s="159"/>
      <c r="F2013" s="157"/>
      <c r="G2013" s="157"/>
      <c r="H2013" s="157"/>
      <c r="I2013" s="157"/>
      <c r="J2013" s="157"/>
      <c r="K2013" s="157"/>
      <c r="L2013" s="157"/>
      <c r="M2013" s="157"/>
      <c r="N2013" s="157"/>
      <c r="O2013" s="157"/>
      <c r="P2013" s="157"/>
      <c r="Q2013" s="157"/>
      <c r="R2013" s="157"/>
      <c r="S2013" s="157"/>
      <c r="T2013" s="157"/>
      <c r="U2013" s="157"/>
      <c r="V2013" s="157"/>
      <c r="W2013" s="157"/>
      <c r="X2013" s="157"/>
      <c r="Y2013" s="148"/>
      <c r="Z2013" s="148"/>
      <c r="AA2013" s="148"/>
      <c r="AB2013" s="148"/>
      <c r="AC2013" s="148"/>
      <c r="AD2013" s="148"/>
      <c r="AE2013" s="148"/>
      <c r="AF2013" s="148"/>
      <c r="AG2013" s="148" t="s">
        <v>287</v>
      </c>
      <c r="AH2013" s="148">
        <v>0</v>
      </c>
      <c r="AI2013" s="148"/>
      <c r="AJ2013" s="148"/>
      <c r="AK2013" s="148"/>
      <c r="AL2013" s="148"/>
      <c r="AM2013" s="148"/>
      <c r="AN2013" s="148"/>
      <c r="AO2013" s="148"/>
      <c r="AP2013" s="148"/>
      <c r="AQ2013" s="148"/>
      <c r="AR2013" s="148"/>
      <c r="AS2013" s="148"/>
      <c r="AT2013" s="148"/>
      <c r="AU2013" s="148"/>
      <c r="AV2013" s="148"/>
      <c r="AW2013" s="148"/>
      <c r="AX2013" s="148"/>
      <c r="AY2013" s="148"/>
      <c r="AZ2013" s="148"/>
      <c r="BA2013" s="148"/>
      <c r="BB2013" s="148"/>
      <c r="BC2013" s="148"/>
      <c r="BD2013" s="148"/>
      <c r="BE2013" s="148"/>
      <c r="BF2013" s="148"/>
      <c r="BG2013" s="148"/>
      <c r="BH2013" s="148"/>
    </row>
    <row r="2014" spans="1:60" outlineLevel="1" x14ac:dyDescent="0.2">
      <c r="A2014" s="155"/>
      <c r="B2014" s="156"/>
      <c r="C2014" s="185" t="s">
        <v>942</v>
      </c>
      <c r="D2014" s="158"/>
      <c r="E2014" s="159"/>
      <c r="F2014" s="157"/>
      <c r="G2014" s="157"/>
      <c r="H2014" s="157"/>
      <c r="I2014" s="157"/>
      <c r="J2014" s="157"/>
      <c r="K2014" s="157"/>
      <c r="L2014" s="157"/>
      <c r="M2014" s="157"/>
      <c r="N2014" s="157"/>
      <c r="O2014" s="157"/>
      <c r="P2014" s="157"/>
      <c r="Q2014" s="157"/>
      <c r="R2014" s="157"/>
      <c r="S2014" s="157"/>
      <c r="T2014" s="157"/>
      <c r="U2014" s="157"/>
      <c r="V2014" s="157"/>
      <c r="W2014" s="157"/>
      <c r="X2014" s="157"/>
      <c r="Y2014" s="148"/>
      <c r="Z2014" s="148"/>
      <c r="AA2014" s="148"/>
      <c r="AB2014" s="148"/>
      <c r="AC2014" s="148"/>
      <c r="AD2014" s="148"/>
      <c r="AE2014" s="148"/>
      <c r="AF2014" s="148"/>
      <c r="AG2014" s="148" t="s">
        <v>287</v>
      </c>
      <c r="AH2014" s="148">
        <v>0</v>
      </c>
      <c r="AI2014" s="148"/>
      <c r="AJ2014" s="148"/>
      <c r="AK2014" s="148"/>
      <c r="AL2014" s="148"/>
      <c r="AM2014" s="148"/>
      <c r="AN2014" s="148"/>
      <c r="AO2014" s="148"/>
      <c r="AP2014" s="148"/>
      <c r="AQ2014" s="148"/>
      <c r="AR2014" s="148"/>
      <c r="AS2014" s="148"/>
      <c r="AT2014" s="148"/>
      <c r="AU2014" s="148"/>
      <c r="AV2014" s="148"/>
      <c r="AW2014" s="148"/>
      <c r="AX2014" s="148"/>
      <c r="AY2014" s="148"/>
      <c r="AZ2014" s="148"/>
      <c r="BA2014" s="148"/>
      <c r="BB2014" s="148"/>
      <c r="BC2014" s="148"/>
      <c r="BD2014" s="148"/>
      <c r="BE2014" s="148"/>
      <c r="BF2014" s="148"/>
      <c r="BG2014" s="148"/>
      <c r="BH2014" s="148"/>
    </row>
    <row r="2015" spans="1:60" outlineLevel="1" x14ac:dyDescent="0.2">
      <c r="A2015" s="155"/>
      <c r="B2015" s="156"/>
      <c r="C2015" s="185" t="s">
        <v>954</v>
      </c>
      <c r="D2015" s="158"/>
      <c r="E2015" s="159"/>
      <c r="F2015" s="157"/>
      <c r="G2015" s="157"/>
      <c r="H2015" s="157"/>
      <c r="I2015" s="157"/>
      <c r="J2015" s="157"/>
      <c r="K2015" s="157"/>
      <c r="L2015" s="157"/>
      <c r="M2015" s="157"/>
      <c r="N2015" s="157"/>
      <c r="O2015" s="157"/>
      <c r="P2015" s="157"/>
      <c r="Q2015" s="157"/>
      <c r="R2015" s="157"/>
      <c r="S2015" s="157"/>
      <c r="T2015" s="157"/>
      <c r="U2015" s="157"/>
      <c r="V2015" s="157"/>
      <c r="W2015" s="157"/>
      <c r="X2015" s="157"/>
      <c r="Y2015" s="148"/>
      <c r="Z2015" s="148"/>
      <c r="AA2015" s="148"/>
      <c r="AB2015" s="148"/>
      <c r="AC2015" s="148"/>
      <c r="AD2015" s="148"/>
      <c r="AE2015" s="148"/>
      <c r="AF2015" s="148"/>
      <c r="AG2015" s="148" t="s">
        <v>287</v>
      </c>
      <c r="AH2015" s="148">
        <v>0</v>
      </c>
      <c r="AI2015" s="148"/>
      <c r="AJ2015" s="148"/>
      <c r="AK2015" s="148"/>
      <c r="AL2015" s="148"/>
      <c r="AM2015" s="148"/>
      <c r="AN2015" s="148"/>
      <c r="AO2015" s="148"/>
      <c r="AP2015" s="148"/>
      <c r="AQ2015" s="148"/>
      <c r="AR2015" s="148"/>
      <c r="AS2015" s="148"/>
      <c r="AT2015" s="148"/>
      <c r="AU2015" s="148"/>
      <c r="AV2015" s="148"/>
      <c r="AW2015" s="148"/>
      <c r="AX2015" s="148"/>
      <c r="AY2015" s="148"/>
      <c r="AZ2015" s="148"/>
      <c r="BA2015" s="148"/>
      <c r="BB2015" s="148"/>
      <c r="BC2015" s="148"/>
      <c r="BD2015" s="148"/>
      <c r="BE2015" s="148"/>
      <c r="BF2015" s="148"/>
      <c r="BG2015" s="148"/>
      <c r="BH2015" s="148"/>
    </row>
    <row r="2016" spans="1:60" outlineLevel="1" x14ac:dyDescent="0.2">
      <c r="A2016" s="155"/>
      <c r="B2016" s="156"/>
      <c r="C2016" s="185" t="s">
        <v>943</v>
      </c>
      <c r="D2016" s="158"/>
      <c r="E2016" s="159"/>
      <c r="F2016" s="157"/>
      <c r="G2016" s="157"/>
      <c r="H2016" s="157"/>
      <c r="I2016" s="157"/>
      <c r="J2016" s="157"/>
      <c r="K2016" s="157"/>
      <c r="L2016" s="157"/>
      <c r="M2016" s="157"/>
      <c r="N2016" s="157"/>
      <c r="O2016" s="157"/>
      <c r="P2016" s="157"/>
      <c r="Q2016" s="157"/>
      <c r="R2016" s="157"/>
      <c r="S2016" s="157"/>
      <c r="T2016" s="157"/>
      <c r="U2016" s="157"/>
      <c r="V2016" s="157"/>
      <c r="W2016" s="157"/>
      <c r="X2016" s="157"/>
      <c r="Y2016" s="148"/>
      <c r="Z2016" s="148"/>
      <c r="AA2016" s="148"/>
      <c r="AB2016" s="148"/>
      <c r="AC2016" s="148"/>
      <c r="AD2016" s="148"/>
      <c r="AE2016" s="148"/>
      <c r="AF2016" s="148"/>
      <c r="AG2016" s="148" t="s">
        <v>287</v>
      </c>
      <c r="AH2016" s="148">
        <v>0</v>
      </c>
      <c r="AI2016" s="148"/>
      <c r="AJ2016" s="148"/>
      <c r="AK2016" s="148"/>
      <c r="AL2016" s="148"/>
      <c r="AM2016" s="148"/>
      <c r="AN2016" s="148"/>
      <c r="AO2016" s="148"/>
      <c r="AP2016" s="148"/>
      <c r="AQ2016" s="148"/>
      <c r="AR2016" s="148"/>
      <c r="AS2016" s="148"/>
      <c r="AT2016" s="148"/>
      <c r="AU2016" s="148"/>
      <c r="AV2016" s="148"/>
      <c r="AW2016" s="148"/>
      <c r="AX2016" s="148"/>
      <c r="AY2016" s="148"/>
      <c r="AZ2016" s="148"/>
      <c r="BA2016" s="148"/>
      <c r="BB2016" s="148"/>
      <c r="BC2016" s="148"/>
      <c r="BD2016" s="148"/>
      <c r="BE2016" s="148"/>
      <c r="BF2016" s="148"/>
      <c r="BG2016" s="148"/>
      <c r="BH2016" s="148"/>
    </row>
    <row r="2017" spans="1:60" outlineLevel="1" x14ac:dyDescent="0.2">
      <c r="A2017" s="155"/>
      <c r="B2017" s="156"/>
      <c r="C2017" s="185" t="s">
        <v>944</v>
      </c>
      <c r="D2017" s="158"/>
      <c r="E2017" s="159"/>
      <c r="F2017" s="157"/>
      <c r="G2017" s="157"/>
      <c r="H2017" s="157"/>
      <c r="I2017" s="157"/>
      <c r="J2017" s="157"/>
      <c r="K2017" s="157"/>
      <c r="L2017" s="157"/>
      <c r="M2017" s="157"/>
      <c r="N2017" s="157"/>
      <c r="O2017" s="157"/>
      <c r="P2017" s="157"/>
      <c r="Q2017" s="157"/>
      <c r="R2017" s="157"/>
      <c r="S2017" s="157"/>
      <c r="T2017" s="157"/>
      <c r="U2017" s="157"/>
      <c r="V2017" s="157"/>
      <c r="W2017" s="157"/>
      <c r="X2017" s="157"/>
      <c r="Y2017" s="148"/>
      <c r="Z2017" s="148"/>
      <c r="AA2017" s="148"/>
      <c r="AB2017" s="148"/>
      <c r="AC2017" s="148"/>
      <c r="AD2017" s="148"/>
      <c r="AE2017" s="148"/>
      <c r="AF2017" s="148"/>
      <c r="AG2017" s="148" t="s">
        <v>287</v>
      </c>
      <c r="AH2017" s="148">
        <v>0</v>
      </c>
      <c r="AI2017" s="148"/>
      <c r="AJ2017" s="148"/>
      <c r="AK2017" s="148"/>
      <c r="AL2017" s="148"/>
      <c r="AM2017" s="148"/>
      <c r="AN2017" s="148"/>
      <c r="AO2017" s="148"/>
      <c r="AP2017" s="148"/>
      <c r="AQ2017" s="148"/>
      <c r="AR2017" s="148"/>
      <c r="AS2017" s="148"/>
      <c r="AT2017" s="148"/>
      <c r="AU2017" s="148"/>
      <c r="AV2017" s="148"/>
      <c r="AW2017" s="148"/>
      <c r="AX2017" s="148"/>
      <c r="AY2017" s="148"/>
      <c r="AZ2017" s="148"/>
      <c r="BA2017" s="148"/>
      <c r="BB2017" s="148"/>
      <c r="BC2017" s="148"/>
      <c r="BD2017" s="148"/>
      <c r="BE2017" s="148"/>
      <c r="BF2017" s="148"/>
      <c r="BG2017" s="148"/>
      <c r="BH2017" s="148"/>
    </row>
    <row r="2018" spans="1:60" outlineLevel="1" x14ac:dyDescent="0.2">
      <c r="A2018" s="155"/>
      <c r="B2018" s="156"/>
      <c r="C2018" s="185" t="s">
        <v>945</v>
      </c>
      <c r="D2018" s="158"/>
      <c r="E2018" s="159"/>
      <c r="F2018" s="157"/>
      <c r="G2018" s="157"/>
      <c r="H2018" s="157"/>
      <c r="I2018" s="157"/>
      <c r="J2018" s="157"/>
      <c r="K2018" s="157"/>
      <c r="L2018" s="157"/>
      <c r="M2018" s="157"/>
      <c r="N2018" s="157"/>
      <c r="O2018" s="157"/>
      <c r="P2018" s="157"/>
      <c r="Q2018" s="157"/>
      <c r="R2018" s="157"/>
      <c r="S2018" s="157"/>
      <c r="T2018" s="157"/>
      <c r="U2018" s="157"/>
      <c r="V2018" s="157"/>
      <c r="W2018" s="157"/>
      <c r="X2018" s="157"/>
      <c r="Y2018" s="148"/>
      <c r="Z2018" s="148"/>
      <c r="AA2018" s="148"/>
      <c r="AB2018" s="148"/>
      <c r="AC2018" s="148"/>
      <c r="AD2018" s="148"/>
      <c r="AE2018" s="148"/>
      <c r="AF2018" s="148"/>
      <c r="AG2018" s="148" t="s">
        <v>287</v>
      </c>
      <c r="AH2018" s="148">
        <v>0</v>
      </c>
      <c r="AI2018" s="148"/>
      <c r="AJ2018" s="148"/>
      <c r="AK2018" s="148"/>
      <c r="AL2018" s="148"/>
      <c r="AM2018" s="148"/>
      <c r="AN2018" s="148"/>
      <c r="AO2018" s="148"/>
      <c r="AP2018" s="148"/>
      <c r="AQ2018" s="148"/>
      <c r="AR2018" s="148"/>
      <c r="AS2018" s="148"/>
      <c r="AT2018" s="148"/>
      <c r="AU2018" s="148"/>
      <c r="AV2018" s="148"/>
      <c r="AW2018" s="148"/>
      <c r="AX2018" s="148"/>
      <c r="AY2018" s="148"/>
      <c r="AZ2018" s="148"/>
      <c r="BA2018" s="148"/>
      <c r="BB2018" s="148"/>
      <c r="BC2018" s="148"/>
      <c r="BD2018" s="148"/>
      <c r="BE2018" s="148"/>
      <c r="BF2018" s="148"/>
      <c r="BG2018" s="148"/>
      <c r="BH2018" s="148"/>
    </row>
    <row r="2019" spans="1:60" outlineLevel="1" x14ac:dyDescent="0.2">
      <c r="A2019" s="155"/>
      <c r="B2019" s="156"/>
      <c r="C2019" s="185" t="s">
        <v>946</v>
      </c>
      <c r="D2019" s="158"/>
      <c r="E2019" s="159"/>
      <c r="F2019" s="157"/>
      <c r="G2019" s="157"/>
      <c r="H2019" s="157"/>
      <c r="I2019" s="157"/>
      <c r="J2019" s="157"/>
      <c r="K2019" s="157"/>
      <c r="L2019" s="157"/>
      <c r="M2019" s="157"/>
      <c r="N2019" s="157"/>
      <c r="O2019" s="157"/>
      <c r="P2019" s="157"/>
      <c r="Q2019" s="157"/>
      <c r="R2019" s="157"/>
      <c r="S2019" s="157"/>
      <c r="T2019" s="157"/>
      <c r="U2019" s="157"/>
      <c r="V2019" s="157"/>
      <c r="W2019" s="157"/>
      <c r="X2019" s="157"/>
      <c r="Y2019" s="148"/>
      <c r="Z2019" s="148"/>
      <c r="AA2019" s="148"/>
      <c r="AB2019" s="148"/>
      <c r="AC2019" s="148"/>
      <c r="AD2019" s="148"/>
      <c r="AE2019" s="148"/>
      <c r="AF2019" s="148"/>
      <c r="AG2019" s="148" t="s">
        <v>287</v>
      </c>
      <c r="AH2019" s="148">
        <v>0</v>
      </c>
      <c r="AI2019" s="148"/>
      <c r="AJ2019" s="148"/>
      <c r="AK2019" s="148"/>
      <c r="AL2019" s="148"/>
      <c r="AM2019" s="148"/>
      <c r="AN2019" s="148"/>
      <c r="AO2019" s="148"/>
      <c r="AP2019" s="148"/>
      <c r="AQ2019" s="148"/>
      <c r="AR2019" s="148"/>
      <c r="AS2019" s="148"/>
      <c r="AT2019" s="148"/>
      <c r="AU2019" s="148"/>
      <c r="AV2019" s="148"/>
      <c r="AW2019" s="148"/>
      <c r="AX2019" s="148"/>
      <c r="AY2019" s="148"/>
      <c r="AZ2019" s="148"/>
      <c r="BA2019" s="148"/>
      <c r="BB2019" s="148"/>
      <c r="BC2019" s="148"/>
      <c r="BD2019" s="148"/>
      <c r="BE2019" s="148"/>
      <c r="BF2019" s="148"/>
      <c r="BG2019" s="148"/>
      <c r="BH2019" s="148"/>
    </row>
    <row r="2020" spans="1:60" outlineLevel="1" x14ac:dyDescent="0.2">
      <c r="A2020" s="155"/>
      <c r="B2020" s="156"/>
      <c r="C2020" s="185" t="s">
        <v>947</v>
      </c>
      <c r="D2020" s="158"/>
      <c r="E2020" s="159"/>
      <c r="F2020" s="157"/>
      <c r="G2020" s="157"/>
      <c r="H2020" s="157"/>
      <c r="I2020" s="157"/>
      <c r="J2020" s="157"/>
      <c r="K2020" s="157"/>
      <c r="L2020" s="157"/>
      <c r="M2020" s="157"/>
      <c r="N2020" s="157"/>
      <c r="O2020" s="157"/>
      <c r="P2020" s="157"/>
      <c r="Q2020" s="157"/>
      <c r="R2020" s="157"/>
      <c r="S2020" s="157"/>
      <c r="T2020" s="157"/>
      <c r="U2020" s="157"/>
      <c r="V2020" s="157"/>
      <c r="W2020" s="157"/>
      <c r="X2020" s="157"/>
      <c r="Y2020" s="148"/>
      <c r="Z2020" s="148"/>
      <c r="AA2020" s="148"/>
      <c r="AB2020" s="148"/>
      <c r="AC2020" s="148"/>
      <c r="AD2020" s="148"/>
      <c r="AE2020" s="148"/>
      <c r="AF2020" s="148"/>
      <c r="AG2020" s="148" t="s">
        <v>287</v>
      </c>
      <c r="AH2020" s="148">
        <v>0</v>
      </c>
      <c r="AI2020" s="148"/>
      <c r="AJ2020" s="148"/>
      <c r="AK2020" s="148"/>
      <c r="AL2020" s="148"/>
      <c r="AM2020" s="148"/>
      <c r="AN2020" s="148"/>
      <c r="AO2020" s="148"/>
      <c r="AP2020" s="148"/>
      <c r="AQ2020" s="148"/>
      <c r="AR2020" s="148"/>
      <c r="AS2020" s="148"/>
      <c r="AT2020" s="148"/>
      <c r="AU2020" s="148"/>
      <c r="AV2020" s="148"/>
      <c r="AW2020" s="148"/>
      <c r="AX2020" s="148"/>
      <c r="AY2020" s="148"/>
      <c r="AZ2020" s="148"/>
      <c r="BA2020" s="148"/>
      <c r="BB2020" s="148"/>
      <c r="BC2020" s="148"/>
      <c r="BD2020" s="148"/>
      <c r="BE2020" s="148"/>
      <c r="BF2020" s="148"/>
      <c r="BG2020" s="148"/>
      <c r="BH2020" s="148"/>
    </row>
    <row r="2021" spans="1:60" outlineLevel="1" x14ac:dyDescent="0.2">
      <c r="A2021" s="155"/>
      <c r="B2021" s="156"/>
      <c r="C2021" s="185" t="s">
        <v>948</v>
      </c>
      <c r="D2021" s="158"/>
      <c r="E2021" s="159"/>
      <c r="F2021" s="157"/>
      <c r="G2021" s="157"/>
      <c r="H2021" s="157"/>
      <c r="I2021" s="157"/>
      <c r="J2021" s="157"/>
      <c r="K2021" s="157"/>
      <c r="L2021" s="157"/>
      <c r="M2021" s="157"/>
      <c r="N2021" s="157"/>
      <c r="O2021" s="157"/>
      <c r="P2021" s="157"/>
      <c r="Q2021" s="157"/>
      <c r="R2021" s="157"/>
      <c r="S2021" s="157"/>
      <c r="T2021" s="157"/>
      <c r="U2021" s="157"/>
      <c r="V2021" s="157"/>
      <c r="W2021" s="157"/>
      <c r="X2021" s="157"/>
      <c r="Y2021" s="148"/>
      <c r="Z2021" s="148"/>
      <c r="AA2021" s="148"/>
      <c r="AB2021" s="148"/>
      <c r="AC2021" s="148"/>
      <c r="AD2021" s="148"/>
      <c r="AE2021" s="148"/>
      <c r="AF2021" s="148"/>
      <c r="AG2021" s="148" t="s">
        <v>287</v>
      </c>
      <c r="AH2021" s="148">
        <v>0</v>
      </c>
      <c r="AI2021" s="148"/>
      <c r="AJ2021" s="148"/>
      <c r="AK2021" s="148"/>
      <c r="AL2021" s="148"/>
      <c r="AM2021" s="148"/>
      <c r="AN2021" s="148"/>
      <c r="AO2021" s="148"/>
      <c r="AP2021" s="148"/>
      <c r="AQ2021" s="148"/>
      <c r="AR2021" s="148"/>
      <c r="AS2021" s="148"/>
      <c r="AT2021" s="148"/>
      <c r="AU2021" s="148"/>
      <c r="AV2021" s="148"/>
      <c r="AW2021" s="148"/>
      <c r="AX2021" s="148"/>
      <c r="AY2021" s="148"/>
      <c r="AZ2021" s="148"/>
      <c r="BA2021" s="148"/>
      <c r="BB2021" s="148"/>
      <c r="BC2021" s="148"/>
      <c r="BD2021" s="148"/>
      <c r="BE2021" s="148"/>
      <c r="BF2021" s="148"/>
      <c r="BG2021" s="148"/>
      <c r="BH2021" s="148"/>
    </row>
    <row r="2022" spans="1:60" outlineLevel="1" x14ac:dyDescent="0.2">
      <c r="A2022" s="155"/>
      <c r="B2022" s="156"/>
      <c r="C2022" s="185" t="s">
        <v>949</v>
      </c>
      <c r="D2022" s="158"/>
      <c r="E2022" s="159"/>
      <c r="F2022" s="157"/>
      <c r="G2022" s="157"/>
      <c r="H2022" s="157"/>
      <c r="I2022" s="157"/>
      <c r="J2022" s="157"/>
      <c r="K2022" s="157"/>
      <c r="L2022" s="157"/>
      <c r="M2022" s="157"/>
      <c r="N2022" s="157"/>
      <c r="O2022" s="157"/>
      <c r="P2022" s="157"/>
      <c r="Q2022" s="157"/>
      <c r="R2022" s="157"/>
      <c r="S2022" s="157"/>
      <c r="T2022" s="157"/>
      <c r="U2022" s="157"/>
      <c r="V2022" s="157"/>
      <c r="W2022" s="157"/>
      <c r="X2022" s="157"/>
      <c r="Y2022" s="148"/>
      <c r="Z2022" s="148"/>
      <c r="AA2022" s="148"/>
      <c r="AB2022" s="148"/>
      <c r="AC2022" s="148"/>
      <c r="AD2022" s="148"/>
      <c r="AE2022" s="148"/>
      <c r="AF2022" s="148"/>
      <c r="AG2022" s="148" t="s">
        <v>287</v>
      </c>
      <c r="AH2022" s="148">
        <v>0</v>
      </c>
      <c r="AI2022" s="148"/>
      <c r="AJ2022" s="148"/>
      <c r="AK2022" s="148"/>
      <c r="AL2022" s="148"/>
      <c r="AM2022" s="148"/>
      <c r="AN2022" s="148"/>
      <c r="AO2022" s="148"/>
      <c r="AP2022" s="148"/>
      <c r="AQ2022" s="148"/>
      <c r="AR2022" s="148"/>
      <c r="AS2022" s="148"/>
      <c r="AT2022" s="148"/>
      <c r="AU2022" s="148"/>
      <c r="AV2022" s="148"/>
      <c r="AW2022" s="148"/>
      <c r="AX2022" s="148"/>
      <c r="AY2022" s="148"/>
      <c r="AZ2022" s="148"/>
      <c r="BA2022" s="148"/>
      <c r="BB2022" s="148"/>
      <c r="BC2022" s="148"/>
      <c r="BD2022" s="148"/>
      <c r="BE2022" s="148"/>
      <c r="BF2022" s="148"/>
      <c r="BG2022" s="148"/>
      <c r="BH2022" s="148"/>
    </row>
    <row r="2023" spans="1:60" outlineLevel="1" x14ac:dyDescent="0.2">
      <c r="A2023" s="155"/>
      <c r="B2023" s="156"/>
      <c r="C2023" s="185" t="s">
        <v>950</v>
      </c>
      <c r="D2023" s="158"/>
      <c r="E2023" s="159"/>
      <c r="F2023" s="157"/>
      <c r="G2023" s="157"/>
      <c r="H2023" s="157"/>
      <c r="I2023" s="157"/>
      <c r="J2023" s="157"/>
      <c r="K2023" s="157"/>
      <c r="L2023" s="157"/>
      <c r="M2023" s="157"/>
      <c r="N2023" s="157"/>
      <c r="O2023" s="157"/>
      <c r="P2023" s="157"/>
      <c r="Q2023" s="157"/>
      <c r="R2023" s="157"/>
      <c r="S2023" s="157"/>
      <c r="T2023" s="157"/>
      <c r="U2023" s="157"/>
      <c r="V2023" s="157"/>
      <c r="W2023" s="157"/>
      <c r="X2023" s="157"/>
      <c r="Y2023" s="148"/>
      <c r="Z2023" s="148"/>
      <c r="AA2023" s="148"/>
      <c r="AB2023" s="148"/>
      <c r="AC2023" s="148"/>
      <c r="AD2023" s="148"/>
      <c r="AE2023" s="148"/>
      <c r="AF2023" s="148"/>
      <c r="AG2023" s="148" t="s">
        <v>287</v>
      </c>
      <c r="AH2023" s="148">
        <v>0</v>
      </c>
      <c r="AI2023" s="148"/>
      <c r="AJ2023" s="148"/>
      <c r="AK2023" s="148"/>
      <c r="AL2023" s="148"/>
      <c r="AM2023" s="148"/>
      <c r="AN2023" s="148"/>
      <c r="AO2023" s="148"/>
      <c r="AP2023" s="148"/>
      <c r="AQ2023" s="148"/>
      <c r="AR2023" s="148"/>
      <c r="AS2023" s="148"/>
      <c r="AT2023" s="148"/>
      <c r="AU2023" s="148"/>
      <c r="AV2023" s="148"/>
      <c r="AW2023" s="148"/>
      <c r="AX2023" s="148"/>
      <c r="AY2023" s="148"/>
      <c r="AZ2023" s="148"/>
      <c r="BA2023" s="148"/>
      <c r="BB2023" s="148"/>
      <c r="BC2023" s="148"/>
      <c r="BD2023" s="148"/>
      <c r="BE2023" s="148"/>
      <c r="BF2023" s="148"/>
      <c r="BG2023" s="148"/>
      <c r="BH2023" s="148"/>
    </row>
    <row r="2024" spans="1:60" outlineLevel="1" x14ac:dyDescent="0.2">
      <c r="A2024" s="155"/>
      <c r="B2024" s="156"/>
      <c r="C2024" s="185" t="s">
        <v>1044</v>
      </c>
      <c r="D2024" s="158"/>
      <c r="E2024" s="159"/>
      <c r="F2024" s="157"/>
      <c r="G2024" s="157"/>
      <c r="H2024" s="157"/>
      <c r="I2024" s="157"/>
      <c r="J2024" s="157"/>
      <c r="K2024" s="157"/>
      <c r="L2024" s="157"/>
      <c r="M2024" s="157"/>
      <c r="N2024" s="157"/>
      <c r="O2024" s="157"/>
      <c r="P2024" s="157"/>
      <c r="Q2024" s="157"/>
      <c r="R2024" s="157"/>
      <c r="S2024" s="157"/>
      <c r="T2024" s="157"/>
      <c r="U2024" s="157"/>
      <c r="V2024" s="157"/>
      <c r="W2024" s="157"/>
      <c r="X2024" s="157"/>
      <c r="Y2024" s="148"/>
      <c r="Z2024" s="148"/>
      <c r="AA2024" s="148"/>
      <c r="AB2024" s="148"/>
      <c r="AC2024" s="148"/>
      <c r="AD2024" s="148"/>
      <c r="AE2024" s="148"/>
      <c r="AF2024" s="148"/>
      <c r="AG2024" s="148" t="s">
        <v>287</v>
      </c>
      <c r="AH2024" s="148">
        <v>0</v>
      </c>
      <c r="AI2024" s="148"/>
      <c r="AJ2024" s="148"/>
      <c r="AK2024" s="148"/>
      <c r="AL2024" s="148"/>
      <c r="AM2024" s="148"/>
      <c r="AN2024" s="148"/>
      <c r="AO2024" s="148"/>
      <c r="AP2024" s="148"/>
      <c r="AQ2024" s="148"/>
      <c r="AR2024" s="148"/>
      <c r="AS2024" s="148"/>
      <c r="AT2024" s="148"/>
      <c r="AU2024" s="148"/>
      <c r="AV2024" s="148"/>
      <c r="AW2024" s="148"/>
      <c r="AX2024" s="148"/>
      <c r="AY2024" s="148"/>
      <c r="AZ2024" s="148"/>
      <c r="BA2024" s="148"/>
      <c r="BB2024" s="148"/>
      <c r="BC2024" s="148"/>
      <c r="BD2024" s="148"/>
      <c r="BE2024" s="148"/>
      <c r="BF2024" s="148"/>
      <c r="BG2024" s="148"/>
      <c r="BH2024" s="148"/>
    </row>
    <row r="2025" spans="1:60" outlineLevel="1" x14ac:dyDescent="0.2">
      <c r="A2025" s="155"/>
      <c r="B2025" s="156"/>
      <c r="C2025" s="185" t="s">
        <v>1061</v>
      </c>
      <c r="D2025" s="158"/>
      <c r="E2025" s="159"/>
      <c r="F2025" s="157"/>
      <c r="G2025" s="157"/>
      <c r="H2025" s="157"/>
      <c r="I2025" s="157"/>
      <c r="J2025" s="157"/>
      <c r="K2025" s="157"/>
      <c r="L2025" s="157"/>
      <c r="M2025" s="157"/>
      <c r="N2025" s="157"/>
      <c r="O2025" s="157"/>
      <c r="P2025" s="157"/>
      <c r="Q2025" s="157"/>
      <c r="R2025" s="157"/>
      <c r="S2025" s="157"/>
      <c r="T2025" s="157"/>
      <c r="U2025" s="157"/>
      <c r="V2025" s="157"/>
      <c r="W2025" s="157"/>
      <c r="X2025" s="157"/>
      <c r="Y2025" s="148"/>
      <c r="Z2025" s="148"/>
      <c r="AA2025" s="148"/>
      <c r="AB2025" s="148"/>
      <c r="AC2025" s="148"/>
      <c r="AD2025" s="148"/>
      <c r="AE2025" s="148"/>
      <c r="AF2025" s="148"/>
      <c r="AG2025" s="148" t="s">
        <v>287</v>
      </c>
      <c r="AH2025" s="148">
        <v>0</v>
      </c>
      <c r="AI2025" s="148"/>
      <c r="AJ2025" s="148"/>
      <c r="AK2025" s="148"/>
      <c r="AL2025" s="148"/>
      <c r="AM2025" s="148"/>
      <c r="AN2025" s="148"/>
      <c r="AO2025" s="148"/>
      <c r="AP2025" s="148"/>
      <c r="AQ2025" s="148"/>
      <c r="AR2025" s="148"/>
      <c r="AS2025" s="148"/>
      <c r="AT2025" s="148"/>
      <c r="AU2025" s="148"/>
      <c r="AV2025" s="148"/>
      <c r="AW2025" s="148"/>
      <c r="AX2025" s="148"/>
      <c r="AY2025" s="148"/>
      <c r="AZ2025" s="148"/>
      <c r="BA2025" s="148"/>
      <c r="BB2025" s="148"/>
      <c r="BC2025" s="148"/>
      <c r="BD2025" s="148"/>
      <c r="BE2025" s="148"/>
      <c r="BF2025" s="148"/>
      <c r="BG2025" s="148"/>
      <c r="BH2025" s="148"/>
    </row>
    <row r="2026" spans="1:60" outlineLevel="1" x14ac:dyDescent="0.2">
      <c r="A2026" s="155"/>
      <c r="B2026" s="156"/>
      <c r="C2026" s="185" t="s">
        <v>1062</v>
      </c>
      <c r="D2026" s="158"/>
      <c r="E2026" s="159"/>
      <c r="F2026" s="157"/>
      <c r="G2026" s="157"/>
      <c r="H2026" s="157"/>
      <c r="I2026" s="157"/>
      <c r="J2026" s="157"/>
      <c r="K2026" s="157"/>
      <c r="L2026" s="157"/>
      <c r="M2026" s="157"/>
      <c r="N2026" s="157"/>
      <c r="O2026" s="157"/>
      <c r="P2026" s="157"/>
      <c r="Q2026" s="157"/>
      <c r="R2026" s="157"/>
      <c r="S2026" s="157"/>
      <c r="T2026" s="157"/>
      <c r="U2026" s="157"/>
      <c r="V2026" s="157"/>
      <c r="W2026" s="157"/>
      <c r="X2026" s="157"/>
      <c r="Y2026" s="148"/>
      <c r="Z2026" s="148"/>
      <c r="AA2026" s="148"/>
      <c r="AB2026" s="148"/>
      <c r="AC2026" s="148"/>
      <c r="AD2026" s="148"/>
      <c r="AE2026" s="148"/>
      <c r="AF2026" s="148"/>
      <c r="AG2026" s="148" t="s">
        <v>287</v>
      </c>
      <c r="AH2026" s="148">
        <v>0</v>
      </c>
      <c r="AI2026" s="148"/>
      <c r="AJ2026" s="148"/>
      <c r="AK2026" s="148"/>
      <c r="AL2026" s="148"/>
      <c r="AM2026" s="148"/>
      <c r="AN2026" s="148"/>
      <c r="AO2026" s="148"/>
      <c r="AP2026" s="148"/>
      <c r="AQ2026" s="148"/>
      <c r="AR2026" s="148"/>
      <c r="AS2026" s="148"/>
      <c r="AT2026" s="148"/>
      <c r="AU2026" s="148"/>
      <c r="AV2026" s="148"/>
      <c r="AW2026" s="148"/>
      <c r="AX2026" s="148"/>
      <c r="AY2026" s="148"/>
      <c r="AZ2026" s="148"/>
      <c r="BA2026" s="148"/>
      <c r="BB2026" s="148"/>
      <c r="BC2026" s="148"/>
      <c r="BD2026" s="148"/>
      <c r="BE2026" s="148"/>
      <c r="BF2026" s="148"/>
      <c r="BG2026" s="148"/>
      <c r="BH2026" s="148"/>
    </row>
    <row r="2027" spans="1:60" outlineLevel="1" x14ac:dyDescent="0.2">
      <c r="A2027" s="155"/>
      <c r="B2027" s="156"/>
      <c r="C2027" s="185" t="s">
        <v>1063</v>
      </c>
      <c r="D2027" s="158"/>
      <c r="E2027" s="159"/>
      <c r="F2027" s="157"/>
      <c r="G2027" s="157"/>
      <c r="H2027" s="157"/>
      <c r="I2027" s="157"/>
      <c r="J2027" s="157"/>
      <c r="K2027" s="157"/>
      <c r="L2027" s="157"/>
      <c r="M2027" s="157"/>
      <c r="N2027" s="157"/>
      <c r="O2027" s="157"/>
      <c r="P2027" s="157"/>
      <c r="Q2027" s="157"/>
      <c r="R2027" s="157"/>
      <c r="S2027" s="157"/>
      <c r="T2027" s="157"/>
      <c r="U2027" s="157"/>
      <c r="V2027" s="157"/>
      <c r="W2027" s="157"/>
      <c r="X2027" s="157"/>
      <c r="Y2027" s="148"/>
      <c r="Z2027" s="148"/>
      <c r="AA2027" s="148"/>
      <c r="AB2027" s="148"/>
      <c r="AC2027" s="148"/>
      <c r="AD2027" s="148"/>
      <c r="AE2027" s="148"/>
      <c r="AF2027" s="148"/>
      <c r="AG2027" s="148" t="s">
        <v>287</v>
      </c>
      <c r="AH2027" s="148">
        <v>0</v>
      </c>
      <c r="AI2027" s="148"/>
      <c r="AJ2027" s="148"/>
      <c r="AK2027" s="148"/>
      <c r="AL2027" s="148"/>
      <c r="AM2027" s="148"/>
      <c r="AN2027" s="148"/>
      <c r="AO2027" s="148"/>
      <c r="AP2027" s="148"/>
      <c r="AQ2027" s="148"/>
      <c r="AR2027" s="148"/>
      <c r="AS2027" s="148"/>
      <c r="AT2027" s="148"/>
      <c r="AU2027" s="148"/>
      <c r="AV2027" s="148"/>
      <c r="AW2027" s="148"/>
      <c r="AX2027" s="148"/>
      <c r="AY2027" s="148"/>
      <c r="AZ2027" s="148"/>
      <c r="BA2027" s="148"/>
      <c r="BB2027" s="148"/>
      <c r="BC2027" s="148"/>
      <c r="BD2027" s="148"/>
      <c r="BE2027" s="148"/>
      <c r="BF2027" s="148"/>
      <c r="BG2027" s="148"/>
      <c r="BH2027" s="148"/>
    </row>
    <row r="2028" spans="1:60" outlineLevel="1" x14ac:dyDescent="0.2">
      <c r="A2028" s="155"/>
      <c r="B2028" s="156"/>
      <c r="C2028" s="185" t="s">
        <v>1064</v>
      </c>
      <c r="D2028" s="158"/>
      <c r="E2028" s="159"/>
      <c r="F2028" s="157"/>
      <c r="G2028" s="157"/>
      <c r="H2028" s="157"/>
      <c r="I2028" s="157"/>
      <c r="J2028" s="157"/>
      <c r="K2028" s="157"/>
      <c r="L2028" s="157"/>
      <c r="M2028" s="157"/>
      <c r="N2028" s="157"/>
      <c r="O2028" s="157"/>
      <c r="P2028" s="157"/>
      <c r="Q2028" s="157"/>
      <c r="R2028" s="157"/>
      <c r="S2028" s="157"/>
      <c r="T2028" s="157"/>
      <c r="U2028" s="157"/>
      <c r="V2028" s="157"/>
      <c r="W2028" s="157"/>
      <c r="X2028" s="157"/>
      <c r="Y2028" s="148"/>
      <c r="Z2028" s="148"/>
      <c r="AA2028" s="148"/>
      <c r="AB2028" s="148"/>
      <c r="AC2028" s="148"/>
      <c r="AD2028" s="148"/>
      <c r="AE2028" s="148"/>
      <c r="AF2028" s="148"/>
      <c r="AG2028" s="148" t="s">
        <v>287</v>
      </c>
      <c r="AH2028" s="148">
        <v>0</v>
      </c>
      <c r="AI2028" s="148"/>
      <c r="AJ2028" s="148"/>
      <c r="AK2028" s="148"/>
      <c r="AL2028" s="148"/>
      <c r="AM2028" s="148"/>
      <c r="AN2028" s="148"/>
      <c r="AO2028" s="148"/>
      <c r="AP2028" s="148"/>
      <c r="AQ2028" s="148"/>
      <c r="AR2028" s="148"/>
      <c r="AS2028" s="148"/>
      <c r="AT2028" s="148"/>
      <c r="AU2028" s="148"/>
      <c r="AV2028" s="148"/>
      <c r="AW2028" s="148"/>
      <c r="AX2028" s="148"/>
      <c r="AY2028" s="148"/>
      <c r="AZ2028" s="148"/>
      <c r="BA2028" s="148"/>
      <c r="BB2028" s="148"/>
      <c r="BC2028" s="148"/>
      <c r="BD2028" s="148"/>
      <c r="BE2028" s="148"/>
      <c r="BF2028" s="148"/>
      <c r="BG2028" s="148"/>
      <c r="BH2028" s="148"/>
    </row>
    <row r="2029" spans="1:60" outlineLevel="1" x14ac:dyDescent="0.2">
      <c r="A2029" s="155"/>
      <c r="B2029" s="156"/>
      <c r="C2029" s="185" t="s">
        <v>1065</v>
      </c>
      <c r="D2029" s="158"/>
      <c r="E2029" s="159"/>
      <c r="F2029" s="157"/>
      <c r="G2029" s="157"/>
      <c r="H2029" s="157"/>
      <c r="I2029" s="157"/>
      <c r="J2029" s="157"/>
      <c r="K2029" s="157"/>
      <c r="L2029" s="157"/>
      <c r="M2029" s="157"/>
      <c r="N2029" s="157"/>
      <c r="O2029" s="157"/>
      <c r="P2029" s="157"/>
      <c r="Q2029" s="157"/>
      <c r="R2029" s="157"/>
      <c r="S2029" s="157"/>
      <c r="T2029" s="157"/>
      <c r="U2029" s="157"/>
      <c r="V2029" s="157"/>
      <c r="W2029" s="157"/>
      <c r="X2029" s="157"/>
      <c r="Y2029" s="148"/>
      <c r="Z2029" s="148"/>
      <c r="AA2029" s="148"/>
      <c r="AB2029" s="148"/>
      <c r="AC2029" s="148"/>
      <c r="AD2029" s="148"/>
      <c r="AE2029" s="148"/>
      <c r="AF2029" s="148"/>
      <c r="AG2029" s="148" t="s">
        <v>287</v>
      </c>
      <c r="AH2029" s="148">
        <v>0</v>
      </c>
      <c r="AI2029" s="148"/>
      <c r="AJ2029" s="148"/>
      <c r="AK2029" s="148"/>
      <c r="AL2029" s="148"/>
      <c r="AM2029" s="148"/>
      <c r="AN2029" s="148"/>
      <c r="AO2029" s="148"/>
      <c r="AP2029" s="148"/>
      <c r="AQ2029" s="148"/>
      <c r="AR2029" s="148"/>
      <c r="AS2029" s="148"/>
      <c r="AT2029" s="148"/>
      <c r="AU2029" s="148"/>
      <c r="AV2029" s="148"/>
      <c r="AW2029" s="148"/>
      <c r="AX2029" s="148"/>
      <c r="AY2029" s="148"/>
      <c r="AZ2029" s="148"/>
      <c r="BA2029" s="148"/>
      <c r="BB2029" s="148"/>
      <c r="BC2029" s="148"/>
      <c r="BD2029" s="148"/>
      <c r="BE2029" s="148"/>
      <c r="BF2029" s="148"/>
      <c r="BG2029" s="148"/>
      <c r="BH2029" s="148"/>
    </row>
    <row r="2030" spans="1:60" outlineLevel="1" x14ac:dyDescent="0.2">
      <c r="A2030" s="155"/>
      <c r="B2030" s="156"/>
      <c r="C2030" s="185" t="s">
        <v>1066</v>
      </c>
      <c r="D2030" s="158"/>
      <c r="E2030" s="159"/>
      <c r="F2030" s="157"/>
      <c r="G2030" s="157"/>
      <c r="H2030" s="157"/>
      <c r="I2030" s="157"/>
      <c r="J2030" s="157"/>
      <c r="K2030" s="157"/>
      <c r="L2030" s="157"/>
      <c r="M2030" s="157"/>
      <c r="N2030" s="157"/>
      <c r="O2030" s="157"/>
      <c r="P2030" s="157"/>
      <c r="Q2030" s="157"/>
      <c r="R2030" s="157"/>
      <c r="S2030" s="157"/>
      <c r="T2030" s="157"/>
      <c r="U2030" s="157"/>
      <c r="V2030" s="157"/>
      <c r="W2030" s="157"/>
      <c r="X2030" s="157"/>
      <c r="Y2030" s="148"/>
      <c r="Z2030" s="148"/>
      <c r="AA2030" s="148"/>
      <c r="AB2030" s="148"/>
      <c r="AC2030" s="148"/>
      <c r="AD2030" s="148"/>
      <c r="AE2030" s="148"/>
      <c r="AF2030" s="148"/>
      <c r="AG2030" s="148" t="s">
        <v>287</v>
      </c>
      <c r="AH2030" s="148">
        <v>0</v>
      </c>
      <c r="AI2030" s="148"/>
      <c r="AJ2030" s="148"/>
      <c r="AK2030" s="148"/>
      <c r="AL2030" s="148"/>
      <c r="AM2030" s="148"/>
      <c r="AN2030" s="148"/>
      <c r="AO2030" s="148"/>
      <c r="AP2030" s="148"/>
      <c r="AQ2030" s="148"/>
      <c r="AR2030" s="148"/>
      <c r="AS2030" s="148"/>
      <c r="AT2030" s="148"/>
      <c r="AU2030" s="148"/>
      <c r="AV2030" s="148"/>
      <c r="AW2030" s="148"/>
      <c r="AX2030" s="148"/>
      <c r="AY2030" s="148"/>
      <c r="AZ2030" s="148"/>
      <c r="BA2030" s="148"/>
      <c r="BB2030" s="148"/>
      <c r="BC2030" s="148"/>
      <c r="BD2030" s="148"/>
      <c r="BE2030" s="148"/>
      <c r="BF2030" s="148"/>
      <c r="BG2030" s="148"/>
      <c r="BH2030" s="148"/>
    </row>
    <row r="2031" spans="1:60" outlineLevel="1" x14ac:dyDescent="0.2">
      <c r="A2031" s="155"/>
      <c r="B2031" s="156"/>
      <c r="C2031" s="185" t="s">
        <v>1067</v>
      </c>
      <c r="D2031" s="158"/>
      <c r="E2031" s="159"/>
      <c r="F2031" s="157"/>
      <c r="G2031" s="157"/>
      <c r="H2031" s="157"/>
      <c r="I2031" s="157"/>
      <c r="J2031" s="157"/>
      <c r="K2031" s="157"/>
      <c r="L2031" s="157"/>
      <c r="M2031" s="157"/>
      <c r="N2031" s="157"/>
      <c r="O2031" s="157"/>
      <c r="P2031" s="157"/>
      <c r="Q2031" s="157"/>
      <c r="R2031" s="157"/>
      <c r="S2031" s="157"/>
      <c r="T2031" s="157"/>
      <c r="U2031" s="157"/>
      <c r="V2031" s="157"/>
      <c r="W2031" s="157"/>
      <c r="X2031" s="157"/>
      <c r="Y2031" s="148"/>
      <c r="Z2031" s="148"/>
      <c r="AA2031" s="148"/>
      <c r="AB2031" s="148"/>
      <c r="AC2031" s="148"/>
      <c r="AD2031" s="148"/>
      <c r="AE2031" s="148"/>
      <c r="AF2031" s="148"/>
      <c r="AG2031" s="148" t="s">
        <v>287</v>
      </c>
      <c r="AH2031" s="148">
        <v>0</v>
      </c>
      <c r="AI2031" s="148"/>
      <c r="AJ2031" s="148"/>
      <c r="AK2031" s="148"/>
      <c r="AL2031" s="148"/>
      <c r="AM2031" s="148"/>
      <c r="AN2031" s="148"/>
      <c r="AO2031" s="148"/>
      <c r="AP2031" s="148"/>
      <c r="AQ2031" s="148"/>
      <c r="AR2031" s="148"/>
      <c r="AS2031" s="148"/>
      <c r="AT2031" s="148"/>
      <c r="AU2031" s="148"/>
      <c r="AV2031" s="148"/>
      <c r="AW2031" s="148"/>
      <c r="AX2031" s="148"/>
      <c r="AY2031" s="148"/>
      <c r="AZ2031" s="148"/>
      <c r="BA2031" s="148"/>
      <c r="BB2031" s="148"/>
      <c r="BC2031" s="148"/>
      <c r="BD2031" s="148"/>
      <c r="BE2031" s="148"/>
      <c r="BF2031" s="148"/>
      <c r="BG2031" s="148"/>
      <c r="BH2031" s="148"/>
    </row>
    <row r="2032" spans="1:60" outlineLevel="1" x14ac:dyDescent="0.2">
      <c r="A2032" s="155"/>
      <c r="B2032" s="156"/>
      <c r="C2032" s="185" t="s">
        <v>1068</v>
      </c>
      <c r="D2032" s="158"/>
      <c r="E2032" s="159"/>
      <c r="F2032" s="157"/>
      <c r="G2032" s="157"/>
      <c r="H2032" s="157"/>
      <c r="I2032" s="157"/>
      <c r="J2032" s="157"/>
      <c r="K2032" s="157"/>
      <c r="L2032" s="157"/>
      <c r="M2032" s="157"/>
      <c r="N2032" s="157"/>
      <c r="O2032" s="157"/>
      <c r="P2032" s="157"/>
      <c r="Q2032" s="157"/>
      <c r="R2032" s="157"/>
      <c r="S2032" s="157"/>
      <c r="T2032" s="157"/>
      <c r="U2032" s="157"/>
      <c r="V2032" s="157"/>
      <c r="W2032" s="157"/>
      <c r="X2032" s="157"/>
      <c r="Y2032" s="148"/>
      <c r="Z2032" s="148"/>
      <c r="AA2032" s="148"/>
      <c r="AB2032" s="148"/>
      <c r="AC2032" s="148"/>
      <c r="AD2032" s="148"/>
      <c r="AE2032" s="148"/>
      <c r="AF2032" s="148"/>
      <c r="AG2032" s="148" t="s">
        <v>287</v>
      </c>
      <c r="AH2032" s="148">
        <v>0</v>
      </c>
      <c r="AI2032" s="148"/>
      <c r="AJ2032" s="148"/>
      <c r="AK2032" s="148"/>
      <c r="AL2032" s="148"/>
      <c r="AM2032" s="148"/>
      <c r="AN2032" s="148"/>
      <c r="AO2032" s="148"/>
      <c r="AP2032" s="148"/>
      <c r="AQ2032" s="148"/>
      <c r="AR2032" s="148"/>
      <c r="AS2032" s="148"/>
      <c r="AT2032" s="148"/>
      <c r="AU2032" s="148"/>
      <c r="AV2032" s="148"/>
      <c r="AW2032" s="148"/>
      <c r="AX2032" s="148"/>
      <c r="AY2032" s="148"/>
      <c r="AZ2032" s="148"/>
      <c r="BA2032" s="148"/>
      <c r="BB2032" s="148"/>
      <c r="BC2032" s="148"/>
      <c r="BD2032" s="148"/>
      <c r="BE2032" s="148"/>
      <c r="BF2032" s="148"/>
      <c r="BG2032" s="148"/>
      <c r="BH2032" s="148"/>
    </row>
    <row r="2033" spans="1:60" outlineLevel="1" x14ac:dyDescent="0.2">
      <c r="A2033" s="155"/>
      <c r="B2033" s="156"/>
      <c r="C2033" s="185" t="s">
        <v>1069</v>
      </c>
      <c r="D2033" s="158"/>
      <c r="E2033" s="159"/>
      <c r="F2033" s="157"/>
      <c r="G2033" s="157"/>
      <c r="H2033" s="157"/>
      <c r="I2033" s="157"/>
      <c r="J2033" s="157"/>
      <c r="K2033" s="157"/>
      <c r="L2033" s="157"/>
      <c r="M2033" s="157"/>
      <c r="N2033" s="157"/>
      <c r="O2033" s="157"/>
      <c r="P2033" s="157"/>
      <c r="Q2033" s="157"/>
      <c r="R2033" s="157"/>
      <c r="S2033" s="157"/>
      <c r="T2033" s="157"/>
      <c r="U2033" s="157"/>
      <c r="V2033" s="157"/>
      <c r="W2033" s="157"/>
      <c r="X2033" s="157"/>
      <c r="Y2033" s="148"/>
      <c r="Z2033" s="148"/>
      <c r="AA2033" s="148"/>
      <c r="AB2033" s="148"/>
      <c r="AC2033" s="148"/>
      <c r="AD2033" s="148"/>
      <c r="AE2033" s="148"/>
      <c r="AF2033" s="148"/>
      <c r="AG2033" s="148" t="s">
        <v>287</v>
      </c>
      <c r="AH2033" s="148">
        <v>0</v>
      </c>
      <c r="AI2033" s="148"/>
      <c r="AJ2033" s="148"/>
      <c r="AK2033" s="148"/>
      <c r="AL2033" s="148"/>
      <c r="AM2033" s="148"/>
      <c r="AN2033" s="148"/>
      <c r="AO2033" s="148"/>
      <c r="AP2033" s="148"/>
      <c r="AQ2033" s="148"/>
      <c r="AR2033" s="148"/>
      <c r="AS2033" s="148"/>
      <c r="AT2033" s="148"/>
      <c r="AU2033" s="148"/>
      <c r="AV2033" s="148"/>
      <c r="AW2033" s="148"/>
      <c r="AX2033" s="148"/>
      <c r="AY2033" s="148"/>
      <c r="AZ2033" s="148"/>
      <c r="BA2033" s="148"/>
      <c r="BB2033" s="148"/>
      <c r="BC2033" s="148"/>
      <c r="BD2033" s="148"/>
      <c r="BE2033" s="148"/>
      <c r="BF2033" s="148"/>
      <c r="BG2033" s="148"/>
      <c r="BH2033" s="148"/>
    </row>
    <row r="2034" spans="1:60" outlineLevel="1" x14ac:dyDescent="0.2">
      <c r="A2034" s="155"/>
      <c r="B2034" s="156"/>
      <c r="C2034" s="185" t="s">
        <v>1070</v>
      </c>
      <c r="D2034" s="158"/>
      <c r="E2034" s="159"/>
      <c r="F2034" s="157"/>
      <c r="G2034" s="157"/>
      <c r="H2034" s="157"/>
      <c r="I2034" s="157"/>
      <c r="J2034" s="157"/>
      <c r="K2034" s="157"/>
      <c r="L2034" s="157"/>
      <c r="M2034" s="157"/>
      <c r="N2034" s="157"/>
      <c r="O2034" s="157"/>
      <c r="P2034" s="157"/>
      <c r="Q2034" s="157"/>
      <c r="R2034" s="157"/>
      <c r="S2034" s="157"/>
      <c r="T2034" s="157"/>
      <c r="U2034" s="157"/>
      <c r="V2034" s="157"/>
      <c r="W2034" s="157"/>
      <c r="X2034" s="157"/>
      <c r="Y2034" s="148"/>
      <c r="Z2034" s="148"/>
      <c r="AA2034" s="148"/>
      <c r="AB2034" s="148"/>
      <c r="AC2034" s="148"/>
      <c r="AD2034" s="148"/>
      <c r="AE2034" s="148"/>
      <c r="AF2034" s="148"/>
      <c r="AG2034" s="148" t="s">
        <v>287</v>
      </c>
      <c r="AH2034" s="148">
        <v>0</v>
      </c>
      <c r="AI2034" s="148"/>
      <c r="AJ2034" s="148"/>
      <c r="AK2034" s="148"/>
      <c r="AL2034" s="148"/>
      <c r="AM2034" s="148"/>
      <c r="AN2034" s="148"/>
      <c r="AO2034" s="148"/>
      <c r="AP2034" s="148"/>
      <c r="AQ2034" s="148"/>
      <c r="AR2034" s="148"/>
      <c r="AS2034" s="148"/>
      <c r="AT2034" s="148"/>
      <c r="AU2034" s="148"/>
      <c r="AV2034" s="148"/>
      <c r="AW2034" s="148"/>
      <c r="AX2034" s="148"/>
      <c r="AY2034" s="148"/>
      <c r="AZ2034" s="148"/>
      <c r="BA2034" s="148"/>
      <c r="BB2034" s="148"/>
      <c r="BC2034" s="148"/>
      <c r="BD2034" s="148"/>
      <c r="BE2034" s="148"/>
      <c r="BF2034" s="148"/>
      <c r="BG2034" s="148"/>
      <c r="BH2034" s="148"/>
    </row>
    <row r="2035" spans="1:60" outlineLevel="1" x14ac:dyDescent="0.2">
      <c r="A2035" s="155"/>
      <c r="B2035" s="156"/>
      <c r="C2035" s="185" t="s">
        <v>1120</v>
      </c>
      <c r="D2035" s="158"/>
      <c r="E2035" s="159"/>
      <c r="F2035" s="157"/>
      <c r="G2035" s="157"/>
      <c r="H2035" s="157"/>
      <c r="I2035" s="157"/>
      <c r="J2035" s="157"/>
      <c r="K2035" s="157"/>
      <c r="L2035" s="157"/>
      <c r="M2035" s="157"/>
      <c r="N2035" s="157"/>
      <c r="O2035" s="157"/>
      <c r="P2035" s="157"/>
      <c r="Q2035" s="157"/>
      <c r="R2035" s="157"/>
      <c r="S2035" s="157"/>
      <c r="T2035" s="157"/>
      <c r="U2035" s="157"/>
      <c r="V2035" s="157"/>
      <c r="W2035" s="157"/>
      <c r="X2035" s="157"/>
      <c r="Y2035" s="148"/>
      <c r="Z2035" s="148"/>
      <c r="AA2035" s="148"/>
      <c r="AB2035" s="148"/>
      <c r="AC2035" s="148"/>
      <c r="AD2035" s="148"/>
      <c r="AE2035" s="148"/>
      <c r="AF2035" s="148"/>
      <c r="AG2035" s="148" t="s">
        <v>287</v>
      </c>
      <c r="AH2035" s="148">
        <v>0</v>
      </c>
      <c r="AI2035" s="148"/>
      <c r="AJ2035" s="148"/>
      <c r="AK2035" s="148"/>
      <c r="AL2035" s="148"/>
      <c r="AM2035" s="148"/>
      <c r="AN2035" s="148"/>
      <c r="AO2035" s="148"/>
      <c r="AP2035" s="148"/>
      <c r="AQ2035" s="148"/>
      <c r="AR2035" s="148"/>
      <c r="AS2035" s="148"/>
      <c r="AT2035" s="148"/>
      <c r="AU2035" s="148"/>
      <c r="AV2035" s="148"/>
      <c r="AW2035" s="148"/>
      <c r="AX2035" s="148"/>
      <c r="AY2035" s="148"/>
      <c r="AZ2035" s="148"/>
      <c r="BA2035" s="148"/>
      <c r="BB2035" s="148"/>
      <c r="BC2035" s="148"/>
      <c r="BD2035" s="148"/>
      <c r="BE2035" s="148"/>
      <c r="BF2035" s="148"/>
      <c r="BG2035" s="148"/>
      <c r="BH2035" s="148"/>
    </row>
    <row r="2036" spans="1:60" outlineLevel="1" x14ac:dyDescent="0.2">
      <c r="A2036" s="155"/>
      <c r="B2036" s="156"/>
      <c r="C2036" s="185" t="s">
        <v>955</v>
      </c>
      <c r="D2036" s="158"/>
      <c r="E2036" s="159"/>
      <c r="F2036" s="157"/>
      <c r="G2036" s="157"/>
      <c r="H2036" s="157"/>
      <c r="I2036" s="157"/>
      <c r="J2036" s="157"/>
      <c r="K2036" s="157"/>
      <c r="L2036" s="157"/>
      <c r="M2036" s="157"/>
      <c r="N2036" s="157"/>
      <c r="O2036" s="157"/>
      <c r="P2036" s="157"/>
      <c r="Q2036" s="157"/>
      <c r="R2036" s="157"/>
      <c r="S2036" s="157"/>
      <c r="T2036" s="157"/>
      <c r="U2036" s="157"/>
      <c r="V2036" s="157"/>
      <c r="W2036" s="157"/>
      <c r="X2036" s="157"/>
      <c r="Y2036" s="148"/>
      <c r="Z2036" s="148"/>
      <c r="AA2036" s="148"/>
      <c r="AB2036" s="148"/>
      <c r="AC2036" s="148"/>
      <c r="AD2036" s="148"/>
      <c r="AE2036" s="148"/>
      <c r="AF2036" s="148"/>
      <c r="AG2036" s="148" t="s">
        <v>287</v>
      </c>
      <c r="AH2036" s="148">
        <v>0</v>
      </c>
      <c r="AI2036" s="148"/>
      <c r="AJ2036" s="148"/>
      <c r="AK2036" s="148"/>
      <c r="AL2036" s="148"/>
      <c r="AM2036" s="148"/>
      <c r="AN2036" s="148"/>
      <c r="AO2036" s="148"/>
      <c r="AP2036" s="148"/>
      <c r="AQ2036" s="148"/>
      <c r="AR2036" s="148"/>
      <c r="AS2036" s="148"/>
      <c r="AT2036" s="148"/>
      <c r="AU2036" s="148"/>
      <c r="AV2036" s="148"/>
      <c r="AW2036" s="148"/>
      <c r="AX2036" s="148"/>
      <c r="AY2036" s="148"/>
      <c r="AZ2036" s="148"/>
      <c r="BA2036" s="148"/>
      <c r="BB2036" s="148"/>
      <c r="BC2036" s="148"/>
      <c r="BD2036" s="148"/>
      <c r="BE2036" s="148"/>
      <c r="BF2036" s="148"/>
      <c r="BG2036" s="148"/>
      <c r="BH2036" s="148"/>
    </row>
    <row r="2037" spans="1:60" outlineLevel="1" x14ac:dyDescent="0.2">
      <c r="A2037" s="155"/>
      <c r="B2037" s="156"/>
      <c r="C2037" s="185" t="s">
        <v>1424</v>
      </c>
      <c r="D2037" s="158"/>
      <c r="E2037" s="159"/>
      <c r="F2037" s="157"/>
      <c r="G2037" s="157"/>
      <c r="H2037" s="157"/>
      <c r="I2037" s="157"/>
      <c r="J2037" s="157"/>
      <c r="K2037" s="157"/>
      <c r="L2037" s="157"/>
      <c r="M2037" s="157"/>
      <c r="N2037" s="157"/>
      <c r="O2037" s="157"/>
      <c r="P2037" s="157"/>
      <c r="Q2037" s="157"/>
      <c r="R2037" s="157"/>
      <c r="S2037" s="157"/>
      <c r="T2037" s="157"/>
      <c r="U2037" s="157"/>
      <c r="V2037" s="157"/>
      <c r="W2037" s="157"/>
      <c r="X2037" s="157"/>
      <c r="Y2037" s="148"/>
      <c r="Z2037" s="148"/>
      <c r="AA2037" s="148"/>
      <c r="AB2037" s="148"/>
      <c r="AC2037" s="148"/>
      <c r="AD2037" s="148"/>
      <c r="AE2037" s="148"/>
      <c r="AF2037" s="148"/>
      <c r="AG2037" s="148" t="s">
        <v>287</v>
      </c>
      <c r="AH2037" s="148">
        <v>0</v>
      </c>
      <c r="AI2037" s="148"/>
      <c r="AJ2037" s="148"/>
      <c r="AK2037" s="148"/>
      <c r="AL2037" s="148"/>
      <c r="AM2037" s="148"/>
      <c r="AN2037" s="148"/>
      <c r="AO2037" s="148"/>
      <c r="AP2037" s="148"/>
      <c r="AQ2037" s="148"/>
      <c r="AR2037" s="148"/>
      <c r="AS2037" s="148"/>
      <c r="AT2037" s="148"/>
      <c r="AU2037" s="148"/>
      <c r="AV2037" s="148"/>
      <c r="AW2037" s="148"/>
      <c r="AX2037" s="148"/>
      <c r="AY2037" s="148"/>
      <c r="AZ2037" s="148"/>
      <c r="BA2037" s="148"/>
      <c r="BB2037" s="148"/>
      <c r="BC2037" s="148"/>
      <c r="BD2037" s="148"/>
      <c r="BE2037" s="148"/>
      <c r="BF2037" s="148"/>
      <c r="BG2037" s="148"/>
      <c r="BH2037" s="148"/>
    </row>
    <row r="2038" spans="1:60" outlineLevel="1" x14ac:dyDescent="0.2">
      <c r="A2038" s="155"/>
      <c r="B2038" s="156"/>
      <c r="C2038" s="185" t="s">
        <v>1299</v>
      </c>
      <c r="D2038" s="158"/>
      <c r="E2038" s="159"/>
      <c r="F2038" s="157"/>
      <c r="G2038" s="157"/>
      <c r="H2038" s="157"/>
      <c r="I2038" s="157"/>
      <c r="J2038" s="157"/>
      <c r="K2038" s="157"/>
      <c r="L2038" s="157"/>
      <c r="M2038" s="157"/>
      <c r="N2038" s="157"/>
      <c r="O2038" s="157"/>
      <c r="P2038" s="157"/>
      <c r="Q2038" s="157"/>
      <c r="R2038" s="157"/>
      <c r="S2038" s="157"/>
      <c r="T2038" s="157"/>
      <c r="U2038" s="157"/>
      <c r="V2038" s="157"/>
      <c r="W2038" s="157"/>
      <c r="X2038" s="157"/>
      <c r="Y2038" s="148"/>
      <c r="Z2038" s="148"/>
      <c r="AA2038" s="148"/>
      <c r="AB2038" s="148"/>
      <c r="AC2038" s="148"/>
      <c r="AD2038" s="148"/>
      <c r="AE2038" s="148"/>
      <c r="AF2038" s="148"/>
      <c r="AG2038" s="148" t="s">
        <v>287</v>
      </c>
      <c r="AH2038" s="148">
        <v>0</v>
      </c>
      <c r="AI2038" s="148"/>
      <c r="AJ2038" s="148"/>
      <c r="AK2038" s="148"/>
      <c r="AL2038" s="148"/>
      <c r="AM2038" s="148"/>
      <c r="AN2038" s="148"/>
      <c r="AO2038" s="148"/>
      <c r="AP2038" s="148"/>
      <c r="AQ2038" s="148"/>
      <c r="AR2038" s="148"/>
      <c r="AS2038" s="148"/>
      <c r="AT2038" s="148"/>
      <c r="AU2038" s="148"/>
      <c r="AV2038" s="148"/>
      <c r="AW2038" s="148"/>
      <c r="AX2038" s="148"/>
      <c r="AY2038" s="148"/>
      <c r="AZ2038" s="148"/>
      <c r="BA2038" s="148"/>
      <c r="BB2038" s="148"/>
      <c r="BC2038" s="148"/>
      <c r="BD2038" s="148"/>
      <c r="BE2038" s="148"/>
      <c r="BF2038" s="148"/>
      <c r="BG2038" s="148"/>
      <c r="BH2038" s="148"/>
    </row>
    <row r="2039" spans="1:60" outlineLevel="1" x14ac:dyDescent="0.2">
      <c r="A2039" s="155"/>
      <c r="B2039" s="156"/>
      <c r="C2039" s="185" t="s">
        <v>1305</v>
      </c>
      <c r="D2039" s="158"/>
      <c r="E2039" s="159"/>
      <c r="F2039" s="157"/>
      <c r="G2039" s="157"/>
      <c r="H2039" s="157"/>
      <c r="I2039" s="157"/>
      <c r="J2039" s="157"/>
      <c r="K2039" s="157"/>
      <c r="L2039" s="157"/>
      <c r="M2039" s="157"/>
      <c r="N2039" s="157"/>
      <c r="O2039" s="157"/>
      <c r="P2039" s="157"/>
      <c r="Q2039" s="157"/>
      <c r="R2039" s="157"/>
      <c r="S2039" s="157"/>
      <c r="T2039" s="157"/>
      <c r="U2039" s="157"/>
      <c r="V2039" s="157"/>
      <c r="W2039" s="157"/>
      <c r="X2039" s="157"/>
      <c r="Y2039" s="148"/>
      <c r="Z2039" s="148"/>
      <c r="AA2039" s="148"/>
      <c r="AB2039" s="148"/>
      <c r="AC2039" s="148"/>
      <c r="AD2039" s="148"/>
      <c r="AE2039" s="148"/>
      <c r="AF2039" s="148"/>
      <c r="AG2039" s="148" t="s">
        <v>287</v>
      </c>
      <c r="AH2039" s="148">
        <v>0</v>
      </c>
      <c r="AI2039" s="148"/>
      <c r="AJ2039" s="148"/>
      <c r="AK2039" s="148"/>
      <c r="AL2039" s="148"/>
      <c r="AM2039" s="148"/>
      <c r="AN2039" s="148"/>
      <c r="AO2039" s="148"/>
      <c r="AP2039" s="148"/>
      <c r="AQ2039" s="148"/>
      <c r="AR2039" s="148"/>
      <c r="AS2039" s="148"/>
      <c r="AT2039" s="148"/>
      <c r="AU2039" s="148"/>
      <c r="AV2039" s="148"/>
      <c r="AW2039" s="148"/>
      <c r="AX2039" s="148"/>
      <c r="AY2039" s="148"/>
      <c r="AZ2039" s="148"/>
      <c r="BA2039" s="148"/>
      <c r="BB2039" s="148"/>
      <c r="BC2039" s="148"/>
      <c r="BD2039" s="148"/>
      <c r="BE2039" s="148"/>
      <c r="BF2039" s="148"/>
      <c r="BG2039" s="148"/>
      <c r="BH2039" s="148"/>
    </row>
    <row r="2040" spans="1:60" outlineLevel="1" x14ac:dyDescent="0.2">
      <c r="A2040" s="155"/>
      <c r="B2040" s="156"/>
      <c r="C2040" s="185" t="s">
        <v>1306</v>
      </c>
      <c r="D2040" s="158"/>
      <c r="E2040" s="159"/>
      <c r="F2040" s="157"/>
      <c r="G2040" s="157"/>
      <c r="H2040" s="157"/>
      <c r="I2040" s="157"/>
      <c r="J2040" s="157"/>
      <c r="K2040" s="157"/>
      <c r="L2040" s="157"/>
      <c r="M2040" s="157"/>
      <c r="N2040" s="157"/>
      <c r="O2040" s="157"/>
      <c r="P2040" s="157"/>
      <c r="Q2040" s="157"/>
      <c r="R2040" s="157"/>
      <c r="S2040" s="157"/>
      <c r="T2040" s="157"/>
      <c r="U2040" s="157"/>
      <c r="V2040" s="157"/>
      <c r="W2040" s="157"/>
      <c r="X2040" s="157"/>
      <c r="Y2040" s="148"/>
      <c r="Z2040" s="148"/>
      <c r="AA2040" s="148"/>
      <c r="AB2040" s="148"/>
      <c r="AC2040" s="148"/>
      <c r="AD2040" s="148"/>
      <c r="AE2040" s="148"/>
      <c r="AF2040" s="148"/>
      <c r="AG2040" s="148" t="s">
        <v>287</v>
      </c>
      <c r="AH2040" s="148">
        <v>0</v>
      </c>
      <c r="AI2040" s="148"/>
      <c r="AJ2040" s="148"/>
      <c r="AK2040" s="148"/>
      <c r="AL2040" s="148"/>
      <c r="AM2040" s="148"/>
      <c r="AN2040" s="148"/>
      <c r="AO2040" s="148"/>
      <c r="AP2040" s="148"/>
      <c r="AQ2040" s="148"/>
      <c r="AR2040" s="148"/>
      <c r="AS2040" s="148"/>
      <c r="AT2040" s="148"/>
      <c r="AU2040" s="148"/>
      <c r="AV2040" s="148"/>
      <c r="AW2040" s="148"/>
      <c r="AX2040" s="148"/>
      <c r="AY2040" s="148"/>
      <c r="AZ2040" s="148"/>
      <c r="BA2040" s="148"/>
      <c r="BB2040" s="148"/>
      <c r="BC2040" s="148"/>
      <c r="BD2040" s="148"/>
      <c r="BE2040" s="148"/>
      <c r="BF2040" s="148"/>
      <c r="BG2040" s="148"/>
      <c r="BH2040" s="148"/>
    </row>
    <row r="2041" spans="1:60" outlineLevel="1" x14ac:dyDescent="0.2">
      <c r="A2041" s="155"/>
      <c r="B2041" s="156"/>
      <c r="C2041" s="185" t="s">
        <v>1403</v>
      </c>
      <c r="D2041" s="158"/>
      <c r="E2041" s="159"/>
      <c r="F2041" s="157"/>
      <c r="G2041" s="157"/>
      <c r="H2041" s="157"/>
      <c r="I2041" s="157"/>
      <c r="J2041" s="157"/>
      <c r="K2041" s="157"/>
      <c r="L2041" s="157"/>
      <c r="M2041" s="157"/>
      <c r="N2041" s="157"/>
      <c r="O2041" s="157"/>
      <c r="P2041" s="157"/>
      <c r="Q2041" s="157"/>
      <c r="R2041" s="157"/>
      <c r="S2041" s="157"/>
      <c r="T2041" s="157"/>
      <c r="U2041" s="157"/>
      <c r="V2041" s="157"/>
      <c r="W2041" s="157"/>
      <c r="X2041" s="157"/>
      <c r="Y2041" s="148"/>
      <c r="Z2041" s="148"/>
      <c r="AA2041" s="148"/>
      <c r="AB2041" s="148"/>
      <c r="AC2041" s="148"/>
      <c r="AD2041" s="148"/>
      <c r="AE2041" s="148"/>
      <c r="AF2041" s="148"/>
      <c r="AG2041" s="148" t="s">
        <v>287</v>
      </c>
      <c r="AH2041" s="148">
        <v>0</v>
      </c>
      <c r="AI2041" s="148"/>
      <c r="AJ2041" s="148"/>
      <c r="AK2041" s="148"/>
      <c r="AL2041" s="148"/>
      <c r="AM2041" s="148"/>
      <c r="AN2041" s="148"/>
      <c r="AO2041" s="148"/>
      <c r="AP2041" s="148"/>
      <c r="AQ2041" s="148"/>
      <c r="AR2041" s="148"/>
      <c r="AS2041" s="148"/>
      <c r="AT2041" s="148"/>
      <c r="AU2041" s="148"/>
      <c r="AV2041" s="148"/>
      <c r="AW2041" s="148"/>
      <c r="AX2041" s="148"/>
      <c r="AY2041" s="148"/>
      <c r="AZ2041" s="148"/>
      <c r="BA2041" s="148"/>
      <c r="BB2041" s="148"/>
      <c r="BC2041" s="148"/>
      <c r="BD2041" s="148"/>
      <c r="BE2041" s="148"/>
      <c r="BF2041" s="148"/>
      <c r="BG2041" s="148"/>
      <c r="BH2041" s="148"/>
    </row>
    <row r="2042" spans="1:60" outlineLevel="1" x14ac:dyDescent="0.2">
      <c r="A2042" s="155"/>
      <c r="B2042" s="156"/>
      <c r="C2042" s="185" t="s">
        <v>1300</v>
      </c>
      <c r="D2042" s="158"/>
      <c r="E2042" s="159"/>
      <c r="F2042" s="157"/>
      <c r="G2042" s="157"/>
      <c r="H2042" s="157"/>
      <c r="I2042" s="157"/>
      <c r="J2042" s="157"/>
      <c r="K2042" s="157"/>
      <c r="L2042" s="157"/>
      <c r="M2042" s="157"/>
      <c r="N2042" s="157"/>
      <c r="O2042" s="157"/>
      <c r="P2042" s="157"/>
      <c r="Q2042" s="157"/>
      <c r="R2042" s="157"/>
      <c r="S2042" s="157"/>
      <c r="T2042" s="157"/>
      <c r="U2042" s="157"/>
      <c r="V2042" s="157"/>
      <c r="W2042" s="157"/>
      <c r="X2042" s="157"/>
      <c r="Y2042" s="148"/>
      <c r="Z2042" s="148"/>
      <c r="AA2042" s="148"/>
      <c r="AB2042" s="148"/>
      <c r="AC2042" s="148"/>
      <c r="AD2042" s="148"/>
      <c r="AE2042" s="148"/>
      <c r="AF2042" s="148"/>
      <c r="AG2042" s="148" t="s">
        <v>287</v>
      </c>
      <c r="AH2042" s="148">
        <v>0</v>
      </c>
      <c r="AI2042" s="148"/>
      <c r="AJ2042" s="148"/>
      <c r="AK2042" s="148"/>
      <c r="AL2042" s="148"/>
      <c r="AM2042" s="148"/>
      <c r="AN2042" s="148"/>
      <c r="AO2042" s="148"/>
      <c r="AP2042" s="148"/>
      <c r="AQ2042" s="148"/>
      <c r="AR2042" s="148"/>
      <c r="AS2042" s="148"/>
      <c r="AT2042" s="148"/>
      <c r="AU2042" s="148"/>
      <c r="AV2042" s="148"/>
      <c r="AW2042" s="148"/>
      <c r="AX2042" s="148"/>
      <c r="AY2042" s="148"/>
      <c r="AZ2042" s="148"/>
      <c r="BA2042" s="148"/>
      <c r="BB2042" s="148"/>
      <c r="BC2042" s="148"/>
      <c r="BD2042" s="148"/>
      <c r="BE2042" s="148"/>
      <c r="BF2042" s="148"/>
      <c r="BG2042" s="148"/>
      <c r="BH2042" s="148"/>
    </row>
    <row r="2043" spans="1:60" outlineLevel="1" x14ac:dyDescent="0.2">
      <c r="A2043" s="155"/>
      <c r="B2043" s="156"/>
      <c r="C2043" s="185" t="s">
        <v>956</v>
      </c>
      <c r="D2043" s="158"/>
      <c r="E2043" s="159"/>
      <c r="F2043" s="157"/>
      <c r="G2043" s="157"/>
      <c r="H2043" s="157"/>
      <c r="I2043" s="157"/>
      <c r="J2043" s="157"/>
      <c r="K2043" s="157"/>
      <c r="L2043" s="157"/>
      <c r="M2043" s="157"/>
      <c r="N2043" s="157"/>
      <c r="O2043" s="157"/>
      <c r="P2043" s="157"/>
      <c r="Q2043" s="157"/>
      <c r="R2043" s="157"/>
      <c r="S2043" s="157"/>
      <c r="T2043" s="157"/>
      <c r="U2043" s="157"/>
      <c r="V2043" s="157"/>
      <c r="W2043" s="157"/>
      <c r="X2043" s="157"/>
      <c r="Y2043" s="148"/>
      <c r="Z2043" s="148"/>
      <c r="AA2043" s="148"/>
      <c r="AB2043" s="148"/>
      <c r="AC2043" s="148"/>
      <c r="AD2043" s="148"/>
      <c r="AE2043" s="148"/>
      <c r="AF2043" s="148"/>
      <c r="AG2043" s="148" t="s">
        <v>287</v>
      </c>
      <c r="AH2043" s="148">
        <v>0</v>
      </c>
      <c r="AI2043" s="148"/>
      <c r="AJ2043" s="148"/>
      <c r="AK2043" s="148"/>
      <c r="AL2043" s="148"/>
      <c r="AM2043" s="148"/>
      <c r="AN2043" s="148"/>
      <c r="AO2043" s="148"/>
      <c r="AP2043" s="148"/>
      <c r="AQ2043" s="148"/>
      <c r="AR2043" s="148"/>
      <c r="AS2043" s="148"/>
      <c r="AT2043" s="148"/>
      <c r="AU2043" s="148"/>
      <c r="AV2043" s="148"/>
      <c r="AW2043" s="148"/>
      <c r="AX2043" s="148"/>
      <c r="AY2043" s="148"/>
      <c r="AZ2043" s="148"/>
      <c r="BA2043" s="148"/>
      <c r="BB2043" s="148"/>
      <c r="BC2043" s="148"/>
      <c r="BD2043" s="148"/>
      <c r="BE2043" s="148"/>
      <c r="BF2043" s="148"/>
      <c r="BG2043" s="148"/>
      <c r="BH2043" s="148"/>
    </row>
    <row r="2044" spans="1:60" outlineLevel="1" x14ac:dyDescent="0.2">
      <c r="A2044" s="155"/>
      <c r="B2044" s="156"/>
      <c r="C2044" s="185" t="s">
        <v>957</v>
      </c>
      <c r="D2044" s="158"/>
      <c r="E2044" s="159"/>
      <c r="F2044" s="157"/>
      <c r="G2044" s="157"/>
      <c r="H2044" s="157"/>
      <c r="I2044" s="157"/>
      <c r="J2044" s="157"/>
      <c r="K2044" s="157"/>
      <c r="L2044" s="157"/>
      <c r="M2044" s="157"/>
      <c r="N2044" s="157"/>
      <c r="O2044" s="157"/>
      <c r="P2044" s="157"/>
      <c r="Q2044" s="157"/>
      <c r="R2044" s="157"/>
      <c r="S2044" s="157"/>
      <c r="T2044" s="157"/>
      <c r="U2044" s="157"/>
      <c r="V2044" s="157"/>
      <c r="W2044" s="157"/>
      <c r="X2044" s="157"/>
      <c r="Y2044" s="148"/>
      <c r="Z2044" s="148"/>
      <c r="AA2044" s="148"/>
      <c r="AB2044" s="148"/>
      <c r="AC2044" s="148"/>
      <c r="AD2044" s="148"/>
      <c r="AE2044" s="148"/>
      <c r="AF2044" s="148"/>
      <c r="AG2044" s="148" t="s">
        <v>287</v>
      </c>
      <c r="AH2044" s="148">
        <v>0</v>
      </c>
      <c r="AI2044" s="148"/>
      <c r="AJ2044" s="148"/>
      <c r="AK2044" s="148"/>
      <c r="AL2044" s="148"/>
      <c r="AM2044" s="148"/>
      <c r="AN2044" s="148"/>
      <c r="AO2044" s="148"/>
      <c r="AP2044" s="148"/>
      <c r="AQ2044" s="148"/>
      <c r="AR2044" s="148"/>
      <c r="AS2044" s="148"/>
      <c r="AT2044" s="148"/>
      <c r="AU2044" s="148"/>
      <c r="AV2044" s="148"/>
      <c r="AW2044" s="148"/>
      <c r="AX2044" s="148"/>
      <c r="AY2044" s="148"/>
      <c r="AZ2044" s="148"/>
      <c r="BA2044" s="148"/>
      <c r="BB2044" s="148"/>
      <c r="BC2044" s="148"/>
      <c r="BD2044" s="148"/>
      <c r="BE2044" s="148"/>
      <c r="BF2044" s="148"/>
      <c r="BG2044" s="148"/>
      <c r="BH2044" s="148"/>
    </row>
    <row r="2045" spans="1:60" outlineLevel="1" x14ac:dyDescent="0.2">
      <c r="A2045" s="155"/>
      <c r="B2045" s="156"/>
      <c r="C2045" s="185" t="s">
        <v>1428</v>
      </c>
      <c r="D2045" s="158"/>
      <c r="E2045" s="159"/>
      <c r="F2045" s="157"/>
      <c r="G2045" s="157"/>
      <c r="H2045" s="157"/>
      <c r="I2045" s="157"/>
      <c r="J2045" s="157"/>
      <c r="K2045" s="157"/>
      <c r="L2045" s="157"/>
      <c r="M2045" s="157"/>
      <c r="N2045" s="157"/>
      <c r="O2045" s="157"/>
      <c r="P2045" s="157"/>
      <c r="Q2045" s="157"/>
      <c r="R2045" s="157"/>
      <c r="S2045" s="157"/>
      <c r="T2045" s="157"/>
      <c r="U2045" s="157"/>
      <c r="V2045" s="157"/>
      <c r="W2045" s="157"/>
      <c r="X2045" s="157"/>
      <c r="Y2045" s="148"/>
      <c r="Z2045" s="148"/>
      <c r="AA2045" s="148"/>
      <c r="AB2045" s="148"/>
      <c r="AC2045" s="148"/>
      <c r="AD2045" s="148"/>
      <c r="AE2045" s="148"/>
      <c r="AF2045" s="148"/>
      <c r="AG2045" s="148" t="s">
        <v>287</v>
      </c>
      <c r="AH2045" s="148">
        <v>0</v>
      </c>
      <c r="AI2045" s="148"/>
      <c r="AJ2045" s="148"/>
      <c r="AK2045" s="148"/>
      <c r="AL2045" s="148"/>
      <c r="AM2045" s="148"/>
      <c r="AN2045" s="148"/>
      <c r="AO2045" s="148"/>
      <c r="AP2045" s="148"/>
      <c r="AQ2045" s="148"/>
      <c r="AR2045" s="148"/>
      <c r="AS2045" s="148"/>
      <c r="AT2045" s="148"/>
      <c r="AU2045" s="148"/>
      <c r="AV2045" s="148"/>
      <c r="AW2045" s="148"/>
      <c r="AX2045" s="148"/>
      <c r="AY2045" s="148"/>
      <c r="AZ2045" s="148"/>
      <c r="BA2045" s="148"/>
      <c r="BB2045" s="148"/>
      <c r="BC2045" s="148"/>
      <c r="BD2045" s="148"/>
      <c r="BE2045" s="148"/>
      <c r="BF2045" s="148"/>
      <c r="BG2045" s="148"/>
      <c r="BH2045" s="148"/>
    </row>
    <row r="2046" spans="1:60" outlineLevel="1" x14ac:dyDescent="0.2">
      <c r="A2046" s="155"/>
      <c r="B2046" s="156"/>
      <c r="C2046" s="185" t="s">
        <v>1922</v>
      </c>
      <c r="D2046" s="158"/>
      <c r="E2046" s="159">
        <v>3016.69</v>
      </c>
      <c r="F2046" s="157"/>
      <c r="G2046" s="157"/>
      <c r="H2046" s="157"/>
      <c r="I2046" s="157"/>
      <c r="J2046" s="157"/>
      <c r="K2046" s="157"/>
      <c r="L2046" s="157"/>
      <c r="M2046" s="157"/>
      <c r="N2046" s="157"/>
      <c r="O2046" s="157"/>
      <c r="P2046" s="157"/>
      <c r="Q2046" s="157"/>
      <c r="R2046" s="157"/>
      <c r="S2046" s="157"/>
      <c r="T2046" s="157"/>
      <c r="U2046" s="157"/>
      <c r="V2046" s="157"/>
      <c r="W2046" s="157"/>
      <c r="X2046" s="157"/>
      <c r="Y2046" s="148"/>
      <c r="Z2046" s="148"/>
      <c r="AA2046" s="148"/>
      <c r="AB2046" s="148"/>
      <c r="AC2046" s="148"/>
      <c r="AD2046" s="148"/>
      <c r="AE2046" s="148"/>
      <c r="AF2046" s="148"/>
      <c r="AG2046" s="148" t="s">
        <v>287</v>
      </c>
      <c r="AH2046" s="148">
        <v>0</v>
      </c>
      <c r="AI2046" s="148"/>
      <c r="AJ2046" s="148"/>
      <c r="AK2046" s="148"/>
      <c r="AL2046" s="148"/>
      <c r="AM2046" s="148"/>
      <c r="AN2046" s="148"/>
      <c r="AO2046" s="148"/>
      <c r="AP2046" s="148"/>
      <c r="AQ2046" s="148"/>
      <c r="AR2046" s="148"/>
      <c r="AS2046" s="148"/>
      <c r="AT2046" s="148"/>
      <c r="AU2046" s="148"/>
      <c r="AV2046" s="148"/>
      <c r="AW2046" s="148"/>
      <c r="AX2046" s="148"/>
      <c r="AY2046" s="148"/>
      <c r="AZ2046" s="148"/>
      <c r="BA2046" s="148"/>
      <c r="BB2046" s="148"/>
      <c r="BC2046" s="148"/>
      <c r="BD2046" s="148"/>
      <c r="BE2046" s="148"/>
      <c r="BF2046" s="148"/>
      <c r="BG2046" s="148"/>
      <c r="BH2046" s="148"/>
    </row>
    <row r="2047" spans="1:60" x14ac:dyDescent="0.2">
      <c r="A2047" s="5"/>
      <c r="B2047" s="6"/>
      <c r="C2047" s="187"/>
      <c r="D2047" s="8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AE2047">
        <v>15</v>
      </c>
      <c r="AF2047">
        <v>21</v>
      </c>
    </row>
    <row r="2048" spans="1:60" x14ac:dyDescent="0.2">
      <c r="A2048" s="151"/>
      <c r="B2048" s="152" t="s">
        <v>29</v>
      </c>
      <c r="C2048" s="188"/>
      <c r="D2048" s="153"/>
      <c r="E2048" s="154"/>
      <c r="F2048" s="154"/>
      <c r="G2048" s="182">
        <f>G8+G12+G58+G184+G191+G464+G491+G580+G616+G628+G741+G951+G1039+G1050+G1060+G1114+G1135+G1205+G1209+G1316+G1409+G1497+G1502+G1550+G1575+G1606+G1730+G1827+G1871+G1926+G1933+G1965+G1976+G1997+G1999</f>
        <v>0</v>
      </c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AE2048">
        <f>SUMIF(L7:L2046,AE2047,G7:G2046)</f>
        <v>0</v>
      </c>
      <c r="AF2048">
        <f>SUMIF(L7:L2046,AF2047,G7:G2046)</f>
        <v>0</v>
      </c>
      <c r="AG2048" t="s">
        <v>1923</v>
      </c>
    </row>
    <row r="2049" spans="3:33" x14ac:dyDescent="0.2">
      <c r="C2049" s="189"/>
      <c r="D2049" s="139"/>
      <c r="AG2049" t="s">
        <v>1925</v>
      </c>
    </row>
    <row r="2050" spans="3:33" x14ac:dyDescent="0.2">
      <c r="D2050" s="139"/>
    </row>
    <row r="2051" spans="3:33" x14ac:dyDescent="0.2">
      <c r="D2051" s="139"/>
    </row>
    <row r="2052" spans="3:33" x14ac:dyDescent="0.2">
      <c r="D2052" s="139"/>
    </row>
    <row r="2053" spans="3:33" x14ac:dyDescent="0.2">
      <c r="D2053" s="139"/>
    </row>
    <row r="2054" spans="3:33" x14ac:dyDescent="0.2">
      <c r="D2054" s="139"/>
    </row>
    <row r="2055" spans="3:33" x14ac:dyDescent="0.2">
      <c r="D2055" s="139"/>
    </row>
    <row r="2056" spans="3:33" x14ac:dyDescent="0.2">
      <c r="D2056" s="139"/>
    </row>
    <row r="2057" spans="3:33" x14ac:dyDescent="0.2">
      <c r="D2057" s="139"/>
    </row>
    <row r="2058" spans="3:33" x14ac:dyDescent="0.2">
      <c r="D2058" s="139"/>
    </row>
    <row r="2059" spans="3:33" x14ac:dyDescent="0.2">
      <c r="D2059" s="139"/>
    </row>
    <row r="2060" spans="3:33" x14ac:dyDescent="0.2">
      <c r="D2060" s="139"/>
    </row>
    <row r="2061" spans="3:33" x14ac:dyDescent="0.2">
      <c r="D2061" s="139"/>
    </row>
    <row r="2062" spans="3:33" x14ac:dyDescent="0.2">
      <c r="D2062" s="139"/>
    </row>
    <row r="2063" spans="3:33" x14ac:dyDescent="0.2">
      <c r="D2063" s="139"/>
    </row>
    <row r="2064" spans="3:33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5JwgdT2H8eT5hq66fGVzsZM79sTOMEHfb7VzyavgtTItALmXjeBrbmnsl+GS6I8f/bOobiIEh2fN6lSM19EHjA==" saltValue="lPUMXgHWWLcxfKd8q2FXnw==" spinCount="100000" sheet="1"/>
  <mergeCells count="84">
    <mergeCell ref="C1623:G1623"/>
    <mergeCell ref="A1:G1"/>
    <mergeCell ref="C2:G2"/>
    <mergeCell ref="C3:G3"/>
    <mergeCell ref="C4:G4"/>
    <mergeCell ref="C1609:G1609"/>
    <mergeCell ref="C1611:G1611"/>
    <mergeCell ref="C1613:G1613"/>
    <mergeCell ref="C1615:G1615"/>
    <mergeCell ref="C1617:G1617"/>
    <mergeCell ref="C1619:G1619"/>
    <mergeCell ref="C1621:G1621"/>
    <mergeCell ref="C1647:G1647"/>
    <mergeCell ref="C1625:G1625"/>
    <mergeCell ref="C1627:G1627"/>
    <mergeCell ref="C1629:G1629"/>
    <mergeCell ref="C1631:G1631"/>
    <mergeCell ref="C1633:G1633"/>
    <mergeCell ref="C1635:G1635"/>
    <mergeCell ref="C1637:G1637"/>
    <mergeCell ref="C1639:G1639"/>
    <mergeCell ref="C1641:G1641"/>
    <mergeCell ref="C1643:G1643"/>
    <mergeCell ref="C1645:G1645"/>
    <mergeCell ref="C1671:G1671"/>
    <mergeCell ref="C1649:G1649"/>
    <mergeCell ref="C1651:G1651"/>
    <mergeCell ref="C1653:G1653"/>
    <mergeCell ref="C1655:G1655"/>
    <mergeCell ref="C1657:G1657"/>
    <mergeCell ref="C1659:G1659"/>
    <mergeCell ref="C1661:G1661"/>
    <mergeCell ref="C1663:G1663"/>
    <mergeCell ref="C1665:G1665"/>
    <mergeCell ref="C1667:G1667"/>
    <mergeCell ref="C1669:G1669"/>
    <mergeCell ref="C1696:G1696"/>
    <mergeCell ref="C1673:G1673"/>
    <mergeCell ref="C1675:G1675"/>
    <mergeCell ref="C1677:G1677"/>
    <mergeCell ref="C1679:G1679"/>
    <mergeCell ref="C1681:G1681"/>
    <mergeCell ref="C1683:G1683"/>
    <mergeCell ref="C1685:G1685"/>
    <mergeCell ref="C1687:G1687"/>
    <mergeCell ref="C1690:G1690"/>
    <mergeCell ref="C1692:G1692"/>
    <mergeCell ref="C1694:G1694"/>
    <mergeCell ref="C1720:G1720"/>
    <mergeCell ref="C1698:G1698"/>
    <mergeCell ref="C1700:G1700"/>
    <mergeCell ref="C1702:G1702"/>
    <mergeCell ref="C1704:G1704"/>
    <mergeCell ref="C1706:G1706"/>
    <mergeCell ref="C1708:G1708"/>
    <mergeCell ref="C1710:G1710"/>
    <mergeCell ref="C1712:G1712"/>
    <mergeCell ref="C1714:G1714"/>
    <mergeCell ref="C1716:G1716"/>
    <mergeCell ref="C1718:G1718"/>
    <mergeCell ref="C1775:G1775"/>
    <mergeCell ref="C1722:G1722"/>
    <mergeCell ref="C1724:G1724"/>
    <mergeCell ref="C1726:G1726"/>
    <mergeCell ref="C1728:G1728"/>
    <mergeCell ref="C1756:G1756"/>
    <mergeCell ref="C1763:G1763"/>
    <mergeCell ref="C1765:G1765"/>
    <mergeCell ref="C1767:G1767"/>
    <mergeCell ref="C1769:G1769"/>
    <mergeCell ref="C1771:G1771"/>
    <mergeCell ref="C1773:G1773"/>
    <mergeCell ref="C1798:G1798"/>
    <mergeCell ref="C1776:G1776"/>
    <mergeCell ref="C1778:G1778"/>
    <mergeCell ref="C1780:G1780"/>
    <mergeCell ref="C1782:G1782"/>
    <mergeCell ref="C1784:G1784"/>
    <mergeCell ref="C1786:G1786"/>
    <mergeCell ref="C1788:G1788"/>
    <mergeCell ref="C1790:G1790"/>
    <mergeCell ref="C1795:G1795"/>
    <mergeCell ref="C1796:G1796"/>
    <mergeCell ref="C1797:G1797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58</v>
      </c>
      <c r="C3" s="245" t="s">
        <v>59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62</v>
      </c>
      <c r="C4" s="248" t="s">
        <v>63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104</v>
      </c>
      <c r="C8" s="183" t="s">
        <v>107</v>
      </c>
      <c r="D8" s="163"/>
      <c r="E8" s="164"/>
      <c r="F8" s="165"/>
      <c r="G8" s="165">
        <f>SUMIF(AG9:AG12,"&lt;&gt;NOR",G9:G12)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5"/>
      <c r="O8" s="165">
        <f>SUM(O9:O12)</f>
        <v>0</v>
      </c>
      <c r="P8" s="165"/>
      <c r="Q8" s="165">
        <f>SUM(Q9:Q12)</f>
        <v>0</v>
      </c>
      <c r="R8" s="165"/>
      <c r="S8" s="165"/>
      <c r="T8" s="166"/>
      <c r="U8" s="160"/>
      <c r="V8" s="160">
        <f>SUM(V9:V12)</f>
        <v>0</v>
      </c>
      <c r="W8" s="160"/>
      <c r="X8" s="160"/>
      <c r="AG8" t="s">
        <v>278</v>
      </c>
    </row>
    <row r="9" spans="1:60" outlineLevel="1" x14ac:dyDescent="0.2">
      <c r="A9" s="174">
        <v>1</v>
      </c>
      <c r="B9" s="175" t="s">
        <v>1926</v>
      </c>
      <c r="C9" s="186" t="s">
        <v>1927</v>
      </c>
      <c r="D9" s="176" t="s">
        <v>1928</v>
      </c>
      <c r="E9" s="177">
        <v>2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15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282</v>
      </c>
      <c r="T9" s="180" t="s">
        <v>283</v>
      </c>
      <c r="U9" s="157">
        <v>0</v>
      </c>
      <c r="V9" s="157">
        <f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293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4">
        <v>2</v>
      </c>
      <c r="B10" s="175" t="s">
        <v>1929</v>
      </c>
      <c r="C10" s="186" t="s">
        <v>1930</v>
      </c>
      <c r="D10" s="176" t="s">
        <v>1928</v>
      </c>
      <c r="E10" s="177">
        <v>2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15</v>
      </c>
      <c r="M10" s="179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79"/>
      <c r="S10" s="179" t="s">
        <v>282</v>
      </c>
      <c r="T10" s="180" t="s">
        <v>283</v>
      </c>
      <c r="U10" s="157">
        <v>0</v>
      </c>
      <c r="V10" s="157">
        <f>ROUND(E10*U10,2)</f>
        <v>0</v>
      </c>
      <c r="W10" s="157"/>
      <c r="X10" s="157" t="s">
        <v>292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293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3</v>
      </c>
      <c r="B11" s="175" t="s">
        <v>1931</v>
      </c>
      <c r="C11" s="186" t="s">
        <v>1932</v>
      </c>
      <c r="D11" s="176" t="s">
        <v>1928</v>
      </c>
      <c r="E11" s="177">
        <v>2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15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282</v>
      </c>
      <c r="T11" s="180" t="s">
        <v>283</v>
      </c>
      <c r="U11" s="157">
        <v>0</v>
      </c>
      <c r="V11" s="157">
        <f>ROUND(E11*U11,2)</f>
        <v>0</v>
      </c>
      <c r="W11" s="157"/>
      <c r="X11" s="157" t="s">
        <v>292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293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4">
        <v>4</v>
      </c>
      <c r="B12" s="175" t="s">
        <v>1933</v>
      </c>
      <c r="C12" s="186" t="s">
        <v>1934</v>
      </c>
      <c r="D12" s="176" t="s">
        <v>1928</v>
      </c>
      <c r="E12" s="177">
        <v>1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15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/>
      <c r="S12" s="179" t="s">
        <v>282</v>
      </c>
      <c r="T12" s="180" t="s">
        <v>283</v>
      </c>
      <c r="U12" s="157">
        <v>0</v>
      </c>
      <c r="V12" s="157">
        <f>ROUND(E12*U12,2)</f>
        <v>0</v>
      </c>
      <c r="W12" s="157"/>
      <c r="X12" s="157" t="s">
        <v>292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293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161" t="s">
        <v>277</v>
      </c>
      <c r="B13" s="162" t="s">
        <v>122</v>
      </c>
      <c r="C13" s="183" t="s">
        <v>115</v>
      </c>
      <c r="D13" s="163"/>
      <c r="E13" s="164"/>
      <c r="F13" s="165"/>
      <c r="G13" s="165">
        <f>SUMIF(AG14:AG18,"&lt;&gt;NOR",G14:G18)</f>
        <v>0</v>
      </c>
      <c r="H13" s="165"/>
      <c r="I13" s="165">
        <f>SUM(I14:I18)</f>
        <v>0</v>
      </c>
      <c r="J13" s="165"/>
      <c r="K13" s="165">
        <f>SUM(K14:K18)</f>
        <v>0</v>
      </c>
      <c r="L13" s="165"/>
      <c r="M13" s="165">
        <f>SUM(M14:M18)</f>
        <v>0</v>
      </c>
      <c r="N13" s="165"/>
      <c r="O13" s="165">
        <f>SUM(O14:O18)</f>
        <v>0</v>
      </c>
      <c r="P13" s="165"/>
      <c r="Q13" s="165">
        <f>SUM(Q14:Q18)</f>
        <v>0</v>
      </c>
      <c r="R13" s="165"/>
      <c r="S13" s="165"/>
      <c r="T13" s="166"/>
      <c r="U13" s="160"/>
      <c r="V13" s="160">
        <f>SUM(V14:V18)</f>
        <v>0</v>
      </c>
      <c r="W13" s="160"/>
      <c r="X13" s="160"/>
      <c r="AG13" t="s">
        <v>278</v>
      </c>
    </row>
    <row r="14" spans="1:60" outlineLevel="1" x14ac:dyDescent="0.2">
      <c r="A14" s="174">
        <v>5</v>
      </c>
      <c r="B14" s="175" t="s">
        <v>1935</v>
      </c>
      <c r="C14" s="186" t="s">
        <v>1936</v>
      </c>
      <c r="D14" s="176" t="s">
        <v>1928</v>
      </c>
      <c r="E14" s="177">
        <v>1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15</v>
      </c>
      <c r="M14" s="179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79"/>
      <c r="S14" s="179" t="s">
        <v>282</v>
      </c>
      <c r="T14" s="180" t="s">
        <v>283</v>
      </c>
      <c r="U14" s="157">
        <v>0</v>
      </c>
      <c r="V14" s="157">
        <f>ROUND(E14*U14,2)</f>
        <v>0</v>
      </c>
      <c r="W14" s="157"/>
      <c r="X14" s="157" t="s">
        <v>284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285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6</v>
      </c>
      <c r="B15" s="175" t="s">
        <v>1937</v>
      </c>
      <c r="C15" s="186" t="s">
        <v>1938</v>
      </c>
      <c r="D15" s="176" t="s">
        <v>1928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15</v>
      </c>
      <c r="M15" s="179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79"/>
      <c r="S15" s="179" t="s">
        <v>282</v>
      </c>
      <c r="T15" s="180" t="s">
        <v>283</v>
      </c>
      <c r="U15" s="157">
        <v>0</v>
      </c>
      <c r="V15" s="157">
        <f>ROUND(E15*U15,2)</f>
        <v>0</v>
      </c>
      <c r="W15" s="157"/>
      <c r="X15" s="157" t="s">
        <v>284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285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7</v>
      </c>
      <c r="B16" s="175" t="s">
        <v>1939</v>
      </c>
      <c r="C16" s="186" t="s">
        <v>1940</v>
      </c>
      <c r="D16" s="176" t="s">
        <v>1928</v>
      </c>
      <c r="E16" s="177">
        <v>2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15</v>
      </c>
      <c r="M16" s="179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79"/>
      <c r="S16" s="179" t="s">
        <v>282</v>
      </c>
      <c r="T16" s="180" t="s">
        <v>283</v>
      </c>
      <c r="U16" s="157">
        <v>0</v>
      </c>
      <c r="V16" s="157">
        <f>ROUND(E16*U16,2)</f>
        <v>0</v>
      </c>
      <c r="W16" s="157"/>
      <c r="X16" s="157" t="s">
        <v>284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285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4">
        <v>8</v>
      </c>
      <c r="B17" s="175" t="s">
        <v>1941</v>
      </c>
      <c r="C17" s="186" t="s">
        <v>1942</v>
      </c>
      <c r="D17" s="176" t="s">
        <v>1928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15</v>
      </c>
      <c r="M17" s="179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79"/>
      <c r="S17" s="179" t="s">
        <v>282</v>
      </c>
      <c r="T17" s="180" t="s">
        <v>283</v>
      </c>
      <c r="U17" s="157">
        <v>0</v>
      </c>
      <c r="V17" s="157">
        <f>ROUND(E17*U17,2)</f>
        <v>0</v>
      </c>
      <c r="W17" s="157"/>
      <c r="X17" s="157" t="s">
        <v>284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285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4">
        <v>9</v>
      </c>
      <c r="B18" s="175" t="s">
        <v>1943</v>
      </c>
      <c r="C18" s="186" t="s">
        <v>1944</v>
      </c>
      <c r="D18" s="176" t="s">
        <v>1928</v>
      </c>
      <c r="E18" s="177">
        <v>2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15</v>
      </c>
      <c r="M18" s="179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79"/>
      <c r="S18" s="179" t="s">
        <v>282</v>
      </c>
      <c r="T18" s="180" t="s">
        <v>283</v>
      </c>
      <c r="U18" s="157">
        <v>0</v>
      </c>
      <c r="V18" s="157">
        <f>ROUND(E18*U18,2)</f>
        <v>0</v>
      </c>
      <c r="W18" s="157"/>
      <c r="X18" s="157" t="s">
        <v>284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285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61" t="s">
        <v>277</v>
      </c>
      <c r="B19" s="162" t="s">
        <v>125</v>
      </c>
      <c r="C19" s="183" t="s">
        <v>127</v>
      </c>
      <c r="D19" s="163"/>
      <c r="E19" s="164"/>
      <c r="F19" s="165"/>
      <c r="G19" s="165">
        <f>SUMIF(AG20:AG27,"&lt;&gt;NOR",G20:G27)</f>
        <v>0</v>
      </c>
      <c r="H19" s="165"/>
      <c r="I19" s="165">
        <f>SUM(I20:I27)</f>
        <v>0</v>
      </c>
      <c r="J19" s="165"/>
      <c r="K19" s="165">
        <f>SUM(K20:K27)</f>
        <v>0</v>
      </c>
      <c r="L19" s="165"/>
      <c r="M19" s="165">
        <f>SUM(M20:M27)</f>
        <v>0</v>
      </c>
      <c r="N19" s="165"/>
      <c r="O19" s="165">
        <f>SUM(O20:O27)</f>
        <v>0</v>
      </c>
      <c r="P19" s="165"/>
      <c r="Q19" s="165">
        <f>SUM(Q20:Q27)</f>
        <v>0</v>
      </c>
      <c r="R19" s="165"/>
      <c r="S19" s="165"/>
      <c r="T19" s="166"/>
      <c r="U19" s="160"/>
      <c r="V19" s="160">
        <f>SUM(V20:V27)</f>
        <v>0</v>
      </c>
      <c r="W19" s="160"/>
      <c r="X19" s="160"/>
      <c r="AG19" t="s">
        <v>278</v>
      </c>
    </row>
    <row r="20" spans="1:60" outlineLevel="1" x14ac:dyDescent="0.2">
      <c r="A20" s="174">
        <v>10</v>
      </c>
      <c r="B20" s="175" t="s">
        <v>1945</v>
      </c>
      <c r="C20" s="186" t="s">
        <v>1946</v>
      </c>
      <c r="D20" s="176" t="s">
        <v>1928</v>
      </c>
      <c r="E20" s="177">
        <v>2</v>
      </c>
      <c r="F20" s="178"/>
      <c r="G20" s="179">
        <f t="shared" ref="G20:G27" si="0">ROUND(E20*F20,2)</f>
        <v>0</v>
      </c>
      <c r="H20" s="178"/>
      <c r="I20" s="179">
        <f t="shared" ref="I20:I27" si="1">ROUND(E20*H20,2)</f>
        <v>0</v>
      </c>
      <c r="J20" s="178"/>
      <c r="K20" s="179">
        <f t="shared" ref="K20:K27" si="2">ROUND(E20*J20,2)</f>
        <v>0</v>
      </c>
      <c r="L20" s="179">
        <v>15</v>
      </c>
      <c r="M20" s="179">
        <f t="shared" ref="M20:M27" si="3">G20*(1+L20/100)</f>
        <v>0</v>
      </c>
      <c r="N20" s="179">
        <v>0</v>
      </c>
      <c r="O20" s="179">
        <f t="shared" ref="O20:O27" si="4">ROUND(E20*N20,2)</f>
        <v>0</v>
      </c>
      <c r="P20" s="179">
        <v>0</v>
      </c>
      <c r="Q20" s="179">
        <f t="shared" ref="Q20:Q27" si="5">ROUND(E20*P20,2)</f>
        <v>0</v>
      </c>
      <c r="R20" s="179"/>
      <c r="S20" s="179" t="s">
        <v>282</v>
      </c>
      <c r="T20" s="180" t="s">
        <v>283</v>
      </c>
      <c r="U20" s="157">
        <v>0</v>
      </c>
      <c r="V20" s="157">
        <f t="shared" ref="V20:V27" si="6">ROUND(E20*U20,2)</f>
        <v>0</v>
      </c>
      <c r="W20" s="157"/>
      <c r="X20" s="157" t="s">
        <v>292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293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11</v>
      </c>
      <c r="B21" s="175" t="s">
        <v>1947</v>
      </c>
      <c r="C21" s="186" t="s">
        <v>1948</v>
      </c>
      <c r="D21" s="176" t="s">
        <v>1928</v>
      </c>
      <c r="E21" s="177">
        <v>2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15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282</v>
      </c>
      <c r="T21" s="180" t="s">
        <v>283</v>
      </c>
      <c r="U21" s="157">
        <v>0</v>
      </c>
      <c r="V21" s="157">
        <f t="shared" si="6"/>
        <v>0</v>
      </c>
      <c r="W21" s="157"/>
      <c r="X21" s="157" t="s">
        <v>292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293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12</v>
      </c>
      <c r="B22" s="175" t="s">
        <v>1949</v>
      </c>
      <c r="C22" s="186" t="s">
        <v>1950</v>
      </c>
      <c r="D22" s="176" t="s">
        <v>1928</v>
      </c>
      <c r="E22" s="177">
        <v>3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15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282</v>
      </c>
      <c r="T22" s="180" t="s">
        <v>283</v>
      </c>
      <c r="U22" s="157">
        <v>0</v>
      </c>
      <c r="V22" s="157">
        <f t="shared" si="6"/>
        <v>0</v>
      </c>
      <c r="W22" s="157"/>
      <c r="X22" s="157" t="s">
        <v>292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293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13</v>
      </c>
      <c r="B23" s="175" t="s">
        <v>1951</v>
      </c>
      <c r="C23" s="186" t="s">
        <v>1952</v>
      </c>
      <c r="D23" s="176" t="s">
        <v>1928</v>
      </c>
      <c r="E23" s="177">
        <v>2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15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282</v>
      </c>
      <c r="T23" s="180" t="s">
        <v>283</v>
      </c>
      <c r="U23" s="157">
        <v>0</v>
      </c>
      <c r="V23" s="157">
        <f t="shared" si="6"/>
        <v>0</v>
      </c>
      <c r="W23" s="157"/>
      <c r="X23" s="157" t="s">
        <v>292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293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4">
        <v>14</v>
      </c>
      <c r="B24" s="175" t="s">
        <v>1953</v>
      </c>
      <c r="C24" s="186" t="s">
        <v>1954</v>
      </c>
      <c r="D24" s="176" t="s">
        <v>1928</v>
      </c>
      <c r="E24" s="177">
        <v>2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15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282</v>
      </c>
      <c r="T24" s="180" t="s">
        <v>283</v>
      </c>
      <c r="U24" s="157">
        <v>0</v>
      </c>
      <c r="V24" s="157">
        <f t="shared" si="6"/>
        <v>0</v>
      </c>
      <c r="W24" s="157"/>
      <c r="X24" s="157" t="s">
        <v>292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293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4">
        <v>15</v>
      </c>
      <c r="B25" s="175" t="s">
        <v>1955</v>
      </c>
      <c r="C25" s="186" t="s">
        <v>1956</v>
      </c>
      <c r="D25" s="176" t="s">
        <v>1928</v>
      </c>
      <c r="E25" s="177">
        <v>10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15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282</v>
      </c>
      <c r="T25" s="180" t="s">
        <v>283</v>
      </c>
      <c r="U25" s="157">
        <v>0</v>
      </c>
      <c r="V25" s="157">
        <f t="shared" si="6"/>
        <v>0</v>
      </c>
      <c r="W25" s="157"/>
      <c r="X25" s="157" t="s">
        <v>292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293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4">
        <v>16</v>
      </c>
      <c r="B26" s="175" t="s">
        <v>1957</v>
      </c>
      <c r="C26" s="186" t="s">
        <v>1958</v>
      </c>
      <c r="D26" s="176" t="s">
        <v>1928</v>
      </c>
      <c r="E26" s="177">
        <v>2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15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282</v>
      </c>
      <c r="T26" s="180" t="s">
        <v>283</v>
      </c>
      <c r="U26" s="157">
        <v>0</v>
      </c>
      <c r="V26" s="157">
        <f t="shared" si="6"/>
        <v>0</v>
      </c>
      <c r="W26" s="157"/>
      <c r="X26" s="157" t="s">
        <v>292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293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17</v>
      </c>
      <c r="B27" s="175" t="s">
        <v>1959</v>
      </c>
      <c r="C27" s="186" t="s">
        <v>1960</v>
      </c>
      <c r="D27" s="176" t="s">
        <v>1928</v>
      </c>
      <c r="E27" s="177">
        <v>2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15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282</v>
      </c>
      <c r="T27" s="180" t="s">
        <v>283</v>
      </c>
      <c r="U27" s="157">
        <v>0</v>
      </c>
      <c r="V27" s="157">
        <f t="shared" si="6"/>
        <v>0</v>
      </c>
      <c r="W27" s="157"/>
      <c r="X27" s="157" t="s">
        <v>292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293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1" t="s">
        <v>277</v>
      </c>
      <c r="B28" s="162" t="s">
        <v>129</v>
      </c>
      <c r="C28" s="183" t="s">
        <v>131</v>
      </c>
      <c r="D28" s="163"/>
      <c r="E28" s="164"/>
      <c r="F28" s="165"/>
      <c r="G28" s="165">
        <f>SUMIF(AG29:AG41,"&lt;&gt;NOR",G29:G41)</f>
        <v>0</v>
      </c>
      <c r="H28" s="165"/>
      <c r="I28" s="165">
        <f>SUM(I29:I41)</f>
        <v>0</v>
      </c>
      <c r="J28" s="165"/>
      <c r="K28" s="165">
        <f>SUM(K29:K41)</f>
        <v>0</v>
      </c>
      <c r="L28" s="165"/>
      <c r="M28" s="165">
        <f>SUM(M29:M41)</f>
        <v>0</v>
      </c>
      <c r="N28" s="165"/>
      <c r="O28" s="165">
        <f>SUM(O29:O41)</f>
        <v>0</v>
      </c>
      <c r="P28" s="165"/>
      <c r="Q28" s="165">
        <f>SUM(Q29:Q41)</f>
        <v>0</v>
      </c>
      <c r="R28" s="165"/>
      <c r="S28" s="165"/>
      <c r="T28" s="166"/>
      <c r="U28" s="160"/>
      <c r="V28" s="160">
        <f>SUM(V29:V41)</f>
        <v>0</v>
      </c>
      <c r="W28" s="160"/>
      <c r="X28" s="160"/>
      <c r="AG28" t="s">
        <v>278</v>
      </c>
    </row>
    <row r="29" spans="1:60" outlineLevel="1" x14ac:dyDescent="0.2">
      <c r="A29" s="174">
        <v>18</v>
      </c>
      <c r="B29" s="175" t="s">
        <v>1961</v>
      </c>
      <c r="C29" s="186" t="s">
        <v>1962</v>
      </c>
      <c r="D29" s="176" t="s">
        <v>1928</v>
      </c>
      <c r="E29" s="177">
        <v>1</v>
      </c>
      <c r="F29" s="178"/>
      <c r="G29" s="179">
        <f t="shared" ref="G29:G41" si="7">ROUND(E29*F29,2)</f>
        <v>0</v>
      </c>
      <c r="H29" s="178"/>
      <c r="I29" s="179">
        <f t="shared" ref="I29:I41" si="8">ROUND(E29*H29,2)</f>
        <v>0</v>
      </c>
      <c r="J29" s="178"/>
      <c r="K29" s="179">
        <f t="shared" ref="K29:K41" si="9">ROUND(E29*J29,2)</f>
        <v>0</v>
      </c>
      <c r="L29" s="179">
        <v>15</v>
      </c>
      <c r="M29" s="179">
        <f t="shared" ref="M29:M41" si="10">G29*(1+L29/100)</f>
        <v>0</v>
      </c>
      <c r="N29" s="179">
        <v>0</v>
      </c>
      <c r="O29" s="179">
        <f t="shared" ref="O29:O41" si="11">ROUND(E29*N29,2)</f>
        <v>0</v>
      </c>
      <c r="P29" s="179">
        <v>0</v>
      </c>
      <c r="Q29" s="179">
        <f t="shared" ref="Q29:Q41" si="12">ROUND(E29*P29,2)</f>
        <v>0</v>
      </c>
      <c r="R29" s="179"/>
      <c r="S29" s="179" t="s">
        <v>282</v>
      </c>
      <c r="T29" s="180" t="s">
        <v>283</v>
      </c>
      <c r="U29" s="157">
        <v>0</v>
      </c>
      <c r="V29" s="157">
        <f t="shared" ref="V29:V41" si="13">ROUND(E29*U29,2)</f>
        <v>0</v>
      </c>
      <c r="W29" s="157"/>
      <c r="X29" s="157" t="s">
        <v>292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293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4">
        <v>19</v>
      </c>
      <c r="B30" s="175" t="s">
        <v>1963</v>
      </c>
      <c r="C30" s="186" t="s">
        <v>1964</v>
      </c>
      <c r="D30" s="176" t="s">
        <v>1928</v>
      </c>
      <c r="E30" s="177">
        <v>1</v>
      </c>
      <c r="F30" s="178"/>
      <c r="G30" s="179">
        <f t="shared" si="7"/>
        <v>0</v>
      </c>
      <c r="H30" s="178"/>
      <c r="I30" s="179">
        <f t="shared" si="8"/>
        <v>0</v>
      </c>
      <c r="J30" s="178"/>
      <c r="K30" s="179">
        <f t="shared" si="9"/>
        <v>0</v>
      </c>
      <c r="L30" s="179">
        <v>15</v>
      </c>
      <c r="M30" s="179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79"/>
      <c r="S30" s="179" t="s">
        <v>282</v>
      </c>
      <c r="T30" s="180" t="s">
        <v>283</v>
      </c>
      <c r="U30" s="157">
        <v>0</v>
      </c>
      <c r="V30" s="157">
        <f t="shared" si="13"/>
        <v>0</v>
      </c>
      <c r="W30" s="157"/>
      <c r="X30" s="157" t="s">
        <v>292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293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20</v>
      </c>
      <c r="B31" s="175" t="s">
        <v>1965</v>
      </c>
      <c r="C31" s="186" t="s">
        <v>1966</v>
      </c>
      <c r="D31" s="176" t="s">
        <v>1928</v>
      </c>
      <c r="E31" s="177">
        <v>2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15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282</v>
      </c>
      <c r="T31" s="180" t="s">
        <v>283</v>
      </c>
      <c r="U31" s="157">
        <v>0</v>
      </c>
      <c r="V31" s="157">
        <f t="shared" si="13"/>
        <v>0</v>
      </c>
      <c r="W31" s="157"/>
      <c r="X31" s="157" t="s">
        <v>284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285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21</v>
      </c>
      <c r="B32" s="175" t="s">
        <v>1967</v>
      </c>
      <c r="C32" s="186" t="s">
        <v>1968</v>
      </c>
      <c r="D32" s="176" t="s">
        <v>1928</v>
      </c>
      <c r="E32" s="177">
        <v>1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15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282</v>
      </c>
      <c r="T32" s="180" t="s">
        <v>283</v>
      </c>
      <c r="U32" s="157">
        <v>0</v>
      </c>
      <c r="V32" s="157">
        <f t="shared" si="13"/>
        <v>0</v>
      </c>
      <c r="W32" s="157"/>
      <c r="X32" s="157" t="s">
        <v>292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293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22</v>
      </c>
      <c r="B33" s="175" t="s">
        <v>1969</v>
      </c>
      <c r="C33" s="186" t="s">
        <v>1970</v>
      </c>
      <c r="D33" s="176" t="s">
        <v>1928</v>
      </c>
      <c r="E33" s="177">
        <v>1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15</v>
      </c>
      <c r="M33" s="179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/>
      <c r="S33" s="179" t="s">
        <v>282</v>
      </c>
      <c r="T33" s="180" t="s">
        <v>283</v>
      </c>
      <c r="U33" s="157">
        <v>0</v>
      </c>
      <c r="V33" s="157">
        <f t="shared" si="13"/>
        <v>0</v>
      </c>
      <c r="W33" s="157"/>
      <c r="X33" s="157" t="s">
        <v>292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293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4">
        <v>23</v>
      </c>
      <c r="B34" s="175" t="s">
        <v>1971</v>
      </c>
      <c r="C34" s="186" t="s">
        <v>1972</v>
      </c>
      <c r="D34" s="176" t="s">
        <v>1928</v>
      </c>
      <c r="E34" s="177">
        <v>1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15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282</v>
      </c>
      <c r="T34" s="180" t="s">
        <v>283</v>
      </c>
      <c r="U34" s="157">
        <v>0</v>
      </c>
      <c r="V34" s="157">
        <f t="shared" si="13"/>
        <v>0</v>
      </c>
      <c r="W34" s="157"/>
      <c r="X34" s="157" t="s">
        <v>292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293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4">
        <v>24</v>
      </c>
      <c r="B35" s="175" t="s">
        <v>1973</v>
      </c>
      <c r="C35" s="186" t="s">
        <v>1974</v>
      </c>
      <c r="D35" s="176" t="s">
        <v>1928</v>
      </c>
      <c r="E35" s="177">
        <v>1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15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282</v>
      </c>
      <c r="T35" s="180" t="s">
        <v>283</v>
      </c>
      <c r="U35" s="157">
        <v>0</v>
      </c>
      <c r="V35" s="157">
        <f t="shared" si="13"/>
        <v>0</v>
      </c>
      <c r="W35" s="157"/>
      <c r="X35" s="157" t="s">
        <v>292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293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25</v>
      </c>
      <c r="B36" s="175" t="s">
        <v>1975</v>
      </c>
      <c r="C36" s="186" t="s">
        <v>1976</v>
      </c>
      <c r="D36" s="176" t="s">
        <v>1928</v>
      </c>
      <c r="E36" s="177">
        <v>1</v>
      </c>
      <c r="F36" s="178"/>
      <c r="G36" s="179">
        <f t="shared" si="7"/>
        <v>0</v>
      </c>
      <c r="H36" s="178"/>
      <c r="I36" s="179">
        <f t="shared" si="8"/>
        <v>0</v>
      </c>
      <c r="J36" s="178"/>
      <c r="K36" s="179">
        <f t="shared" si="9"/>
        <v>0</v>
      </c>
      <c r="L36" s="179">
        <v>15</v>
      </c>
      <c r="M36" s="179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79"/>
      <c r="S36" s="179" t="s">
        <v>282</v>
      </c>
      <c r="T36" s="180" t="s">
        <v>283</v>
      </c>
      <c r="U36" s="157">
        <v>0</v>
      </c>
      <c r="V36" s="157">
        <f t="shared" si="13"/>
        <v>0</v>
      </c>
      <c r="W36" s="157"/>
      <c r="X36" s="157" t="s">
        <v>292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293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4">
        <v>26</v>
      </c>
      <c r="B37" s="175" t="s">
        <v>1977</v>
      </c>
      <c r="C37" s="186" t="s">
        <v>1978</v>
      </c>
      <c r="D37" s="176" t="s">
        <v>1928</v>
      </c>
      <c r="E37" s="177">
        <v>1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15</v>
      </c>
      <c r="M37" s="179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/>
      <c r="S37" s="179" t="s">
        <v>282</v>
      </c>
      <c r="T37" s="180" t="s">
        <v>283</v>
      </c>
      <c r="U37" s="157">
        <v>0</v>
      </c>
      <c r="V37" s="157">
        <f t="shared" si="13"/>
        <v>0</v>
      </c>
      <c r="W37" s="157"/>
      <c r="X37" s="157" t="s">
        <v>292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293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27</v>
      </c>
      <c r="B38" s="175" t="s">
        <v>1979</v>
      </c>
      <c r="C38" s="186" t="s">
        <v>1980</v>
      </c>
      <c r="D38" s="176" t="s">
        <v>1928</v>
      </c>
      <c r="E38" s="177">
        <v>1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15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 t="s">
        <v>282</v>
      </c>
      <c r="T38" s="180" t="s">
        <v>283</v>
      </c>
      <c r="U38" s="157">
        <v>0</v>
      </c>
      <c r="V38" s="157">
        <f t="shared" si="13"/>
        <v>0</v>
      </c>
      <c r="W38" s="157"/>
      <c r="X38" s="157" t="s">
        <v>292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293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4">
        <v>28</v>
      </c>
      <c r="B39" s="175" t="s">
        <v>1981</v>
      </c>
      <c r="C39" s="186" t="s">
        <v>1982</v>
      </c>
      <c r="D39" s="176" t="s">
        <v>1928</v>
      </c>
      <c r="E39" s="177">
        <v>3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15</v>
      </c>
      <c r="M39" s="179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 t="s">
        <v>282</v>
      </c>
      <c r="T39" s="180" t="s">
        <v>283</v>
      </c>
      <c r="U39" s="157">
        <v>0</v>
      </c>
      <c r="V39" s="157">
        <f t="shared" si="13"/>
        <v>0</v>
      </c>
      <c r="W39" s="157"/>
      <c r="X39" s="157" t="s">
        <v>292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293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4">
        <v>29</v>
      </c>
      <c r="B40" s="175" t="s">
        <v>1983</v>
      </c>
      <c r="C40" s="186" t="s">
        <v>1984</v>
      </c>
      <c r="D40" s="176" t="s">
        <v>1928</v>
      </c>
      <c r="E40" s="177">
        <v>1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15</v>
      </c>
      <c r="M40" s="179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79"/>
      <c r="S40" s="179" t="s">
        <v>282</v>
      </c>
      <c r="T40" s="180" t="s">
        <v>283</v>
      </c>
      <c r="U40" s="157">
        <v>0</v>
      </c>
      <c r="V40" s="157">
        <f t="shared" si="13"/>
        <v>0</v>
      </c>
      <c r="W40" s="157"/>
      <c r="X40" s="157" t="s">
        <v>292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293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4">
        <v>30</v>
      </c>
      <c r="B41" s="175" t="s">
        <v>1985</v>
      </c>
      <c r="C41" s="186" t="s">
        <v>1986</v>
      </c>
      <c r="D41" s="176" t="s">
        <v>1928</v>
      </c>
      <c r="E41" s="177">
        <v>1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15</v>
      </c>
      <c r="M41" s="179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282</v>
      </c>
      <c r="T41" s="180" t="s">
        <v>283</v>
      </c>
      <c r="U41" s="157">
        <v>0</v>
      </c>
      <c r="V41" s="157">
        <f t="shared" si="13"/>
        <v>0</v>
      </c>
      <c r="W41" s="157"/>
      <c r="X41" s="157" t="s">
        <v>292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293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1" t="s">
        <v>277</v>
      </c>
      <c r="B42" s="162" t="s">
        <v>218</v>
      </c>
      <c r="C42" s="183" t="s">
        <v>219</v>
      </c>
      <c r="D42" s="163"/>
      <c r="E42" s="164"/>
      <c r="F42" s="165"/>
      <c r="G42" s="165">
        <f>SUMIF(AG43:AG63,"&lt;&gt;NOR",G43:G63)</f>
        <v>0</v>
      </c>
      <c r="H42" s="165"/>
      <c r="I42" s="165">
        <f>SUM(I43:I63)</f>
        <v>0</v>
      </c>
      <c r="J42" s="165"/>
      <c r="K42" s="165">
        <f>SUM(K43:K63)</f>
        <v>0</v>
      </c>
      <c r="L42" s="165"/>
      <c r="M42" s="165">
        <f>SUM(M43:M63)</f>
        <v>0</v>
      </c>
      <c r="N42" s="165"/>
      <c r="O42" s="165">
        <f>SUM(O43:O63)</f>
        <v>0</v>
      </c>
      <c r="P42" s="165"/>
      <c r="Q42" s="165">
        <f>SUM(Q43:Q63)</f>
        <v>0</v>
      </c>
      <c r="R42" s="165"/>
      <c r="S42" s="165"/>
      <c r="T42" s="166"/>
      <c r="U42" s="160"/>
      <c r="V42" s="160">
        <f>SUM(V43:V63)</f>
        <v>0</v>
      </c>
      <c r="W42" s="160"/>
      <c r="X42" s="160"/>
      <c r="AG42" t="s">
        <v>278</v>
      </c>
    </row>
    <row r="43" spans="1:60" outlineLevel="1" x14ac:dyDescent="0.2">
      <c r="A43" s="174">
        <v>31</v>
      </c>
      <c r="B43" s="175" t="s">
        <v>1987</v>
      </c>
      <c r="C43" s="186" t="s">
        <v>1988</v>
      </c>
      <c r="D43" s="176" t="s">
        <v>1928</v>
      </c>
      <c r="E43" s="177">
        <v>1</v>
      </c>
      <c r="F43" s="178"/>
      <c r="G43" s="179">
        <f t="shared" ref="G43:G63" si="14">ROUND(E43*F43,2)</f>
        <v>0</v>
      </c>
      <c r="H43" s="178"/>
      <c r="I43" s="179">
        <f t="shared" ref="I43:I63" si="15">ROUND(E43*H43,2)</f>
        <v>0</v>
      </c>
      <c r="J43" s="178"/>
      <c r="K43" s="179">
        <f t="shared" ref="K43:K63" si="16">ROUND(E43*J43,2)</f>
        <v>0</v>
      </c>
      <c r="L43" s="179">
        <v>15</v>
      </c>
      <c r="M43" s="179">
        <f t="shared" ref="M43:M63" si="17">G43*(1+L43/100)</f>
        <v>0</v>
      </c>
      <c r="N43" s="179">
        <v>0</v>
      </c>
      <c r="O43" s="179">
        <f t="shared" ref="O43:O63" si="18">ROUND(E43*N43,2)</f>
        <v>0</v>
      </c>
      <c r="P43" s="179">
        <v>0</v>
      </c>
      <c r="Q43" s="179">
        <f t="shared" ref="Q43:Q63" si="19">ROUND(E43*P43,2)</f>
        <v>0</v>
      </c>
      <c r="R43" s="179"/>
      <c r="S43" s="179" t="s">
        <v>282</v>
      </c>
      <c r="T43" s="180" t="s">
        <v>283</v>
      </c>
      <c r="U43" s="157">
        <v>0</v>
      </c>
      <c r="V43" s="157">
        <f t="shared" ref="V43:V63" si="20">ROUND(E43*U43,2)</f>
        <v>0</v>
      </c>
      <c r="W43" s="157"/>
      <c r="X43" s="157" t="s">
        <v>292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1242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4">
        <v>32</v>
      </c>
      <c r="B44" s="175" t="s">
        <v>1989</v>
      </c>
      <c r="C44" s="186" t="s">
        <v>1990</v>
      </c>
      <c r="D44" s="176" t="s">
        <v>1928</v>
      </c>
      <c r="E44" s="177">
        <v>1</v>
      </c>
      <c r="F44" s="178"/>
      <c r="G44" s="179">
        <f t="shared" si="14"/>
        <v>0</v>
      </c>
      <c r="H44" s="178"/>
      <c r="I44" s="179">
        <f t="shared" si="15"/>
        <v>0</v>
      </c>
      <c r="J44" s="178"/>
      <c r="K44" s="179">
        <f t="shared" si="16"/>
        <v>0</v>
      </c>
      <c r="L44" s="179">
        <v>15</v>
      </c>
      <c r="M44" s="179">
        <f t="shared" si="17"/>
        <v>0</v>
      </c>
      <c r="N44" s="179">
        <v>0</v>
      </c>
      <c r="O44" s="179">
        <f t="shared" si="18"/>
        <v>0</v>
      </c>
      <c r="P44" s="179">
        <v>0</v>
      </c>
      <c r="Q44" s="179">
        <f t="shared" si="19"/>
        <v>0</v>
      </c>
      <c r="R44" s="179"/>
      <c r="S44" s="179" t="s">
        <v>282</v>
      </c>
      <c r="T44" s="180" t="s">
        <v>283</v>
      </c>
      <c r="U44" s="157">
        <v>0</v>
      </c>
      <c r="V44" s="157">
        <f t="shared" si="20"/>
        <v>0</v>
      </c>
      <c r="W44" s="157"/>
      <c r="X44" s="157" t="s">
        <v>292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1242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4">
        <v>33</v>
      </c>
      <c r="B45" s="175" t="s">
        <v>1991</v>
      </c>
      <c r="C45" s="186" t="s">
        <v>1992</v>
      </c>
      <c r="D45" s="176" t="s">
        <v>1928</v>
      </c>
      <c r="E45" s="177">
        <v>4</v>
      </c>
      <c r="F45" s="178"/>
      <c r="G45" s="179">
        <f t="shared" si="14"/>
        <v>0</v>
      </c>
      <c r="H45" s="178"/>
      <c r="I45" s="179">
        <f t="shared" si="15"/>
        <v>0</v>
      </c>
      <c r="J45" s="178"/>
      <c r="K45" s="179">
        <f t="shared" si="16"/>
        <v>0</v>
      </c>
      <c r="L45" s="179">
        <v>15</v>
      </c>
      <c r="M45" s="179">
        <f t="shared" si="17"/>
        <v>0</v>
      </c>
      <c r="N45" s="179">
        <v>0</v>
      </c>
      <c r="O45" s="179">
        <f t="shared" si="18"/>
        <v>0</v>
      </c>
      <c r="P45" s="179">
        <v>0</v>
      </c>
      <c r="Q45" s="179">
        <f t="shared" si="19"/>
        <v>0</v>
      </c>
      <c r="R45" s="179"/>
      <c r="S45" s="179" t="s">
        <v>282</v>
      </c>
      <c r="T45" s="180" t="s">
        <v>283</v>
      </c>
      <c r="U45" s="157">
        <v>0</v>
      </c>
      <c r="V45" s="157">
        <f t="shared" si="20"/>
        <v>0</v>
      </c>
      <c r="W45" s="157"/>
      <c r="X45" s="157" t="s">
        <v>292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1242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4">
        <v>34</v>
      </c>
      <c r="B46" s="175" t="s">
        <v>1993</v>
      </c>
      <c r="C46" s="186" t="s">
        <v>1994</v>
      </c>
      <c r="D46" s="176" t="s">
        <v>1928</v>
      </c>
      <c r="E46" s="177">
        <v>4</v>
      </c>
      <c r="F46" s="178"/>
      <c r="G46" s="179">
        <f t="shared" si="14"/>
        <v>0</v>
      </c>
      <c r="H46" s="178"/>
      <c r="I46" s="179">
        <f t="shared" si="15"/>
        <v>0</v>
      </c>
      <c r="J46" s="178"/>
      <c r="K46" s="179">
        <f t="shared" si="16"/>
        <v>0</v>
      </c>
      <c r="L46" s="179">
        <v>15</v>
      </c>
      <c r="M46" s="179">
        <f t="shared" si="17"/>
        <v>0</v>
      </c>
      <c r="N46" s="179">
        <v>0</v>
      </c>
      <c r="O46" s="179">
        <f t="shared" si="18"/>
        <v>0</v>
      </c>
      <c r="P46" s="179">
        <v>0</v>
      </c>
      <c r="Q46" s="179">
        <f t="shared" si="19"/>
        <v>0</v>
      </c>
      <c r="R46" s="179"/>
      <c r="S46" s="179" t="s">
        <v>282</v>
      </c>
      <c r="T46" s="180" t="s">
        <v>283</v>
      </c>
      <c r="U46" s="157">
        <v>0</v>
      </c>
      <c r="V46" s="157">
        <f t="shared" si="20"/>
        <v>0</v>
      </c>
      <c r="W46" s="157"/>
      <c r="X46" s="157" t="s">
        <v>292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1242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4">
        <v>35</v>
      </c>
      <c r="B47" s="175" t="s">
        <v>1995</v>
      </c>
      <c r="C47" s="186" t="s">
        <v>1996</v>
      </c>
      <c r="D47" s="176" t="s">
        <v>1928</v>
      </c>
      <c r="E47" s="177">
        <v>8</v>
      </c>
      <c r="F47" s="178"/>
      <c r="G47" s="179">
        <f t="shared" si="14"/>
        <v>0</v>
      </c>
      <c r="H47" s="178"/>
      <c r="I47" s="179">
        <f t="shared" si="15"/>
        <v>0</v>
      </c>
      <c r="J47" s="178"/>
      <c r="K47" s="179">
        <f t="shared" si="16"/>
        <v>0</v>
      </c>
      <c r="L47" s="179">
        <v>15</v>
      </c>
      <c r="M47" s="179">
        <f t="shared" si="17"/>
        <v>0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79"/>
      <c r="S47" s="179" t="s">
        <v>282</v>
      </c>
      <c r="T47" s="180" t="s">
        <v>283</v>
      </c>
      <c r="U47" s="157">
        <v>0</v>
      </c>
      <c r="V47" s="157">
        <f t="shared" si="20"/>
        <v>0</v>
      </c>
      <c r="W47" s="157"/>
      <c r="X47" s="157" t="s">
        <v>292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1242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4">
        <v>36</v>
      </c>
      <c r="B48" s="175" t="s">
        <v>1997</v>
      </c>
      <c r="C48" s="186" t="s">
        <v>1998</v>
      </c>
      <c r="D48" s="176" t="s">
        <v>1928</v>
      </c>
      <c r="E48" s="177">
        <v>6</v>
      </c>
      <c r="F48" s="178"/>
      <c r="G48" s="179">
        <f t="shared" si="14"/>
        <v>0</v>
      </c>
      <c r="H48" s="178"/>
      <c r="I48" s="179">
        <f t="shared" si="15"/>
        <v>0</v>
      </c>
      <c r="J48" s="178"/>
      <c r="K48" s="179">
        <f t="shared" si="16"/>
        <v>0</v>
      </c>
      <c r="L48" s="179">
        <v>15</v>
      </c>
      <c r="M48" s="179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282</v>
      </c>
      <c r="T48" s="180" t="s">
        <v>283</v>
      </c>
      <c r="U48" s="157">
        <v>0</v>
      </c>
      <c r="V48" s="157">
        <f t="shared" si="20"/>
        <v>0</v>
      </c>
      <c r="W48" s="157"/>
      <c r="X48" s="157" t="s">
        <v>292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1242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4">
        <v>37</v>
      </c>
      <c r="B49" s="175" t="s">
        <v>1999</v>
      </c>
      <c r="C49" s="186" t="s">
        <v>2000</v>
      </c>
      <c r="D49" s="176" t="s">
        <v>1928</v>
      </c>
      <c r="E49" s="177">
        <v>1</v>
      </c>
      <c r="F49" s="178"/>
      <c r="G49" s="179">
        <f t="shared" si="14"/>
        <v>0</v>
      </c>
      <c r="H49" s="178"/>
      <c r="I49" s="179">
        <f t="shared" si="15"/>
        <v>0</v>
      </c>
      <c r="J49" s="178"/>
      <c r="K49" s="179">
        <f t="shared" si="16"/>
        <v>0</v>
      </c>
      <c r="L49" s="179">
        <v>15</v>
      </c>
      <c r="M49" s="179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 t="s">
        <v>282</v>
      </c>
      <c r="T49" s="180" t="s">
        <v>283</v>
      </c>
      <c r="U49" s="157">
        <v>0</v>
      </c>
      <c r="V49" s="157">
        <f t="shared" si="20"/>
        <v>0</v>
      </c>
      <c r="W49" s="157"/>
      <c r="X49" s="157" t="s">
        <v>292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1242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4">
        <v>38</v>
      </c>
      <c r="B50" s="175" t="s">
        <v>2001</v>
      </c>
      <c r="C50" s="186" t="s">
        <v>2002</v>
      </c>
      <c r="D50" s="176" t="s">
        <v>1928</v>
      </c>
      <c r="E50" s="177">
        <v>2</v>
      </c>
      <c r="F50" s="178"/>
      <c r="G50" s="179">
        <f t="shared" si="14"/>
        <v>0</v>
      </c>
      <c r="H50" s="178"/>
      <c r="I50" s="179">
        <f t="shared" si="15"/>
        <v>0</v>
      </c>
      <c r="J50" s="178"/>
      <c r="K50" s="179">
        <f t="shared" si="16"/>
        <v>0</v>
      </c>
      <c r="L50" s="179">
        <v>15</v>
      </c>
      <c r="M50" s="179">
        <f t="shared" si="17"/>
        <v>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79"/>
      <c r="S50" s="179" t="s">
        <v>282</v>
      </c>
      <c r="T50" s="180" t="s">
        <v>283</v>
      </c>
      <c r="U50" s="157">
        <v>0</v>
      </c>
      <c r="V50" s="157">
        <f t="shared" si="20"/>
        <v>0</v>
      </c>
      <c r="W50" s="157"/>
      <c r="X50" s="157" t="s">
        <v>292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1242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4">
        <v>39</v>
      </c>
      <c r="B51" s="175" t="s">
        <v>2003</v>
      </c>
      <c r="C51" s="186" t="s">
        <v>2004</v>
      </c>
      <c r="D51" s="176" t="s">
        <v>1928</v>
      </c>
      <c r="E51" s="177">
        <v>1</v>
      </c>
      <c r="F51" s="178"/>
      <c r="G51" s="179">
        <f t="shared" si="14"/>
        <v>0</v>
      </c>
      <c r="H51" s="178"/>
      <c r="I51" s="179">
        <f t="shared" si="15"/>
        <v>0</v>
      </c>
      <c r="J51" s="178"/>
      <c r="K51" s="179">
        <f t="shared" si="16"/>
        <v>0</v>
      </c>
      <c r="L51" s="179">
        <v>15</v>
      </c>
      <c r="M51" s="179">
        <f t="shared" si="17"/>
        <v>0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79"/>
      <c r="S51" s="179" t="s">
        <v>282</v>
      </c>
      <c r="T51" s="180" t="s">
        <v>283</v>
      </c>
      <c r="U51" s="157">
        <v>0</v>
      </c>
      <c r="V51" s="157">
        <f t="shared" si="20"/>
        <v>0</v>
      </c>
      <c r="W51" s="157"/>
      <c r="X51" s="157" t="s">
        <v>292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1242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4">
        <v>40</v>
      </c>
      <c r="B52" s="175" t="s">
        <v>2005</v>
      </c>
      <c r="C52" s="186" t="s">
        <v>2006</v>
      </c>
      <c r="D52" s="176" t="s">
        <v>1928</v>
      </c>
      <c r="E52" s="177">
        <v>1</v>
      </c>
      <c r="F52" s="178"/>
      <c r="G52" s="179">
        <f t="shared" si="14"/>
        <v>0</v>
      </c>
      <c r="H52" s="178"/>
      <c r="I52" s="179">
        <f t="shared" si="15"/>
        <v>0</v>
      </c>
      <c r="J52" s="178"/>
      <c r="K52" s="179">
        <f t="shared" si="16"/>
        <v>0</v>
      </c>
      <c r="L52" s="179">
        <v>15</v>
      </c>
      <c r="M52" s="179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79"/>
      <c r="S52" s="179" t="s">
        <v>282</v>
      </c>
      <c r="T52" s="180" t="s">
        <v>283</v>
      </c>
      <c r="U52" s="157">
        <v>0</v>
      </c>
      <c r="V52" s="157">
        <f t="shared" si="20"/>
        <v>0</v>
      </c>
      <c r="W52" s="157"/>
      <c r="X52" s="157" t="s">
        <v>292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1242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4">
        <v>41</v>
      </c>
      <c r="B53" s="175" t="s">
        <v>2007</v>
      </c>
      <c r="C53" s="186" t="s">
        <v>2008</v>
      </c>
      <c r="D53" s="176" t="s">
        <v>1928</v>
      </c>
      <c r="E53" s="177">
        <v>1</v>
      </c>
      <c r="F53" s="178"/>
      <c r="G53" s="179">
        <f t="shared" si="14"/>
        <v>0</v>
      </c>
      <c r="H53" s="178"/>
      <c r="I53" s="179">
        <f t="shared" si="15"/>
        <v>0</v>
      </c>
      <c r="J53" s="178"/>
      <c r="K53" s="179">
        <f t="shared" si="16"/>
        <v>0</v>
      </c>
      <c r="L53" s="179">
        <v>15</v>
      </c>
      <c r="M53" s="179">
        <f t="shared" si="17"/>
        <v>0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79"/>
      <c r="S53" s="179" t="s">
        <v>282</v>
      </c>
      <c r="T53" s="180" t="s">
        <v>283</v>
      </c>
      <c r="U53" s="157">
        <v>0</v>
      </c>
      <c r="V53" s="157">
        <f t="shared" si="20"/>
        <v>0</v>
      </c>
      <c r="W53" s="157"/>
      <c r="X53" s="157" t="s">
        <v>292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1242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4">
        <v>42</v>
      </c>
      <c r="B54" s="175" t="s">
        <v>2009</v>
      </c>
      <c r="C54" s="186" t="s">
        <v>2010</v>
      </c>
      <c r="D54" s="176" t="s">
        <v>1928</v>
      </c>
      <c r="E54" s="177">
        <v>2</v>
      </c>
      <c r="F54" s="178"/>
      <c r="G54" s="179">
        <f t="shared" si="14"/>
        <v>0</v>
      </c>
      <c r="H54" s="178"/>
      <c r="I54" s="179">
        <f t="shared" si="15"/>
        <v>0</v>
      </c>
      <c r="J54" s="178"/>
      <c r="K54" s="179">
        <f t="shared" si="16"/>
        <v>0</v>
      </c>
      <c r="L54" s="179">
        <v>15</v>
      </c>
      <c r="M54" s="179">
        <f t="shared" si="17"/>
        <v>0</v>
      </c>
      <c r="N54" s="179">
        <v>0</v>
      </c>
      <c r="O54" s="179">
        <f t="shared" si="18"/>
        <v>0</v>
      </c>
      <c r="P54" s="179">
        <v>0</v>
      </c>
      <c r="Q54" s="179">
        <f t="shared" si="19"/>
        <v>0</v>
      </c>
      <c r="R54" s="179"/>
      <c r="S54" s="179" t="s">
        <v>282</v>
      </c>
      <c r="T54" s="180" t="s">
        <v>283</v>
      </c>
      <c r="U54" s="157">
        <v>0</v>
      </c>
      <c r="V54" s="157">
        <f t="shared" si="20"/>
        <v>0</v>
      </c>
      <c r="W54" s="157"/>
      <c r="X54" s="157" t="s">
        <v>292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1242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4">
        <v>43</v>
      </c>
      <c r="B55" s="175" t="s">
        <v>2011</v>
      </c>
      <c r="C55" s="186" t="s">
        <v>2012</v>
      </c>
      <c r="D55" s="176" t="s">
        <v>1928</v>
      </c>
      <c r="E55" s="177">
        <v>2</v>
      </c>
      <c r="F55" s="178"/>
      <c r="G55" s="179">
        <f t="shared" si="14"/>
        <v>0</v>
      </c>
      <c r="H55" s="178"/>
      <c r="I55" s="179">
        <f t="shared" si="15"/>
        <v>0</v>
      </c>
      <c r="J55" s="178"/>
      <c r="K55" s="179">
        <f t="shared" si="16"/>
        <v>0</v>
      </c>
      <c r="L55" s="179">
        <v>15</v>
      </c>
      <c r="M55" s="179">
        <f t="shared" si="17"/>
        <v>0</v>
      </c>
      <c r="N55" s="179">
        <v>0</v>
      </c>
      <c r="O55" s="179">
        <f t="shared" si="18"/>
        <v>0</v>
      </c>
      <c r="P55" s="179">
        <v>0</v>
      </c>
      <c r="Q55" s="179">
        <f t="shared" si="19"/>
        <v>0</v>
      </c>
      <c r="R55" s="179"/>
      <c r="S55" s="179" t="s">
        <v>282</v>
      </c>
      <c r="T55" s="180" t="s">
        <v>283</v>
      </c>
      <c r="U55" s="157">
        <v>0</v>
      </c>
      <c r="V55" s="157">
        <f t="shared" si="20"/>
        <v>0</v>
      </c>
      <c r="W55" s="157"/>
      <c r="X55" s="157" t="s">
        <v>292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1242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4">
        <v>44</v>
      </c>
      <c r="B56" s="175" t="s">
        <v>2013</v>
      </c>
      <c r="C56" s="186" t="s">
        <v>2014</v>
      </c>
      <c r="D56" s="176" t="s">
        <v>1928</v>
      </c>
      <c r="E56" s="177">
        <v>9</v>
      </c>
      <c r="F56" s="178"/>
      <c r="G56" s="179">
        <f t="shared" si="14"/>
        <v>0</v>
      </c>
      <c r="H56" s="178"/>
      <c r="I56" s="179">
        <f t="shared" si="15"/>
        <v>0</v>
      </c>
      <c r="J56" s="178"/>
      <c r="K56" s="179">
        <f t="shared" si="16"/>
        <v>0</v>
      </c>
      <c r="L56" s="179">
        <v>15</v>
      </c>
      <c r="M56" s="179">
        <f t="shared" si="17"/>
        <v>0</v>
      </c>
      <c r="N56" s="179">
        <v>0</v>
      </c>
      <c r="O56" s="179">
        <f t="shared" si="18"/>
        <v>0</v>
      </c>
      <c r="P56" s="179">
        <v>0</v>
      </c>
      <c r="Q56" s="179">
        <f t="shared" si="19"/>
        <v>0</v>
      </c>
      <c r="R56" s="179"/>
      <c r="S56" s="179" t="s">
        <v>282</v>
      </c>
      <c r="T56" s="180" t="s">
        <v>283</v>
      </c>
      <c r="U56" s="157">
        <v>0</v>
      </c>
      <c r="V56" s="157">
        <f t="shared" si="20"/>
        <v>0</v>
      </c>
      <c r="W56" s="157"/>
      <c r="X56" s="157" t="s">
        <v>292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1242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4">
        <v>45</v>
      </c>
      <c r="B57" s="175" t="s">
        <v>2015</v>
      </c>
      <c r="C57" s="186" t="s">
        <v>2016</v>
      </c>
      <c r="D57" s="176" t="s">
        <v>1928</v>
      </c>
      <c r="E57" s="177">
        <v>9</v>
      </c>
      <c r="F57" s="178"/>
      <c r="G57" s="179">
        <f t="shared" si="14"/>
        <v>0</v>
      </c>
      <c r="H57" s="178"/>
      <c r="I57" s="179">
        <f t="shared" si="15"/>
        <v>0</v>
      </c>
      <c r="J57" s="178"/>
      <c r="K57" s="179">
        <f t="shared" si="16"/>
        <v>0</v>
      </c>
      <c r="L57" s="179">
        <v>15</v>
      </c>
      <c r="M57" s="179">
        <f t="shared" si="17"/>
        <v>0</v>
      </c>
      <c r="N57" s="179">
        <v>0</v>
      </c>
      <c r="O57" s="179">
        <f t="shared" si="18"/>
        <v>0</v>
      </c>
      <c r="P57" s="179">
        <v>0</v>
      </c>
      <c r="Q57" s="179">
        <f t="shared" si="19"/>
        <v>0</v>
      </c>
      <c r="R57" s="179"/>
      <c r="S57" s="179" t="s">
        <v>282</v>
      </c>
      <c r="T57" s="180" t="s">
        <v>283</v>
      </c>
      <c r="U57" s="157">
        <v>0</v>
      </c>
      <c r="V57" s="157">
        <f t="shared" si="20"/>
        <v>0</v>
      </c>
      <c r="W57" s="157"/>
      <c r="X57" s="157" t="s">
        <v>292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1242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4">
        <v>46</v>
      </c>
      <c r="B58" s="175" t="s">
        <v>2017</v>
      </c>
      <c r="C58" s="186" t="s">
        <v>2018</v>
      </c>
      <c r="D58" s="176" t="s">
        <v>1928</v>
      </c>
      <c r="E58" s="177">
        <v>13</v>
      </c>
      <c r="F58" s="178"/>
      <c r="G58" s="179">
        <f t="shared" si="14"/>
        <v>0</v>
      </c>
      <c r="H58" s="178"/>
      <c r="I58" s="179">
        <f t="shared" si="15"/>
        <v>0</v>
      </c>
      <c r="J58" s="178"/>
      <c r="K58" s="179">
        <f t="shared" si="16"/>
        <v>0</v>
      </c>
      <c r="L58" s="179">
        <v>15</v>
      </c>
      <c r="M58" s="179">
        <f t="shared" si="17"/>
        <v>0</v>
      </c>
      <c r="N58" s="179">
        <v>0</v>
      </c>
      <c r="O58" s="179">
        <f t="shared" si="18"/>
        <v>0</v>
      </c>
      <c r="P58" s="179">
        <v>0</v>
      </c>
      <c r="Q58" s="179">
        <f t="shared" si="19"/>
        <v>0</v>
      </c>
      <c r="R58" s="179"/>
      <c r="S58" s="179" t="s">
        <v>282</v>
      </c>
      <c r="T58" s="180" t="s">
        <v>283</v>
      </c>
      <c r="U58" s="157">
        <v>0</v>
      </c>
      <c r="V58" s="157">
        <f t="shared" si="20"/>
        <v>0</v>
      </c>
      <c r="W58" s="157"/>
      <c r="X58" s="157" t="s">
        <v>292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1242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4">
        <v>47</v>
      </c>
      <c r="B59" s="175" t="s">
        <v>2019</v>
      </c>
      <c r="C59" s="186" t="s">
        <v>2020</v>
      </c>
      <c r="D59" s="176" t="s">
        <v>1928</v>
      </c>
      <c r="E59" s="177">
        <v>10</v>
      </c>
      <c r="F59" s="178"/>
      <c r="G59" s="179">
        <f t="shared" si="14"/>
        <v>0</v>
      </c>
      <c r="H59" s="178"/>
      <c r="I59" s="179">
        <f t="shared" si="15"/>
        <v>0</v>
      </c>
      <c r="J59" s="178"/>
      <c r="K59" s="179">
        <f t="shared" si="16"/>
        <v>0</v>
      </c>
      <c r="L59" s="179">
        <v>15</v>
      </c>
      <c r="M59" s="179">
        <f t="shared" si="17"/>
        <v>0</v>
      </c>
      <c r="N59" s="179">
        <v>0</v>
      </c>
      <c r="O59" s="179">
        <f t="shared" si="18"/>
        <v>0</v>
      </c>
      <c r="P59" s="179">
        <v>0</v>
      </c>
      <c r="Q59" s="179">
        <f t="shared" si="19"/>
        <v>0</v>
      </c>
      <c r="R59" s="179"/>
      <c r="S59" s="179" t="s">
        <v>282</v>
      </c>
      <c r="T59" s="180" t="s">
        <v>283</v>
      </c>
      <c r="U59" s="157">
        <v>0</v>
      </c>
      <c r="V59" s="157">
        <f t="shared" si="20"/>
        <v>0</v>
      </c>
      <c r="W59" s="157"/>
      <c r="X59" s="157" t="s">
        <v>292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1242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4">
        <v>48</v>
      </c>
      <c r="B60" s="175" t="s">
        <v>2021</v>
      </c>
      <c r="C60" s="186" t="s">
        <v>2022</v>
      </c>
      <c r="D60" s="176" t="s">
        <v>1928</v>
      </c>
      <c r="E60" s="177">
        <v>1</v>
      </c>
      <c r="F60" s="178"/>
      <c r="G60" s="179">
        <f t="shared" si="14"/>
        <v>0</v>
      </c>
      <c r="H60" s="178"/>
      <c r="I60" s="179">
        <f t="shared" si="15"/>
        <v>0</v>
      </c>
      <c r="J60" s="178"/>
      <c r="K60" s="179">
        <f t="shared" si="16"/>
        <v>0</v>
      </c>
      <c r="L60" s="179">
        <v>15</v>
      </c>
      <c r="M60" s="179">
        <f t="shared" si="17"/>
        <v>0</v>
      </c>
      <c r="N60" s="179">
        <v>0</v>
      </c>
      <c r="O60" s="179">
        <f t="shared" si="18"/>
        <v>0</v>
      </c>
      <c r="P60" s="179">
        <v>0</v>
      </c>
      <c r="Q60" s="179">
        <f t="shared" si="19"/>
        <v>0</v>
      </c>
      <c r="R60" s="179"/>
      <c r="S60" s="179" t="s">
        <v>282</v>
      </c>
      <c r="T60" s="180" t="s">
        <v>283</v>
      </c>
      <c r="U60" s="157">
        <v>0</v>
      </c>
      <c r="V60" s="157">
        <f t="shared" si="20"/>
        <v>0</v>
      </c>
      <c r="W60" s="157"/>
      <c r="X60" s="157" t="s">
        <v>292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1242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4">
        <v>49</v>
      </c>
      <c r="B61" s="175" t="s">
        <v>2023</v>
      </c>
      <c r="C61" s="186" t="s">
        <v>2024</v>
      </c>
      <c r="D61" s="176" t="s">
        <v>1928</v>
      </c>
      <c r="E61" s="177">
        <v>1</v>
      </c>
      <c r="F61" s="178"/>
      <c r="G61" s="179">
        <f t="shared" si="14"/>
        <v>0</v>
      </c>
      <c r="H61" s="178"/>
      <c r="I61" s="179">
        <f t="shared" si="15"/>
        <v>0</v>
      </c>
      <c r="J61" s="178"/>
      <c r="K61" s="179">
        <f t="shared" si="16"/>
        <v>0</v>
      </c>
      <c r="L61" s="179">
        <v>15</v>
      </c>
      <c r="M61" s="179">
        <f t="shared" si="17"/>
        <v>0</v>
      </c>
      <c r="N61" s="179">
        <v>0</v>
      </c>
      <c r="O61" s="179">
        <f t="shared" si="18"/>
        <v>0</v>
      </c>
      <c r="P61" s="179">
        <v>0</v>
      </c>
      <c r="Q61" s="179">
        <f t="shared" si="19"/>
        <v>0</v>
      </c>
      <c r="R61" s="179"/>
      <c r="S61" s="179" t="s">
        <v>282</v>
      </c>
      <c r="T61" s="180" t="s">
        <v>283</v>
      </c>
      <c r="U61" s="157">
        <v>0</v>
      </c>
      <c r="V61" s="157">
        <f t="shared" si="20"/>
        <v>0</v>
      </c>
      <c r="W61" s="157"/>
      <c r="X61" s="157" t="s">
        <v>292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1242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4">
        <v>50</v>
      </c>
      <c r="B62" s="175" t="s">
        <v>2025</v>
      </c>
      <c r="C62" s="186" t="s">
        <v>2026</v>
      </c>
      <c r="D62" s="176" t="s">
        <v>1928</v>
      </c>
      <c r="E62" s="177">
        <v>1</v>
      </c>
      <c r="F62" s="178"/>
      <c r="G62" s="179">
        <f t="shared" si="14"/>
        <v>0</v>
      </c>
      <c r="H62" s="178"/>
      <c r="I62" s="179">
        <f t="shared" si="15"/>
        <v>0</v>
      </c>
      <c r="J62" s="178"/>
      <c r="K62" s="179">
        <f t="shared" si="16"/>
        <v>0</v>
      </c>
      <c r="L62" s="179">
        <v>15</v>
      </c>
      <c r="M62" s="179">
        <f t="shared" si="17"/>
        <v>0</v>
      </c>
      <c r="N62" s="179">
        <v>0</v>
      </c>
      <c r="O62" s="179">
        <f t="shared" si="18"/>
        <v>0</v>
      </c>
      <c r="P62" s="179">
        <v>0</v>
      </c>
      <c r="Q62" s="179">
        <f t="shared" si="19"/>
        <v>0</v>
      </c>
      <c r="R62" s="179"/>
      <c r="S62" s="179" t="s">
        <v>282</v>
      </c>
      <c r="T62" s="180" t="s">
        <v>283</v>
      </c>
      <c r="U62" s="157">
        <v>0</v>
      </c>
      <c r="V62" s="157">
        <f t="shared" si="20"/>
        <v>0</v>
      </c>
      <c r="W62" s="157"/>
      <c r="X62" s="157" t="s">
        <v>292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1242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4">
        <v>51</v>
      </c>
      <c r="B63" s="175" t="s">
        <v>2027</v>
      </c>
      <c r="C63" s="186" t="s">
        <v>2028</v>
      </c>
      <c r="D63" s="176" t="s">
        <v>1928</v>
      </c>
      <c r="E63" s="177">
        <v>1</v>
      </c>
      <c r="F63" s="178"/>
      <c r="G63" s="179">
        <f t="shared" si="14"/>
        <v>0</v>
      </c>
      <c r="H63" s="178"/>
      <c r="I63" s="179">
        <f t="shared" si="15"/>
        <v>0</v>
      </c>
      <c r="J63" s="178"/>
      <c r="K63" s="179">
        <f t="shared" si="16"/>
        <v>0</v>
      </c>
      <c r="L63" s="179">
        <v>15</v>
      </c>
      <c r="M63" s="179">
        <f t="shared" si="17"/>
        <v>0</v>
      </c>
      <c r="N63" s="179">
        <v>0</v>
      </c>
      <c r="O63" s="179">
        <f t="shared" si="18"/>
        <v>0</v>
      </c>
      <c r="P63" s="179">
        <v>0</v>
      </c>
      <c r="Q63" s="179">
        <f t="shared" si="19"/>
        <v>0</v>
      </c>
      <c r="R63" s="179"/>
      <c r="S63" s="179" t="s">
        <v>282</v>
      </c>
      <c r="T63" s="180" t="s">
        <v>283</v>
      </c>
      <c r="U63" s="157">
        <v>0</v>
      </c>
      <c r="V63" s="157">
        <f t="shared" si="20"/>
        <v>0</v>
      </c>
      <c r="W63" s="157"/>
      <c r="X63" s="157" t="s">
        <v>292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1242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161" t="s">
        <v>277</v>
      </c>
      <c r="B64" s="162" t="s">
        <v>135</v>
      </c>
      <c r="C64" s="183" t="s">
        <v>119</v>
      </c>
      <c r="D64" s="163"/>
      <c r="E64" s="164"/>
      <c r="F64" s="165"/>
      <c r="G64" s="165">
        <f>SUMIF(AG65:AG70,"&lt;&gt;NOR",G65:G70)</f>
        <v>0</v>
      </c>
      <c r="H64" s="165"/>
      <c r="I64" s="165">
        <f>SUM(I65:I70)</f>
        <v>0</v>
      </c>
      <c r="J64" s="165"/>
      <c r="K64" s="165">
        <f>SUM(K65:K70)</f>
        <v>0</v>
      </c>
      <c r="L64" s="165"/>
      <c r="M64" s="165">
        <f>SUM(M65:M70)</f>
        <v>0</v>
      </c>
      <c r="N64" s="165"/>
      <c r="O64" s="165">
        <f>SUM(O65:O70)</f>
        <v>0</v>
      </c>
      <c r="P64" s="165"/>
      <c r="Q64" s="165">
        <f>SUM(Q65:Q70)</f>
        <v>0</v>
      </c>
      <c r="R64" s="165"/>
      <c r="S64" s="165"/>
      <c r="T64" s="166"/>
      <c r="U64" s="160"/>
      <c r="V64" s="160">
        <f>SUM(V65:V70)</f>
        <v>0</v>
      </c>
      <c r="W64" s="160"/>
      <c r="X64" s="160"/>
      <c r="AG64" t="s">
        <v>278</v>
      </c>
    </row>
    <row r="65" spans="1:60" outlineLevel="1" x14ac:dyDescent="0.2">
      <c r="A65" s="174">
        <v>52</v>
      </c>
      <c r="B65" s="175" t="s">
        <v>2029</v>
      </c>
      <c r="C65" s="186" t="s">
        <v>2030</v>
      </c>
      <c r="D65" s="176" t="s">
        <v>445</v>
      </c>
      <c r="E65" s="177">
        <v>9</v>
      </c>
      <c r="F65" s="178"/>
      <c r="G65" s="179">
        <f t="shared" ref="G65:G70" si="21">ROUND(E65*F65,2)</f>
        <v>0</v>
      </c>
      <c r="H65" s="178"/>
      <c r="I65" s="179">
        <f t="shared" ref="I65:I70" si="22">ROUND(E65*H65,2)</f>
        <v>0</v>
      </c>
      <c r="J65" s="178"/>
      <c r="K65" s="179">
        <f t="shared" ref="K65:K70" si="23">ROUND(E65*J65,2)</f>
        <v>0</v>
      </c>
      <c r="L65" s="179">
        <v>15</v>
      </c>
      <c r="M65" s="179">
        <f t="shared" ref="M65:M70" si="24">G65*(1+L65/100)</f>
        <v>0</v>
      </c>
      <c r="N65" s="179">
        <v>0</v>
      </c>
      <c r="O65" s="179">
        <f t="shared" ref="O65:O70" si="25">ROUND(E65*N65,2)</f>
        <v>0</v>
      </c>
      <c r="P65" s="179">
        <v>0</v>
      </c>
      <c r="Q65" s="179">
        <f t="shared" ref="Q65:Q70" si="26">ROUND(E65*P65,2)</f>
        <v>0</v>
      </c>
      <c r="R65" s="179"/>
      <c r="S65" s="179" t="s">
        <v>282</v>
      </c>
      <c r="T65" s="180" t="s">
        <v>283</v>
      </c>
      <c r="U65" s="157">
        <v>0</v>
      </c>
      <c r="V65" s="157">
        <f t="shared" ref="V65:V70" si="27">ROUND(E65*U65,2)</f>
        <v>0</v>
      </c>
      <c r="W65" s="157"/>
      <c r="X65" s="157" t="s">
        <v>292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293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4">
        <v>53</v>
      </c>
      <c r="B66" s="175" t="s">
        <v>2031</v>
      </c>
      <c r="C66" s="186" t="s">
        <v>2032</v>
      </c>
      <c r="D66" s="176" t="s">
        <v>445</v>
      </c>
      <c r="E66" s="177">
        <v>4</v>
      </c>
      <c r="F66" s="178"/>
      <c r="G66" s="179">
        <f t="shared" si="21"/>
        <v>0</v>
      </c>
      <c r="H66" s="178"/>
      <c r="I66" s="179">
        <f t="shared" si="22"/>
        <v>0</v>
      </c>
      <c r="J66" s="178"/>
      <c r="K66" s="179">
        <f t="shared" si="23"/>
        <v>0</v>
      </c>
      <c r="L66" s="179">
        <v>15</v>
      </c>
      <c r="M66" s="179">
        <f t="shared" si="24"/>
        <v>0</v>
      </c>
      <c r="N66" s="179">
        <v>0</v>
      </c>
      <c r="O66" s="179">
        <f t="shared" si="25"/>
        <v>0</v>
      </c>
      <c r="P66" s="179">
        <v>0</v>
      </c>
      <c r="Q66" s="179">
        <f t="shared" si="26"/>
        <v>0</v>
      </c>
      <c r="R66" s="179"/>
      <c r="S66" s="179" t="s">
        <v>282</v>
      </c>
      <c r="T66" s="180" t="s">
        <v>283</v>
      </c>
      <c r="U66" s="157">
        <v>0</v>
      </c>
      <c r="V66" s="157">
        <f t="shared" si="27"/>
        <v>0</v>
      </c>
      <c r="W66" s="157"/>
      <c r="X66" s="157" t="s">
        <v>292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293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4">
        <v>54</v>
      </c>
      <c r="B67" s="175" t="s">
        <v>2033</v>
      </c>
      <c r="C67" s="186" t="s">
        <v>2034</v>
      </c>
      <c r="D67" s="176" t="s">
        <v>445</v>
      </c>
      <c r="E67" s="177">
        <v>4</v>
      </c>
      <c r="F67" s="178"/>
      <c r="G67" s="179">
        <f t="shared" si="21"/>
        <v>0</v>
      </c>
      <c r="H67" s="178"/>
      <c r="I67" s="179">
        <f t="shared" si="22"/>
        <v>0</v>
      </c>
      <c r="J67" s="178"/>
      <c r="K67" s="179">
        <f t="shared" si="23"/>
        <v>0</v>
      </c>
      <c r="L67" s="179">
        <v>15</v>
      </c>
      <c r="M67" s="179">
        <f t="shared" si="24"/>
        <v>0</v>
      </c>
      <c r="N67" s="179">
        <v>0</v>
      </c>
      <c r="O67" s="179">
        <f t="shared" si="25"/>
        <v>0</v>
      </c>
      <c r="P67" s="179">
        <v>0</v>
      </c>
      <c r="Q67" s="179">
        <f t="shared" si="26"/>
        <v>0</v>
      </c>
      <c r="R67" s="179"/>
      <c r="S67" s="179" t="s">
        <v>282</v>
      </c>
      <c r="T67" s="180" t="s">
        <v>283</v>
      </c>
      <c r="U67" s="157">
        <v>0</v>
      </c>
      <c r="V67" s="157">
        <f t="shared" si="27"/>
        <v>0</v>
      </c>
      <c r="W67" s="157"/>
      <c r="X67" s="157" t="s">
        <v>292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293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4">
        <v>55</v>
      </c>
      <c r="B68" s="175" t="s">
        <v>2035</v>
      </c>
      <c r="C68" s="186" t="s">
        <v>2036</v>
      </c>
      <c r="D68" s="176" t="s">
        <v>445</v>
      </c>
      <c r="E68" s="177">
        <v>10</v>
      </c>
      <c r="F68" s="178"/>
      <c r="G68" s="179">
        <f t="shared" si="21"/>
        <v>0</v>
      </c>
      <c r="H68" s="178"/>
      <c r="I68" s="179">
        <f t="shared" si="22"/>
        <v>0</v>
      </c>
      <c r="J68" s="178"/>
      <c r="K68" s="179">
        <f t="shared" si="23"/>
        <v>0</v>
      </c>
      <c r="L68" s="179">
        <v>15</v>
      </c>
      <c r="M68" s="179">
        <f t="shared" si="24"/>
        <v>0</v>
      </c>
      <c r="N68" s="179">
        <v>0</v>
      </c>
      <c r="O68" s="179">
        <f t="shared" si="25"/>
        <v>0</v>
      </c>
      <c r="P68" s="179">
        <v>0</v>
      </c>
      <c r="Q68" s="179">
        <f t="shared" si="26"/>
        <v>0</v>
      </c>
      <c r="R68" s="179"/>
      <c r="S68" s="179" t="s">
        <v>282</v>
      </c>
      <c r="T68" s="180" t="s">
        <v>283</v>
      </c>
      <c r="U68" s="157">
        <v>0</v>
      </c>
      <c r="V68" s="157">
        <f t="shared" si="27"/>
        <v>0</v>
      </c>
      <c r="W68" s="157"/>
      <c r="X68" s="157" t="s">
        <v>292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293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4">
        <v>56</v>
      </c>
      <c r="B69" s="175" t="s">
        <v>2037</v>
      </c>
      <c r="C69" s="186" t="s">
        <v>2038</v>
      </c>
      <c r="D69" s="176" t="s">
        <v>2039</v>
      </c>
      <c r="E69" s="177">
        <v>1</v>
      </c>
      <c r="F69" s="178"/>
      <c r="G69" s="179">
        <f t="shared" si="21"/>
        <v>0</v>
      </c>
      <c r="H69" s="178"/>
      <c r="I69" s="179">
        <f t="shared" si="22"/>
        <v>0</v>
      </c>
      <c r="J69" s="178"/>
      <c r="K69" s="179">
        <f t="shared" si="23"/>
        <v>0</v>
      </c>
      <c r="L69" s="179">
        <v>15</v>
      </c>
      <c r="M69" s="179">
        <f t="shared" si="24"/>
        <v>0</v>
      </c>
      <c r="N69" s="179">
        <v>0</v>
      </c>
      <c r="O69" s="179">
        <f t="shared" si="25"/>
        <v>0</v>
      </c>
      <c r="P69" s="179">
        <v>0</v>
      </c>
      <c r="Q69" s="179">
        <f t="shared" si="26"/>
        <v>0</v>
      </c>
      <c r="R69" s="179"/>
      <c r="S69" s="179" t="s">
        <v>282</v>
      </c>
      <c r="T69" s="180" t="s">
        <v>283</v>
      </c>
      <c r="U69" s="157">
        <v>0</v>
      </c>
      <c r="V69" s="157">
        <f t="shared" si="27"/>
        <v>0</v>
      </c>
      <c r="W69" s="157"/>
      <c r="X69" s="157" t="s">
        <v>292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293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4">
        <v>57</v>
      </c>
      <c r="B70" s="175" t="s">
        <v>2040</v>
      </c>
      <c r="C70" s="186" t="s">
        <v>2041</v>
      </c>
      <c r="D70" s="176" t="s">
        <v>2039</v>
      </c>
      <c r="E70" s="177">
        <v>1</v>
      </c>
      <c r="F70" s="178"/>
      <c r="G70" s="179">
        <f t="shared" si="21"/>
        <v>0</v>
      </c>
      <c r="H70" s="178"/>
      <c r="I70" s="179">
        <f t="shared" si="22"/>
        <v>0</v>
      </c>
      <c r="J70" s="178"/>
      <c r="K70" s="179">
        <f t="shared" si="23"/>
        <v>0</v>
      </c>
      <c r="L70" s="179">
        <v>15</v>
      </c>
      <c r="M70" s="179">
        <f t="shared" si="24"/>
        <v>0</v>
      </c>
      <c r="N70" s="179">
        <v>0</v>
      </c>
      <c r="O70" s="179">
        <f t="shared" si="25"/>
        <v>0</v>
      </c>
      <c r="P70" s="179">
        <v>0</v>
      </c>
      <c r="Q70" s="179">
        <f t="shared" si="26"/>
        <v>0</v>
      </c>
      <c r="R70" s="179"/>
      <c r="S70" s="179" t="s">
        <v>282</v>
      </c>
      <c r="T70" s="180" t="s">
        <v>283</v>
      </c>
      <c r="U70" s="157">
        <v>0</v>
      </c>
      <c r="V70" s="157">
        <f t="shared" si="27"/>
        <v>0</v>
      </c>
      <c r="W70" s="157"/>
      <c r="X70" s="157" t="s">
        <v>292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293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x14ac:dyDescent="0.2">
      <c r="A71" s="161" t="s">
        <v>277</v>
      </c>
      <c r="B71" s="162" t="s">
        <v>137</v>
      </c>
      <c r="C71" s="183" t="s">
        <v>138</v>
      </c>
      <c r="D71" s="163"/>
      <c r="E71" s="164"/>
      <c r="F71" s="165"/>
      <c r="G71" s="165">
        <f>SUMIF(AG72:AG73,"&lt;&gt;NOR",G72:G73)</f>
        <v>0</v>
      </c>
      <c r="H71" s="165"/>
      <c r="I71" s="165">
        <f>SUM(I72:I73)</f>
        <v>0</v>
      </c>
      <c r="J71" s="165"/>
      <c r="K71" s="165">
        <f>SUM(K72:K73)</f>
        <v>0</v>
      </c>
      <c r="L71" s="165"/>
      <c r="M71" s="165">
        <f>SUM(M72:M73)</f>
        <v>0</v>
      </c>
      <c r="N71" s="165"/>
      <c r="O71" s="165">
        <f>SUM(O72:O73)</f>
        <v>0</v>
      </c>
      <c r="P71" s="165"/>
      <c r="Q71" s="165">
        <f>SUM(Q72:Q73)</f>
        <v>0</v>
      </c>
      <c r="R71" s="165"/>
      <c r="S71" s="165"/>
      <c r="T71" s="166"/>
      <c r="U71" s="160"/>
      <c r="V71" s="160">
        <f>SUM(V72:V73)</f>
        <v>0</v>
      </c>
      <c r="W71" s="160"/>
      <c r="X71" s="160"/>
      <c r="AG71" t="s">
        <v>278</v>
      </c>
    </row>
    <row r="72" spans="1:60" outlineLevel="1" x14ac:dyDescent="0.2">
      <c r="A72" s="174">
        <v>58</v>
      </c>
      <c r="B72" s="175" t="s">
        <v>2042</v>
      </c>
      <c r="C72" s="186" t="s">
        <v>2043</v>
      </c>
      <c r="D72" s="176" t="s">
        <v>445</v>
      </c>
      <c r="E72" s="177">
        <v>5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15</v>
      </c>
      <c r="M72" s="179">
        <f>G72*(1+L72/100)</f>
        <v>0</v>
      </c>
      <c r="N72" s="179">
        <v>0</v>
      </c>
      <c r="O72" s="179">
        <f>ROUND(E72*N72,2)</f>
        <v>0</v>
      </c>
      <c r="P72" s="179">
        <v>0</v>
      </c>
      <c r="Q72" s="179">
        <f>ROUND(E72*P72,2)</f>
        <v>0</v>
      </c>
      <c r="R72" s="179"/>
      <c r="S72" s="179" t="s">
        <v>282</v>
      </c>
      <c r="T72" s="180" t="s">
        <v>283</v>
      </c>
      <c r="U72" s="157">
        <v>0</v>
      </c>
      <c r="V72" s="157">
        <f>ROUND(E72*U72,2)</f>
        <v>0</v>
      </c>
      <c r="W72" s="157"/>
      <c r="X72" s="157" t="s">
        <v>292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293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4">
        <v>59</v>
      </c>
      <c r="B73" s="175" t="s">
        <v>2044</v>
      </c>
      <c r="C73" s="186" t="s">
        <v>2045</v>
      </c>
      <c r="D73" s="176" t="s">
        <v>2039</v>
      </c>
      <c r="E73" s="177">
        <v>1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15</v>
      </c>
      <c r="M73" s="179">
        <f>G73*(1+L73/100)</f>
        <v>0</v>
      </c>
      <c r="N73" s="179">
        <v>0</v>
      </c>
      <c r="O73" s="179">
        <f>ROUND(E73*N73,2)</f>
        <v>0</v>
      </c>
      <c r="P73" s="179">
        <v>0</v>
      </c>
      <c r="Q73" s="179">
        <f>ROUND(E73*P73,2)</f>
        <v>0</v>
      </c>
      <c r="R73" s="179"/>
      <c r="S73" s="179" t="s">
        <v>282</v>
      </c>
      <c r="T73" s="180" t="s">
        <v>283</v>
      </c>
      <c r="U73" s="157">
        <v>0</v>
      </c>
      <c r="V73" s="157">
        <f>ROUND(E73*U73,2)</f>
        <v>0</v>
      </c>
      <c r="W73" s="157"/>
      <c r="X73" s="157" t="s">
        <v>292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293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1" t="s">
        <v>277</v>
      </c>
      <c r="B74" s="162" t="s">
        <v>139</v>
      </c>
      <c r="C74" s="183" t="s">
        <v>121</v>
      </c>
      <c r="D74" s="163"/>
      <c r="E74" s="164"/>
      <c r="F74" s="165"/>
      <c r="G74" s="165">
        <f>SUMIF(AG75:AG81,"&lt;&gt;NOR",G75:G81)</f>
        <v>0</v>
      </c>
      <c r="H74" s="165"/>
      <c r="I74" s="165">
        <f>SUM(I75:I81)</f>
        <v>0</v>
      </c>
      <c r="J74" s="165"/>
      <c r="K74" s="165">
        <f>SUM(K75:K81)</f>
        <v>0</v>
      </c>
      <c r="L74" s="165"/>
      <c r="M74" s="165">
        <f>SUM(M75:M81)</f>
        <v>0</v>
      </c>
      <c r="N74" s="165"/>
      <c r="O74" s="165">
        <f>SUM(O75:O81)</f>
        <v>0</v>
      </c>
      <c r="P74" s="165"/>
      <c r="Q74" s="165">
        <f>SUM(Q75:Q81)</f>
        <v>0</v>
      </c>
      <c r="R74" s="165"/>
      <c r="S74" s="165"/>
      <c r="T74" s="166"/>
      <c r="U74" s="160"/>
      <c r="V74" s="160">
        <f>SUM(V75:V81)</f>
        <v>0</v>
      </c>
      <c r="W74" s="160"/>
      <c r="X74" s="160"/>
      <c r="AG74" t="s">
        <v>278</v>
      </c>
    </row>
    <row r="75" spans="1:60" outlineLevel="1" x14ac:dyDescent="0.2">
      <c r="A75" s="174">
        <v>60</v>
      </c>
      <c r="B75" s="175" t="s">
        <v>2046</v>
      </c>
      <c r="C75" s="186" t="s">
        <v>2047</v>
      </c>
      <c r="D75" s="176" t="s">
        <v>445</v>
      </c>
      <c r="E75" s="177">
        <v>5</v>
      </c>
      <c r="F75" s="178"/>
      <c r="G75" s="179">
        <f t="shared" ref="G75:G81" si="28">ROUND(E75*F75,2)</f>
        <v>0</v>
      </c>
      <c r="H75" s="178"/>
      <c r="I75" s="179">
        <f t="shared" ref="I75:I81" si="29">ROUND(E75*H75,2)</f>
        <v>0</v>
      </c>
      <c r="J75" s="178"/>
      <c r="K75" s="179">
        <f t="shared" ref="K75:K81" si="30">ROUND(E75*J75,2)</f>
        <v>0</v>
      </c>
      <c r="L75" s="179">
        <v>15</v>
      </c>
      <c r="M75" s="179">
        <f t="shared" ref="M75:M81" si="31">G75*(1+L75/100)</f>
        <v>0</v>
      </c>
      <c r="N75" s="179">
        <v>0</v>
      </c>
      <c r="O75" s="179">
        <f t="shared" ref="O75:O81" si="32">ROUND(E75*N75,2)</f>
        <v>0</v>
      </c>
      <c r="P75" s="179">
        <v>0</v>
      </c>
      <c r="Q75" s="179">
        <f t="shared" ref="Q75:Q81" si="33">ROUND(E75*P75,2)</f>
        <v>0</v>
      </c>
      <c r="R75" s="179"/>
      <c r="S75" s="179" t="s">
        <v>282</v>
      </c>
      <c r="T75" s="180" t="s">
        <v>283</v>
      </c>
      <c r="U75" s="157">
        <v>0</v>
      </c>
      <c r="V75" s="157">
        <f t="shared" ref="V75:V81" si="34">ROUND(E75*U75,2)</f>
        <v>0</v>
      </c>
      <c r="W75" s="157"/>
      <c r="X75" s="157" t="s">
        <v>292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293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4">
        <v>61</v>
      </c>
      <c r="B76" s="175" t="s">
        <v>2048</v>
      </c>
      <c r="C76" s="186" t="s">
        <v>2049</v>
      </c>
      <c r="D76" s="176" t="s">
        <v>445</v>
      </c>
      <c r="E76" s="177">
        <v>9</v>
      </c>
      <c r="F76" s="178"/>
      <c r="G76" s="179">
        <f t="shared" si="28"/>
        <v>0</v>
      </c>
      <c r="H76" s="178"/>
      <c r="I76" s="179">
        <f t="shared" si="29"/>
        <v>0</v>
      </c>
      <c r="J76" s="178"/>
      <c r="K76" s="179">
        <f t="shared" si="30"/>
        <v>0</v>
      </c>
      <c r="L76" s="179">
        <v>15</v>
      </c>
      <c r="M76" s="179">
        <f t="shared" si="31"/>
        <v>0</v>
      </c>
      <c r="N76" s="179">
        <v>0</v>
      </c>
      <c r="O76" s="179">
        <f t="shared" si="32"/>
        <v>0</v>
      </c>
      <c r="P76" s="179">
        <v>0</v>
      </c>
      <c r="Q76" s="179">
        <f t="shared" si="33"/>
        <v>0</v>
      </c>
      <c r="R76" s="179"/>
      <c r="S76" s="179" t="s">
        <v>282</v>
      </c>
      <c r="T76" s="180" t="s">
        <v>283</v>
      </c>
      <c r="U76" s="157">
        <v>0</v>
      </c>
      <c r="V76" s="157">
        <f t="shared" si="34"/>
        <v>0</v>
      </c>
      <c r="W76" s="157"/>
      <c r="X76" s="157" t="s">
        <v>292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293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4">
        <v>62</v>
      </c>
      <c r="B77" s="175" t="s">
        <v>2050</v>
      </c>
      <c r="C77" s="186" t="s">
        <v>2051</v>
      </c>
      <c r="D77" s="176" t="s">
        <v>445</v>
      </c>
      <c r="E77" s="177">
        <v>4</v>
      </c>
      <c r="F77" s="178"/>
      <c r="G77" s="179">
        <f t="shared" si="28"/>
        <v>0</v>
      </c>
      <c r="H77" s="178"/>
      <c r="I77" s="179">
        <f t="shared" si="29"/>
        <v>0</v>
      </c>
      <c r="J77" s="178"/>
      <c r="K77" s="179">
        <f t="shared" si="30"/>
        <v>0</v>
      </c>
      <c r="L77" s="179">
        <v>15</v>
      </c>
      <c r="M77" s="179">
        <f t="shared" si="31"/>
        <v>0</v>
      </c>
      <c r="N77" s="179">
        <v>0</v>
      </c>
      <c r="O77" s="179">
        <f t="shared" si="32"/>
        <v>0</v>
      </c>
      <c r="P77" s="179">
        <v>0</v>
      </c>
      <c r="Q77" s="179">
        <f t="shared" si="33"/>
        <v>0</v>
      </c>
      <c r="R77" s="179"/>
      <c r="S77" s="179" t="s">
        <v>282</v>
      </c>
      <c r="T77" s="180" t="s">
        <v>283</v>
      </c>
      <c r="U77" s="157">
        <v>0</v>
      </c>
      <c r="V77" s="157">
        <f t="shared" si="34"/>
        <v>0</v>
      </c>
      <c r="W77" s="157"/>
      <c r="X77" s="157" t="s">
        <v>292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293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4">
        <v>63</v>
      </c>
      <c r="B78" s="175" t="s">
        <v>2052</v>
      </c>
      <c r="C78" s="186" t="s">
        <v>2053</v>
      </c>
      <c r="D78" s="176" t="s">
        <v>445</v>
      </c>
      <c r="E78" s="177">
        <v>4</v>
      </c>
      <c r="F78" s="178"/>
      <c r="G78" s="179">
        <f t="shared" si="28"/>
        <v>0</v>
      </c>
      <c r="H78" s="178"/>
      <c r="I78" s="179">
        <f t="shared" si="29"/>
        <v>0</v>
      </c>
      <c r="J78" s="178"/>
      <c r="K78" s="179">
        <f t="shared" si="30"/>
        <v>0</v>
      </c>
      <c r="L78" s="179">
        <v>15</v>
      </c>
      <c r="M78" s="179">
        <f t="shared" si="31"/>
        <v>0</v>
      </c>
      <c r="N78" s="179">
        <v>0</v>
      </c>
      <c r="O78" s="179">
        <f t="shared" si="32"/>
        <v>0</v>
      </c>
      <c r="P78" s="179">
        <v>0</v>
      </c>
      <c r="Q78" s="179">
        <f t="shared" si="33"/>
        <v>0</v>
      </c>
      <c r="R78" s="179"/>
      <c r="S78" s="179" t="s">
        <v>282</v>
      </c>
      <c r="T78" s="180" t="s">
        <v>283</v>
      </c>
      <c r="U78" s="157">
        <v>0</v>
      </c>
      <c r="V78" s="157">
        <f t="shared" si="34"/>
        <v>0</v>
      </c>
      <c r="W78" s="157"/>
      <c r="X78" s="157" t="s">
        <v>292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293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4">
        <v>64</v>
      </c>
      <c r="B79" s="175" t="s">
        <v>2054</v>
      </c>
      <c r="C79" s="186" t="s">
        <v>2055</v>
      </c>
      <c r="D79" s="176" t="s">
        <v>445</v>
      </c>
      <c r="E79" s="177">
        <v>10</v>
      </c>
      <c r="F79" s="178"/>
      <c r="G79" s="179">
        <f t="shared" si="28"/>
        <v>0</v>
      </c>
      <c r="H79" s="178"/>
      <c r="I79" s="179">
        <f t="shared" si="29"/>
        <v>0</v>
      </c>
      <c r="J79" s="178"/>
      <c r="K79" s="179">
        <f t="shared" si="30"/>
        <v>0</v>
      </c>
      <c r="L79" s="179">
        <v>15</v>
      </c>
      <c r="M79" s="179">
        <f t="shared" si="31"/>
        <v>0</v>
      </c>
      <c r="N79" s="179">
        <v>0</v>
      </c>
      <c r="O79" s="179">
        <f t="shared" si="32"/>
        <v>0</v>
      </c>
      <c r="P79" s="179">
        <v>0</v>
      </c>
      <c r="Q79" s="179">
        <f t="shared" si="33"/>
        <v>0</v>
      </c>
      <c r="R79" s="179"/>
      <c r="S79" s="179" t="s">
        <v>282</v>
      </c>
      <c r="T79" s="180" t="s">
        <v>283</v>
      </c>
      <c r="U79" s="157">
        <v>0</v>
      </c>
      <c r="V79" s="157">
        <f t="shared" si="34"/>
        <v>0</v>
      </c>
      <c r="W79" s="157"/>
      <c r="X79" s="157" t="s">
        <v>292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293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4">
        <v>65</v>
      </c>
      <c r="B80" s="175" t="s">
        <v>2056</v>
      </c>
      <c r="C80" s="186" t="s">
        <v>2057</v>
      </c>
      <c r="D80" s="176" t="s">
        <v>353</v>
      </c>
      <c r="E80" s="177">
        <v>3</v>
      </c>
      <c r="F80" s="178"/>
      <c r="G80" s="179">
        <f t="shared" si="28"/>
        <v>0</v>
      </c>
      <c r="H80" s="178"/>
      <c r="I80" s="179">
        <f t="shared" si="29"/>
        <v>0</v>
      </c>
      <c r="J80" s="178"/>
      <c r="K80" s="179">
        <f t="shared" si="30"/>
        <v>0</v>
      </c>
      <c r="L80" s="179">
        <v>15</v>
      </c>
      <c r="M80" s="179">
        <f t="shared" si="31"/>
        <v>0</v>
      </c>
      <c r="N80" s="179">
        <v>0</v>
      </c>
      <c r="O80" s="179">
        <f t="shared" si="32"/>
        <v>0</v>
      </c>
      <c r="P80" s="179">
        <v>0</v>
      </c>
      <c r="Q80" s="179">
        <f t="shared" si="33"/>
        <v>0</v>
      </c>
      <c r="R80" s="179"/>
      <c r="S80" s="179" t="s">
        <v>282</v>
      </c>
      <c r="T80" s="180" t="s">
        <v>283</v>
      </c>
      <c r="U80" s="157">
        <v>0</v>
      </c>
      <c r="V80" s="157">
        <f t="shared" si="34"/>
        <v>0</v>
      </c>
      <c r="W80" s="157"/>
      <c r="X80" s="157" t="s">
        <v>292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293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67">
        <v>66</v>
      </c>
      <c r="B81" s="168" t="s">
        <v>2058</v>
      </c>
      <c r="C81" s="184" t="s">
        <v>2059</v>
      </c>
      <c r="D81" s="169" t="s">
        <v>2039</v>
      </c>
      <c r="E81" s="170">
        <v>1</v>
      </c>
      <c r="F81" s="171"/>
      <c r="G81" s="172">
        <f t="shared" si="28"/>
        <v>0</v>
      </c>
      <c r="H81" s="171"/>
      <c r="I81" s="172">
        <f t="shared" si="29"/>
        <v>0</v>
      </c>
      <c r="J81" s="171"/>
      <c r="K81" s="172">
        <f t="shared" si="30"/>
        <v>0</v>
      </c>
      <c r="L81" s="172">
        <v>15</v>
      </c>
      <c r="M81" s="172">
        <f t="shared" si="31"/>
        <v>0</v>
      </c>
      <c r="N81" s="172">
        <v>0</v>
      </c>
      <c r="O81" s="172">
        <f t="shared" si="32"/>
        <v>0</v>
      </c>
      <c r="P81" s="172">
        <v>0</v>
      </c>
      <c r="Q81" s="172">
        <f t="shared" si="33"/>
        <v>0</v>
      </c>
      <c r="R81" s="172"/>
      <c r="S81" s="172" t="s">
        <v>282</v>
      </c>
      <c r="T81" s="173" t="s">
        <v>283</v>
      </c>
      <c r="U81" s="157">
        <v>0</v>
      </c>
      <c r="V81" s="157">
        <f t="shared" si="34"/>
        <v>0</v>
      </c>
      <c r="W81" s="157"/>
      <c r="X81" s="157" t="s">
        <v>284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285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5"/>
      <c r="B82" s="6"/>
      <c r="C82" s="187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AE82">
        <v>15</v>
      </c>
      <c r="AF82">
        <v>21</v>
      </c>
    </row>
    <row r="83" spans="1:60" x14ac:dyDescent="0.2">
      <c r="A83" s="151"/>
      <c r="B83" s="152" t="s">
        <v>29</v>
      </c>
      <c r="C83" s="188"/>
      <c r="D83" s="153"/>
      <c r="E83" s="154"/>
      <c r="F83" s="154"/>
      <c r="G83" s="182">
        <f>G8+G13+G19+G28+G42+G64+G71+G74</f>
        <v>0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AE83">
        <f>SUMIF(L7:L81,AE82,G7:G81)</f>
        <v>0</v>
      </c>
      <c r="AF83">
        <f>SUMIF(L7:L81,AF82,G7:G81)</f>
        <v>0</v>
      </c>
      <c r="AG83" t="s">
        <v>1923</v>
      </c>
    </row>
    <row r="84" spans="1:60" x14ac:dyDescent="0.2">
      <c r="C84" s="189"/>
      <c r="D84" s="139"/>
      <c r="AG84" t="s">
        <v>1925</v>
      </c>
    </row>
    <row r="85" spans="1:60" x14ac:dyDescent="0.2">
      <c r="D85" s="139"/>
    </row>
    <row r="86" spans="1:60" x14ac:dyDescent="0.2">
      <c r="D86" s="139"/>
    </row>
    <row r="87" spans="1:60" x14ac:dyDescent="0.2">
      <c r="D87" s="139"/>
    </row>
    <row r="88" spans="1:60" x14ac:dyDescent="0.2">
      <c r="D88" s="139"/>
    </row>
    <row r="89" spans="1:60" x14ac:dyDescent="0.2">
      <c r="D89" s="139"/>
    </row>
    <row r="90" spans="1:60" x14ac:dyDescent="0.2">
      <c r="D90" s="139"/>
    </row>
    <row r="91" spans="1:60" x14ac:dyDescent="0.2">
      <c r="D91" s="139"/>
    </row>
    <row r="92" spans="1:60" x14ac:dyDescent="0.2">
      <c r="D92" s="139"/>
    </row>
    <row r="93" spans="1:60" x14ac:dyDescent="0.2">
      <c r="D93" s="139"/>
    </row>
    <row r="94" spans="1:60" x14ac:dyDescent="0.2">
      <c r="D94" s="139"/>
    </row>
    <row r="95" spans="1:60" x14ac:dyDescent="0.2">
      <c r="D95" s="139"/>
    </row>
    <row r="96" spans="1:60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npkJ0s1dEwqhRVx3WohQd30yPjTE4ghDQbsk34fK5k/mZeRmtT+5d+0xqjIJzDi0UH2CV4OQt378GnJlvBwjZw==" saltValue="oCZZ5DNIdpAyG9P8Zvz+M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58</v>
      </c>
      <c r="C3" s="245" t="s">
        <v>59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64</v>
      </c>
      <c r="C4" s="248" t="s">
        <v>65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218</v>
      </c>
      <c r="C8" s="183" t="s">
        <v>219</v>
      </c>
      <c r="D8" s="163"/>
      <c r="E8" s="164"/>
      <c r="F8" s="165"/>
      <c r="G8" s="165">
        <f>SUMIF(AG9:AG17,"&lt;&gt;NOR",G9:G17)</f>
        <v>0</v>
      </c>
      <c r="H8" s="165"/>
      <c r="I8" s="165">
        <f>SUM(I9:I17)</f>
        <v>0</v>
      </c>
      <c r="J8" s="165"/>
      <c r="K8" s="165">
        <f>SUM(K9:K17)</f>
        <v>0</v>
      </c>
      <c r="L8" s="165"/>
      <c r="M8" s="165">
        <f>SUM(M9:M17)</f>
        <v>0</v>
      </c>
      <c r="N8" s="165"/>
      <c r="O8" s="165">
        <f>SUM(O9:O17)</f>
        <v>0</v>
      </c>
      <c r="P8" s="165"/>
      <c r="Q8" s="165">
        <f>SUM(Q9:Q17)</f>
        <v>0</v>
      </c>
      <c r="R8" s="165"/>
      <c r="S8" s="165"/>
      <c r="T8" s="166"/>
      <c r="U8" s="160"/>
      <c r="V8" s="160">
        <f>SUM(V9:V17)</f>
        <v>0</v>
      </c>
      <c r="W8" s="160"/>
      <c r="X8" s="160"/>
      <c r="AG8" t="s">
        <v>278</v>
      </c>
    </row>
    <row r="9" spans="1:60" outlineLevel="1" x14ac:dyDescent="0.2">
      <c r="A9" s="174">
        <v>1</v>
      </c>
      <c r="B9" s="175" t="s">
        <v>1926</v>
      </c>
      <c r="C9" s="186" t="s">
        <v>2060</v>
      </c>
      <c r="D9" s="176" t="s">
        <v>1928</v>
      </c>
      <c r="E9" s="177">
        <v>7</v>
      </c>
      <c r="F9" s="178"/>
      <c r="G9" s="179">
        <f t="shared" ref="G9:G17" si="0">ROUND(E9*F9,2)</f>
        <v>0</v>
      </c>
      <c r="H9" s="178"/>
      <c r="I9" s="179">
        <f t="shared" ref="I9:I17" si="1">ROUND(E9*H9,2)</f>
        <v>0</v>
      </c>
      <c r="J9" s="178"/>
      <c r="K9" s="179">
        <f t="shared" ref="K9:K17" si="2">ROUND(E9*J9,2)</f>
        <v>0</v>
      </c>
      <c r="L9" s="179">
        <v>15</v>
      </c>
      <c r="M9" s="179">
        <f t="shared" ref="M9:M17" si="3">G9*(1+L9/100)</f>
        <v>0</v>
      </c>
      <c r="N9" s="179">
        <v>0</v>
      </c>
      <c r="O9" s="179">
        <f t="shared" ref="O9:O17" si="4">ROUND(E9*N9,2)</f>
        <v>0</v>
      </c>
      <c r="P9" s="179">
        <v>0</v>
      </c>
      <c r="Q9" s="179">
        <f t="shared" ref="Q9:Q17" si="5">ROUND(E9*P9,2)</f>
        <v>0</v>
      </c>
      <c r="R9" s="179"/>
      <c r="S9" s="179" t="s">
        <v>282</v>
      </c>
      <c r="T9" s="180" t="s">
        <v>283</v>
      </c>
      <c r="U9" s="157">
        <v>0</v>
      </c>
      <c r="V9" s="157">
        <f t="shared" ref="V9:V17" si="6"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1242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4">
        <v>2</v>
      </c>
      <c r="B10" s="175" t="s">
        <v>1929</v>
      </c>
      <c r="C10" s="186" t="s">
        <v>2061</v>
      </c>
      <c r="D10" s="176" t="s">
        <v>1928</v>
      </c>
      <c r="E10" s="177">
        <v>7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15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282</v>
      </c>
      <c r="T10" s="180" t="s">
        <v>283</v>
      </c>
      <c r="U10" s="157">
        <v>0</v>
      </c>
      <c r="V10" s="157">
        <f t="shared" si="6"/>
        <v>0</v>
      </c>
      <c r="W10" s="157"/>
      <c r="X10" s="157" t="s">
        <v>292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1242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3</v>
      </c>
      <c r="B11" s="175" t="s">
        <v>1931</v>
      </c>
      <c r="C11" s="186" t="s">
        <v>2062</v>
      </c>
      <c r="D11" s="176" t="s">
        <v>1928</v>
      </c>
      <c r="E11" s="177">
        <v>2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15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282</v>
      </c>
      <c r="T11" s="180" t="s">
        <v>283</v>
      </c>
      <c r="U11" s="157">
        <v>0</v>
      </c>
      <c r="V11" s="157">
        <f t="shared" si="6"/>
        <v>0</v>
      </c>
      <c r="W11" s="157"/>
      <c r="X11" s="157" t="s">
        <v>292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1242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4">
        <v>4</v>
      </c>
      <c r="B12" s="175" t="s">
        <v>1933</v>
      </c>
      <c r="C12" s="186" t="s">
        <v>2063</v>
      </c>
      <c r="D12" s="176" t="s">
        <v>1928</v>
      </c>
      <c r="E12" s="177">
        <v>16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15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282</v>
      </c>
      <c r="T12" s="180" t="s">
        <v>283</v>
      </c>
      <c r="U12" s="157">
        <v>0</v>
      </c>
      <c r="V12" s="157">
        <f t="shared" si="6"/>
        <v>0</v>
      </c>
      <c r="W12" s="157"/>
      <c r="X12" s="157" t="s">
        <v>292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1242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5</v>
      </c>
      <c r="B13" s="175" t="s">
        <v>1935</v>
      </c>
      <c r="C13" s="186" t="s">
        <v>2064</v>
      </c>
      <c r="D13" s="176" t="s">
        <v>1928</v>
      </c>
      <c r="E13" s="177">
        <v>8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15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282</v>
      </c>
      <c r="T13" s="180" t="s">
        <v>283</v>
      </c>
      <c r="U13" s="157">
        <v>0</v>
      </c>
      <c r="V13" s="157">
        <f t="shared" si="6"/>
        <v>0</v>
      </c>
      <c r="W13" s="157"/>
      <c r="X13" s="157" t="s">
        <v>292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1242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4">
        <v>6</v>
      </c>
      <c r="B14" s="175" t="s">
        <v>1937</v>
      </c>
      <c r="C14" s="186" t="s">
        <v>2065</v>
      </c>
      <c r="D14" s="176" t="s">
        <v>1928</v>
      </c>
      <c r="E14" s="177">
        <v>2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15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282</v>
      </c>
      <c r="T14" s="180" t="s">
        <v>283</v>
      </c>
      <c r="U14" s="157">
        <v>0</v>
      </c>
      <c r="V14" s="157">
        <f t="shared" si="6"/>
        <v>0</v>
      </c>
      <c r="W14" s="157"/>
      <c r="X14" s="157" t="s">
        <v>292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1242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7</v>
      </c>
      <c r="B15" s="175" t="s">
        <v>1939</v>
      </c>
      <c r="C15" s="186" t="s">
        <v>2063</v>
      </c>
      <c r="D15" s="176" t="s">
        <v>1928</v>
      </c>
      <c r="E15" s="177">
        <v>20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15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282</v>
      </c>
      <c r="T15" s="180" t="s">
        <v>283</v>
      </c>
      <c r="U15" s="157">
        <v>0</v>
      </c>
      <c r="V15" s="157">
        <f t="shared" si="6"/>
        <v>0</v>
      </c>
      <c r="W15" s="157"/>
      <c r="X15" s="157" t="s">
        <v>292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1242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8</v>
      </c>
      <c r="B16" s="175" t="s">
        <v>1941</v>
      </c>
      <c r="C16" s="186" t="s">
        <v>2066</v>
      </c>
      <c r="D16" s="176" t="s">
        <v>1928</v>
      </c>
      <c r="E16" s="177">
        <v>17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15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282</v>
      </c>
      <c r="T16" s="180" t="s">
        <v>283</v>
      </c>
      <c r="U16" s="157">
        <v>0</v>
      </c>
      <c r="V16" s="157">
        <f t="shared" si="6"/>
        <v>0</v>
      </c>
      <c r="W16" s="157"/>
      <c r="X16" s="157" t="s">
        <v>292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1242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4">
        <v>9</v>
      </c>
      <c r="B17" s="175" t="s">
        <v>1943</v>
      </c>
      <c r="C17" s="186" t="s">
        <v>2067</v>
      </c>
      <c r="D17" s="176" t="s">
        <v>1928</v>
      </c>
      <c r="E17" s="177">
        <v>6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15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282</v>
      </c>
      <c r="T17" s="180" t="s">
        <v>283</v>
      </c>
      <c r="U17" s="157">
        <v>0</v>
      </c>
      <c r="V17" s="157">
        <f t="shared" si="6"/>
        <v>0</v>
      </c>
      <c r="W17" s="157"/>
      <c r="X17" s="157" t="s">
        <v>292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1242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1" t="s">
        <v>277</v>
      </c>
      <c r="B18" s="162" t="s">
        <v>220</v>
      </c>
      <c r="C18" s="183" t="s">
        <v>221</v>
      </c>
      <c r="D18" s="163"/>
      <c r="E18" s="164"/>
      <c r="F18" s="165"/>
      <c r="G18" s="165">
        <f>SUMIF(AG19:AG25,"&lt;&gt;NOR",G19:G25)</f>
        <v>0</v>
      </c>
      <c r="H18" s="165"/>
      <c r="I18" s="165">
        <f>SUM(I19:I25)</f>
        <v>0</v>
      </c>
      <c r="J18" s="165"/>
      <c r="K18" s="165">
        <f>SUM(K19:K25)</f>
        <v>0</v>
      </c>
      <c r="L18" s="165"/>
      <c r="M18" s="165">
        <f>SUM(M19:M25)</f>
        <v>0</v>
      </c>
      <c r="N18" s="165"/>
      <c r="O18" s="165">
        <f>SUM(O19:O25)</f>
        <v>0</v>
      </c>
      <c r="P18" s="165"/>
      <c r="Q18" s="165">
        <f>SUM(Q19:Q25)</f>
        <v>0</v>
      </c>
      <c r="R18" s="165"/>
      <c r="S18" s="165"/>
      <c r="T18" s="166"/>
      <c r="U18" s="160"/>
      <c r="V18" s="160">
        <f>SUM(V19:V25)</f>
        <v>0</v>
      </c>
      <c r="W18" s="160"/>
      <c r="X18" s="160"/>
      <c r="AG18" t="s">
        <v>278</v>
      </c>
    </row>
    <row r="19" spans="1:60" outlineLevel="1" x14ac:dyDescent="0.2">
      <c r="A19" s="174">
        <v>10</v>
      </c>
      <c r="B19" s="175" t="s">
        <v>1945</v>
      </c>
      <c r="C19" s="186" t="s">
        <v>2068</v>
      </c>
      <c r="D19" s="176" t="s">
        <v>1928</v>
      </c>
      <c r="E19" s="177">
        <v>3</v>
      </c>
      <c r="F19" s="178"/>
      <c r="G19" s="179">
        <f t="shared" ref="G19:G25" si="7">ROUND(E19*F19,2)</f>
        <v>0</v>
      </c>
      <c r="H19" s="178"/>
      <c r="I19" s="179">
        <f t="shared" ref="I19:I25" si="8">ROUND(E19*H19,2)</f>
        <v>0</v>
      </c>
      <c r="J19" s="178"/>
      <c r="K19" s="179">
        <f t="shared" ref="K19:K25" si="9">ROUND(E19*J19,2)</f>
        <v>0</v>
      </c>
      <c r="L19" s="179">
        <v>15</v>
      </c>
      <c r="M19" s="179">
        <f t="shared" ref="M19:M25" si="10">G19*(1+L19/100)</f>
        <v>0</v>
      </c>
      <c r="N19" s="179">
        <v>0</v>
      </c>
      <c r="O19" s="179">
        <f t="shared" ref="O19:O25" si="11">ROUND(E19*N19,2)</f>
        <v>0</v>
      </c>
      <c r="P19" s="179">
        <v>0</v>
      </c>
      <c r="Q19" s="179">
        <f t="shared" ref="Q19:Q25" si="12">ROUND(E19*P19,2)</f>
        <v>0</v>
      </c>
      <c r="R19" s="179"/>
      <c r="S19" s="179" t="s">
        <v>282</v>
      </c>
      <c r="T19" s="180" t="s">
        <v>283</v>
      </c>
      <c r="U19" s="157">
        <v>0</v>
      </c>
      <c r="V19" s="157">
        <f t="shared" ref="V19:V25" si="13">ROUND(E19*U19,2)</f>
        <v>0</v>
      </c>
      <c r="W19" s="157"/>
      <c r="X19" s="157" t="s">
        <v>292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1242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11</v>
      </c>
      <c r="B20" s="175" t="s">
        <v>1947</v>
      </c>
      <c r="C20" s="186" t="s">
        <v>2069</v>
      </c>
      <c r="D20" s="176" t="s">
        <v>1928</v>
      </c>
      <c r="E20" s="177">
        <v>1</v>
      </c>
      <c r="F20" s="178"/>
      <c r="G20" s="179">
        <f t="shared" si="7"/>
        <v>0</v>
      </c>
      <c r="H20" s="178"/>
      <c r="I20" s="179">
        <f t="shared" si="8"/>
        <v>0</v>
      </c>
      <c r="J20" s="178"/>
      <c r="K20" s="179">
        <f t="shared" si="9"/>
        <v>0</v>
      </c>
      <c r="L20" s="179">
        <v>15</v>
      </c>
      <c r="M20" s="179">
        <f t="shared" si="10"/>
        <v>0</v>
      </c>
      <c r="N20" s="179">
        <v>0</v>
      </c>
      <c r="O20" s="179">
        <f t="shared" si="11"/>
        <v>0</v>
      </c>
      <c r="P20" s="179">
        <v>0</v>
      </c>
      <c r="Q20" s="179">
        <f t="shared" si="12"/>
        <v>0</v>
      </c>
      <c r="R20" s="179"/>
      <c r="S20" s="179" t="s">
        <v>282</v>
      </c>
      <c r="T20" s="180" t="s">
        <v>283</v>
      </c>
      <c r="U20" s="157">
        <v>0</v>
      </c>
      <c r="V20" s="157">
        <f t="shared" si="13"/>
        <v>0</v>
      </c>
      <c r="W20" s="157"/>
      <c r="X20" s="157" t="s">
        <v>292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1242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12</v>
      </c>
      <c r="B21" s="175" t="s">
        <v>1949</v>
      </c>
      <c r="C21" s="186" t="s">
        <v>2070</v>
      </c>
      <c r="D21" s="176" t="s">
        <v>1928</v>
      </c>
      <c r="E21" s="177">
        <v>2</v>
      </c>
      <c r="F21" s="178"/>
      <c r="G21" s="179">
        <f t="shared" si="7"/>
        <v>0</v>
      </c>
      <c r="H21" s="178"/>
      <c r="I21" s="179">
        <f t="shared" si="8"/>
        <v>0</v>
      </c>
      <c r="J21" s="178"/>
      <c r="K21" s="179">
        <f t="shared" si="9"/>
        <v>0</v>
      </c>
      <c r="L21" s="179">
        <v>15</v>
      </c>
      <c r="M21" s="179">
        <f t="shared" si="10"/>
        <v>0</v>
      </c>
      <c r="N21" s="179">
        <v>0</v>
      </c>
      <c r="O21" s="179">
        <f t="shared" si="11"/>
        <v>0</v>
      </c>
      <c r="P21" s="179">
        <v>0</v>
      </c>
      <c r="Q21" s="179">
        <f t="shared" si="12"/>
        <v>0</v>
      </c>
      <c r="R21" s="179"/>
      <c r="S21" s="179" t="s">
        <v>282</v>
      </c>
      <c r="T21" s="180" t="s">
        <v>283</v>
      </c>
      <c r="U21" s="157">
        <v>0</v>
      </c>
      <c r="V21" s="157">
        <f t="shared" si="13"/>
        <v>0</v>
      </c>
      <c r="W21" s="157"/>
      <c r="X21" s="157" t="s">
        <v>292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1242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13</v>
      </c>
      <c r="B22" s="175" t="s">
        <v>1951</v>
      </c>
      <c r="C22" s="186" t="s">
        <v>2071</v>
      </c>
      <c r="D22" s="176" t="s">
        <v>1928</v>
      </c>
      <c r="E22" s="177">
        <v>1</v>
      </c>
      <c r="F22" s="178"/>
      <c r="G22" s="179">
        <f t="shared" si="7"/>
        <v>0</v>
      </c>
      <c r="H22" s="178"/>
      <c r="I22" s="179">
        <f t="shared" si="8"/>
        <v>0</v>
      </c>
      <c r="J22" s="178"/>
      <c r="K22" s="179">
        <f t="shared" si="9"/>
        <v>0</v>
      </c>
      <c r="L22" s="179">
        <v>15</v>
      </c>
      <c r="M22" s="179">
        <f t="shared" si="10"/>
        <v>0</v>
      </c>
      <c r="N22" s="179">
        <v>0</v>
      </c>
      <c r="O22" s="179">
        <f t="shared" si="11"/>
        <v>0</v>
      </c>
      <c r="P22" s="179">
        <v>0</v>
      </c>
      <c r="Q22" s="179">
        <f t="shared" si="12"/>
        <v>0</v>
      </c>
      <c r="R22" s="179"/>
      <c r="S22" s="179" t="s">
        <v>282</v>
      </c>
      <c r="T22" s="180" t="s">
        <v>283</v>
      </c>
      <c r="U22" s="157">
        <v>0</v>
      </c>
      <c r="V22" s="157">
        <f t="shared" si="13"/>
        <v>0</v>
      </c>
      <c r="W22" s="157"/>
      <c r="X22" s="157" t="s">
        <v>292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1242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14</v>
      </c>
      <c r="B23" s="175" t="s">
        <v>1953</v>
      </c>
      <c r="C23" s="186" t="s">
        <v>2072</v>
      </c>
      <c r="D23" s="176" t="s">
        <v>1928</v>
      </c>
      <c r="E23" s="177">
        <v>1</v>
      </c>
      <c r="F23" s="178"/>
      <c r="G23" s="179">
        <f t="shared" si="7"/>
        <v>0</v>
      </c>
      <c r="H23" s="178"/>
      <c r="I23" s="179">
        <f t="shared" si="8"/>
        <v>0</v>
      </c>
      <c r="J23" s="178"/>
      <c r="K23" s="179">
        <f t="shared" si="9"/>
        <v>0</v>
      </c>
      <c r="L23" s="179">
        <v>15</v>
      </c>
      <c r="M23" s="179">
        <f t="shared" si="10"/>
        <v>0</v>
      </c>
      <c r="N23" s="179">
        <v>0</v>
      </c>
      <c r="O23" s="179">
        <f t="shared" si="11"/>
        <v>0</v>
      </c>
      <c r="P23" s="179">
        <v>0</v>
      </c>
      <c r="Q23" s="179">
        <f t="shared" si="12"/>
        <v>0</v>
      </c>
      <c r="R23" s="179"/>
      <c r="S23" s="179" t="s">
        <v>282</v>
      </c>
      <c r="T23" s="180" t="s">
        <v>283</v>
      </c>
      <c r="U23" s="157">
        <v>0</v>
      </c>
      <c r="V23" s="157">
        <f t="shared" si="13"/>
        <v>0</v>
      </c>
      <c r="W23" s="157"/>
      <c r="X23" s="157" t="s">
        <v>292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1242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4">
        <v>15</v>
      </c>
      <c r="B24" s="175" t="s">
        <v>1955</v>
      </c>
      <c r="C24" s="186" t="s">
        <v>2073</v>
      </c>
      <c r="D24" s="176" t="s">
        <v>1928</v>
      </c>
      <c r="E24" s="177">
        <v>2</v>
      </c>
      <c r="F24" s="178"/>
      <c r="G24" s="179">
        <f t="shared" si="7"/>
        <v>0</v>
      </c>
      <c r="H24" s="178"/>
      <c r="I24" s="179">
        <f t="shared" si="8"/>
        <v>0</v>
      </c>
      <c r="J24" s="178"/>
      <c r="K24" s="179">
        <f t="shared" si="9"/>
        <v>0</v>
      </c>
      <c r="L24" s="179">
        <v>15</v>
      </c>
      <c r="M24" s="179">
        <f t="shared" si="10"/>
        <v>0</v>
      </c>
      <c r="N24" s="179">
        <v>0</v>
      </c>
      <c r="O24" s="179">
        <f t="shared" si="11"/>
        <v>0</v>
      </c>
      <c r="P24" s="179">
        <v>0</v>
      </c>
      <c r="Q24" s="179">
        <f t="shared" si="12"/>
        <v>0</v>
      </c>
      <c r="R24" s="179"/>
      <c r="S24" s="179" t="s">
        <v>282</v>
      </c>
      <c r="T24" s="180" t="s">
        <v>283</v>
      </c>
      <c r="U24" s="157">
        <v>0</v>
      </c>
      <c r="V24" s="157">
        <f t="shared" si="13"/>
        <v>0</v>
      </c>
      <c r="W24" s="157"/>
      <c r="X24" s="157" t="s">
        <v>292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1242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4">
        <v>16</v>
      </c>
      <c r="B25" s="175" t="s">
        <v>1957</v>
      </c>
      <c r="C25" s="186" t="s">
        <v>2074</v>
      </c>
      <c r="D25" s="176" t="s">
        <v>1928</v>
      </c>
      <c r="E25" s="177">
        <v>7</v>
      </c>
      <c r="F25" s="178"/>
      <c r="G25" s="179">
        <f t="shared" si="7"/>
        <v>0</v>
      </c>
      <c r="H25" s="178"/>
      <c r="I25" s="179">
        <f t="shared" si="8"/>
        <v>0</v>
      </c>
      <c r="J25" s="178"/>
      <c r="K25" s="179">
        <f t="shared" si="9"/>
        <v>0</v>
      </c>
      <c r="L25" s="179">
        <v>15</v>
      </c>
      <c r="M25" s="179">
        <f t="shared" si="10"/>
        <v>0</v>
      </c>
      <c r="N25" s="179">
        <v>0</v>
      </c>
      <c r="O25" s="179">
        <f t="shared" si="11"/>
        <v>0</v>
      </c>
      <c r="P25" s="179">
        <v>0</v>
      </c>
      <c r="Q25" s="179">
        <f t="shared" si="12"/>
        <v>0</v>
      </c>
      <c r="R25" s="179"/>
      <c r="S25" s="179" t="s">
        <v>282</v>
      </c>
      <c r="T25" s="180" t="s">
        <v>283</v>
      </c>
      <c r="U25" s="157">
        <v>0</v>
      </c>
      <c r="V25" s="157">
        <f t="shared" si="13"/>
        <v>0</v>
      </c>
      <c r="W25" s="157"/>
      <c r="X25" s="157" t="s">
        <v>292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1242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1" t="s">
        <v>277</v>
      </c>
      <c r="B26" s="162" t="s">
        <v>112</v>
      </c>
      <c r="C26" s="183" t="s">
        <v>113</v>
      </c>
      <c r="D26" s="163"/>
      <c r="E26" s="164"/>
      <c r="F26" s="165"/>
      <c r="G26" s="165">
        <f>SUMIF(AG27:AG41,"&lt;&gt;NOR",G27:G41)</f>
        <v>0</v>
      </c>
      <c r="H26" s="165"/>
      <c r="I26" s="165">
        <f>SUM(I27:I41)</f>
        <v>0</v>
      </c>
      <c r="J26" s="165"/>
      <c r="K26" s="165">
        <f>SUM(K27:K41)</f>
        <v>0</v>
      </c>
      <c r="L26" s="165"/>
      <c r="M26" s="165">
        <f>SUM(M27:M41)</f>
        <v>0</v>
      </c>
      <c r="N26" s="165"/>
      <c r="O26" s="165">
        <f>SUM(O27:O41)</f>
        <v>0</v>
      </c>
      <c r="P26" s="165"/>
      <c r="Q26" s="165">
        <f>SUM(Q27:Q41)</f>
        <v>0</v>
      </c>
      <c r="R26" s="165"/>
      <c r="S26" s="165"/>
      <c r="T26" s="166"/>
      <c r="U26" s="160"/>
      <c r="V26" s="160">
        <f>SUM(V27:V41)</f>
        <v>0</v>
      </c>
      <c r="W26" s="160"/>
      <c r="X26" s="160"/>
      <c r="AG26" t="s">
        <v>278</v>
      </c>
    </row>
    <row r="27" spans="1:60" outlineLevel="1" x14ac:dyDescent="0.2">
      <c r="A27" s="174">
        <v>17</v>
      </c>
      <c r="B27" s="175" t="s">
        <v>1959</v>
      </c>
      <c r="C27" s="186" t="s">
        <v>2075</v>
      </c>
      <c r="D27" s="176" t="s">
        <v>1928</v>
      </c>
      <c r="E27" s="177">
        <v>2</v>
      </c>
      <c r="F27" s="178"/>
      <c r="G27" s="179">
        <f t="shared" ref="G27:G41" si="14">ROUND(E27*F27,2)</f>
        <v>0</v>
      </c>
      <c r="H27" s="178"/>
      <c r="I27" s="179">
        <f t="shared" ref="I27:I41" si="15">ROUND(E27*H27,2)</f>
        <v>0</v>
      </c>
      <c r="J27" s="178"/>
      <c r="K27" s="179">
        <f t="shared" ref="K27:K41" si="16">ROUND(E27*J27,2)</f>
        <v>0</v>
      </c>
      <c r="L27" s="179">
        <v>15</v>
      </c>
      <c r="M27" s="179">
        <f t="shared" ref="M27:M41" si="17">G27*(1+L27/100)</f>
        <v>0</v>
      </c>
      <c r="N27" s="179">
        <v>0</v>
      </c>
      <c r="O27" s="179">
        <f t="shared" ref="O27:O41" si="18">ROUND(E27*N27,2)</f>
        <v>0</v>
      </c>
      <c r="P27" s="179">
        <v>0</v>
      </c>
      <c r="Q27" s="179">
        <f t="shared" ref="Q27:Q41" si="19">ROUND(E27*P27,2)</f>
        <v>0</v>
      </c>
      <c r="R27" s="179"/>
      <c r="S27" s="179" t="s">
        <v>282</v>
      </c>
      <c r="T27" s="180" t="s">
        <v>283</v>
      </c>
      <c r="U27" s="157">
        <v>0</v>
      </c>
      <c r="V27" s="157">
        <f t="shared" ref="V27:V41" si="20">ROUND(E27*U27,2)</f>
        <v>0</v>
      </c>
      <c r="W27" s="157"/>
      <c r="X27" s="157" t="s">
        <v>292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293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18</v>
      </c>
      <c r="B28" s="175" t="s">
        <v>1961</v>
      </c>
      <c r="C28" s="186" t="s">
        <v>2076</v>
      </c>
      <c r="D28" s="176" t="s">
        <v>1928</v>
      </c>
      <c r="E28" s="177">
        <v>4</v>
      </c>
      <c r="F28" s="178"/>
      <c r="G28" s="179">
        <f t="shared" si="14"/>
        <v>0</v>
      </c>
      <c r="H28" s="178"/>
      <c r="I28" s="179">
        <f t="shared" si="15"/>
        <v>0</v>
      </c>
      <c r="J28" s="178"/>
      <c r="K28" s="179">
        <f t="shared" si="16"/>
        <v>0</v>
      </c>
      <c r="L28" s="179">
        <v>15</v>
      </c>
      <c r="M28" s="179">
        <f t="shared" si="17"/>
        <v>0</v>
      </c>
      <c r="N28" s="179">
        <v>0</v>
      </c>
      <c r="O28" s="179">
        <f t="shared" si="18"/>
        <v>0</v>
      </c>
      <c r="P28" s="179">
        <v>0</v>
      </c>
      <c r="Q28" s="179">
        <f t="shared" si="19"/>
        <v>0</v>
      </c>
      <c r="R28" s="179"/>
      <c r="S28" s="179" t="s">
        <v>282</v>
      </c>
      <c r="T28" s="180" t="s">
        <v>283</v>
      </c>
      <c r="U28" s="157">
        <v>0</v>
      </c>
      <c r="V28" s="157">
        <f t="shared" si="20"/>
        <v>0</v>
      </c>
      <c r="W28" s="157"/>
      <c r="X28" s="157" t="s">
        <v>292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293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4">
        <v>19</v>
      </c>
      <c r="B29" s="175" t="s">
        <v>1963</v>
      </c>
      <c r="C29" s="186" t="s">
        <v>2077</v>
      </c>
      <c r="D29" s="176" t="s">
        <v>1928</v>
      </c>
      <c r="E29" s="177">
        <v>1</v>
      </c>
      <c r="F29" s="178"/>
      <c r="G29" s="179">
        <f t="shared" si="14"/>
        <v>0</v>
      </c>
      <c r="H29" s="178"/>
      <c r="I29" s="179">
        <f t="shared" si="15"/>
        <v>0</v>
      </c>
      <c r="J29" s="178"/>
      <c r="K29" s="179">
        <f t="shared" si="16"/>
        <v>0</v>
      </c>
      <c r="L29" s="179">
        <v>15</v>
      </c>
      <c r="M29" s="179">
        <f t="shared" si="17"/>
        <v>0</v>
      </c>
      <c r="N29" s="179">
        <v>0</v>
      </c>
      <c r="O29" s="179">
        <f t="shared" si="18"/>
        <v>0</v>
      </c>
      <c r="P29" s="179">
        <v>0</v>
      </c>
      <c r="Q29" s="179">
        <f t="shared" si="19"/>
        <v>0</v>
      </c>
      <c r="R29" s="179"/>
      <c r="S29" s="179" t="s">
        <v>282</v>
      </c>
      <c r="T29" s="180" t="s">
        <v>283</v>
      </c>
      <c r="U29" s="157">
        <v>0</v>
      </c>
      <c r="V29" s="157">
        <f t="shared" si="20"/>
        <v>0</v>
      </c>
      <c r="W29" s="157"/>
      <c r="X29" s="157" t="s">
        <v>292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293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4">
        <v>20</v>
      </c>
      <c r="B30" s="175" t="s">
        <v>1965</v>
      </c>
      <c r="C30" s="186" t="s">
        <v>2078</v>
      </c>
      <c r="D30" s="176" t="s">
        <v>1928</v>
      </c>
      <c r="E30" s="177">
        <v>1</v>
      </c>
      <c r="F30" s="178"/>
      <c r="G30" s="179">
        <f t="shared" si="14"/>
        <v>0</v>
      </c>
      <c r="H30" s="178"/>
      <c r="I30" s="179">
        <f t="shared" si="15"/>
        <v>0</v>
      </c>
      <c r="J30" s="178"/>
      <c r="K30" s="179">
        <f t="shared" si="16"/>
        <v>0</v>
      </c>
      <c r="L30" s="179">
        <v>15</v>
      </c>
      <c r="M30" s="179">
        <f t="shared" si="17"/>
        <v>0</v>
      </c>
      <c r="N30" s="179">
        <v>0</v>
      </c>
      <c r="O30" s="179">
        <f t="shared" si="18"/>
        <v>0</v>
      </c>
      <c r="P30" s="179">
        <v>0</v>
      </c>
      <c r="Q30" s="179">
        <f t="shared" si="19"/>
        <v>0</v>
      </c>
      <c r="R30" s="179"/>
      <c r="S30" s="179" t="s">
        <v>282</v>
      </c>
      <c r="T30" s="180" t="s">
        <v>283</v>
      </c>
      <c r="U30" s="157">
        <v>0</v>
      </c>
      <c r="V30" s="157">
        <f t="shared" si="20"/>
        <v>0</v>
      </c>
      <c r="W30" s="157"/>
      <c r="X30" s="157" t="s">
        <v>292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293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21</v>
      </c>
      <c r="B31" s="175" t="s">
        <v>1967</v>
      </c>
      <c r="C31" s="186" t="s">
        <v>2079</v>
      </c>
      <c r="D31" s="176" t="s">
        <v>1928</v>
      </c>
      <c r="E31" s="177">
        <v>2</v>
      </c>
      <c r="F31" s="178"/>
      <c r="G31" s="179">
        <f t="shared" si="14"/>
        <v>0</v>
      </c>
      <c r="H31" s="178"/>
      <c r="I31" s="179">
        <f t="shared" si="15"/>
        <v>0</v>
      </c>
      <c r="J31" s="178"/>
      <c r="K31" s="179">
        <f t="shared" si="16"/>
        <v>0</v>
      </c>
      <c r="L31" s="179">
        <v>15</v>
      </c>
      <c r="M31" s="179">
        <f t="shared" si="17"/>
        <v>0</v>
      </c>
      <c r="N31" s="179">
        <v>0</v>
      </c>
      <c r="O31" s="179">
        <f t="shared" si="18"/>
        <v>0</v>
      </c>
      <c r="P31" s="179">
        <v>0</v>
      </c>
      <c r="Q31" s="179">
        <f t="shared" si="19"/>
        <v>0</v>
      </c>
      <c r="R31" s="179"/>
      <c r="S31" s="179" t="s">
        <v>282</v>
      </c>
      <c r="T31" s="180" t="s">
        <v>283</v>
      </c>
      <c r="U31" s="157">
        <v>0</v>
      </c>
      <c r="V31" s="157">
        <f t="shared" si="20"/>
        <v>0</v>
      </c>
      <c r="W31" s="157"/>
      <c r="X31" s="157" t="s">
        <v>292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293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22</v>
      </c>
      <c r="B32" s="175" t="s">
        <v>1969</v>
      </c>
      <c r="C32" s="186" t="s">
        <v>2080</v>
      </c>
      <c r="D32" s="176" t="s">
        <v>1928</v>
      </c>
      <c r="E32" s="177">
        <v>2</v>
      </c>
      <c r="F32" s="178"/>
      <c r="G32" s="179">
        <f t="shared" si="14"/>
        <v>0</v>
      </c>
      <c r="H32" s="178"/>
      <c r="I32" s="179">
        <f t="shared" si="15"/>
        <v>0</v>
      </c>
      <c r="J32" s="178"/>
      <c r="K32" s="179">
        <f t="shared" si="16"/>
        <v>0</v>
      </c>
      <c r="L32" s="179">
        <v>15</v>
      </c>
      <c r="M32" s="179">
        <f t="shared" si="17"/>
        <v>0</v>
      </c>
      <c r="N32" s="179">
        <v>0</v>
      </c>
      <c r="O32" s="179">
        <f t="shared" si="18"/>
        <v>0</v>
      </c>
      <c r="P32" s="179">
        <v>0</v>
      </c>
      <c r="Q32" s="179">
        <f t="shared" si="19"/>
        <v>0</v>
      </c>
      <c r="R32" s="179"/>
      <c r="S32" s="179" t="s">
        <v>282</v>
      </c>
      <c r="T32" s="180" t="s">
        <v>283</v>
      </c>
      <c r="U32" s="157">
        <v>0</v>
      </c>
      <c r="V32" s="157">
        <f t="shared" si="20"/>
        <v>0</v>
      </c>
      <c r="W32" s="157"/>
      <c r="X32" s="157" t="s">
        <v>292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293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23</v>
      </c>
      <c r="B33" s="175" t="s">
        <v>1971</v>
      </c>
      <c r="C33" s="186" t="s">
        <v>2081</v>
      </c>
      <c r="D33" s="176" t="s">
        <v>2082</v>
      </c>
      <c r="E33" s="177">
        <v>6</v>
      </c>
      <c r="F33" s="178"/>
      <c r="G33" s="179">
        <f t="shared" si="14"/>
        <v>0</v>
      </c>
      <c r="H33" s="178"/>
      <c r="I33" s="179">
        <f t="shared" si="15"/>
        <v>0</v>
      </c>
      <c r="J33" s="178"/>
      <c r="K33" s="179">
        <f t="shared" si="16"/>
        <v>0</v>
      </c>
      <c r="L33" s="179">
        <v>15</v>
      </c>
      <c r="M33" s="179">
        <f t="shared" si="17"/>
        <v>0</v>
      </c>
      <c r="N33" s="179">
        <v>0</v>
      </c>
      <c r="O33" s="179">
        <f t="shared" si="18"/>
        <v>0</v>
      </c>
      <c r="P33" s="179">
        <v>0</v>
      </c>
      <c r="Q33" s="179">
        <f t="shared" si="19"/>
        <v>0</v>
      </c>
      <c r="R33" s="179"/>
      <c r="S33" s="179" t="s">
        <v>282</v>
      </c>
      <c r="T33" s="180" t="s">
        <v>283</v>
      </c>
      <c r="U33" s="157">
        <v>0</v>
      </c>
      <c r="V33" s="157">
        <f t="shared" si="20"/>
        <v>0</v>
      </c>
      <c r="W33" s="157"/>
      <c r="X33" s="157" t="s">
        <v>292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293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4">
        <v>24</v>
      </c>
      <c r="B34" s="175" t="s">
        <v>1973</v>
      </c>
      <c r="C34" s="186" t="s">
        <v>2083</v>
      </c>
      <c r="D34" s="176" t="s">
        <v>1928</v>
      </c>
      <c r="E34" s="177">
        <v>110</v>
      </c>
      <c r="F34" s="178"/>
      <c r="G34" s="179">
        <f t="shared" si="14"/>
        <v>0</v>
      </c>
      <c r="H34" s="178"/>
      <c r="I34" s="179">
        <f t="shared" si="15"/>
        <v>0</v>
      </c>
      <c r="J34" s="178"/>
      <c r="K34" s="179">
        <f t="shared" si="16"/>
        <v>0</v>
      </c>
      <c r="L34" s="179">
        <v>15</v>
      </c>
      <c r="M34" s="179">
        <f t="shared" si="17"/>
        <v>0</v>
      </c>
      <c r="N34" s="179">
        <v>0</v>
      </c>
      <c r="O34" s="179">
        <f t="shared" si="18"/>
        <v>0</v>
      </c>
      <c r="P34" s="179">
        <v>0</v>
      </c>
      <c r="Q34" s="179">
        <f t="shared" si="19"/>
        <v>0</v>
      </c>
      <c r="R34" s="179"/>
      <c r="S34" s="179" t="s">
        <v>282</v>
      </c>
      <c r="T34" s="180" t="s">
        <v>283</v>
      </c>
      <c r="U34" s="157">
        <v>0</v>
      </c>
      <c r="V34" s="157">
        <f t="shared" si="20"/>
        <v>0</v>
      </c>
      <c r="W34" s="157"/>
      <c r="X34" s="157" t="s">
        <v>292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293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4">
        <v>25</v>
      </c>
      <c r="B35" s="175" t="s">
        <v>1975</v>
      </c>
      <c r="C35" s="186" t="s">
        <v>2084</v>
      </c>
      <c r="D35" s="176" t="s">
        <v>353</v>
      </c>
      <c r="E35" s="177">
        <v>780</v>
      </c>
      <c r="F35" s="178"/>
      <c r="G35" s="179">
        <f t="shared" si="14"/>
        <v>0</v>
      </c>
      <c r="H35" s="178"/>
      <c r="I35" s="179">
        <f t="shared" si="15"/>
        <v>0</v>
      </c>
      <c r="J35" s="178"/>
      <c r="K35" s="179">
        <f t="shared" si="16"/>
        <v>0</v>
      </c>
      <c r="L35" s="179">
        <v>15</v>
      </c>
      <c r="M35" s="179">
        <f t="shared" si="17"/>
        <v>0</v>
      </c>
      <c r="N35" s="179">
        <v>0</v>
      </c>
      <c r="O35" s="179">
        <f t="shared" si="18"/>
        <v>0</v>
      </c>
      <c r="P35" s="179">
        <v>0</v>
      </c>
      <c r="Q35" s="179">
        <f t="shared" si="19"/>
        <v>0</v>
      </c>
      <c r="R35" s="179"/>
      <c r="S35" s="179" t="s">
        <v>282</v>
      </c>
      <c r="T35" s="180" t="s">
        <v>283</v>
      </c>
      <c r="U35" s="157">
        <v>0</v>
      </c>
      <c r="V35" s="157">
        <f t="shared" si="20"/>
        <v>0</v>
      </c>
      <c r="W35" s="157"/>
      <c r="X35" s="157" t="s">
        <v>292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293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26</v>
      </c>
      <c r="B36" s="175" t="s">
        <v>1977</v>
      </c>
      <c r="C36" s="186" t="s">
        <v>2085</v>
      </c>
      <c r="D36" s="176" t="s">
        <v>445</v>
      </c>
      <c r="E36" s="177">
        <v>5320</v>
      </c>
      <c r="F36" s="178"/>
      <c r="G36" s="179">
        <f t="shared" si="14"/>
        <v>0</v>
      </c>
      <c r="H36" s="178"/>
      <c r="I36" s="179">
        <f t="shared" si="15"/>
        <v>0</v>
      </c>
      <c r="J36" s="178"/>
      <c r="K36" s="179">
        <f t="shared" si="16"/>
        <v>0</v>
      </c>
      <c r="L36" s="179">
        <v>15</v>
      </c>
      <c r="M36" s="179">
        <f t="shared" si="17"/>
        <v>0</v>
      </c>
      <c r="N36" s="179">
        <v>0</v>
      </c>
      <c r="O36" s="179">
        <f t="shared" si="18"/>
        <v>0</v>
      </c>
      <c r="P36" s="179">
        <v>0</v>
      </c>
      <c r="Q36" s="179">
        <f t="shared" si="19"/>
        <v>0</v>
      </c>
      <c r="R36" s="179"/>
      <c r="S36" s="179" t="s">
        <v>282</v>
      </c>
      <c r="T36" s="180" t="s">
        <v>283</v>
      </c>
      <c r="U36" s="157">
        <v>0</v>
      </c>
      <c r="V36" s="157">
        <f t="shared" si="20"/>
        <v>0</v>
      </c>
      <c r="W36" s="157"/>
      <c r="X36" s="157" t="s">
        <v>292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293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4">
        <v>27</v>
      </c>
      <c r="B37" s="175" t="s">
        <v>1979</v>
      </c>
      <c r="C37" s="186" t="s">
        <v>2086</v>
      </c>
      <c r="D37" s="176" t="s">
        <v>445</v>
      </c>
      <c r="E37" s="177">
        <v>458</v>
      </c>
      <c r="F37" s="178"/>
      <c r="G37" s="179">
        <f t="shared" si="14"/>
        <v>0</v>
      </c>
      <c r="H37" s="178"/>
      <c r="I37" s="179">
        <f t="shared" si="15"/>
        <v>0</v>
      </c>
      <c r="J37" s="178"/>
      <c r="K37" s="179">
        <f t="shared" si="16"/>
        <v>0</v>
      </c>
      <c r="L37" s="179">
        <v>15</v>
      </c>
      <c r="M37" s="179">
        <f t="shared" si="17"/>
        <v>0</v>
      </c>
      <c r="N37" s="179">
        <v>0</v>
      </c>
      <c r="O37" s="179">
        <f t="shared" si="18"/>
        <v>0</v>
      </c>
      <c r="P37" s="179">
        <v>0</v>
      </c>
      <c r="Q37" s="179">
        <f t="shared" si="19"/>
        <v>0</v>
      </c>
      <c r="R37" s="179"/>
      <c r="S37" s="179" t="s">
        <v>282</v>
      </c>
      <c r="T37" s="180" t="s">
        <v>283</v>
      </c>
      <c r="U37" s="157">
        <v>0</v>
      </c>
      <c r="V37" s="157">
        <f t="shared" si="20"/>
        <v>0</v>
      </c>
      <c r="W37" s="157"/>
      <c r="X37" s="157" t="s">
        <v>292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293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28</v>
      </c>
      <c r="B38" s="175" t="s">
        <v>1981</v>
      </c>
      <c r="C38" s="186" t="s">
        <v>2087</v>
      </c>
      <c r="D38" s="176" t="s">
        <v>445</v>
      </c>
      <c r="E38" s="177">
        <v>1020</v>
      </c>
      <c r="F38" s="178"/>
      <c r="G38" s="179">
        <f t="shared" si="14"/>
        <v>0</v>
      </c>
      <c r="H38" s="178"/>
      <c r="I38" s="179">
        <f t="shared" si="15"/>
        <v>0</v>
      </c>
      <c r="J38" s="178"/>
      <c r="K38" s="179">
        <f t="shared" si="16"/>
        <v>0</v>
      </c>
      <c r="L38" s="179">
        <v>15</v>
      </c>
      <c r="M38" s="179">
        <f t="shared" si="17"/>
        <v>0</v>
      </c>
      <c r="N38" s="179">
        <v>0</v>
      </c>
      <c r="O38" s="179">
        <f t="shared" si="18"/>
        <v>0</v>
      </c>
      <c r="P38" s="179">
        <v>0</v>
      </c>
      <c r="Q38" s="179">
        <f t="shared" si="19"/>
        <v>0</v>
      </c>
      <c r="R38" s="179"/>
      <c r="S38" s="179" t="s">
        <v>282</v>
      </c>
      <c r="T38" s="180" t="s">
        <v>283</v>
      </c>
      <c r="U38" s="157">
        <v>0</v>
      </c>
      <c r="V38" s="157">
        <f t="shared" si="20"/>
        <v>0</v>
      </c>
      <c r="W38" s="157"/>
      <c r="X38" s="157" t="s">
        <v>292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293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4">
        <v>29</v>
      </c>
      <c r="B39" s="175" t="s">
        <v>1983</v>
      </c>
      <c r="C39" s="186" t="s">
        <v>2088</v>
      </c>
      <c r="D39" s="176" t="s">
        <v>1928</v>
      </c>
      <c r="E39" s="177">
        <v>15</v>
      </c>
      <c r="F39" s="178"/>
      <c r="G39" s="179">
        <f t="shared" si="14"/>
        <v>0</v>
      </c>
      <c r="H39" s="178"/>
      <c r="I39" s="179">
        <f t="shared" si="15"/>
        <v>0</v>
      </c>
      <c r="J39" s="178"/>
      <c r="K39" s="179">
        <f t="shared" si="16"/>
        <v>0</v>
      </c>
      <c r="L39" s="179">
        <v>15</v>
      </c>
      <c r="M39" s="179">
        <f t="shared" si="17"/>
        <v>0</v>
      </c>
      <c r="N39" s="179">
        <v>0</v>
      </c>
      <c r="O39" s="179">
        <f t="shared" si="18"/>
        <v>0</v>
      </c>
      <c r="P39" s="179">
        <v>0</v>
      </c>
      <c r="Q39" s="179">
        <f t="shared" si="19"/>
        <v>0</v>
      </c>
      <c r="R39" s="179"/>
      <c r="S39" s="179" t="s">
        <v>282</v>
      </c>
      <c r="T39" s="180" t="s">
        <v>283</v>
      </c>
      <c r="U39" s="157">
        <v>0</v>
      </c>
      <c r="V39" s="157">
        <f t="shared" si="20"/>
        <v>0</v>
      </c>
      <c r="W39" s="157"/>
      <c r="X39" s="157" t="s">
        <v>292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293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4">
        <v>30</v>
      </c>
      <c r="B40" s="175" t="s">
        <v>1985</v>
      </c>
      <c r="C40" s="186" t="s">
        <v>2089</v>
      </c>
      <c r="D40" s="176" t="s">
        <v>1928</v>
      </c>
      <c r="E40" s="177">
        <v>40</v>
      </c>
      <c r="F40" s="178"/>
      <c r="G40" s="179">
        <f t="shared" si="14"/>
        <v>0</v>
      </c>
      <c r="H40" s="178"/>
      <c r="I40" s="179">
        <f t="shared" si="15"/>
        <v>0</v>
      </c>
      <c r="J40" s="178"/>
      <c r="K40" s="179">
        <f t="shared" si="16"/>
        <v>0</v>
      </c>
      <c r="L40" s="179">
        <v>15</v>
      </c>
      <c r="M40" s="179">
        <f t="shared" si="17"/>
        <v>0</v>
      </c>
      <c r="N40" s="179">
        <v>0</v>
      </c>
      <c r="O40" s="179">
        <f t="shared" si="18"/>
        <v>0</v>
      </c>
      <c r="P40" s="179">
        <v>0</v>
      </c>
      <c r="Q40" s="179">
        <f t="shared" si="19"/>
        <v>0</v>
      </c>
      <c r="R40" s="179"/>
      <c r="S40" s="179" t="s">
        <v>282</v>
      </c>
      <c r="T40" s="180" t="s">
        <v>283</v>
      </c>
      <c r="U40" s="157">
        <v>0</v>
      </c>
      <c r="V40" s="157">
        <f t="shared" si="20"/>
        <v>0</v>
      </c>
      <c r="W40" s="157"/>
      <c r="X40" s="157" t="s">
        <v>292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293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4">
        <v>31</v>
      </c>
      <c r="B41" s="175" t="s">
        <v>1987</v>
      </c>
      <c r="C41" s="186" t="s">
        <v>2090</v>
      </c>
      <c r="D41" s="176" t="s">
        <v>1928</v>
      </c>
      <c r="E41" s="177">
        <v>110</v>
      </c>
      <c r="F41" s="178"/>
      <c r="G41" s="179">
        <f t="shared" si="14"/>
        <v>0</v>
      </c>
      <c r="H41" s="178"/>
      <c r="I41" s="179">
        <f t="shared" si="15"/>
        <v>0</v>
      </c>
      <c r="J41" s="178"/>
      <c r="K41" s="179">
        <f t="shared" si="16"/>
        <v>0</v>
      </c>
      <c r="L41" s="179">
        <v>15</v>
      </c>
      <c r="M41" s="179">
        <f t="shared" si="17"/>
        <v>0</v>
      </c>
      <c r="N41" s="179">
        <v>0</v>
      </c>
      <c r="O41" s="179">
        <f t="shared" si="18"/>
        <v>0</v>
      </c>
      <c r="P41" s="179">
        <v>0</v>
      </c>
      <c r="Q41" s="179">
        <f t="shared" si="19"/>
        <v>0</v>
      </c>
      <c r="R41" s="179"/>
      <c r="S41" s="179" t="s">
        <v>282</v>
      </c>
      <c r="T41" s="180" t="s">
        <v>283</v>
      </c>
      <c r="U41" s="157">
        <v>0</v>
      </c>
      <c r="V41" s="157">
        <f t="shared" si="20"/>
        <v>0</v>
      </c>
      <c r="W41" s="157"/>
      <c r="X41" s="157" t="s">
        <v>292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293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1" t="s">
        <v>277</v>
      </c>
      <c r="B42" s="162" t="s">
        <v>114</v>
      </c>
      <c r="C42" s="183" t="s">
        <v>115</v>
      </c>
      <c r="D42" s="163"/>
      <c r="E42" s="164"/>
      <c r="F42" s="165"/>
      <c r="G42" s="165">
        <f>SUMIF(AG43:AG46,"&lt;&gt;NOR",G43:G46)</f>
        <v>0</v>
      </c>
      <c r="H42" s="165"/>
      <c r="I42" s="165">
        <f>SUM(I43:I46)</f>
        <v>0</v>
      </c>
      <c r="J42" s="165"/>
      <c r="K42" s="165">
        <f>SUM(K43:K46)</f>
        <v>0</v>
      </c>
      <c r="L42" s="165"/>
      <c r="M42" s="165">
        <f>SUM(M43:M46)</f>
        <v>0</v>
      </c>
      <c r="N42" s="165"/>
      <c r="O42" s="165">
        <f>SUM(O43:O46)</f>
        <v>0</v>
      </c>
      <c r="P42" s="165"/>
      <c r="Q42" s="165">
        <f>SUM(Q43:Q46)</f>
        <v>0</v>
      </c>
      <c r="R42" s="165"/>
      <c r="S42" s="165"/>
      <c r="T42" s="166"/>
      <c r="U42" s="160"/>
      <c r="V42" s="160">
        <f>SUM(V43:V46)</f>
        <v>0</v>
      </c>
      <c r="W42" s="160"/>
      <c r="X42" s="160"/>
      <c r="AG42" t="s">
        <v>278</v>
      </c>
    </row>
    <row r="43" spans="1:60" outlineLevel="1" x14ac:dyDescent="0.2">
      <c r="A43" s="174">
        <v>32</v>
      </c>
      <c r="B43" s="175" t="s">
        <v>1989</v>
      </c>
      <c r="C43" s="186" t="s">
        <v>2091</v>
      </c>
      <c r="D43" s="176" t="s">
        <v>1928</v>
      </c>
      <c r="E43" s="177">
        <v>30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15</v>
      </c>
      <c r="M43" s="179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/>
      <c r="S43" s="179" t="s">
        <v>282</v>
      </c>
      <c r="T43" s="180" t="s">
        <v>283</v>
      </c>
      <c r="U43" s="157">
        <v>0</v>
      </c>
      <c r="V43" s="157">
        <f>ROUND(E43*U43,2)</f>
        <v>0</v>
      </c>
      <c r="W43" s="157"/>
      <c r="X43" s="157" t="s">
        <v>284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285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4">
        <v>33</v>
      </c>
      <c r="B44" s="175" t="s">
        <v>1991</v>
      </c>
      <c r="C44" s="186" t="s">
        <v>2092</v>
      </c>
      <c r="D44" s="176" t="s">
        <v>1928</v>
      </c>
      <c r="E44" s="177">
        <v>6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15</v>
      </c>
      <c r="M44" s="179">
        <f>G44*(1+L44/100)</f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79"/>
      <c r="S44" s="179" t="s">
        <v>282</v>
      </c>
      <c r="T44" s="180" t="s">
        <v>283</v>
      </c>
      <c r="U44" s="157">
        <v>0</v>
      </c>
      <c r="V44" s="157">
        <f>ROUND(E44*U44,2)</f>
        <v>0</v>
      </c>
      <c r="W44" s="157"/>
      <c r="X44" s="157" t="s">
        <v>284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285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4">
        <v>34</v>
      </c>
      <c r="B45" s="175" t="s">
        <v>1993</v>
      </c>
      <c r="C45" s="186" t="s">
        <v>2093</v>
      </c>
      <c r="D45" s="176" t="s">
        <v>1928</v>
      </c>
      <c r="E45" s="177">
        <v>1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15</v>
      </c>
      <c r="M45" s="179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79"/>
      <c r="S45" s="179" t="s">
        <v>282</v>
      </c>
      <c r="T45" s="180" t="s">
        <v>283</v>
      </c>
      <c r="U45" s="157">
        <v>0</v>
      </c>
      <c r="V45" s="157">
        <f>ROUND(E45*U45,2)</f>
        <v>0</v>
      </c>
      <c r="W45" s="157"/>
      <c r="X45" s="157" t="s">
        <v>284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285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4">
        <v>35</v>
      </c>
      <c r="B46" s="175" t="s">
        <v>1995</v>
      </c>
      <c r="C46" s="186" t="s">
        <v>2094</v>
      </c>
      <c r="D46" s="176" t="s">
        <v>1928</v>
      </c>
      <c r="E46" s="177">
        <v>30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15</v>
      </c>
      <c r="M46" s="179">
        <f>G46*(1+L46/100)</f>
        <v>0</v>
      </c>
      <c r="N46" s="179">
        <v>0</v>
      </c>
      <c r="O46" s="179">
        <f>ROUND(E46*N46,2)</f>
        <v>0</v>
      </c>
      <c r="P46" s="179">
        <v>0</v>
      </c>
      <c r="Q46" s="179">
        <f>ROUND(E46*P46,2)</f>
        <v>0</v>
      </c>
      <c r="R46" s="179"/>
      <c r="S46" s="179" t="s">
        <v>282</v>
      </c>
      <c r="T46" s="180" t="s">
        <v>283</v>
      </c>
      <c r="U46" s="157">
        <v>0</v>
      </c>
      <c r="V46" s="157">
        <f>ROUND(E46*U46,2)</f>
        <v>0</v>
      </c>
      <c r="W46" s="157"/>
      <c r="X46" s="157" t="s">
        <v>284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285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1" t="s">
        <v>277</v>
      </c>
      <c r="B47" s="162" t="s">
        <v>116</v>
      </c>
      <c r="C47" s="183" t="s">
        <v>117</v>
      </c>
      <c r="D47" s="163"/>
      <c r="E47" s="164"/>
      <c r="F47" s="165"/>
      <c r="G47" s="165">
        <f>SUMIF(AG48:AG51,"&lt;&gt;NOR",G48:G51)</f>
        <v>0</v>
      </c>
      <c r="H47" s="165"/>
      <c r="I47" s="165">
        <f>SUM(I48:I51)</f>
        <v>0</v>
      </c>
      <c r="J47" s="165"/>
      <c r="K47" s="165">
        <f>SUM(K48:K51)</f>
        <v>0</v>
      </c>
      <c r="L47" s="165"/>
      <c r="M47" s="165">
        <f>SUM(M48:M51)</f>
        <v>0</v>
      </c>
      <c r="N47" s="165"/>
      <c r="O47" s="165">
        <f>SUM(O48:O51)</f>
        <v>0</v>
      </c>
      <c r="P47" s="165"/>
      <c r="Q47" s="165">
        <f>SUM(Q48:Q51)</f>
        <v>0</v>
      </c>
      <c r="R47" s="165"/>
      <c r="S47" s="165"/>
      <c r="T47" s="166"/>
      <c r="U47" s="160"/>
      <c r="V47" s="160">
        <f>SUM(V48:V51)</f>
        <v>0</v>
      </c>
      <c r="W47" s="160"/>
      <c r="X47" s="160"/>
      <c r="AG47" t="s">
        <v>278</v>
      </c>
    </row>
    <row r="48" spans="1:60" outlineLevel="1" x14ac:dyDescent="0.2">
      <c r="A48" s="174">
        <v>36</v>
      </c>
      <c r="B48" s="175" t="s">
        <v>1997</v>
      </c>
      <c r="C48" s="186" t="s">
        <v>2095</v>
      </c>
      <c r="D48" s="176" t="s">
        <v>445</v>
      </c>
      <c r="E48" s="177">
        <v>371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15</v>
      </c>
      <c r="M48" s="179">
        <f>G48*(1+L48/100)</f>
        <v>0</v>
      </c>
      <c r="N48" s="179">
        <v>0</v>
      </c>
      <c r="O48" s="179">
        <f>ROUND(E48*N48,2)</f>
        <v>0</v>
      </c>
      <c r="P48" s="179">
        <v>0</v>
      </c>
      <c r="Q48" s="179">
        <f>ROUND(E48*P48,2)</f>
        <v>0</v>
      </c>
      <c r="R48" s="179"/>
      <c r="S48" s="179" t="s">
        <v>282</v>
      </c>
      <c r="T48" s="180" t="s">
        <v>283</v>
      </c>
      <c r="U48" s="157">
        <v>0</v>
      </c>
      <c r="V48" s="157">
        <f>ROUND(E48*U48,2)</f>
        <v>0</v>
      </c>
      <c r="W48" s="157"/>
      <c r="X48" s="157" t="s">
        <v>292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293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4">
        <v>37</v>
      </c>
      <c r="B49" s="175" t="s">
        <v>1999</v>
      </c>
      <c r="C49" s="186" t="s">
        <v>2096</v>
      </c>
      <c r="D49" s="176" t="s">
        <v>445</v>
      </c>
      <c r="E49" s="177">
        <v>60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15</v>
      </c>
      <c r="M49" s="179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79"/>
      <c r="S49" s="179" t="s">
        <v>282</v>
      </c>
      <c r="T49" s="180" t="s">
        <v>283</v>
      </c>
      <c r="U49" s="157">
        <v>0</v>
      </c>
      <c r="V49" s="157">
        <f>ROUND(E49*U49,2)</f>
        <v>0</v>
      </c>
      <c r="W49" s="157"/>
      <c r="X49" s="157" t="s">
        <v>292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293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4">
        <v>38</v>
      </c>
      <c r="B50" s="175" t="s">
        <v>2001</v>
      </c>
      <c r="C50" s="186" t="s">
        <v>2097</v>
      </c>
      <c r="D50" s="176" t="s">
        <v>1928</v>
      </c>
      <c r="E50" s="177">
        <v>34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15</v>
      </c>
      <c r="M50" s="179">
        <f>G50*(1+L50/100)</f>
        <v>0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79"/>
      <c r="S50" s="179" t="s">
        <v>282</v>
      </c>
      <c r="T50" s="180" t="s">
        <v>283</v>
      </c>
      <c r="U50" s="157">
        <v>0</v>
      </c>
      <c r="V50" s="157">
        <f>ROUND(E50*U50,2)</f>
        <v>0</v>
      </c>
      <c r="W50" s="157"/>
      <c r="X50" s="157" t="s">
        <v>292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293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4">
        <v>39</v>
      </c>
      <c r="B51" s="175" t="s">
        <v>2003</v>
      </c>
      <c r="C51" s="186" t="s">
        <v>2098</v>
      </c>
      <c r="D51" s="176" t="s">
        <v>1928</v>
      </c>
      <c r="E51" s="177">
        <v>34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15</v>
      </c>
      <c r="M51" s="179">
        <f>G51*(1+L51/100)</f>
        <v>0</v>
      </c>
      <c r="N51" s="179">
        <v>0</v>
      </c>
      <c r="O51" s="179">
        <f>ROUND(E51*N51,2)</f>
        <v>0</v>
      </c>
      <c r="P51" s="179">
        <v>0</v>
      </c>
      <c r="Q51" s="179">
        <f>ROUND(E51*P51,2)</f>
        <v>0</v>
      </c>
      <c r="R51" s="179"/>
      <c r="S51" s="179" t="s">
        <v>282</v>
      </c>
      <c r="T51" s="180" t="s">
        <v>283</v>
      </c>
      <c r="U51" s="157">
        <v>0</v>
      </c>
      <c r="V51" s="157">
        <f>ROUND(E51*U51,2)</f>
        <v>0</v>
      </c>
      <c r="W51" s="157"/>
      <c r="X51" s="157" t="s">
        <v>292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293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1" t="s">
        <v>277</v>
      </c>
      <c r="B52" s="162" t="s">
        <v>118</v>
      </c>
      <c r="C52" s="183" t="s">
        <v>119</v>
      </c>
      <c r="D52" s="163"/>
      <c r="E52" s="164"/>
      <c r="F52" s="165"/>
      <c r="G52" s="165">
        <f>SUMIF(AG53:AG61,"&lt;&gt;NOR",G53:G61)</f>
        <v>0</v>
      </c>
      <c r="H52" s="165"/>
      <c r="I52" s="165">
        <f>SUM(I53:I61)</f>
        <v>0</v>
      </c>
      <c r="J52" s="165"/>
      <c r="K52" s="165">
        <f>SUM(K53:K61)</f>
        <v>0</v>
      </c>
      <c r="L52" s="165"/>
      <c r="M52" s="165">
        <f>SUM(M53:M61)</f>
        <v>0</v>
      </c>
      <c r="N52" s="165"/>
      <c r="O52" s="165">
        <f>SUM(O53:O61)</f>
        <v>0</v>
      </c>
      <c r="P52" s="165"/>
      <c r="Q52" s="165">
        <f>SUM(Q53:Q61)</f>
        <v>0</v>
      </c>
      <c r="R52" s="165"/>
      <c r="S52" s="165"/>
      <c r="T52" s="166"/>
      <c r="U52" s="160"/>
      <c r="V52" s="160">
        <f>SUM(V53:V61)</f>
        <v>0</v>
      </c>
      <c r="W52" s="160"/>
      <c r="X52" s="160"/>
      <c r="AG52" t="s">
        <v>278</v>
      </c>
    </row>
    <row r="53" spans="1:60" outlineLevel="1" x14ac:dyDescent="0.2">
      <c r="A53" s="174">
        <v>40</v>
      </c>
      <c r="B53" s="175" t="s">
        <v>2005</v>
      </c>
      <c r="C53" s="186" t="s">
        <v>2099</v>
      </c>
      <c r="D53" s="176" t="s">
        <v>445</v>
      </c>
      <c r="E53" s="177">
        <v>20</v>
      </c>
      <c r="F53" s="178"/>
      <c r="G53" s="179">
        <f t="shared" ref="G53:G61" si="21">ROUND(E53*F53,2)</f>
        <v>0</v>
      </c>
      <c r="H53" s="178"/>
      <c r="I53" s="179">
        <f t="shared" ref="I53:I61" si="22">ROUND(E53*H53,2)</f>
        <v>0</v>
      </c>
      <c r="J53" s="178"/>
      <c r="K53" s="179">
        <f t="shared" ref="K53:K61" si="23">ROUND(E53*J53,2)</f>
        <v>0</v>
      </c>
      <c r="L53" s="179">
        <v>15</v>
      </c>
      <c r="M53" s="179">
        <f t="shared" ref="M53:M61" si="24">G53*(1+L53/100)</f>
        <v>0</v>
      </c>
      <c r="N53" s="179">
        <v>0</v>
      </c>
      <c r="O53" s="179">
        <f t="shared" ref="O53:O61" si="25">ROUND(E53*N53,2)</f>
        <v>0</v>
      </c>
      <c r="P53" s="179">
        <v>0</v>
      </c>
      <c r="Q53" s="179">
        <f t="shared" ref="Q53:Q61" si="26">ROUND(E53*P53,2)</f>
        <v>0</v>
      </c>
      <c r="R53" s="179"/>
      <c r="S53" s="179" t="s">
        <v>282</v>
      </c>
      <c r="T53" s="180" t="s">
        <v>283</v>
      </c>
      <c r="U53" s="157">
        <v>0</v>
      </c>
      <c r="V53" s="157">
        <f t="shared" ref="V53:V61" si="27">ROUND(E53*U53,2)</f>
        <v>0</v>
      </c>
      <c r="W53" s="157"/>
      <c r="X53" s="157" t="s">
        <v>292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293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4">
        <v>41</v>
      </c>
      <c r="B54" s="175" t="s">
        <v>2007</v>
      </c>
      <c r="C54" s="186" t="s">
        <v>2100</v>
      </c>
      <c r="D54" s="176" t="s">
        <v>445</v>
      </c>
      <c r="E54" s="177">
        <v>6</v>
      </c>
      <c r="F54" s="178"/>
      <c r="G54" s="179">
        <f t="shared" si="21"/>
        <v>0</v>
      </c>
      <c r="H54" s="178"/>
      <c r="I54" s="179">
        <f t="shared" si="22"/>
        <v>0</v>
      </c>
      <c r="J54" s="178"/>
      <c r="K54" s="179">
        <f t="shared" si="23"/>
        <v>0</v>
      </c>
      <c r="L54" s="179">
        <v>15</v>
      </c>
      <c r="M54" s="179">
        <f t="shared" si="24"/>
        <v>0</v>
      </c>
      <c r="N54" s="179">
        <v>0</v>
      </c>
      <c r="O54" s="179">
        <f t="shared" si="25"/>
        <v>0</v>
      </c>
      <c r="P54" s="179">
        <v>0</v>
      </c>
      <c r="Q54" s="179">
        <f t="shared" si="26"/>
        <v>0</v>
      </c>
      <c r="R54" s="179"/>
      <c r="S54" s="179" t="s">
        <v>282</v>
      </c>
      <c r="T54" s="180" t="s">
        <v>283</v>
      </c>
      <c r="U54" s="157">
        <v>0</v>
      </c>
      <c r="V54" s="157">
        <f t="shared" si="27"/>
        <v>0</v>
      </c>
      <c r="W54" s="157"/>
      <c r="X54" s="157" t="s">
        <v>292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293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4">
        <v>42</v>
      </c>
      <c r="B55" s="175" t="s">
        <v>2009</v>
      </c>
      <c r="C55" s="186" t="s">
        <v>2101</v>
      </c>
      <c r="D55" s="176" t="s">
        <v>445</v>
      </c>
      <c r="E55" s="177">
        <v>9</v>
      </c>
      <c r="F55" s="178"/>
      <c r="G55" s="179">
        <f t="shared" si="21"/>
        <v>0</v>
      </c>
      <c r="H55" s="178"/>
      <c r="I55" s="179">
        <f t="shared" si="22"/>
        <v>0</v>
      </c>
      <c r="J55" s="178"/>
      <c r="K55" s="179">
        <f t="shared" si="23"/>
        <v>0</v>
      </c>
      <c r="L55" s="179">
        <v>15</v>
      </c>
      <c r="M55" s="179">
        <f t="shared" si="24"/>
        <v>0</v>
      </c>
      <c r="N55" s="179">
        <v>0</v>
      </c>
      <c r="O55" s="179">
        <f t="shared" si="25"/>
        <v>0</v>
      </c>
      <c r="P55" s="179">
        <v>0</v>
      </c>
      <c r="Q55" s="179">
        <f t="shared" si="26"/>
        <v>0</v>
      </c>
      <c r="R55" s="179"/>
      <c r="S55" s="179" t="s">
        <v>282</v>
      </c>
      <c r="T55" s="180" t="s">
        <v>283</v>
      </c>
      <c r="U55" s="157">
        <v>0</v>
      </c>
      <c r="V55" s="157">
        <f t="shared" si="27"/>
        <v>0</v>
      </c>
      <c r="W55" s="157"/>
      <c r="X55" s="157" t="s">
        <v>292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293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4">
        <v>43</v>
      </c>
      <c r="B56" s="175" t="s">
        <v>2011</v>
      </c>
      <c r="C56" s="186" t="s">
        <v>2102</v>
      </c>
      <c r="D56" s="176" t="s">
        <v>445</v>
      </c>
      <c r="E56" s="177">
        <v>51</v>
      </c>
      <c r="F56" s="178"/>
      <c r="G56" s="179">
        <f t="shared" si="21"/>
        <v>0</v>
      </c>
      <c r="H56" s="178"/>
      <c r="I56" s="179">
        <f t="shared" si="22"/>
        <v>0</v>
      </c>
      <c r="J56" s="178"/>
      <c r="K56" s="179">
        <f t="shared" si="23"/>
        <v>0</v>
      </c>
      <c r="L56" s="179">
        <v>15</v>
      </c>
      <c r="M56" s="179">
        <f t="shared" si="24"/>
        <v>0</v>
      </c>
      <c r="N56" s="179">
        <v>0</v>
      </c>
      <c r="O56" s="179">
        <f t="shared" si="25"/>
        <v>0</v>
      </c>
      <c r="P56" s="179">
        <v>0</v>
      </c>
      <c r="Q56" s="179">
        <f t="shared" si="26"/>
        <v>0</v>
      </c>
      <c r="R56" s="179"/>
      <c r="S56" s="179" t="s">
        <v>282</v>
      </c>
      <c r="T56" s="180" t="s">
        <v>283</v>
      </c>
      <c r="U56" s="157">
        <v>0</v>
      </c>
      <c r="V56" s="157">
        <f t="shared" si="27"/>
        <v>0</v>
      </c>
      <c r="W56" s="157"/>
      <c r="X56" s="157" t="s">
        <v>292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293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4">
        <v>44</v>
      </c>
      <c r="B57" s="175" t="s">
        <v>2013</v>
      </c>
      <c r="C57" s="186" t="s">
        <v>2032</v>
      </c>
      <c r="D57" s="176" t="s">
        <v>445</v>
      </c>
      <c r="E57" s="177">
        <v>106</v>
      </c>
      <c r="F57" s="178"/>
      <c r="G57" s="179">
        <f t="shared" si="21"/>
        <v>0</v>
      </c>
      <c r="H57" s="178"/>
      <c r="I57" s="179">
        <f t="shared" si="22"/>
        <v>0</v>
      </c>
      <c r="J57" s="178"/>
      <c r="K57" s="179">
        <f t="shared" si="23"/>
        <v>0</v>
      </c>
      <c r="L57" s="179">
        <v>15</v>
      </c>
      <c r="M57" s="179">
        <f t="shared" si="24"/>
        <v>0</v>
      </c>
      <c r="N57" s="179">
        <v>0</v>
      </c>
      <c r="O57" s="179">
        <f t="shared" si="25"/>
        <v>0</v>
      </c>
      <c r="P57" s="179">
        <v>0</v>
      </c>
      <c r="Q57" s="179">
        <f t="shared" si="26"/>
        <v>0</v>
      </c>
      <c r="R57" s="179"/>
      <c r="S57" s="179" t="s">
        <v>282</v>
      </c>
      <c r="T57" s="180" t="s">
        <v>283</v>
      </c>
      <c r="U57" s="157">
        <v>0</v>
      </c>
      <c r="V57" s="157">
        <f t="shared" si="27"/>
        <v>0</v>
      </c>
      <c r="W57" s="157"/>
      <c r="X57" s="157" t="s">
        <v>292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293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4">
        <v>45</v>
      </c>
      <c r="B58" s="175" t="s">
        <v>2015</v>
      </c>
      <c r="C58" s="186" t="s">
        <v>2034</v>
      </c>
      <c r="D58" s="176" t="s">
        <v>445</v>
      </c>
      <c r="E58" s="177">
        <v>7</v>
      </c>
      <c r="F58" s="178"/>
      <c r="G58" s="179">
        <f t="shared" si="21"/>
        <v>0</v>
      </c>
      <c r="H58" s="178"/>
      <c r="I58" s="179">
        <f t="shared" si="22"/>
        <v>0</v>
      </c>
      <c r="J58" s="178"/>
      <c r="K58" s="179">
        <f t="shared" si="23"/>
        <v>0</v>
      </c>
      <c r="L58" s="179">
        <v>15</v>
      </c>
      <c r="M58" s="179">
        <f t="shared" si="24"/>
        <v>0</v>
      </c>
      <c r="N58" s="179">
        <v>0</v>
      </c>
      <c r="O58" s="179">
        <f t="shared" si="25"/>
        <v>0</v>
      </c>
      <c r="P58" s="179">
        <v>0</v>
      </c>
      <c r="Q58" s="179">
        <f t="shared" si="26"/>
        <v>0</v>
      </c>
      <c r="R58" s="179"/>
      <c r="S58" s="179" t="s">
        <v>282</v>
      </c>
      <c r="T58" s="180" t="s">
        <v>283</v>
      </c>
      <c r="U58" s="157">
        <v>0</v>
      </c>
      <c r="V58" s="157">
        <f t="shared" si="27"/>
        <v>0</v>
      </c>
      <c r="W58" s="157"/>
      <c r="X58" s="157" t="s">
        <v>292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293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4">
        <v>46</v>
      </c>
      <c r="B59" s="175" t="s">
        <v>2017</v>
      </c>
      <c r="C59" s="186" t="s">
        <v>2036</v>
      </c>
      <c r="D59" s="176" t="s">
        <v>445</v>
      </c>
      <c r="E59" s="177">
        <v>11</v>
      </c>
      <c r="F59" s="178"/>
      <c r="G59" s="179">
        <f t="shared" si="21"/>
        <v>0</v>
      </c>
      <c r="H59" s="178"/>
      <c r="I59" s="179">
        <f t="shared" si="22"/>
        <v>0</v>
      </c>
      <c r="J59" s="178"/>
      <c r="K59" s="179">
        <f t="shared" si="23"/>
        <v>0</v>
      </c>
      <c r="L59" s="179">
        <v>15</v>
      </c>
      <c r="M59" s="179">
        <f t="shared" si="24"/>
        <v>0</v>
      </c>
      <c r="N59" s="179">
        <v>0</v>
      </c>
      <c r="O59" s="179">
        <f t="shared" si="25"/>
        <v>0</v>
      </c>
      <c r="P59" s="179">
        <v>0</v>
      </c>
      <c r="Q59" s="179">
        <f t="shared" si="26"/>
        <v>0</v>
      </c>
      <c r="R59" s="179"/>
      <c r="S59" s="179" t="s">
        <v>282</v>
      </c>
      <c r="T59" s="180" t="s">
        <v>283</v>
      </c>
      <c r="U59" s="157">
        <v>0</v>
      </c>
      <c r="V59" s="157">
        <f t="shared" si="27"/>
        <v>0</v>
      </c>
      <c r="W59" s="157"/>
      <c r="X59" s="157" t="s">
        <v>292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293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4">
        <v>47</v>
      </c>
      <c r="B60" s="175" t="s">
        <v>2019</v>
      </c>
      <c r="C60" s="186" t="s">
        <v>2038</v>
      </c>
      <c r="D60" s="176" t="s">
        <v>2039</v>
      </c>
      <c r="E60" s="177">
        <v>1</v>
      </c>
      <c r="F60" s="178"/>
      <c r="G60" s="179">
        <f t="shared" si="21"/>
        <v>0</v>
      </c>
      <c r="H60" s="178"/>
      <c r="I60" s="179">
        <f t="shared" si="22"/>
        <v>0</v>
      </c>
      <c r="J60" s="178"/>
      <c r="K60" s="179">
        <f t="shared" si="23"/>
        <v>0</v>
      </c>
      <c r="L60" s="179">
        <v>15</v>
      </c>
      <c r="M60" s="179">
        <f t="shared" si="24"/>
        <v>0</v>
      </c>
      <c r="N60" s="179">
        <v>0</v>
      </c>
      <c r="O60" s="179">
        <f t="shared" si="25"/>
        <v>0</v>
      </c>
      <c r="P60" s="179">
        <v>0</v>
      </c>
      <c r="Q60" s="179">
        <f t="shared" si="26"/>
        <v>0</v>
      </c>
      <c r="R60" s="179"/>
      <c r="S60" s="179" t="s">
        <v>282</v>
      </c>
      <c r="T60" s="180" t="s">
        <v>283</v>
      </c>
      <c r="U60" s="157">
        <v>0</v>
      </c>
      <c r="V60" s="157">
        <f t="shared" si="27"/>
        <v>0</v>
      </c>
      <c r="W60" s="157"/>
      <c r="X60" s="157" t="s">
        <v>292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293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4">
        <v>48</v>
      </c>
      <c r="B61" s="175" t="s">
        <v>2021</v>
      </c>
      <c r="C61" s="186" t="s">
        <v>2041</v>
      </c>
      <c r="D61" s="176" t="s">
        <v>2039</v>
      </c>
      <c r="E61" s="177">
        <v>1</v>
      </c>
      <c r="F61" s="178"/>
      <c r="G61" s="179">
        <f t="shared" si="21"/>
        <v>0</v>
      </c>
      <c r="H61" s="178"/>
      <c r="I61" s="179">
        <f t="shared" si="22"/>
        <v>0</v>
      </c>
      <c r="J61" s="178"/>
      <c r="K61" s="179">
        <f t="shared" si="23"/>
        <v>0</v>
      </c>
      <c r="L61" s="179">
        <v>15</v>
      </c>
      <c r="M61" s="179">
        <f t="shared" si="24"/>
        <v>0</v>
      </c>
      <c r="N61" s="179">
        <v>0</v>
      </c>
      <c r="O61" s="179">
        <f t="shared" si="25"/>
        <v>0</v>
      </c>
      <c r="P61" s="179">
        <v>0</v>
      </c>
      <c r="Q61" s="179">
        <f t="shared" si="26"/>
        <v>0</v>
      </c>
      <c r="R61" s="179"/>
      <c r="S61" s="179" t="s">
        <v>282</v>
      </c>
      <c r="T61" s="180" t="s">
        <v>283</v>
      </c>
      <c r="U61" s="157">
        <v>0</v>
      </c>
      <c r="V61" s="157">
        <f t="shared" si="27"/>
        <v>0</v>
      </c>
      <c r="W61" s="157"/>
      <c r="X61" s="157" t="s">
        <v>292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293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61" t="s">
        <v>277</v>
      </c>
      <c r="B62" s="162" t="s">
        <v>120</v>
      </c>
      <c r="C62" s="183" t="s">
        <v>121</v>
      </c>
      <c r="D62" s="163"/>
      <c r="E62" s="164"/>
      <c r="F62" s="165"/>
      <c r="G62" s="165">
        <f>SUMIF(AG63:AG71,"&lt;&gt;NOR",G63:G71)</f>
        <v>0</v>
      </c>
      <c r="H62" s="165"/>
      <c r="I62" s="165">
        <f>SUM(I63:I71)</f>
        <v>0</v>
      </c>
      <c r="J62" s="165"/>
      <c r="K62" s="165">
        <f>SUM(K63:K71)</f>
        <v>0</v>
      </c>
      <c r="L62" s="165"/>
      <c r="M62" s="165">
        <f>SUM(M63:M71)</f>
        <v>0</v>
      </c>
      <c r="N62" s="165"/>
      <c r="O62" s="165">
        <f>SUM(O63:O71)</f>
        <v>0</v>
      </c>
      <c r="P62" s="165"/>
      <c r="Q62" s="165">
        <f>SUM(Q63:Q71)</f>
        <v>0</v>
      </c>
      <c r="R62" s="165"/>
      <c r="S62" s="165"/>
      <c r="T62" s="166"/>
      <c r="U62" s="160"/>
      <c r="V62" s="160">
        <f>SUM(V63:V71)</f>
        <v>0</v>
      </c>
      <c r="W62" s="160"/>
      <c r="X62" s="160"/>
      <c r="AG62" t="s">
        <v>278</v>
      </c>
    </row>
    <row r="63" spans="1:60" outlineLevel="1" x14ac:dyDescent="0.2">
      <c r="A63" s="174">
        <v>49</v>
      </c>
      <c r="B63" s="175" t="s">
        <v>2023</v>
      </c>
      <c r="C63" s="186" t="s">
        <v>2103</v>
      </c>
      <c r="D63" s="176" t="s">
        <v>445</v>
      </c>
      <c r="E63" s="177">
        <v>263</v>
      </c>
      <c r="F63" s="178"/>
      <c r="G63" s="179">
        <f t="shared" ref="G63:G71" si="28">ROUND(E63*F63,2)</f>
        <v>0</v>
      </c>
      <c r="H63" s="178"/>
      <c r="I63" s="179">
        <f t="shared" ref="I63:I71" si="29">ROUND(E63*H63,2)</f>
        <v>0</v>
      </c>
      <c r="J63" s="178"/>
      <c r="K63" s="179">
        <f t="shared" ref="K63:K71" si="30">ROUND(E63*J63,2)</f>
        <v>0</v>
      </c>
      <c r="L63" s="179">
        <v>15</v>
      </c>
      <c r="M63" s="179">
        <f t="shared" ref="M63:M71" si="31">G63*(1+L63/100)</f>
        <v>0</v>
      </c>
      <c r="N63" s="179">
        <v>0</v>
      </c>
      <c r="O63" s="179">
        <f t="shared" ref="O63:O71" si="32">ROUND(E63*N63,2)</f>
        <v>0</v>
      </c>
      <c r="P63" s="179">
        <v>0</v>
      </c>
      <c r="Q63" s="179">
        <f t="shared" ref="Q63:Q71" si="33">ROUND(E63*P63,2)</f>
        <v>0</v>
      </c>
      <c r="R63" s="179"/>
      <c r="S63" s="179" t="s">
        <v>282</v>
      </c>
      <c r="T63" s="180" t="s">
        <v>283</v>
      </c>
      <c r="U63" s="157">
        <v>0</v>
      </c>
      <c r="V63" s="157">
        <f t="shared" ref="V63:V71" si="34">ROUND(E63*U63,2)</f>
        <v>0</v>
      </c>
      <c r="W63" s="157"/>
      <c r="X63" s="157" t="s">
        <v>292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293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4">
        <v>50</v>
      </c>
      <c r="B64" s="175" t="s">
        <v>2025</v>
      </c>
      <c r="C64" s="186" t="s">
        <v>2104</v>
      </c>
      <c r="D64" s="176" t="s">
        <v>445</v>
      </c>
      <c r="E64" s="177">
        <v>20</v>
      </c>
      <c r="F64" s="178"/>
      <c r="G64" s="179">
        <f t="shared" si="28"/>
        <v>0</v>
      </c>
      <c r="H64" s="178"/>
      <c r="I64" s="179">
        <f t="shared" si="29"/>
        <v>0</v>
      </c>
      <c r="J64" s="178"/>
      <c r="K64" s="179">
        <f t="shared" si="30"/>
        <v>0</v>
      </c>
      <c r="L64" s="179">
        <v>15</v>
      </c>
      <c r="M64" s="179">
        <f t="shared" si="31"/>
        <v>0</v>
      </c>
      <c r="N64" s="179">
        <v>0</v>
      </c>
      <c r="O64" s="179">
        <f t="shared" si="32"/>
        <v>0</v>
      </c>
      <c r="P64" s="179">
        <v>0</v>
      </c>
      <c r="Q64" s="179">
        <f t="shared" si="33"/>
        <v>0</v>
      </c>
      <c r="R64" s="179"/>
      <c r="S64" s="179" t="s">
        <v>282</v>
      </c>
      <c r="T64" s="180" t="s">
        <v>283</v>
      </c>
      <c r="U64" s="157">
        <v>0</v>
      </c>
      <c r="V64" s="157">
        <f t="shared" si="34"/>
        <v>0</v>
      </c>
      <c r="W64" s="157"/>
      <c r="X64" s="157" t="s">
        <v>292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293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4">
        <v>51</v>
      </c>
      <c r="B65" s="175" t="s">
        <v>2027</v>
      </c>
      <c r="C65" s="186" t="s">
        <v>2105</v>
      </c>
      <c r="D65" s="176" t="s">
        <v>445</v>
      </c>
      <c r="E65" s="177">
        <v>437</v>
      </c>
      <c r="F65" s="178"/>
      <c r="G65" s="179">
        <f t="shared" si="28"/>
        <v>0</v>
      </c>
      <c r="H65" s="178"/>
      <c r="I65" s="179">
        <f t="shared" si="29"/>
        <v>0</v>
      </c>
      <c r="J65" s="178"/>
      <c r="K65" s="179">
        <f t="shared" si="30"/>
        <v>0</v>
      </c>
      <c r="L65" s="179">
        <v>15</v>
      </c>
      <c r="M65" s="179">
        <f t="shared" si="31"/>
        <v>0</v>
      </c>
      <c r="N65" s="179">
        <v>0</v>
      </c>
      <c r="O65" s="179">
        <f t="shared" si="32"/>
        <v>0</v>
      </c>
      <c r="P65" s="179">
        <v>0</v>
      </c>
      <c r="Q65" s="179">
        <f t="shared" si="33"/>
        <v>0</v>
      </c>
      <c r="R65" s="179"/>
      <c r="S65" s="179" t="s">
        <v>282</v>
      </c>
      <c r="T65" s="180" t="s">
        <v>283</v>
      </c>
      <c r="U65" s="157">
        <v>0</v>
      </c>
      <c r="V65" s="157">
        <f t="shared" si="34"/>
        <v>0</v>
      </c>
      <c r="W65" s="157"/>
      <c r="X65" s="157" t="s">
        <v>292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293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4">
        <v>52</v>
      </c>
      <c r="B66" s="175" t="s">
        <v>2029</v>
      </c>
      <c r="C66" s="186" t="s">
        <v>2106</v>
      </c>
      <c r="D66" s="176" t="s">
        <v>445</v>
      </c>
      <c r="E66" s="177">
        <v>9</v>
      </c>
      <c r="F66" s="178"/>
      <c r="G66" s="179">
        <f t="shared" si="28"/>
        <v>0</v>
      </c>
      <c r="H66" s="178"/>
      <c r="I66" s="179">
        <f t="shared" si="29"/>
        <v>0</v>
      </c>
      <c r="J66" s="178"/>
      <c r="K66" s="179">
        <f t="shared" si="30"/>
        <v>0</v>
      </c>
      <c r="L66" s="179">
        <v>15</v>
      </c>
      <c r="M66" s="179">
        <f t="shared" si="31"/>
        <v>0</v>
      </c>
      <c r="N66" s="179">
        <v>0</v>
      </c>
      <c r="O66" s="179">
        <f t="shared" si="32"/>
        <v>0</v>
      </c>
      <c r="P66" s="179">
        <v>0</v>
      </c>
      <c r="Q66" s="179">
        <f t="shared" si="33"/>
        <v>0</v>
      </c>
      <c r="R66" s="179"/>
      <c r="S66" s="179" t="s">
        <v>282</v>
      </c>
      <c r="T66" s="180" t="s">
        <v>283</v>
      </c>
      <c r="U66" s="157">
        <v>0</v>
      </c>
      <c r="V66" s="157">
        <f t="shared" si="34"/>
        <v>0</v>
      </c>
      <c r="W66" s="157"/>
      <c r="X66" s="157" t="s">
        <v>292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293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4">
        <v>53</v>
      </c>
      <c r="B67" s="175" t="s">
        <v>2031</v>
      </c>
      <c r="C67" s="186" t="s">
        <v>2047</v>
      </c>
      <c r="D67" s="176" t="s">
        <v>445</v>
      </c>
      <c r="E67" s="177">
        <v>51</v>
      </c>
      <c r="F67" s="178"/>
      <c r="G67" s="179">
        <f t="shared" si="28"/>
        <v>0</v>
      </c>
      <c r="H67" s="178"/>
      <c r="I67" s="179">
        <f t="shared" si="29"/>
        <v>0</v>
      </c>
      <c r="J67" s="178"/>
      <c r="K67" s="179">
        <f t="shared" si="30"/>
        <v>0</v>
      </c>
      <c r="L67" s="179">
        <v>15</v>
      </c>
      <c r="M67" s="179">
        <f t="shared" si="31"/>
        <v>0</v>
      </c>
      <c r="N67" s="179">
        <v>0</v>
      </c>
      <c r="O67" s="179">
        <f t="shared" si="32"/>
        <v>0</v>
      </c>
      <c r="P67" s="179">
        <v>0</v>
      </c>
      <c r="Q67" s="179">
        <f t="shared" si="33"/>
        <v>0</v>
      </c>
      <c r="R67" s="179"/>
      <c r="S67" s="179" t="s">
        <v>282</v>
      </c>
      <c r="T67" s="180" t="s">
        <v>283</v>
      </c>
      <c r="U67" s="157">
        <v>0</v>
      </c>
      <c r="V67" s="157">
        <f t="shared" si="34"/>
        <v>0</v>
      </c>
      <c r="W67" s="157"/>
      <c r="X67" s="157" t="s">
        <v>292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293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4">
        <v>54</v>
      </c>
      <c r="B68" s="175" t="s">
        <v>2033</v>
      </c>
      <c r="C68" s="186" t="s">
        <v>2107</v>
      </c>
      <c r="D68" s="176" t="s">
        <v>445</v>
      </c>
      <c r="E68" s="177">
        <v>106</v>
      </c>
      <c r="F68" s="178"/>
      <c r="G68" s="179">
        <f t="shared" si="28"/>
        <v>0</v>
      </c>
      <c r="H68" s="178"/>
      <c r="I68" s="179">
        <f t="shared" si="29"/>
        <v>0</v>
      </c>
      <c r="J68" s="178"/>
      <c r="K68" s="179">
        <f t="shared" si="30"/>
        <v>0</v>
      </c>
      <c r="L68" s="179">
        <v>15</v>
      </c>
      <c r="M68" s="179">
        <f t="shared" si="31"/>
        <v>0</v>
      </c>
      <c r="N68" s="179">
        <v>0</v>
      </c>
      <c r="O68" s="179">
        <f t="shared" si="32"/>
        <v>0</v>
      </c>
      <c r="P68" s="179">
        <v>0</v>
      </c>
      <c r="Q68" s="179">
        <f t="shared" si="33"/>
        <v>0</v>
      </c>
      <c r="R68" s="179"/>
      <c r="S68" s="179" t="s">
        <v>282</v>
      </c>
      <c r="T68" s="180" t="s">
        <v>283</v>
      </c>
      <c r="U68" s="157">
        <v>0</v>
      </c>
      <c r="V68" s="157">
        <f t="shared" si="34"/>
        <v>0</v>
      </c>
      <c r="W68" s="157"/>
      <c r="X68" s="157" t="s">
        <v>292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293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4">
        <v>55</v>
      </c>
      <c r="B69" s="175" t="s">
        <v>2035</v>
      </c>
      <c r="C69" s="186" t="s">
        <v>2053</v>
      </c>
      <c r="D69" s="176" t="s">
        <v>445</v>
      </c>
      <c r="E69" s="177">
        <v>7</v>
      </c>
      <c r="F69" s="178"/>
      <c r="G69" s="179">
        <f t="shared" si="28"/>
        <v>0</v>
      </c>
      <c r="H69" s="178"/>
      <c r="I69" s="179">
        <f t="shared" si="29"/>
        <v>0</v>
      </c>
      <c r="J69" s="178"/>
      <c r="K69" s="179">
        <f t="shared" si="30"/>
        <v>0</v>
      </c>
      <c r="L69" s="179">
        <v>15</v>
      </c>
      <c r="M69" s="179">
        <f t="shared" si="31"/>
        <v>0</v>
      </c>
      <c r="N69" s="179">
        <v>0</v>
      </c>
      <c r="O69" s="179">
        <f t="shared" si="32"/>
        <v>0</v>
      </c>
      <c r="P69" s="179">
        <v>0</v>
      </c>
      <c r="Q69" s="179">
        <f t="shared" si="33"/>
        <v>0</v>
      </c>
      <c r="R69" s="179"/>
      <c r="S69" s="179" t="s">
        <v>282</v>
      </c>
      <c r="T69" s="180" t="s">
        <v>283</v>
      </c>
      <c r="U69" s="157">
        <v>0</v>
      </c>
      <c r="V69" s="157">
        <f t="shared" si="34"/>
        <v>0</v>
      </c>
      <c r="W69" s="157"/>
      <c r="X69" s="157" t="s">
        <v>292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293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4">
        <v>56</v>
      </c>
      <c r="B70" s="175" t="s">
        <v>2037</v>
      </c>
      <c r="C70" s="186" t="s">
        <v>2055</v>
      </c>
      <c r="D70" s="176" t="s">
        <v>445</v>
      </c>
      <c r="E70" s="177">
        <v>11</v>
      </c>
      <c r="F70" s="178"/>
      <c r="G70" s="179">
        <f t="shared" si="28"/>
        <v>0</v>
      </c>
      <c r="H70" s="178"/>
      <c r="I70" s="179">
        <f t="shared" si="29"/>
        <v>0</v>
      </c>
      <c r="J70" s="178"/>
      <c r="K70" s="179">
        <f t="shared" si="30"/>
        <v>0</v>
      </c>
      <c r="L70" s="179">
        <v>15</v>
      </c>
      <c r="M70" s="179">
        <f t="shared" si="31"/>
        <v>0</v>
      </c>
      <c r="N70" s="179">
        <v>0</v>
      </c>
      <c r="O70" s="179">
        <f t="shared" si="32"/>
        <v>0</v>
      </c>
      <c r="P70" s="179">
        <v>0</v>
      </c>
      <c r="Q70" s="179">
        <f t="shared" si="33"/>
        <v>0</v>
      </c>
      <c r="R70" s="179"/>
      <c r="S70" s="179" t="s">
        <v>282</v>
      </c>
      <c r="T70" s="180" t="s">
        <v>283</v>
      </c>
      <c r="U70" s="157">
        <v>0</v>
      </c>
      <c r="V70" s="157">
        <f t="shared" si="34"/>
        <v>0</v>
      </c>
      <c r="W70" s="157"/>
      <c r="X70" s="157" t="s">
        <v>292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293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67">
        <v>57</v>
      </c>
      <c r="B71" s="168" t="s">
        <v>2040</v>
      </c>
      <c r="C71" s="184" t="s">
        <v>2059</v>
      </c>
      <c r="D71" s="169" t="s">
        <v>2039</v>
      </c>
      <c r="E71" s="170">
        <v>1</v>
      </c>
      <c r="F71" s="171"/>
      <c r="G71" s="172">
        <f t="shared" si="28"/>
        <v>0</v>
      </c>
      <c r="H71" s="171"/>
      <c r="I71" s="172">
        <f t="shared" si="29"/>
        <v>0</v>
      </c>
      <c r="J71" s="171"/>
      <c r="K71" s="172">
        <f t="shared" si="30"/>
        <v>0</v>
      </c>
      <c r="L71" s="172">
        <v>15</v>
      </c>
      <c r="M71" s="172">
        <f t="shared" si="31"/>
        <v>0</v>
      </c>
      <c r="N71" s="172">
        <v>0</v>
      </c>
      <c r="O71" s="172">
        <f t="shared" si="32"/>
        <v>0</v>
      </c>
      <c r="P71" s="172">
        <v>0</v>
      </c>
      <c r="Q71" s="172">
        <f t="shared" si="33"/>
        <v>0</v>
      </c>
      <c r="R71" s="172"/>
      <c r="S71" s="172" t="s">
        <v>282</v>
      </c>
      <c r="T71" s="173" t="s">
        <v>283</v>
      </c>
      <c r="U71" s="157">
        <v>0</v>
      </c>
      <c r="V71" s="157">
        <f t="shared" si="34"/>
        <v>0</v>
      </c>
      <c r="W71" s="157"/>
      <c r="X71" s="157" t="s">
        <v>284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285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5"/>
      <c r="B72" s="6"/>
      <c r="C72" s="187"/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AE72">
        <v>15</v>
      </c>
      <c r="AF72">
        <v>21</v>
      </c>
    </row>
    <row r="73" spans="1:60" x14ac:dyDescent="0.2">
      <c r="A73" s="151"/>
      <c r="B73" s="152" t="s">
        <v>29</v>
      </c>
      <c r="C73" s="188"/>
      <c r="D73" s="153"/>
      <c r="E73" s="154"/>
      <c r="F73" s="154"/>
      <c r="G73" s="182">
        <f>G8+G18+G26+G42+G47+G52+G62</f>
        <v>0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AE73">
        <f>SUMIF(L7:L71,AE72,G7:G71)</f>
        <v>0</v>
      </c>
      <c r="AF73">
        <f>SUMIF(L7:L71,AF72,G7:G71)</f>
        <v>0</v>
      </c>
      <c r="AG73" t="s">
        <v>1923</v>
      </c>
    </row>
    <row r="74" spans="1:60" x14ac:dyDescent="0.2">
      <c r="C74" s="189"/>
      <c r="D74" s="139"/>
      <c r="AG74" t="s">
        <v>1925</v>
      </c>
    </row>
    <row r="75" spans="1:60" x14ac:dyDescent="0.2">
      <c r="D75" s="139"/>
    </row>
    <row r="76" spans="1:60" x14ac:dyDescent="0.2">
      <c r="D76" s="139"/>
    </row>
    <row r="77" spans="1:60" x14ac:dyDescent="0.2">
      <c r="D77" s="139"/>
    </row>
    <row r="78" spans="1:60" x14ac:dyDescent="0.2">
      <c r="D78" s="139"/>
    </row>
    <row r="79" spans="1:60" x14ac:dyDescent="0.2">
      <c r="D79" s="139"/>
    </row>
    <row r="80" spans="1:60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5ArpQ5wFCKDtmuQ8kVYv+I+Ugtc5S4NyePqw6p1mWn+X4ENY8E0WRDz4MR3YWKxW4ZXMjxtUqjWj5tjRcP48LQ==" saltValue="3qgfH6iikeqyJnMw5s3Rx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58</v>
      </c>
      <c r="C3" s="245" t="s">
        <v>59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66</v>
      </c>
      <c r="C4" s="248" t="s">
        <v>67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145</v>
      </c>
      <c r="C8" s="183" t="s">
        <v>146</v>
      </c>
      <c r="D8" s="163"/>
      <c r="E8" s="164"/>
      <c r="F8" s="165"/>
      <c r="G8" s="165">
        <f>SUMIF(AG9:AG18,"&lt;&gt;NOR",G9:G18)</f>
        <v>0</v>
      </c>
      <c r="H8" s="165"/>
      <c r="I8" s="165">
        <f>SUM(I9:I18)</f>
        <v>0</v>
      </c>
      <c r="J8" s="165"/>
      <c r="K8" s="165">
        <f>SUM(K9:K18)</f>
        <v>0</v>
      </c>
      <c r="L8" s="165"/>
      <c r="M8" s="165">
        <f>SUM(M9:M18)</f>
        <v>0</v>
      </c>
      <c r="N8" s="165"/>
      <c r="O8" s="165">
        <f>SUM(O9:O18)</f>
        <v>0</v>
      </c>
      <c r="P8" s="165"/>
      <c r="Q8" s="165">
        <f>SUM(Q9:Q18)</f>
        <v>0</v>
      </c>
      <c r="R8" s="165"/>
      <c r="S8" s="165"/>
      <c r="T8" s="166"/>
      <c r="U8" s="160"/>
      <c r="V8" s="160">
        <f>SUM(V9:V18)</f>
        <v>0</v>
      </c>
      <c r="W8" s="160"/>
      <c r="X8" s="160"/>
      <c r="AG8" t="s">
        <v>278</v>
      </c>
    </row>
    <row r="9" spans="1:60" outlineLevel="1" x14ac:dyDescent="0.2">
      <c r="A9" s="174">
        <v>1</v>
      </c>
      <c r="B9" s="175" t="s">
        <v>1926</v>
      </c>
      <c r="C9" s="186" t="s">
        <v>2108</v>
      </c>
      <c r="D9" s="176" t="s">
        <v>2039</v>
      </c>
      <c r="E9" s="177">
        <v>1</v>
      </c>
      <c r="F9" s="178"/>
      <c r="G9" s="179">
        <f t="shared" ref="G9:G18" si="0">ROUND(E9*F9,2)</f>
        <v>0</v>
      </c>
      <c r="H9" s="178"/>
      <c r="I9" s="179">
        <f t="shared" ref="I9:I18" si="1">ROUND(E9*H9,2)</f>
        <v>0</v>
      </c>
      <c r="J9" s="178"/>
      <c r="K9" s="179">
        <f t="shared" ref="K9:K18" si="2">ROUND(E9*J9,2)</f>
        <v>0</v>
      </c>
      <c r="L9" s="179">
        <v>15</v>
      </c>
      <c r="M9" s="179">
        <f t="shared" ref="M9:M18" si="3">G9*(1+L9/100)</f>
        <v>0</v>
      </c>
      <c r="N9" s="179">
        <v>0</v>
      </c>
      <c r="O9" s="179">
        <f t="shared" ref="O9:O18" si="4">ROUND(E9*N9,2)</f>
        <v>0</v>
      </c>
      <c r="P9" s="179">
        <v>0</v>
      </c>
      <c r="Q9" s="179">
        <f t="shared" ref="Q9:Q18" si="5">ROUND(E9*P9,2)</f>
        <v>0</v>
      </c>
      <c r="R9" s="179"/>
      <c r="S9" s="179" t="s">
        <v>282</v>
      </c>
      <c r="T9" s="180" t="s">
        <v>283</v>
      </c>
      <c r="U9" s="157">
        <v>0</v>
      </c>
      <c r="V9" s="157">
        <f t="shared" ref="V9:V18" si="6">ROUND(E9*U9,2)</f>
        <v>0</v>
      </c>
      <c r="W9" s="157"/>
      <c r="X9" s="157" t="s">
        <v>284</v>
      </c>
      <c r="Y9" s="148"/>
      <c r="Z9" s="148"/>
      <c r="AA9" s="148"/>
      <c r="AB9" s="148"/>
      <c r="AC9" s="148"/>
      <c r="AD9" s="148"/>
      <c r="AE9" s="148"/>
      <c r="AF9" s="148"/>
      <c r="AG9" s="148" t="s">
        <v>285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4">
        <v>2</v>
      </c>
      <c r="B10" s="175" t="s">
        <v>1929</v>
      </c>
      <c r="C10" s="186" t="s">
        <v>2109</v>
      </c>
      <c r="D10" s="176" t="s">
        <v>1169</v>
      </c>
      <c r="E10" s="177">
        <v>80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15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282</v>
      </c>
      <c r="T10" s="180" t="s">
        <v>283</v>
      </c>
      <c r="U10" s="157">
        <v>0</v>
      </c>
      <c r="V10" s="157">
        <f t="shared" si="6"/>
        <v>0</v>
      </c>
      <c r="W10" s="157"/>
      <c r="X10" s="157" t="s">
        <v>292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293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3</v>
      </c>
      <c r="B11" s="175" t="s">
        <v>1931</v>
      </c>
      <c r="C11" s="186" t="s">
        <v>2110</v>
      </c>
      <c r="D11" s="176" t="s">
        <v>1169</v>
      </c>
      <c r="E11" s="177">
        <v>24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15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282</v>
      </c>
      <c r="T11" s="180" t="s">
        <v>283</v>
      </c>
      <c r="U11" s="157">
        <v>0</v>
      </c>
      <c r="V11" s="157">
        <f t="shared" si="6"/>
        <v>0</v>
      </c>
      <c r="W11" s="157"/>
      <c r="X11" s="157" t="s">
        <v>292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293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4">
        <v>4</v>
      </c>
      <c r="B12" s="175" t="s">
        <v>1933</v>
      </c>
      <c r="C12" s="186" t="s">
        <v>2111</v>
      </c>
      <c r="D12" s="176" t="s">
        <v>1169</v>
      </c>
      <c r="E12" s="177">
        <v>5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15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282</v>
      </c>
      <c r="T12" s="180" t="s">
        <v>283</v>
      </c>
      <c r="U12" s="157">
        <v>0</v>
      </c>
      <c r="V12" s="157">
        <f t="shared" si="6"/>
        <v>0</v>
      </c>
      <c r="W12" s="157"/>
      <c r="X12" s="157" t="s">
        <v>292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293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5</v>
      </c>
      <c r="B13" s="175" t="s">
        <v>1935</v>
      </c>
      <c r="C13" s="186" t="s">
        <v>2112</v>
      </c>
      <c r="D13" s="176" t="s">
        <v>1169</v>
      </c>
      <c r="E13" s="177">
        <v>72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15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282</v>
      </c>
      <c r="T13" s="180" t="s">
        <v>283</v>
      </c>
      <c r="U13" s="157">
        <v>0</v>
      </c>
      <c r="V13" s="157">
        <f t="shared" si="6"/>
        <v>0</v>
      </c>
      <c r="W13" s="157"/>
      <c r="X13" s="157" t="s">
        <v>292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293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4">
        <v>6</v>
      </c>
      <c r="B14" s="175" t="s">
        <v>1937</v>
      </c>
      <c r="C14" s="186" t="s">
        <v>2113</v>
      </c>
      <c r="D14" s="176" t="s">
        <v>1169</v>
      </c>
      <c r="E14" s="177">
        <v>9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15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282</v>
      </c>
      <c r="T14" s="180" t="s">
        <v>283</v>
      </c>
      <c r="U14" s="157">
        <v>0</v>
      </c>
      <c r="V14" s="157">
        <f t="shared" si="6"/>
        <v>0</v>
      </c>
      <c r="W14" s="157"/>
      <c r="X14" s="157" t="s">
        <v>292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293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7</v>
      </c>
      <c r="B15" s="175" t="s">
        <v>1939</v>
      </c>
      <c r="C15" s="186" t="s">
        <v>2114</v>
      </c>
      <c r="D15" s="176" t="s">
        <v>1169</v>
      </c>
      <c r="E15" s="177">
        <v>16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15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282</v>
      </c>
      <c r="T15" s="180" t="s">
        <v>283</v>
      </c>
      <c r="U15" s="157">
        <v>0</v>
      </c>
      <c r="V15" s="157">
        <f t="shared" si="6"/>
        <v>0</v>
      </c>
      <c r="W15" s="157"/>
      <c r="X15" s="157" t="s">
        <v>292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293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8</v>
      </c>
      <c r="B16" s="175" t="s">
        <v>1941</v>
      </c>
      <c r="C16" s="186" t="s">
        <v>2115</v>
      </c>
      <c r="D16" s="176" t="s">
        <v>2039</v>
      </c>
      <c r="E16" s="177">
        <v>1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15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282</v>
      </c>
      <c r="T16" s="180" t="s">
        <v>283</v>
      </c>
      <c r="U16" s="157">
        <v>0</v>
      </c>
      <c r="V16" s="157">
        <f t="shared" si="6"/>
        <v>0</v>
      </c>
      <c r="W16" s="157"/>
      <c r="X16" s="157" t="s">
        <v>292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293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4">
        <v>9</v>
      </c>
      <c r="B17" s="175" t="s">
        <v>1943</v>
      </c>
      <c r="C17" s="186" t="s">
        <v>2116</v>
      </c>
      <c r="D17" s="176" t="s">
        <v>2039</v>
      </c>
      <c r="E17" s="177">
        <v>1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15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282</v>
      </c>
      <c r="T17" s="180" t="s">
        <v>283</v>
      </c>
      <c r="U17" s="157">
        <v>0</v>
      </c>
      <c r="V17" s="157">
        <f t="shared" si="6"/>
        <v>0</v>
      </c>
      <c r="W17" s="157"/>
      <c r="X17" s="157" t="s">
        <v>292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293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10</v>
      </c>
      <c r="B18" s="168" t="s">
        <v>1945</v>
      </c>
      <c r="C18" s="184" t="s">
        <v>2117</v>
      </c>
      <c r="D18" s="169" t="s">
        <v>2039</v>
      </c>
      <c r="E18" s="170">
        <v>1</v>
      </c>
      <c r="F18" s="171"/>
      <c r="G18" s="172">
        <f t="shared" si="0"/>
        <v>0</v>
      </c>
      <c r="H18" s="171"/>
      <c r="I18" s="172">
        <f t="shared" si="1"/>
        <v>0</v>
      </c>
      <c r="J18" s="171"/>
      <c r="K18" s="172">
        <f t="shared" si="2"/>
        <v>0</v>
      </c>
      <c r="L18" s="172">
        <v>15</v>
      </c>
      <c r="M18" s="172">
        <f t="shared" si="3"/>
        <v>0</v>
      </c>
      <c r="N18" s="172">
        <v>0</v>
      </c>
      <c r="O18" s="172">
        <f t="shared" si="4"/>
        <v>0</v>
      </c>
      <c r="P18" s="172">
        <v>0</v>
      </c>
      <c r="Q18" s="172">
        <f t="shared" si="5"/>
        <v>0</v>
      </c>
      <c r="R18" s="172"/>
      <c r="S18" s="172" t="s">
        <v>282</v>
      </c>
      <c r="T18" s="173" t="s">
        <v>283</v>
      </c>
      <c r="U18" s="157">
        <v>0</v>
      </c>
      <c r="V18" s="157">
        <f t="shared" si="6"/>
        <v>0</v>
      </c>
      <c r="W18" s="157"/>
      <c r="X18" s="157" t="s">
        <v>292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293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5"/>
      <c r="B19" s="6"/>
      <c r="C19" s="187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AE19">
        <v>15</v>
      </c>
      <c r="AF19">
        <v>21</v>
      </c>
    </row>
    <row r="20" spans="1:60" x14ac:dyDescent="0.2">
      <c r="A20" s="151"/>
      <c r="B20" s="152" t="s">
        <v>29</v>
      </c>
      <c r="C20" s="188"/>
      <c r="D20" s="153"/>
      <c r="E20" s="154"/>
      <c r="F20" s="154"/>
      <c r="G20" s="182">
        <f>G8</f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AE20">
        <f>SUMIF(L7:L18,AE19,G7:G18)</f>
        <v>0</v>
      </c>
      <c r="AF20">
        <f>SUMIF(L7:L18,AF19,G7:G18)</f>
        <v>0</v>
      </c>
      <c r="AG20" t="s">
        <v>1923</v>
      </c>
    </row>
    <row r="21" spans="1:60" x14ac:dyDescent="0.2">
      <c r="C21" s="189"/>
      <c r="D21" s="139"/>
      <c r="AG21" t="s">
        <v>1925</v>
      </c>
    </row>
    <row r="22" spans="1:60" x14ac:dyDescent="0.2">
      <c r="D22" s="139"/>
    </row>
    <row r="23" spans="1:60" x14ac:dyDescent="0.2">
      <c r="D23" s="139"/>
    </row>
    <row r="24" spans="1:60" x14ac:dyDescent="0.2">
      <c r="D24" s="139"/>
    </row>
    <row r="25" spans="1:60" x14ac:dyDescent="0.2">
      <c r="D25" s="139"/>
    </row>
    <row r="26" spans="1:60" x14ac:dyDescent="0.2">
      <c r="D26" s="139"/>
    </row>
    <row r="27" spans="1:60" x14ac:dyDescent="0.2">
      <c r="D27" s="139"/>
    </row>
    <row r="28" spans="1:60" x14ac:dyDescent="0.2">
      <c r="D28" s="139"/>
    </row>
    <row r="29" spans="1:60" x14ac:dyDescent="0.2">
      <c r="D29" s="139"/>
    </row>
    <row r="30" spans="1:60" x14ac:dyDescent="0.2">
      <c r="D30" s="139"/>
    </row>
    <row r="31" spans="1:60" x14ac:dyDescent="0.2">
      <c r="D31" s="139"/>
    </row>
    <row r="32" spans="1:60" x14ac:dyDescent="0.2">
      <c r="D32" s="139"/>
    </row>
    <row r="33" spans="4:4" x14ac:dyDescent="0.2">
      <c r="D33" s="139"/>
    </row>
    <row r="34" spans="4:4" x14ac:dyDescent="0.2">
      <c r="D34" s="139"/>
    </row>
    <row r="35" spans="4:4" x14ac:dyDescent="0.2">
      <c r="D35" s="139"/>
    </row>
    <row r="36" spans="4:4" x14ac:dyDescent="0.2">
      <c r="D36" s="139"/>
    </row>
    <row r="37" spans="4:4" x14ac:dyDescent="0.2">
      <c r="D37" s="139"/>
    </row>
    <row r="38" spans="4:4" x14ac:dyDescent="0.2">
      <c r="D38" s="139"/>
    </row>
    <row r="39" spans="4:4" x14ac:dyDescent="0.2">
      <c r="D39" s="139"/>
    </row>
    <row r="40" spans="4:4" x14ac:dyDescent="0.2">
      <c r="D40" s="139"/>
    </row>
    <row r="41" spans="4:4" x14ac:dyDescent="0.2">
      <c r="D41" s="139"/>
    </row>
    <row r="42" spans="4:4" x14ac:dyDescent="0.2">
      <c r="D42" s="139"/>
    </row>
    <row r="43" spans="4:4" x14ac:dyDescent="0.2">
      <c r="D43" s="139"/>
    </row>
    <row r="44" spans="4:4" x14ac:dyDescent="0.2">
      <c r="D44" s="139"/>
    </row>
    <row r="45" spans="4:4" x14ac:dyDescent="0.2">
      <c r="D45" s="139"/>
    </row>
    <row r="46" spans="4:4" x14ac:dyDescent="0.2">
      <c r="D46" s="139"/>
    </row>
    <row r="47" spans="4:4" x14ac:dyDescent="0.2">
      <c r="D47" s="139"/>
    </row>
    <row r="48" spans="4:4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G8l1cX2c2N//mCv9XuTELl9eOADeLQNxovM/XKRrvA4ajLXQEWhwb3NJOha60mYkOHErtyK8kYTq6VXCbrhNxw==" saltValue="C7IQ6hgAHO6BFGEXvo/lL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58</v>
      </c>
      <c r="C3" s="245" t="s">
        <v>59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68</v>
      </c>
      <c r="C4" s="248" t="s">
        <v>69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145</v>
      </c>
      <c r="C8" s="183" t="s">
        <v>147</v>
      </c>
      <c r="D8" s="163"/>
      <c r="E8" s="164"/>
      <c r="F8" s="165"/>
      <c r="G8" s="165">
        <f>SUMIF(AG9:AG64,"&lt;&gt;NOR",G9:G64)</f>
        <v>0</v>
      </c>
      <c r="H8" s="165"/>
      <c r="I8" s="165">
        <f>SUM(I9:I64)</f>
        <v>0</v>
      </c>
      <c r="J8" s="165"/>
      <c r="K8" s="165">
        <f>SUM(K9:K64)</f>
        <v>0</v>
      </c>
      <c r="L8" s="165"/>
      <c r="M8" s="165">
        <f>SUM(M9:M64)</f>
        <v>0</v>
      </c>
      <c r="N8" s="165"/>
      <c r="O8" s="165">
        <f>SUM(O9:O64)</f>
        <v>0</v>
      </c>
      <c r="P8" s="165"/>
      <c r="Q8" s="165">
        <f>SUM(Q9:Q64)</f>
        <v>0</v>
      </c>
      <c r="R8" s="165"/>
      <c r="S8" s="165"/>
      <c r="T8" s="166"/>
      <c r="U8" s="160"/>
      <c r="V8" s="160">
        <f>SUM(V9:V64)</f>
        <v>0</v>
      </c>
      <c r="W8" s="160"/>
      <c r="X8" s="160"/>
      <c r="AG8" t="s">
        <v>278</v>
      </c>
    </row>
    <row r="9" spans="1:60" outlineLevel="1" x14ac:dyDescent="0.2">
      <c r="A9" s="167">
        <v>1</v>
      </c>
      <c r="B9" s="168" t="s">
        <v>2118</v>
      </c>
      <c r="C9" s="184" t="s">
        <v>2119</v>
      </c>
      <c r="D9" s="169" t="s">
        <v>290</v>
      </c>
      <c r="E9" s="170">
        <v>254.4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282</v>
      </c>
      <c r="T9" s="173" t="s">
        <v>283</v>
      </c>
      <c r="U9" s="157">
        <v>0</v>
      </c>
      <c r="V9" s="157">
        <f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293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40" t="s">
        <v>2120</v>
      </c>
      <c r="D10" s="241"/>
      <c r="E10" s="241"/>
      <c r="F10" s="241"/>
      <c r="G10" s="241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1514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1" t="str">
        <f>C10</f>
        <v>Hloubení zapažených i nezapažených rýh šířky přes 600 do 2 000 mm  s urovnáním dna do předepsaného profilu a spádu v hornině tř. 3 přes 100 do 1 000 m3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2121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287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2122</v>
      </c>
      <c r="D12" s="158"/>
      <c r="E12" s="159">
        <v>254.4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287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2</v>
      </c>
      <c r="B13" s="168" t="s">
        <v>2123</v>
      </c>
      <c r="C13" s="184" t="s">
        <v>2124</v>
      </c>
      <c r="D13" s="169" t="s">
        <v>290</v>
      </c>
      <c r="E13" s="170">
        <v>76.320000000000007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15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282</v>
      </c>
      <c r="T13" s="173" t="s">
        <v>283</v>
      </c>
      <c r="U13" s="157">
        <v>0</v>
      </c>
      <c r="V13" s="157">
        <f>ROUND(E13*U13,2)</f>
        <v>0</v>
      </c>
      <c r="W13" s="157"/>
      <c r="X13" s="157" t="s">
        <v>292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293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55"/>
      <c r="B14" s="156"/>
      <c r="C14" s="240" t="s">
        <v>2125</v>
      </c>
      <c r="D14" s="241"/>
      <c r="E14" s="241"/>
      <c r="F14" s="241"/>
      <c r="G14" s="241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1514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81" t="str">
        <f>C14</f>
        <v>Hloubení zapažených i nezapažených rýh šířky přes 600 do 2 000 mm  s urovnáním dna do předepsaného profilu a spádu v hornině tř. 3 Příplatek kcenám za lepivost horniny tř. 3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42" t="s">
        <v>2126</v>
      </c>
      <c r="D15" s="243"/>
      <c r="E15" s="243"/>
      <c r="F15" s="243"/>
      <c r="G15" s="243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1514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2127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287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2128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287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2129</v>
      </c>
      <c r="D18" s="158"/>
      <c r="E18" s="159">
        <v>76.320000000000007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287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7">
        <v>3</v>
      </c>
      <c r="B19" s="168" t="s">
        <v>2130</v>
      </c>
      <c r="C19" s="184" t="s">
        <v>2131</v>
      </c>
      <c r="D19" s="169" t="s">
        <v>290</v>
      </c>
      <c r="E19" s="170">
        <v>254.4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15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282</v>
      </c>
      <c r="T19" s="173" t="s">
        <v>283</v>
      </c>
      <c r="U19" s="157">
        <v>0</v>
      </c>
      <c r="V19" s="157">
        <f>ROUND(E19*U19,2)</f>
        <v>0</v>
      </c>
      <c r="W19" s="157"/>
      <c r="X19" s="157" t="s">
        <v>292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293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55"/>
      <c r="B20" s="156"/>
      <c r="C20" s="240" t="s">
        <v>2132</v>
      </c>
      <c r="D20" s="241"/>
      <c r="E20" s="241"/>
      <c r="F20" s="241"/>
      <c r="G20" s="241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1514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81" t="str">
        <f>C20</f>
        <v>Svislé přemístění výkopku  bez naložení do dopravní nádoby avšak s vyprázdněním dopravní nádoby na hromadu nebo do dopravního prostředku z horniny tř. 1 až 4, při hloubce výkopu přes 1 do 2,5 m</v>
      </c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42" t="s">
        <v>2133</v>
      </c>
      <c r="D21" s="243"/>
      <c r="E21" s="243"/>
      <c r="F21" s="243"/>
      <c r="G21" s="243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1514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2127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287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2122</v>
      </c>
      <c r="D23" s="158"/>
      <c r="E23" s="159">
        <v>254.4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287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7">
        <v>4</v>
      </c>
      <c r="B24" s="168" t="s">
        <v>2134</v>
      </c>
      <c r="C24" s="184" t="s">
        <v>2135</v>
      </c>
      <c r="D24" s="169" t="s">
        <v>290</v>
      </c>
      <c r="E24" s="170">
        <v>321.70000000000005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15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/>
      <c r="S24" s="172" t="s">
        <v>282</v>
      </c>
      <c r="T24" s="173" t="s">
        <v>283</v>
      </c>
      <c r="U24" s="157">
        <v>0</v>
      </c>
      <c r="V24" s="157">
        <f>ROUND(E24*U24,2)</f>
        <v>0</v>
      </c>
      <c r="W24" s="157"/>
      <c r="X24" s="157" t="s">
        <v>292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293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55"/>
      <c r="B25" s="156"/>
      <c r="C25" s="240" t="s">
        <v>2136</v>
      </c>
      <c r="D25" s="241"/>
      <c r="E25" s="241"/>
      <c r="F25" s="241"/>
      <c r="G25" s="241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1514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81" t="str">
        <f>C25</f>
        <v>Vodorovné přemístění výkopku nebo sypaniny po suchu  na obvyklém dopravním prostředku, bez naložení výkopku, avšak se složením bez rozhrnutí z horniny tř. 1 až 4 na vzdálenost přes 50 do 500 m</v>
      </c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42" t="s">
        <v>2137</v>
      </c>
      <c r="D26" s="243"/>
      <c r="E26" s="243"/>
      <c r="F26" s="243"/>
      <c r="G26" s="243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1514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42" t="s">
        <v>2138</v>
      </c>
      <c r="D27" s="243"/>
      <c r="E27" s="243"/>
      <c r="F27" s="243"/>
      <c r="G27" s="243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1514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2139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287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2139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287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2140</v>
      </c>
      <c r="D30" s="158"/>
      <c r="E30" s="159">
        <v>321.70000000000005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287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5</v>
      </c>
      <c r="B31" s="168" t="s">
        <v>2141</v>
      </c>
      <c r="C31" s="184" t="s">
        <v>2142</v>
      </c>
      <c r="D31" s="169" t="s">
        <v>290</v>
      </c>
      <c r="E31" s="170">
        <v>93.550000000000011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15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282</v>
      </c>
      <c r="T31" s="173" t="s">
        <v>283</v>
      </c>
      <c r="U31" s="157">
        <v>0</v>
      </c>
      <c r="V31" s="157">
        <f>ROUND(E31*U31,2)</f>
        <v>0</v>
      </c>
      <c r="W31" s="157"/>
      <c r="X31" s="157" t="s">
        <v>292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293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55"/>
      <c r="B32" s="156"/>
      <c r="C32" s="240" t="s">
        <v>2143</v>
      </c>
      <c r="D32" s="241"/>
      <c r="E32" s="241"/>
      <c r="F32" s="241"/>
      <c r="G32" s="241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1514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81" t="str">
        <f>C32</f>
        <v>Vodorovné přemístění výkopku nebo sypaniny po suchu  na obvyklém dopravním prostředku, bez naložení výkopku, avšak se složením bez rozhrnutí z horniny tř. 1 až 4 na vzdálenost přes 9 000 do 10 000 m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42" t="s">
        <v>2144</v>
      </c>
      <c r="D33" s="243"/>
      <c r="E33" s="243"/>
      <c r="F33" s="243"/>
      <c r="G33" s="243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1514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2145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287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2146</v>
      </c>
      <c r="D35" s="158"/>
      <c r="E35" s="159">
        <v>93.550000000000011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287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7">
        <v>6</v>
      </c>
      <c r="B36" s="168" t="s">
        <v>2147</v>
      </c>
      <c r="C36" s="184" t="s">
        <v>2148</v>
      </c>
      <c r="D36" s="169" t="s">
        <v>290</v>
      </c>
      <c r="E36" s="170">
        <v>254.4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15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/>
      <c r="S36" s="172" t="s">
        <v>282</v>
      </c>
      <c r="T36" s="173" t="s">
        <v>283</v>
      </c>
      <c r="U36" s="157">
        <v>0</v>
      </c>
      <c r="V36" s="157">
        <f>ROUND(E36*U36,2)</f>
        <v>0</v>
      </c>
      <c r="W36" s="157"/>
      <c r="X36" s="157" t="s">
        <v>292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293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40" t="s">
        <v>2149</v>
      </c>
      <c r="D37" s="241"/>
      <c r="E37" s="241"/>
      <c r="F37" s="241"/>
      <c r="G37" s="241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1514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81" t="str">
        <f>C37</f>
        <v>Nakládání, skládání a překládání neulehlého výkopku nebo sypaniny  nakládání, množství přes 100 m3, zhornin tř. 1 až 4</v>
      </c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242" t="s">
        <v>2150</v>
      </c>
      <c r="D38" s="243"/>
      <c r="E38" s="243"/>
      <c r="F38" s="243"/>
      <c r="G38" s="243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1514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242" t="s">
        <v>2151</v>
      </c>
      <c r="D39" s="243"/>
      <c r="E39" s="243"/>
      <c r="F39" s="243"/>
      <c r="G39" s="243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1514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2152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287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2139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287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2122</v>
      </c>
      <c r="D42" s="158"/>
      <c r="E42" s="159">
        <v>254.4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287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7">
        <v>7</v>
      </c>
      <c r="B43" s="168" t="s">
        <v>2153</v>
      </c>
      <c r="C43" s="184" t="s">
        <v>2154</v>
      </c>
      <c r="D43" s="169" t="s">
        <v>290</v>
      </c>
      <c r="E43" s="170">
        <v>93.550000000000011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15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/>
      <c r="S43" s="172" t="s">
        <v>282</v>
      </c>
      <c r="T43" s="173" t="s">
        <v>283</v>
      </c>
      <c r="U43" s="157">
        <v>0</v>
      </c>
      <c r="V43" s="157">
        <f>ROUND(E43*U43,2)</f>
        <v>0</v>
      </c>
      <c r="W43" s="157"/>
      <c r="X43" s="157" t="s">
        <v>292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293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40" t="s">
        <v>2155</v>
      </c>
      <c r="D44" s="241"/>
      <c r="E44" s="241"/>
      <c r="F44" s="241"/>
      <c r="G44" s="241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1514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2152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287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2146</v>
      </c>
      <c r="D46" s="158"/>
      <c r="E46" s="159">
        <v>93.550000000000011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287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7">
        <v>8</v>
      </c>
      <c r="B47" s="168" t="s">
        <v>2156</v>
      </c>
      <c r="C47" s="184" t="s">
        <v>2157</v>
      </c>
      <c r="D47" s="169" t="s">
        <v>364</v>
      </c>
      <c r="E47" s="170">
        <v>187.10000000000002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15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/>
      <c r="S47" s="172" t="s">
        <v>282</v>
      </c>
      <c r="T47" s="173" t="s">
        <v>283</v>
      </c>
      <c r="U47" s="157">
        <v>0</v>
      </c>
      <c r="V47" s="157">
        <f>ROUND(E47*U47,2)</f>
        <v>0</v>
      </c>
      <c r="W47" s="157"/>
      <c r="X47" s="157" t="s">
        <v>292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293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240" t="s">
        <v>2158</v>
      </c>
      <c r="D48" s="241"/>
      <c r="E48" s="241"/>
      <c r="F48" s="241"/>
      <c r="G48" s="241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1514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81" t="str">
        <f>C48</f>
        <v>Poplatek za uložení stavebního odpadu na skládce (skládkovné) zeminy a kameniva zatříděného do Katalogu odpadů pod kódem 170 504</v>
      </c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2152</v>
      </c>
      <c r="D49" s="158"/>
      <c r="E49" s="159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287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2159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287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2160</v>
      </c>
      <c r="D51" s="158"/>
      <c r="E51" s="159">
        <v>187.10000000000002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287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7">
        <v>9</v>
      </c>
      <c r="B52" s="168" t="s">
        <v>2161</v>
      </c>
      <c r="C52" s="184" t="s">
        <v>2162</v>
      </c>
      <c r="D52" s="169" t="s">
        <v>290</v>
      </c>
      <c r="E52" s="170">
        <v>160.85000000000002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15</v>
      </c>
      <c r="M52" s="172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2"/>
      <c r="S52" s="172" t="s">
        <v>282</v>
      </c>
      <c r="T52" s="173" t="s">
        <v>283</v>
      </c>
      <c r="U52" s="157">
        <v>0</v>
      </c>
      <c r="V52" s="157">
        <f>ROUND(E52*U52,2)</f>
        <v>0</v>
      </c>
      <c r="W52" s="157"/>
      <c r="X52" s="157" t="s">
        <v>292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293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55"/>
      <c r="B53" s="156"/>
      <c r="C53" s="240" t="s">
        <v>2163</v>
      </c>
      <c r="D53" s="241"/>
      <c r="E53" s="241"/>
      <c r="F53" s="241"/>
      <c r="G53" s="241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1514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81" t="str">
        <f>C53</f>
        <v>Zásyp sypaninou z jakékoliv horniny  s uložením výkopku ve vrstvách se zhutněním jam, šachet, rýh nebo kolem objektů v těchto vykopávkách</v>
      </c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2164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287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5" t="s">
        <v>2165</v>
      </c>
      <c r="D55" s="158"/>
      <c r="E55" s="159">
        <v>160.85000000000002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287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7">
        <v>10</v>
      </c>
      <c r="B56" s="168" t="s">
        <v>2166</v>
      </c>
      <c r="C56" s="184" t="s">
        <v>2167</v>
      </c>
      <c r="D56" s="169" t="s">
        <v>290</v>
      </c>
      <c r="E56" s="170">
        <v>76.050000000000011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15</v>
      </c>
      <c r="M56" s="172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2"/>
      <c r="S56" s="172" t="s">
        <v>282</v>
      </c>
      <c r="T56" s="173" t="s">
        <v>283</v>
      </c>
      <c r="U56" s="157">
        <v>0</v>
      </c>
      <c r="V56" s="157">
        <f>ROUND(E56*U56,2)</f>
        <v>0</v>
      </c>
      <c r="W56" s="157"/>
      <c r="X56" s="157" t="s">
        <v>292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293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55"/>
      <c r="B57" s="156"/>
      <c r="C57" s="240" t="s">
        <v>2168</v>
      </c>
      <c r="D57" s="241"/>
      <c r="E57" s="241"/>
      <c r="F57" s="241"/>
      <c r="G57" s="241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1514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81" t="str">
        <f>C57</f>
        <v>Obsypání potrubí strojně sypaninou z vhodných hornin tř. 1 až 4 nebo materiálem připraveným podél výkopu ve vzdálenosti do 3 m od jeho kraje, pro jakoukoliv hloubku výkopu a míru zhutnění bez prohození sypaniny</v>
      </c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2169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287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5" t="s">
        <v>2170</v>
      </c>
      <c r="D59" s="158"/>
      <c r="E59" s="159">
        <v>76.050000000000011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287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67">
        <v>11</v>
      </c>
      <c r="B60" s="168" t="s">
        <v>2171</v>
      </c>
      <c r="C60" s="184" t="s">
        <v>2172</v>
      </c>
      <c r="D60" s="169" t="s">
        <v>364</v>
      </c>
      <c r="E60" s="170">
        <v>152.10000000000002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15</v>
      </c>
      <c r="M60" s="172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2"/>
      <c r="S60" s="172" t="s">
        <v>282</v>
      </c>
      <c r="T60" s="173" t="s">
        <v>283</v>
      </c>
      <c r="U60" s="157">
        <v>0</v>
      </c>
      <c r="V60" s="157">
        <f>ROUND(E60*U60,2)</f>
        <v>0</v>
      </c>
      <c r="W60" s="157"/>
      <c r="X60" s="157" t="s">
        <v>284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285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240" t="s">
        <v>2172</v>
      </c>
      <c r="D61" s="241"/>
      <c r="E61" s="241"/>
      <c r="F61" s="241"/>
      <c r="G61" s="241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1514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5" t="s">
        <v>2173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287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2174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287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2175</v>
      </c>
      <c r="D64" s="158"/>
      <c r="E64" s="159">
        <v>152.10000000000002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287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1" t="s">
        <v>277</v>
      </c>
      <c r="B65" s="162" t="s">
        <v>156</v>
      </c>
      <c r="C65" s="183" t="s">
        <v>157</v>
      </c>
      <c r="D65" s="163"/>
      <c r="E65" s="164"/>
      <c r="F65" s="165"/>
      <c r="G65" s="165">
        <f>SUMIF(AG66:AG69,"&lt;&gt;NOR",G66:G69)</f>
        <v>0</v>
      </c>
      <c r="H65" s="165"/>
      <c r="I65" s="165">
        <f>SUM(I66:I69)</f>
        <v>0</v>
      </c>
      <c r="J65" s="165"/>
      <c r="K65" s="165">
        <f>SUM(K66:K69)</f>
        <v>0</v>
      </c>
      <c r="L65" s="165"/>
      <c r="M65" s="165">
        <f>SUM(M66:M69)</f>
        <v>0</v>
      </c>
      <c r="N65" s="165"/>
      <c r="O65" s="165">
        <f>SUM(O66:O69)</f>
        <v>0</v>
      </c>
      <c r="P65" s="165"/>
      <c r="Q65" s="165">
        <f>SUM(Q66:Q69)</f>
        <v>0</v>
      </c>
      <c r="R65" s="165"/>
      <c r="S65" s="165"/>
      <c r="T65" s="166"/>
      <c r="U65" s="160"/>
      <c r="V65" s="160">
        <f>SUM(V66:V69)</f>
        <v>0</v>
      </c>
      <c r="W65" s="160"/>
      <c r="X65" s="160"/>
      <c r="AG65" t="s">
        <v>278</v>
      </c>
    </row>
    <row r="66" spans="1:60" outlineLevel="1" x14ac:dyDescent="0.2">
      <c r="A66" s="167">
        <v>12</v>
      </c>
      <c r="B66" s="168" t="s">
        <v>2176</v>
      </c>
      <c r="C66" s="184" t="s">
        <v>2177</v>
      </c>
      <c r="D66" s="169" t="s">
        <v>290</v>
      </c>
      <c r="E66" s="170">
        <v>17.5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15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/>
      <c r="S66" s="172" t="s">
        <v>282</v>
      </c>
      <c r="T66" s="173" t="s">
        <v>283</v>
      </c>
      <c r="U66" s="157">
        <v>0</v>
      </c>
      <c r="V66" s="157">
        <f>ROUND(E66*U66,2)</f>
        <v>0</v>
      </c>
      <c r="W66" s="157"/>
      <c r="X66" s="157" t="s">
        <v>292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293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240" t="s">
        <v>2178</v>
      </c>
      <c r="D67" s="241"/>
      <c r="E67" s="241"/>
      <c r="F67" s="241"/>
      <c r="G67" s="241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1514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5" t="s">
        <v>2179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287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2180</v>
      </c>
      <c r="D69" s="158"/>
      <c r="E69" s="159">
        <v>17.5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287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161" t="s">
        <v>277</v>
      </c>
      <c r="B70" s="162" t="s">
        <v>171</v>
      </c>
      <c r="C70" s="183" t="s">
        <v>172</v>
      </c>
      <c r="D70" s="163"/>
      <c r="E70" s="164"/>
      <c r="F70" s="165"/>
      <c r="G70" s="165">
        <f>SUMIF(AG71:AG98,"&lt;&gt;NOR",G71:G98)</f>
        <v>0</v>
      </c>
      <c r="H70" s="165"/>
      <c r="I70" s="165">
        <f>SUM(I71:I98)</f>
        <v>0</v>
      </c>
      <c r="J70" s="165"/>
      <c r="K70" s="165">
        <f>SUM(K71:K98)</f>
        <v>0</v>
      </c>
      <c r="L70" s="165"/>
      <c r="M70" s="165">
        <f>SUM(M71:M98)</f>
        <v>0</v>
      </c>
      <c r="N70" s="165"/>
      <c r="O70" s="165">
        <f>SUM(O71:O98)</f>
        <v>0.9900000000000001</v>
      </c>
      <c r="P70" s="165"/>
      <c r="Q70" s="165">
        <f>SUM(Q71:Q98)</f>
        <v>0</v>
      </c>
      <c r="R70" s="165"/>
      <c r="S70" s="165"/>
      <c r="T70" s="166"/>
      <c r="U70" s="160"/>
      <c r="V70" s="160">
        <f>SUM(V71:V98)</f>
        <v>0</v>
      </c>
      <c r="W70" s="160"/>
      <c r="X70" s="160"/>
      <c r="AG70" t="s">
        <v>278</v>
      </c>
    </row>
    <row r="71" spans="1:60" outlineLevel="1" x14ac:dyDescent="0.2">
      <c r="A71" s="167">
        <v>13</v>
      </c>
      <c r="B71" s="168" t="s">
        <v>2181</v>
      </c>
      <c r="C71" s="184" t="s">
        <v>2182</v>
      </c>
      <c r="D71" s="169" t="s">
        <v>445</v>
      </c>
      <c r="E71" s="170">
        <v>45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15</v>
      </c>
      <c r="M71" s="172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2"/>
      <c r="S71" s="172" t="s">
        <v>282</v>
      </c>
      <c r="T71" s="173" t="s">
        <v>283</v>
      </c>
      <c r="U71" s="157">
        <v>0</v>
      </c>
      <c r="V71" s="157">
        <f>ROUND(E71*U71,2)</f>
        <v>0</v>
      </c>
      <c r="W71" s="157"/>
      <c r="X71" s="157" t="s">
        <v>292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293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240" t="s">
        <v>2183</v>
      </c>
      <c r="D72" s="241"/>
      <c r="E72" s="241"/>
      <c r="F72" s="241"/>
      <c r="G72" s="241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1514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81" t="str">
        <f>C72</f>
        <v>Montáž vodovodního potrubí zplastů v otevřeném výkopu z polyetylenu PE 100 svařovaných na tupo SDR 11/PN16 D 40 x 3,7 mm</v>
      </c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67">
        <v>14</v>
      </c>
      <c r="B73" s="168" t="s">
        <v>2184</v>
      </c>
      <c r="C73" s="184" t="s">
        <v>2185</v>
      </c>
      <c r="D73" s="169" t="s">
        <v>445</v>
      </c>
      <c r="E73" s="170">
        <v>45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15</v>
      </c>
      <c r="M73" s="172">
        <f>G73*(1+L73/100)</f>
        <v>0</v>
      </c>
      <c r="N73" s="172">
        <v>4.3000000000000004E-4</v>
      </c>
      <c r="O73" s="172">
        <f>ROUND(E73*N73,2)</f>
        <v>0.02</v>
      </c>
      <c r="P73" s="172">
        <v>0</v>
      </c>
      <c r="Q73" s="172">
        <f>ROUND(E73*P73,2)</f>
        <v>0</v>
      </c>
      <c r="R73" s="172"/>
      <c r="S73" s="172" t="s">
        <v>282</v>
      </c>
      <c r="T73" s="173" t="s">
        <v>283</v>
      </c>
      <c r="U73" s="157">
        <v>0</v>
      </c>
      <c r="V73" s="157">
        <f>ROUND(E73*U73,2)</f>
        <v>0</v>
      </c>
      <c r="W73" s="157"/>
      <c r="X73" s="157" t="s">
        <v>292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293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240" t="s">
        <v>2185</v>
      </c>
      <c r="D74" s="241"/>
      <c r="E74" s="241"/>
      <c r="F74" s="241"/>
      <c r="G74" s="241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1514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67">
        <v>15</v>
      </c>
      <c r="B75" s="168" t="s">
        <v>2186</v>
      </c>
      <c r="C75" s="184" t="s">
        <v>2187</v>
      </c>
      <c r="D75" s="169" t="s">
        <v>445</v>
      </c>
      <c r="E75" s="170">
        <v>15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15</v>
      </c>
      <c r="M75" s="172">
        <f>G75*(1+L75/100)</f>
        <v>0</v>
      </c>
      <c r="N75" s="172">
        <v>7.1000000000000002E-4</v>
      </c>
      <c r="O75" s="172">
        <f>ROUND(E75*N75,2)</f>
        <v>0.01</v>
      </c>
      <c r="P75" s="172">
        <v>0</v>
      </c>
      <c r="Q75" s="172">
        <f>ROUND(E75*P75,2)</f>
        <v>0</v>
      </c>
      <c r="R75" s="172"/>
      <c r="S75" s="172" t="s">
        <v>282</v>
      </c>
      <c r="T75" s="173" t="s">
        <v>283</v>
      </c>
      <c r="U75" s="157">
        <v>0</v>
      </c>
      <c r="V75" s="157">
        <f>ROUND(E75*U75,2)</f>
        <v>0</v>
      </c>
      <c r="W75" s="157"/>
      <c r="X75" s="157" t="s">
        <v>284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285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240" t="s">
        <v>2187</v>
      </c>
      <c r="D76" s="241"/>
      <c r="E76" s="241"/>
      <c r="F76" s="241"/>
      <c r="G76" s="241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1514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67">
        <v>16</v>
      </c>
      <c r="B77" s="168" t="s">
        <v>2188</v>
      </c>
      <c r="C77" s="184" t="s">
        <v>2189</v>
      </c>
      <c r="D77" s="169" t="s">
        <v>281</v>
      </c>
      <c r="E77" s="170">
        <v>1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15</v>
      </c>
      <c r="M77" s="172">
        <f>G77*(1+L77/100)</f>
        <v>0</v>
      </c>
      <c r="N77" s="172">
        <v>5.8030000000000005E-2</v>
      </c>
      <c r="O77" s="172">
        <f>ROUND(E77*N77,2)</f>
        <v>0.06</v>
      </c>
      <c r="P77" s="172">
        <v>0</v>
      </c>
      <c r="Q77" s="172">
        <f>ROUND(E77*P77,2)</f>
        <v>0</v>
      </c>
      <c r="R77" s="172"/>
      <c r="S77" s="172" t="s">
        <v>282</v>
      </c>
      <c r="T77" s="173" t="s">
        <v>283</v>
      </c>
      <c r="U77" s="157">
        <v>0</v>
      </c>
      <c r="V77" s="157">
        <f>ROUND(E77*U77,2)</f>
        <v>0</v>
      </c>
      <c r="W77" s="157"/>
      <c r="X77" s="157" t="s">
        <v>292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293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240" t="s">
        <v>2190</v>
      </c>
      <c r="D78" s="241"/>
      <c r="E78" s="241"/>
      <c r="F78" s="241"/>
      <c r="G78" s="241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1514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81" t="str">
        <f>C78</f>
        <v>Revizní a čistící šachta zpolypropylenu PP pro hladké trouby DN 425 šachtové dno (DN šachty / DN trubního vedení) DN 425/150 průtočné</v>
      </c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67">
        <v>17</v>
      </c>
      <c r="B79" s="168" t="s">
        <v>2191</v>
      </c>
      <c r="C79" s="184" t="s">
        <v>2192</v>
      </c>
      <c r="D79" s="169" t="s">
        <v>281</v>
      </c>
      <c r="E79" s="170">
        <v>2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15</v>
      </c>
      <c r="M79" s="172">
        <f>G79*(1+L79/100)</f>
        <v>0</v>
      </c>
      <c r="N79" s="172">
        <v>6.8770000000000012E-2</v>
      </c>
      <c r="O79" s="172">
        <f>ROUND(E79*N79,2)</f>
        <v>0.14000000000000001</v>
      </c>
      <c r="P79" s="172">
        <v>0</v>
      </c>
      <c r="Q79" s="172">
        <f>ROUND(E79*P79,2)</f>
        <v>0</v>
      </c>
      <c r="R79" s="172"/>
      <c r="S79" s="172" t="s">
        <v>282</v>
      </c>
      <c r="T79" s="173" t="s">
        <v>283</v>
      </c>
      <c r="U79" s="157">
        <v>0</v>
      </c>
      <c r="V79" s="157">
        <f>ROUND(E79*U79,2)</f>
        <v>0</v>
      </c>
      <c r="W79" s="157"/>
      <c r="X79" s="157" t="s">
        <v>292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293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55"/>
      <c r="B80" s="156"/>
      <c r="C80" s="240" t="s">
        <v>2193</v>
      </c>
      <c r="D80" s="241"/>
      <c r="E80" s="241"/>
      <c r="F80" s="241"/>
      <c r="G80" s="241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1514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81" t="str">
        <f>C80</f>
        <v>Revizní a čistící šachta zpolypropylenu PP pro hladké trouby DN 425 šachtové dno (DN šachty / DN trubního vedení) DN 425/150 spřítokem tvaru T</v>
      </c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67">
        <v>18</v>
      </c>
      <c r="B81" s="168" t="s">
        <v>2194</v>
      </c>
      <c r="C81" s="184" t="s">
        <v>2195</v>
      </c>
      <c r="D81" s="169" t="s">
        <v>281</v>
      </c>
      <c r="E81" s="170">
        <v>1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15</v>
      </c>
      <c r="M81" s="172">
        <f>G81*(1+L81/100)</f>
        <v>0</v>
      </c>
      <c r="N81" s="172">
        <v>6.9470000000000004E-2</v>
      </c>
      <c r="O81" s="172">
        <f>ROUND(E81*N81,2)</f>
        <v>7.0000000000000007E-2</v>
      </c>
      <c r="P81" s="172">
        <v>0</v>
      </c>
      <c r="Q81" s="172">
        <f>ROUND(E81*P81,2)</f>
        <v>0</v>
      </c>
      <c r="R81" s="172"/>
      <c r="S81" s="172" t="s">
        <v>282</v>
      </c>
      <c r="T81" s="173" t="s">
        <v>283</v>
      </c>
      <c r="U81" s="157">
        <v>0</v>
      </c>
      <c r="V81" s="157">
        <f>ROUND(E81*U81,2)</f>
        <v>0</v>
      </c>
      <c r="W81" s="157"/>
      <c r="X81" s="157" t="s">
        <v>292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293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55"/>
      <c r="B82" s="156"/>
      <c r="C82" s="240" t="s">
        <v>2196</v>
      </c>
      <c r="D82" s="241"/>
      <c r="E82" s="241"/>
      <c r="F82" s="241"/>
      <c r="G82" s="241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1514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81" t="str">
        <f>C82</f>
        <v>Revizní a čistící šachta zpolypropylenu PP pro hladké trouby DN 425 šachtové dno (DN šachty / DN trubního vedení) DN 425/150 sběrné tvaru X</v>
      </c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67">
        <v>19</v>
      </c>
      <c r="B83" s="168" t="s">
        <v>2197</v>
      </c>
      <c r="C83" s="184" t="s">
        <v>2198</v>
      </c>
      <c r="D83" s="169" t="s">
        <v>281</v>
      </c>
      <c r="E83" s="170">
        <v>2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15</v>
      </c>
      <c r="M83" s="172">
        <f>G83*(1+L83/100)</f>
        <v>0</v>
      </c>
      <c r="N83" s="172">
        <v>1.136E-2</v>
      </c>
      <c r="O83" s="172">
        <f>ROUND(E83*N83,2)</f>
        <v>0.02</v>
      </c>
      <c r="P83" s="172">
        <v>0</v>
      </c>
      <c r="Q83" s="172">
        <f>ROUND(E83*P83,2)</f>
        <v>0</v>
      </c>
      <c r="R83" s="172"/>
      <c r="S83" s="172" t="s">
        <v>282</v>
      </c>
      <c r="T83" s="173" t="s">
        <v>283</v>
      </c>
      <c r="U83" s="157">
        <v>0</v>
      </c>
      <c r="V83" s="157">
        <f>ROUND(E83*U83,2)</f>
        <v>0</v>
      </c>
      <c r="W83" s="157"/>
      <c r="X83" s="157" t="s">
        <v>292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293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240" t="s">
        <v>2199</v>
      </c>
      <c r="D84" s="241"/>
      <c r="E84" s="241"/>
      <c r="F84" s="241"/>
      <c r="G84" s="241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1514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81" t="str">
        <f>C84</f>
        <v>Revizní a čistící šachta zpolypropylenu PP pro hladké trouby DN 425 roura šachtová korugovaná bez hrdla, světlé hloubky 1500 mm</v>
      </c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67">
        <v>20</v>
      </c>
      <c r="B85" s="168" t="s">
        <v>2200</v>
      </c>
      <c r="C85" s="184" t="s">
        <v>2201</v>
      </c>
      <c r="D85" s="169" t="s">
        <v>281</v>
      </c>
      <c r="E85" s="170">
        <v>1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15</v>
      </c>
      <c r="M85" s="172">
        <f>G85*(1+L85/100)</f>
        <v>0</v>
      </c>
      <c r="N85" s="172">
        <v>1.8180000000000002E-2</v>
      </c>
      <c r="O85" s="172">
        <f>ROUND(E85*N85,2)</f>
        <v>0.02</v>
      </c>
      <c r="P85" s="172">
        <v>0</v>
      </c>
      <c r="Q85" s="172">
        <f>ROUND(E85*P85,2)</f>
        <v>0</v>
      </c>
      <c r="R85" s="172"/>
      <c r="S85" s="172" t="s">
        <v>282</v>
      </c>
      <c r="T85" s="173" t="s">
        <v>283</v>
      </c>
      <c r="U85" s="157">
        <v>0</v>
      </c>
      <c r="V85" s="157">
        <f>ROUND(E85*U85,2)</f>
        <v>0</v>
      </c>
      <c r="W85" s="157"/>
      <c r="X85" s="157" t="s">
        <v>292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293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240" t="s">
        <v>2202</v>
      </c>
      <c r="D86" s="241"/>
      <c r="E86" s="241"/>
      <c r="F86" s="241"/>
      <c r="G86" s="241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1514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81" t="str">
        <f>C86</f>
        <v>Revizní a čistící šachta zpolypropylenu PP pro hladké trouby DN 425 roura šachtová korugovaná bez hrdla, světlé hloubky 2000 mm</v>
      </c>
      <c r="BB86" s="148"/>
      <c r="BC86" s="148"/>
      <c r="BD86" s="148"/>
      <c r="BE86" s="148"/>
      <c r="BF86" s="148"/>
      <c r="BG86" s="148"/>
      <c r="BH86" s="148"/>
    </row>
    <row r="87" spans="1:60" ht="22.5" outlineLevel="1" x14ac:dyDescent="0.2">
      <c r="A87" s="167">
        <v>21</v>
      </c>
      <c r="B87" s="168" t="s">
        <v>2203</v>
      </c>
      <c r="C87" s="184" t="s">
        <v>2204</v>
      </c>
      <c r="D87" s="169" t="s">
        <v>281</v>
      </c>
      <c r="E87" s="170">
        <v>1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15</v>
      </c>
      <c r="M87" s="172">
        <f>G87*(1+L87/100)</f>
        <v>0</v>
      </c>
      <c r="N87" s="172">
        <v>2.6720000000000001E-2</v>
      </c>
      <c r="O87" s="172">
        <f>ROUND(E87*N87,2)</f>
        <v>0.03</v>
      </c>
      <c r="P87" s="172">
        <v>0</v>
      </c>
      <c r="Q87" s="172">
        <f>ROUND(E87*P87,2)</f>
        <v>0</v>
      </c>
      <c r="R87" s="172"/>
      <c r="S87" s="172" t="s">
        <v>282</v>
      </c>
      <c r="T87" s="173" t="s">
        <v>283</v>
      </c>
      <c r="U87" s="157">
        <v>0</v>
      </c>
      <c r="V87" s="157">
        <f>ROUND(E87*U87,2)</f>
        <v>0</v>
      </c>
      <c r="W87" s="157"/>
      <c r="X87" s="157" t="s">
        <v>292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293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240" t="s">
        <v>2205</v>
      </c>
      <c r="D88" s="241"/>
      <c r="E88" s="241"/>
      <c r="F88" s="241"/>
      <c r="G88" s="241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1514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81" t="str">
        <f>C88</f>
        <v>Revizní a čistící šachta zpolypropylenu PP pro hladké trouby DN 425 roura šachtová korugovaná bez hrdla, světlé hloubky 3000 mm</v>
      </c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67">
        <v>22</v>
      </c>
      <c r="B89" s="168" t="s">
        <v>2206</v>
      </c>
      <c r="C89" s="184" t="s">
        <v>2207</v>
      </c>
      <c r="D89" s="169" t="s">
        <v>281</v>
      </c>
      <c r="E89" s="170">
        <v>4</v>
      </c>
      <c r="F89" s="171"/>
      <c r="G89" s="172">
        <f>ROUND(E89*F89,2)</f>
        <v>0</v>
      </c>
      <c r="H89" s="171"/>
      <c r="I89" s="172">
        <f>ROUND(E89*H89,2)</f>
        <v>0</v>
      </c>
      <c r="J89" s="171"/>
      <c r="K89" s="172">
        <f>ROUND(E89*J89,2)</f>
        <v>0</v>
      </c>
      <c r="L89" s="172">
        <v>15</v>
      </c>
      <c r="M89" s="172">
        <f>G89*(1+L89/100)</f>
        <v>0</v>
      </c>
      <c r="N89" s="172">
        <v>0</v>
      </c>
      <c r="O89" s="172">
        <f>ROUND(E89*N89,2)</f>
        <v>0</v>
      </c>
      <c r="P89" s="172">
        <v>0</v>
      </c>
      <c r="Q89" s="172">
        <f>ROUND(E89*P89,2)</f>
        <v>0</v>
      </c>
      <c r="R89" s="172"/>
      <c r="S89" s="172" t="s">
        <v>282</v>
      </c>
      <c r="T89" s="173" t="s">
        <v>283</v>
      </c>
      <c r="U89" s="157">
        <v>0</v>
      </c>
      <c r="V89" s="157">
        <f>ROUND(E89*U89,2)</f>
        <v>0</v>
      </c>
      <c r="W89" s="157"/>
      <c r="X89" s="157" t="s">
        <v>292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293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55"/>
      <c r="B90" s="156"/>
      <c r="C90" s="240" t="s">
        <v>2208</v>
      </c>
      <c r="D90" s="241"/>
      <c r="E90" s="241"/>
      <c r="F90" s="241"/>
      <c r="G90" s="241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1514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81" t="str">
        <f>C90</f>
        <v>Revizní a čistící šachta zpolypropylenu PP pro hladké trouby DN 425 roura šachtová korugovaná Příplatek kcenám 2231 - 2242 za uříznutí šachtové roury</v>
      </c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67">
        <v>23</v>
      </c>
      <c r="B91" s="168" t="s">
        <v>2209</v>
      </c>
      <c r="C91" s="184" t="s">
        <v>2210</v>
      </c>
      <c r="D91" s="169" t="s">
        <v>281</v>
      </c>
      <c r="E91" s="170">
        <v>4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15</v>
      </c>
      <c r="M91" s="172">
        <f>G91*(1+L91/100)</f>
        <v>0</v>
      </c>
      <c r="N91" s="172">
        <v>0.15291000000000002</v>
      </c>
      <c r="O91" s="172">
        <f>ROUND(E91*N91,2)</f>
        <v>0.61</v>
      </c>
      <c r="P91" s="172">
        <v>0</v>
      </c>
      <c r="Q91" s="172">
        <f>ROUND(E91*P91,2)</f>
        <v>0</v>
      </c>
      <c r="R91" s="172"/>
      <c r="S91" s="172" t="s">
        <v>282</v>
      </c>
      <c r="T91" s="173" t="s">
        <v>283</v>
      </c>
      <c r="U91" s="157">
        <v>0</v>
      </c>
      <c r="V91" s="157">
        <f>ROUND(E91*U91,2)</f>
        <v>0</v>
      </c>
      <c r="W91" s="157"/>
      <c r="X91" s="157" t="s">
        <v>292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293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240" t="s">
        <v>2211</v>
      </c>
      <c r="D92" s="241"/>
      <c r="E92" s="241"/>
      <c r="F92" s="241"/>
      <c r="G92" s="241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1514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81" t="str">
        <f>C92</f>
        <v>Revizní a čistící šachta zpolypropylenu PP pro hladké trouby DN 425 poklop litinový (pro zatížení) sbetonovým konusem (7 t)</v>
      </c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67">
        <v>24</v>
      </c>
      <c r="B93" s="168" t="s">
        <v>2212</v>
      </c>
      <c r="C93" s="184" t="s">
        <v>2213</v>
      </c>
      <c r="D93" s="169" t="s">
        <v>281</v>
      </c>
      <c r="E93" s="170">
        <v>1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15</v>
      </c>
      <c r="M93" s="172">
        <f>G93*(1+L93/100)</f>
        <v>0</v>
      </c>
      <c r="N93" s="172">
        <v>0</v>
      </c>
      <c r="O93" s="172">
        <f>ROUND(E93*N93,2)</f>
        <v>0</v>
      </c>
      <c r="P93" s="172">
        <v>0</v>
      </c>
      <c r="Q93" s="172">
        <f>ROUND(E93*P93,2)</f>
        <v>0</v>
      </c>
      <c r="R93" s="172"/>
      <c r="S93" s="172" t="s">
        <v>282</v>
      </c>
      <c r="T93" s="173" t="s">
        <v>283</v>
      </c>
      <c r="U93" s="157">
        <v>0</v>
      </c>
      <c r="V93" s="157">
        <f>ROUND(E93*U93,2)</f>
        <v>0</v>
      </c>
      <c r="W93" s="157"/>
      <c r="X93" s="157" t="s">
        <v>292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293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40" t="s">
        <v>2213</v>
      </c>
      <c r="D94" s="241"/>
      <c r="E94" s="241"/>
      <c r="F94" s="241"/>
      <c r="G94" s="241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1514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67">
        <v>25</v>
      </c>
      <c r="B95" s="168" t="s">
        <v>2214</v>
      </c>
      <c r="C95" s="184" t="s">
        <v>2215</v>
      </c>
      <c r="D95" s="169" t="s">
        <v>445</v>
      </c>
      <c r="E95" s="170">
        <v>45</v>
      </c>
      <c r="F95" s="171"/>
      <c r="G95" s="172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15</v>
      </c>
      <c r="M95" s="172">
        <f>G95*(1+L95/100)</f>
        <v>0</v>
      </c>
      <c r="N95" s="172">
        <v>1.9000000000000001E-4</v>
      </c>
      <c r="O95" s="172">
        <f>ROUND(E95*N95,2)</f>
        <v>0.01</v>
      </c>
      <c r="P95" s="172">
        <v>0</v>
      </c>
      <c r="Q95" s="172">
        <f>ROUND(E95*P95,2)</f>
        <v>0</v>
      </c>
      <c r="R95" s="172"/>
      <c r="S95" s="172" t="s">
        <v>282</v>
      </c>
      <c r="T95" s="173" t="s">
        <v>283</v>
      </c>
      <c r="U95" s="157">
        <v>0</v>
      </c>
      <c r="V95" s="157">
        <f>ROUND(E95*U95,2)</f>
        <v>0</v>
      </c>
      <c r="W95" s="157"/>
      <c r="X95" s="157" t="s">
        <v>292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293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240" t="s">
        <v>2216</v>
      </c>
      <c r="D96" s="241"/>
      <c r="E96" s="241"/>
      <c r="F96" s="241"/>
      <c r="G96" s="241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1514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67">
        <v>26</v>
      </c>
      <c r="B97" s="168" t="s">
        <v>2217</v>
      </c>
      <c r="C97" s="184" t="s">
        <v>2218</v>
      </c>
      <c r="D97" s="169" t="s">
        <v>445</v>
      </c>
      <c r="E97" s="170">
        <v>45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15</v>
      </c>
      <c r="M97" s="172">
        <f>G97*(1+L97/100)</f>
        <v>0</v>
      </c>
      <c r="N97" s="172">
        <v>9.0000000000000006E-5</v>
      </c>
      <c r="O97" s="172">
        <f>ROUND(E97*N97,2)</f>
        <v>0</v>
      </c>
      <c r="P97" s="172">
        <v>0</v>
      </c>
      <c r="Q97" s="172">
        <f>ROUND(E97*P97,2)</f>
        <v>0</v>
      </c>
      <c r="R97" s="172"/>
      <c r="S97" s="172" t="s">
        <v>282</v>
      </c>
      <c r="T97" s="173" t="s">
        <v>283</v>
      </c>
      <c r="U97" s="157">
        <v>0</v>
      </c>
      <c r="V97" s="157">
        <f>ROUND(E97*U97,2)</f>
        <v>0</v>
      </c>
      <c r="W97" s="157"/>
      <c r="X97" s="157" t="s">
        <v>292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293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240" t="s">
        <v>2219</v>
      </c>
      <c r="D98" s="241"/>
      <c r="E98" s="241"/>
      <c r="F98" s="241"/>
      <c r="G98" s="241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1514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61" t="s">
        <v>277</v>
      </c>
      <c r="B99" s="162" t="s">
        <v>207</v>
      </c>
      <c r="C99" s="183" t="s">
        <v>209</v>
      </c>
      <c r="D99" s="163"/>
      <c r="E99" s="164"/>
      <c r="F99" s="165"/>
      <c r="G99" s="165">
        <f>SUMIF(AG100:AG151,"&lt;&gt;NOR",G100:G151)</f>
        <v>0</v>
      </c>
      <c r="H99" s="165"/>
      <c r="I99" s="165">
        <f>SUM(I100:I151)</f>
        <v>0</v>
      </c>
      <c r="J99" s="165"/>
      <c r="K99" s="165">
        <f>SUM(K100:K151)</f>
        <v>0</v>
      </c>
      <c r="L99" s="165"/>
      <c r="M99" s="165">
        <f>SUM(M100:M151)</f>
        <v>0</v>
      </c>
      <c r="N99" s="165"/>
      <c r="O99" s="165">
        <f>SUM(O100:O151)</f>
        <v>0.59000000000000008</v>
      </c>
      <c r="P99" s="165"/>
      <c r="Q99" s="165">
        <f>SUM(Q100:Q151)</f>
        <v>0</v>
      </c>
      <c r="R99" s="165"/>
      <c r="S99" s="165"/>
      <c r="T99" s="166"/>
      <c r="U99" s="160"/>
      <c r="V99" s="160">
        <f>SUM(V100:V151)</f>
        <v>0</v>
      </c>
      <c r="W99" s="160"/>
      <c r="X99" s="160"/>
      <c r="AG99" t="s">
        <v>278</v>
      </c>
    </row>
    <row r="100" spans="1:60" outlineLevel="1" x14ac:dyDescent="0.2">
      <c r="A100" s="167">
        <v>27</v>
      </c>
      <c r="B100" s="168" t="s">
        <v>2220</v>
      </c>
      <c r="C100" s="184" t="s">
        <v>2221</v>
      </c>
      <c r="D100" s="169" t="s">
        <v>445</v>
      </c>
      <c r="E100" s="170">
        <v>41</v>
      </c>
      <c r="F100" s="171"/>
      <c r="G100" s="172">
        <f>ROUND(E100*F100,2)</f>
        <v>0</v>
      </c>
      <c r="H100" s="171"/>
      <c r="I100" s="172">
        <f>ROUND(E100*H100,2)</f>
        <v>0</v>
      </c>
      <c r="J100" s="171"/>
      <c r="K100" s="172">
        <f>ROUND(E100*J100,2)</f>
        <v>0</v>
      </c>
      <c r="L100" s="172">
        <v>15</v>
      </c>
      <c r="M100" s="172">
        <f>G100*(1+L100/100)</f>
        <v>0</v>
      </c>
      <c r="N100" s="172">
        <v>2.2700000000000003E-3</v>
      </c>
      <c r="O100" s="172">
        <f>ROUND(E100*N100,2)</f>
        <v>0.09</v>
      </c>
      <c r="P100" s="172">
        <v>0</v>
      </c>
      <c r="Q100" s="172">
        <f>ROUND(E100*P100,2)</f>
        <v>0</v>
      </c>
      <c r="R100" s="172"/>
      <c r="S100" s="172" t="s">
        <v>282</v>
      </c>
      <c r="T100" s="173" t="s">
        <v>283</v>
      </c>
      <c r="U100" s="157">
        <v>0</v>
      </c>
      <c r="V100" s="157">
        <f>ROUND(E100*U100,2)</f>
        <v>0</v>
      </c>
      <c r="W100" s="157"/>
      <c r="X100" s="157" t="s">
        <v>292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1242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240" t="s">
        <v>2222</v>
      </c>
      <c r="D101" s="241"/>
      <c r="E101" s="241"/>
      <c r="F101" s="241"/>
      <c r="G101" s="241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1514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67">
        <v>28</v>
      </c>
      <c r="B102" s="168" t="s">
        <v>2223</v>
      </c>
      <c r="C102" s="184" t="s">
        <v>2224</v>
      </c>
      <c r="D102" s="169" t="s">
        <v>445</v>
      </c>
      <c r="E102" s="170">
        <v>16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15</v>
      </c>
      <c r="M102" s="172">
        <f>G102*(1+L102/100)</f>
        <v>0</v>
      </c>
      <c r="N102" s="172">
        <v>3.5000000000000001E-3</v>
      </c>
      <c r="O102" s="172">
        <f>ROUND(E102*N102,2)</f>
        <v>0.06</v>
      </c>
      <c r="P102" s="172">
        <v>0</v>
      </c>
      <c r="Q102" s="172">
        <f>ROUND(E102*P102,2)</f>
        <v>0</v>
      </c>
      <c r="R102" s="172"/>
      <c r="S102" s="172" t="s">
        <v>282</v>
      </c>
      <c r="T102" s="173" t="s">
        <v>283</v>
      </c>
      <c r="U102" s="157">
        <v>0</v>
      </c>
      <c r="V102" s="157">
        <f>ROUND(E102*U102,2)</f>
        <v>0</v>
      </c>
      <c r="W102" s="157"/>
      <c r="X102" s="157" t="s">
        <v>292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1242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240" t="s">
        <v>2225</v>
      </c>
      <c r="D103" s="241"/>
      <c r="E103" s="241"/>
      <c r="F103" s="241"/>
      <c r="G103" s="241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1514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7">
        <v>29</v>
      </c>
      <c r="B104" s="168" t="s">
        <v>2226</v>
      </c>
      <c r="C104" s="184" t="s">
        <v>2227</v>
      </c>
      <c r="D104" s="169" t="s">
        <v>445</v>
      </c>
      <c r="E104" s="170">
        <v>22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15</v>
      </c>
      <c r="M104" s="172">
        <f>G104*(1+L104/100)</f>
        <v>0</v>
      </c>
      <c r="N104" s="172">
        <v>1.25E-3</v>
      </c>
      <c r="O104" s="172">
        <f>ROUND(E104*N104,2)</f>
        <v>0.03</v>
      </c>
      <c r="P104" s="172">
        <v>0</v>
      </c>
      <c r="Q104" s="172">
        <f>ROUND(E104*P104,2)</f>
        <v>0</v>
      </c>
      <c r="R104" s="172"/>
      <c r="S104" s="172" t="s">
        <v>282</v>
      </c>
      <c r="T104" s="173" t="s">
        <v>283</v>
      </c>
      <c r="U104" s="157">
        <v>0</v>
      </c>
      <c r="V104" s="157">
        <f>ROUND(E104*U104,2)</f>
        <v>0</v>
      </c>
      <c r="W104" s="157"/>
      <c r="X104" s="157" t="s">
        <v>292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1242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240" t="s">
        <v>2228</v>
      </c>
      <c r="D105" s="241"/>
      <c r="E105" s="241"/>
      <c r="F105" s="241"/>
      <c r="G105" s="241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1514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30</v>
      </c>
      <c r="B106" s="168" t="s">
        <v>2229</v>
      </c>
      <c r="C106" s="184" t="s">
        <v>2230</v>
      </c>
      <c r="D106" s="169" t="s">
        <v>445</v>
      </c>
      <c r="E106" s="170">
        <v>54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15</v>
      </c>
      <c r="M106" s="172">
        <f>G106*(1+L106/100)</f>
        <v>0</v>
      </c>
      <c r="N106" s="172">
        <v>1.7600000000000001E-3</v>
      </c>
      <c r="O106" s="172">
        <f>ROUND(E106*N106,2)</f>
        <v>0.1</v>
      </c>
      <c r="P106" s="172">
        <v>0</v>
      </c>
      <c r="Q106" s="172">
        <f>ROUND(E106*P106,2)</f>
        <v>0</v>
      </c>
      <c r="R106" s="172"/>
      <c r="S106" s="172" t="s">
        <v>282</v>
      </c>
      <c r="T106" s="173" t="s">
        <v>283</v>
      </c>
      <c r="U106" s="157">
        <v>0</v>
      </c>
      <c r="V106" s="157">
        <f>ROUND(E106*U106,2)</f>
        <v>0</v>
      </c>
      <c r="W106" s="157"/>
      <c r="X106" s="157" t="s">
        <v>292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1242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240" t="s">
        <v>2231</v>
      </c>
      <c r="D107" s="241"/>
      <c r="E107" s="241"/>
      <c r="F107" s="241"/>
      <c r="G107" s="241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1514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67">
        <v>31</v>
      </c>
      <c r="B108" s="168" t="s">
        <v>2232</v>
      </c>
      <c r="C108" s="184" t="s">
        <v>2233</v>
      </c>
      <c r="D108" s="169" t="s">
        <v>445</v>
      </c>
      <c r="E108" s="170">
        <v>52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15</v>
      </c>
      <c r="M108" s="172">
        <f>G108*(1+L108/100)</f>
        <v>0</v>
      </c>
      <c r="N108" s="172">
        <v>2.7700000000000003E-3</v>
      </c>
      <c r="O108" s="172">
        <f>ROUND(E108*N108,2)</f>
        <v>0.14000000000000001</v>
      </c>
      <c r="P108" s="172">
        <v>0</v>
      </c>
      <c r="Q108" s="172">
        <f>ROUND(E108*P108,2)</f>
        <v>0</v>
      </c>
      <c r="R108" s="172"/>
      <c r="S108" s="172" t="s">
        <v>282</v>
      </c>
      <c r="T108" s="173" t="s">
        <v>283</v>
      </c>
      <c r="U108" s="157">
        <v>0</v>
      </c>
      <c r="V108" s="157">
        <f>ROUND(E108*U108,2)</f>
        <v>0</v>
      </c>
      <c r="W108" s="157"/>
      <c r="X108" s="157" t="s">
        <v>292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1242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240" t="s">
        <v>2234</v>
      </c>
      <c r="D109" s="241"/>
      <c r="E109" s="241"/>
      <c r="F109" s="241"/>
      <c r="G109" s="241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1514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67">
        <v>32</v>
      </c>
      <c r="B110" s="168" t="s">
        <v>2235</v>
      </c>
      <c r="C110" s="184" t="s">
        <v>2236</v>
      </c>
      <c r="D110" s="169" t="s">
        <v>445</v>
      </c>
      <c r="E110" s="170">
        <v>44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15</v>
      </c>
      <c r="M110" s="172">
        <f>G110*(1+L110/100)</f>
        <v>0</v>
      </c>
      <c r="N110" s="172">
        <v>5.9000000000000003E-4</v>
      </c>
      <c r="O110" s="172">
        <f>ROUND(E110*N110,2)</f>
        <v>0.03</v>
      </c>
      <c r="P110" s="172">
        <v>0</v>
      </c>
      <c r="Q110" s="172">
        <f>ROUND(E110*P110,2)</f>
        <v>0</v>
      </c>
      <c r="R110" s="172"/>
      <c r="S110" s="172" t="s">
        <v>282</v>
      </c>
      <c r="T110" s="173" t="s">
        <v>283</v>
      </c>
      <c r="U110" s="157">
        <v>0</v>
      </c>
      <c r="V110" s="157">
        <f>ROUND(E110*U110,2)</f>
        <v>0</v>
      </c>
      <c r="W110" s="157"/>
      <c r="X110" s="157" t="s">
        <v>292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1242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240" t="s">
        <v>2237</v>
      </c>
      <c r="D111" s="241"/>
      <c r="E111" s="241"/>
      <c r="F111" s="241"/>
      <c r="G111" s="241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1514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67">
        <v>33</v>
      </c>
      <c r="B112" s="168" t="s">
        <v>2238</v>
      </c>
      <c r="C112" s="184" t="s">
        <v>2239</v>
      </c>
      <c r="D112" s="169" t="s">
        <v>445</v>
      </c>
      <c r="E112" s="170">
        <v>64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15</v>
      </c>
      <c r="M112" s="172">
        <f>G112*(1+L112/100)</f>
        <v>0</v>
      </c>
      <c r="N112" s="172">
        <v>1.2100000000000001E-3</v>
      </c>
      <c r="O112" s="172">
        <f>ROUND(E112*N112,2)</f>
        <v>0.08</v>
      </c>
      <c r="P112" s="172">
        <v>0</v>
      </c>
      <c r="Q112" s="172">
        <f>ROUND(E112*P112,2)</f>
        <v>0</v>
      </c>
      <c r="R112" s="172"/>
      <c r="S112" s="172" t="s">
        <v>282</v>
      </c>
      <c r="T112" s="173" t="s">
        <v>283</v>
      </c>
      <c r="U112" s="157">
        <v>0</v>
      </c>
      <c r="V112" s="157">
        <f>ROUND(E112*U112,2)</f>
        <v>0</v>
      </c>
      <c r="W112" s="157"/>
      <c r="X112" s="157" t="s">
        <v>292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1242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240" t="s">
        <v>2240</v>
      </c>
      <c r="D113" s="241"/>
      <c r="E113" s="241"/>
      <c r="F113" s="241"/>
      <c r="G113" s="241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1514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67">
        <v>34</v>
      </c>
      <c r="B114" s="168" t="s">
        <v>2241</v>
      </c>
      <c r="C114" s="184" t="s">
        <v>2242</v>
      </c>
      <c r="D114" s="169" t="s">
        <v>445</v>
      </c>
      <c r="E114" s="170">
        <v>12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15</v>
      </c>
      <c r="M114" s="172">
        <f>G114*(1+L114/100)</f>
        <v>0</v>
      </c>
      <c r="N114" s="172">
        <v>2.9E-4</v>
      </c>
      <c r="O114" s="172">
        <f>ROUND(E114*N114,2)</f>
        <v>0</v>
      </c>
      <c r="P114" s="172">
        <v>0</v>
      </c>
      <c r="Q114" s="172">
        <f>ROUND(E114*P114,2)</f>
        <v>0</v>
      </c>
      <c r="R114" s="172"/>
      <c r="S114" s="172" t="s">
        <v>282</v>
      </c>
      <c r="T114" s="173" t="s">
        <v>283</v>
      </c>
      <c r="U114" s="157">
        <v>0</v>
      </c>
      <c r="V114" s="157">
        <f>ROUND(E114*U114,2)</f>
        <v>0</v>
      </c>
      <c r="W114" s="157"/>
      <c r="X114" s="157" t="s">
        <v>292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1242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240" t="s">
        <v>2243</v>
      </c>
      <c r="D115" s="241"/>
      <c r="E115" s="241"/>
      <c r="F115" s="241"/>
      <c r="G115" s="241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1514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7">
        <v>35</v>
      </c>
      <c r="B116" s="168" t="s">
        <v>2244</v>
      </c>
      <c r="C116" s="184" t="s">
        <v>2245</v>
      </c>
      <c r="D116" s="169" t="s">
        <v>445</v>
      </c>
      <c r="E116" s="170">
        <v>62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15</v>
      </c>
      <c r="M116" s="172">
        <f>G116*(1+L116/100)</f>
        <v>0</v>
      </c>
      <c r="N116" s="172">
        <v>3.5000000000000005E-4</v>
      </c>
      <c r="O116" s="172">
        <f>ROUND(E116*N116,2)</f>
        <v>0.02</v>
      </c>
      <c r="P116" s="172">
        <v>0</v>
      </c>
      <c r="Q116" s="172">
        <f>ROUND(E116*P116,2)</f>
        <v>0</v>
      </c>
      <c r="R116" s="172"/>
      <c r="S116" s="172" t="s">
        <v>282</v>
      </c>
      <c r="T116" s="173" t="s">
        <v>283</v>
      </c>
      <c r="U116" s="157">
        <v>0</v>
      </c>
      <c r="V116" s="157">
        <f>ROUND(E116*U116,2)</f>
        <v>0</v>
      </c>
      <c r="W116" s="157"/>
      <c r="X116" s="157" t="s">
        <v>292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1242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240" t="s">
        <v>2246</v>
      </c>
      <c r="D117" s="241"/>
      <c r="E117" s="241"/>
      <c r="F117" s="241"/>
      <c r="G117" s="241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1514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67">
        <v>36</v>
      </c>
      <c r="B118" s="168" t="s">
        <v>2247</v>
      </c>
      <c r="C118" s="184" t="s">
        <v>2248</v>
      </c>
      <c r="D118" s="169" t="s">
        <v>445</v>
      </c>
      <c r="E118" s="170">
        <v>13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15</v>
      </c>
      <c r="M118" s="172">
        <f>G118*(1+L118/100)</f>
        <v>0</v>
      </c>
      <c r="N118" s="172">
        <v>1.1400000000000002E-3</v>
      </c>
      <c r="O118" s="172">
        <f>ROUND(E118*N118,2)</f>
        <v>0.01</v>
      </c>
      <c r="P118" s="172">
        <v>0</v>
      </c>
      <c r="Q118" s="172">
        <f>ROUND(E118*P118,2)</f>
        <v>0</v>
      </c>
      <c r="R118" s="172"/>
      <c r="S118" s="172" t="s">
        <v>282</v>
      </c>
      <c r="T118" s="173" t="s">
        <v>283</v>
      </c>
      <c r="U118" s="157">
        <v>0</v>
      </c>
      <c r="V118" s="157">
        <f>ROUND(E118*U118,2)</f>
        <v>0</v>
      </c>
      <c r="W118" s="157"/>
      <c r="X118" s="157" t="s">
        <v>292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1242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240" t="s">
        <v>2249</v>
      </c>
      <c r="D119" s="241"/>
      <c r="E119" s="241"/>
      <c r="F119" s="241"/>
      <c r="G119" s="241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1514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67">
        <v>37</v>
      </c>
      <c r="B120" s="168" t="s">
        <v>2250</v>
      </c>
      <c r="C120" s="184" t="s">
        <v>2251</v>
      </c>
      <c r="D120" s="169" t="s">
        <v>445</v>
      </c>
      <c r="E120" s="170">
        <v>4</v>
      </c>
      <c r="F120" s="171"/>
      <c r="G120" s="172">
        <f>ROUND(E120*F120,2)</f>
        <v>0</v>
      </c>
      <c r="H120" s="171"/>
      <c r="I120" s="172">
        <f>ROUND(E120*H120,2)</f>
        <v>0</v>
      </c>
      <c r="J120" s="171"/>
      <c r="K120" s="172">
        <f>ROUND(E120*J120,2)</f>
        <v>0</v>
      </c>
      <c r="L120" s="172">
        <v>15</v>
      </c>
      <c r="M120" s="172">
        <f>G120*(1+L120/100)</f>
        <v>0</v>
      </c>
      <c r="N120" s="172">
        <v>1.1300000000000001E-3</v>
      </c>
      <c r="O120" s="172">
        <f>ROUND(E120*N120,2)</f>
        <v>0</v>
      </c>
      <c r="P120" s="172">
        <v>0</v>
      </c>
      <c r="Q120" s="172">
        <f>ROUND(E120*P120,2)</f>
        <v>0</v>
      </c>
      <c r="R120" s="172"/>
      <c r="S120" s="172" t="s">
        <v>282</v>
      </c>
      <c r="T120" s="173" t="s">
        <v>283</v>
      </c>
      <c r="U120" s="157">
        <v>0</v>
      </c>
      <c r="V120" s="157">
        <f>ROUND(E120*U120,2)</f>
        <v>0</v>
      </c>
      <c r="W120" s="157"/>
      <c r="X120" s="157" t="s">
        <v>292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1242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240" t="s">
        <v>2252</v>
      </c>
      <c r="D121" s="241"/>
      <c r="E121" s="241"/>
      <c r="F121" s="241"/>
      <c r="G121" s="241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1514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67">
        <v>38</v>
      </c>
      <c r="B122" s="168" t="s">
        <v>2253</v>
      </c>
      <c r="C122" s="184" t="s">
        <v>2254</v>
      </c>
      <c r="D122" s="169" t="s">
        <v>281</v>
      </c>
      <c r="E122" s="170">
        <v>40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15</v>
      </c>
      <c r="M122" s="172">
        <f>G122*(1+L122/100)</f>
        <v>0</v>
      </c>
      <c r="N122" s="172">
        <v>0</v>
      </c>
      <c r="O122" s="172">
        <f>ROUND(E122*N122,2)</f>
        <v>0</v>
      </c>
      <c r="P122" s="172">
        <v>0</v>
      </c>
      <c r="Q122" s="172">
        <f>ROUND(E122*P122,2)</f>
        <v>0</v>
      </c>
      <c r="R122" s="172"/>
      <c r="S122" s="172" t="s">
        <v>282</v>
      </c>
      <c r="T122" s="173" t="s">
        <v>283</v>
      </c>
      <c r="U122" s="157">
        <v>0</v>
      </c>
      <c r="V122" s="157">
        <f>ROUND(E122*U122,2)</f>
        <v>0</v>
      </c>
      <c r="W122" s="157"/>
      <c r="X122" s="157" t="s">
        <v>292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1242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240" t="s">
        <v>2255</v>
      </c>
      <c r="D123" s="241"/>
      <c r="E123" s="241"/>
      <c r="F123" s="241"/>
      <c r="G123" s="241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1514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7">
        <v>39</v>
      </c>
      <c r="B124" s="168" t="s">
        <v>2256</v>
      </c>
      <c r="C124" s="184" t="s">
        <v>2257</v>
      </c>
      <c r="D124" s="169" t="s">
        <v>281</v>
      </c>
      <c r="E124" s="170">
        <v>13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15</v>
      </c>
      <c r="M124" s="172">
        <f>G124*(1+L124/100)</f>
        <v>0</v>
      </c>
      <c r="N124" s="172">
        <v>0</v>
      </c>
      <c r="O124" s="172">
        <f>ROUND(E124*N124,2)</f>
        <v>0</v>
      </c>
      <c r="P124" s="172">
        <v>0</v>
      </c>
      <c r="Q124" s="172">
        <f>ROUND(E124*P124,2)</f>
        <v>0</v>
      </c>
      <c r="R124" s="172"/>
      <c r="S124" s="172" t="s">
        <v>282</v>
      </c>
      <c r="T124" s="173" t="s">
        <v>283</v>
      </c>
      <c r="U124" s="157">
        <v>0</v>
      </c>
      <c r="V124" s="157">
        <f>ROUND(E124*U124,2)</f>
        <v>0</v>
      </c>
      <c r="W124" s="157"/>
      <c r="X124" s="157" t="s">
        <v>292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1242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240" t="s">
        <v>2258</v>
      </c>
      <c r="D125" s="241"/>
      <c r="E125" s="241"/>
      <c r="F125" s="241"/>
      <c r="G125" s="241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1514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67">
        <v>40</v>
      </c>
      <c r="B126" s="168" t="s">
        <v>2259</v>
      </c>
      <c r="C126" s="184" t="s">
        <v>2260</v>
      </c>
      <c r="D126" s="169" t="s">
        <v>281</v>
      </c>
      <c r="E126" s="170">
        <v>1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15</v>
      </c>
      <c r="M126" s="172">
        <f>G126*(1+L126/100)</f>
        <v>0</v>
      </c>
      <c r="N126" s="172">
        <v>1.4800000000000002E-3</v>
      </c>
      <c r="O126" s="172">
        <f>ROUND(E126*N126,2)</f>
        <v>0</v>
      </c>
      <c r="P126" s="172">
        <v>0</v>
      </c>
      <c r="Q126" s="172">
        <f>ROUND(E126*P126,2)</f>
        <v>0</v>
      </c>
      <c r="R126" s="172"/>
      <c r="S126" s="172" t="s">
        <v>282</v>
      </c>
      <c r="T126" s="173" t="s">
        <v>283</v>
      </c>
      <c r="U126" s="157">
        <v>0</v>
      </c>
      <c r="V126" s="157">
        <f>ROUND(E126*U126,2)</f>
        <v>0</v>
      </c>
      <c r="W126" s="157"/>
      <c r="X126" s="157" t="s">
        <v>292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1242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240" t="s">
        <v>2261</v>
      </c>
      <c r="D127" s="241"/>
      <c r="E127" s="241"/>
      <c r="F127" s="241"/>
      <c r="G127" s="241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1514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67">
        <v>41</v>
      </c>
      <c r="B128" s="168" t="s">
        <v>2262</v>
      </c>
      <c r="C128" s="184" t="s">
        <v>2263</v>
      </c>
      <c r="D128" s="169" t="s">
        <v>281</v>
      </c>
      <c r="E128" s="170">
        <v>1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15</v>
      </c>
      <c r="M128" s="172">
        <f>G128*(1+L128/100)</f>
        <v>0</v>
      </c>
      <c r="N128" s="172">
        <v>9.3000000000000005E-4</v>
      </c>
      <c r="O128" s="172">
        <f>ROUND(E128*N128,2)</f>
        <v>0</v>
      </c>
      <c r="P128" s="172">
        <v>0</v>
      </c>
      <c r="Q128" s="172">
        <f>ROUND(E128*P128,2)</f>
        <v>0</v>
      </c>
      <c r="R128" s="172"/>
      <c r="S128" s="172" t="s">
        <v>282</v>
      </c>
      <c r="T128" s="173" t="s">
        <v>283</v>
      </c>
      <c r="U128" s="157">
        <v>0</v>
      </c>
      <c r="V128" s="157">
        <f>ROUND(E128*U128,2)</f>
        <v>0</v>
      </c>
      <c r="W128" s="157"/>
      <c r="X128" s="157" t="s">
        <v>292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1242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240" t="s">
        <v>2264</v>
      </c>
      <c r="D129" s="241"/>
      <c r="E129" s="241"/>
      <c r="F129" s="241"/>
      <c r="G129" s="241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1514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67">
        <v>42</v>
      </c>
      <c r="B130" s="168" t="s">
        <v>2265</v>
      </c>
      <c r="C130" s="184" t="s">
        <v>2266</v>
      </c>
      <c r="D130" s="169" t="s">
        <v>281</v>
      </c>
      <c r="E130" s="170">
        <v>2</v>
      </c>
      <c r="F130" s="171"/>
      <c r="G130" s="172">
        <f>ROUND(E130*F130,2)</f>
        <v>0</v>
      </c>
      <c r="H130" s="171"/>
      <c r="I130" s="172">
        <f>ROUND(E130*H130,2)</f>
        <v>0</v>
      </c>
      <c r="J130" s="171"/>
      <c r="K130" s="172">
        <f>ROUND(E130*J130,2)</f>
        <v>0</v>
      </c>
      <c r="L130" s="172">
        <v>15</v>
      </c>
      <c r="M130" s="172">
        <f>G130*(1+L130/100)</f>
        <v>0</v>
      </c>
      <c r="N130" s="172">
        <v>1.0190000000000001E-2</v>
      </c>
      <c r="O130" s="172">
        <f>ROUND(E130*N130,2)</f>
        <v>0.02</v>
      </c>
      <c r="P130" s="172">
        <v>0</v>
      </c>
      <c r="Q130" s="172">
        <f>ROUND(E130*P130,2)</f>
        <v>0</v>
      </c>
      <c r="R130" s="172"/>
      <c r="S130" s="172" t="s">
        <v>282</v>
      </c>
      <c r="T130" s="173" t="s">
        <v>283</v>
      </c>
      <c r="U130" s="157">
        <v>0</v>
      </c>
      <c r="V130" s="157">
        <f>ROUND(E130*U130,2)</f>
        <v>0</v>
      </c>
      <c r="W130" s="157"/>
      <c r="X130" s="157" t="s">
        <v>292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1242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240" t="s">
        <v>2267</v>
      </c>
      <c r="D131" s="241"/>
      <c r="E131" s="241"/>
      <c r="F131" s="241"/>
      <c r="G131" s="241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1514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81" t="str">
        <f>C131</f>
        <v>Podlahové vpusti dvorní vtoky (vpusti) sesvislým odtokem a zápachovou klapkou DN 110/160 mříž litina 226x226</v>
      </c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67">
        <v>43</v>
      </c>
      <c r="B132" s="168" t="s">
        <v>2268</v>
      </c>
      <c r="C132" s="184" t="s">
        <v>2269</v>
      </c>
      <c r="D132" s="169" t="s">
        <v>281</v>
      </c>
      <c r="E132" s="170">
        <v>4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15</v>
      </c>
      <c r="M132" s="172">
        <f>G132*(1+L132/100)</f>
        <v>0</v>
      </c>
      <c r="N132" s="172">
        <v>1.5E-3</v>
      </c>
      <c r="O132" s="172">
        <f>ROUND(E132*N132,2)</f>
        <v>0.01</v>
      </c>
      <c r="P132" s="172">
        <v>0</v>
      </c>
      <c r="Q132" s="172">
        <f>ROUND(E132*P132,2)</f>
        <v>0</v>
      </c>
      <c r="R132" s="172"/>
      <c r="S132" s="172" t="s">
        <v>282</v>
      </c>
      <c r="T132" s="173" t="s">
        <v>283</v>
      </c>
      <c r="U132" s="157">
        <v>0</v>
      </c>
      <c r="V132" s="157">
        <f>ROUND(E132*U132,2)</f>
        <v>0</v>
      </c>
      <c r="W132" s="157"/>
      <c r="X132" s="157" t="s">
        <v>292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1242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240" t="s">
        <v>2270</v>
      </c>
      <c r="D133" s="241"/>
      <c r="E133" s="241"/>
      <c r="F133" s="241"/>
      <c r="G133" s="241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1514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67">
        <v>44</v>
      </c>
      <c r="B134" s="168" t="s">
        <v>2271</v>
      </c>
      <c r="C134" s="184" t="s">
        <v>2272</v>
      </c>
      <c r="D134" s="169" t="s">
        <v>281</v>
      </c>
      <c r="E134" s="170">
        <v>1</v>
      </c>
      <c r="F134" s="171"/>
      <c r="G134" s="172">
        <f>ROUND(E134*F134,2)</f>
        <v>0</v>
      </c>
      <c r="H134" s="171"/>
      <c r="I134" s="172">
        <f>ROUND(E134*H134,2)</f>
        <v>0</v>
      </c>
      <c r="J134" s="171"/>
      <c r="K134" s="172">
        <f>ROUND(E134*J134,2)</f>
        <v>0</v>
      </c>
      <c r="L134" s="172">
        <v>15</v>
      </c>
      <c r="M134" s="172">
        <f>G134*(1+L134/100)</f>
        <v>0</v>
      </c>
      <c r="N134" s="172">
        <v>1.6000000000000001E-4</v>
      </c>
      <c r="O134" s="172">
        <f>ROUND(E134*N134,2)</f>
        <v>0</v>
      </c>
      <c r="P134" s="172">
        <v>0</v>
      </c>
      <c r="Q134" s="172">
        <f>ROUND(E134*P134,2)</f>
        <v>0</v>
      </c>
      <c r="R134" s="172"/>
      <c r="S134" s="172" t="s">
        <v>282</v>
      </c>
      <c r="T134" s="173" t="s">
        <v>283</v>
      </c>
      <c r="U134" s="157">
        <v>0</v>
      </c>
      <c r="V134" s="157">
        <f>ROUND(E134*U134,2)</f>
        <v>0</v>
      </c>
      <c r="W134" s="157"/>
      <c r="X134" s="157" t="s">
        <v>292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1242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240" t="s">
        <v>2273</v>
      </c>
      <c r="D135" s="241"/>
      <c r="E135" s="241"/>
      <c r="F135" s="241"/>
      <c r="G135" s="241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1514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67">
        <v>45</v>
      </c>
      <c r="B136" s="168" t="s">
        <v>2274</v>
      </c>
      <c r="C136" s="184" t="s">
        <v>2275</v>
      </c>
      <c r="D136" s="169" t="s">
        <v>281</v>
      </c>
      <c r="E136" s="170">
        <v>3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15</v>
      </c>
      <c r="M136" s="172">
        <f>G136*(1+L136/100)</f>
        <v>0</v>
      </c>
      <c r="N136" s="172">
        <v>2.9E-4</v>
      </c>
      <c r="O136" s="172">
        <f>ROUND(E136*N136,2)</f>
        <v>0</v>
      </c>
      <c r="P136" s="172">
        <v>0</v>
      </c>
      <c r="Q136" s="172">
        <f>ROUND(E136*P136,2)</f>
        <v>0</v>
      </c>
      <c r="R136" s="172"/>
      <c r="S136" s="172" t="s">
        <v>282</v>
      </c>
      <c r="T136" s="173" t="s">
        <v>283</v>
      </c>
      <c r="U136" s="157">
        <v>0</v>
      </c>
      <c r="V136" s="157">
        <f>ROUND(E136*U136,2)</f>
        <v>0</v>
      </c>
      <c r="W136" s="157"/>
      <c r="X136" s="157" t="s">
        <v>292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1242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240" t="s">
        <v>2276</v>
      </c>
      <c r="D137" s="241"/>
      <c r="E137" s="241"/>
      <c r="F137" s="241"/>
      <c r="G137" s="241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1514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67">
        <v>46</v>
      </c>
      <c r="B138" s="168" t="s">
        <v>2277</v>
      </c>
      <c r="C138" s="184" t="s">
        <v>2278</v>
      </c>
      <c r="D138" s="169" t="s">
        <v>281</v>
      </c>
      <c r="E138" s="170">
        <v>5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15</v>
      </c>
      <c r="M138" s="172">
        <f>G138*(1+L138/100)</f>
        <v>0</v>
      </c>
      <c r="N138" s="172">
        <v>9.0000000000000006E-5</v>
      </c>
      <c r="O138" s="172">
        <f>ROUND(E138*N138,2)</f>
        <v>0</v>
      </c>
      <c r="P138" s="172">
        <v>0</v>
      </c>
      <c r="Q138" s="172">
        <f>ROUND(E138*P138,2)</f>
        <v>0</v>
      </c>
      <c r="R138" s="172"/>
      <c r="S138" s="172" t="s">
        <v>282</v>
      </c>
      <c r="T138" s="173" t="s">
        <v>283</v>
      </c>
      <c r="U138" s="157">
        <v>0</v>
      </c>
      <c r="V138" s="157">
        <f>ROUND(E138*U138,2)</f>
        <v>0</v>
      </c>
      <c r="W138" s="157"/>
      <c r="X138" s="157" t="s">
        <v>292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1242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240" t="s">
        <v>2279</v>
      </c>
      <c r="D139" s="241"/>
      <c r="E139" s="241"/>
      <c r="F139" s="241"/>
      <c r="G139" s="241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1514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67">
        <v>47</v>
      </c>
      <c r="B140" s="168" t="s">
        <v>2280</v>
      </c>
      <c r="C140" s="184" t="s">
        <v>2281</v>
      </c>
      <c r="D140" s="169" t="s">
        <v>281</v>
      </c>
      <c r="E140" s="170">
        <v>4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15</v>
      </c>
      <c r="M140" s="172">
        <f>G140*(1+L140/100)</f>
        <v>0</v>
      </c>
      <c r="N140" s="172">
        <v>9.0000000000000006E-5</v>
      </c>
      <c r="O140" s="172">
        <f>ROUND(E140*N140,2)</f>
        <v>0</v>
      </c>
      <c r="P140" s="172">
        <v>0</v>
      </c>
      <c r="Q140" s="172">
        <f>ROUND(E140*P140,2)</f>
        <v>0</v>
      </c>
      <c r="R140" s="172"/>
      <c r="S140" s="172" t="s">
        <v>282</v>
      </c>
      <c r="T140" s="173" t="s">
        <v>283</v>
      </c>
      <c r="U140" s="157">
        <v>0</v>
      </c>
      <c r="V140" s="157">
        <f>ROUND(E140*U140,2)</f>
        <v>0</v>
      </c>
      <c r="W140" s="157"/>
      <c r="X140" s="157" t="s">
        <v>292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1242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1" x14ac:dyDescent="0.2">
      <c r="A141" s="155"/>
      <c r="B141" s="156"/>
      <c r="C141" s="240" t="s">
        <v>2282</v>
      </c>
      <c r="D141" s="241"/>
      <c r="E141" s="241"/>
      <c r="F141" s="241"/>
      <c r="G141" s="241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1514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81" t="str">
        <f>C141</f>
        <v>Vodní ZU pro odvod kondenzátu DN40 s připojením DN32 popř. d 12-18 mm, s přídavnou mechanickou uzávěrkou a čistící vložkou, s otáčivým ramenem odtoku</v>
      </c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67">
        <v>48</v>
      </c>
      <c r="B142" s="168" t="s">
        <v>2283</v>
      </c>
      <c r="C142" s="184" t="s">
        <v>2284</v>
      </c>
      <c r="D142" s="169" t="s">
        <v>281</v>
      </c>
      <c r="E142" s="170">
        <v>2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15</v>
      </c>
      <c r="M142" s="172">
        <f>G142*(1+L142/100)</f>
        <v>0</v>
      </c>
      <c r="N142" s="172">
        <v>9.0000000000000006E-5</v>
      </c>
      <c r="O142" s="172">
        <f>ROUND(E142*N142,2)</f>
        <v>0</v>
      </c>
      <c r="P142" s="172">
        <v>0</v>
      </c>
      <c r="Q142" s="172">
        <f>ROUND(E142*P142,2)</f>
        <v>0</v>
      </c>
      <c r="R142" s="172"/>
      <c r="S142" s="172" t="s">
        <v>282</v>
      </c>
      <c r="T142" s="173" t="s">
        <v>283</v>
      </c>
      <c r="U142" s="157">
        <v>0</v>
      </c>
      <c r="V142" s="157">
        <f>ROUND(E142*U142,2)</f>
        <v>0</v>
      </c>
      <c r="W142" s="157"/>
      <c r="X142" s="157" t="s">
        <v>292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1242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240" t="s">
        <v>2285</v>
      </c>
      <c r="D143" s="241"/>
      <c r="E143" s="241"/>
      <c r="F143" s="241"/>
      <c r="G143" s="241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1514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81" t="str">
        <f>C143</f>
        <v>Kalich pro úkapy DN32 se zápachovou uzávěrkou a přídavnou mechanickou uzávěrkou - kuličkou pro suchý stav</v>
      </c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67">
        <v>49</v>
      </c>
      <c r="B144" s="168" t="s">
        <v>2286</v>
      </c>
      <c r="C144" s="184" t="s">
        <v>2287</v>
      </c>
      <c r="D144" s="169" t="s">
        <v>445</v>
      </c>
      <c r="E144" s="170">
        <v>267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15</v>
      </c>
      <c r="M144" s="172">
        <f>G144*(1+L144/100)</f>
        <v>0</v>
      </c>
      <c r="N144" s="172">
        <v>0</v>
      </c>
      <c r="O144" s="172">
        <f>ROUND(E144*N144,2)</f>
        <v>0</v>
      </c>
      <c r="P144" s="172">
        <v>0</v>
      </c>
      <c r="Q144" s="172">
        <f>ROUND(E144*P144,2)</f>
        <v>0</v>
      </c>
      <c r="R144" s="172"/>
      <c r="S144" s="172" t="s">
        <v>282</v>
      </c>
      <c r="T144" s="173" t="s">
        <v>283</v>
      </c>
      <c r="U144" s="157">
        <v>0</v>
      </c>
      <c r="V144" s="157">
        <f>ROUND(E144*U144,2)</f>
        <v>0</v>
      </c>
      <c r="W144" s="157"/>
      <c r="X144" s="157" t="s">
        <v>292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1242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240" t="s">
        <v>2288</v>
      </c>
      <c r="D145" s="241"/>
      <c r="E145" s="241"/>
      <c r="F145" s="241"/>
      <c r="G145" s="241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1514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67">
        <v>50</v>
      </c>
      <c r="B146" s="168" t="s">
        <v>2289</v>
      </c>
      <c r="C146" s="184" t="s">
        <v>2290</v>
      </c>
      <c r="D146" s="169" t="s">
        <v>445</v>
      </c>
      <c r="E146" s="170">
        <v>68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15</v>
      </c>
      <c r="M146" s="172">
        <f>G146*(1+L146/100)</f>
        <v>0</v>
      </c>
      <c r="N146" s="172">
        <v>0</v>
      </c>
      <c r="O146" s="172">
        <f>ROUND(E146*N146,2)</f>
        <v>0</v>
      </c>
      <c r="P146" s="172">
        <v>0</v>
      </c>
      <c r="Q146" s="172">
        <f>ROUND(E146*P146,2)</f>
        <v>0</v>
      </c>
      <c r="R146" s="172"/>
      <c r="S146" s="172" t="s">
        <v>282</v>
      </c>
      <c r="T146" s="173" t="s">
        <v>283</v>
      </c>
      <c r="U146" s="157">
        <v>0</v>
      </c>
      <c r="V146" s="157">
        <f>ROUND(E146*U146,2)</f>
        <v>0</v>
      </c>
      <c r="W146" s="157"/>
      <c r="X146" s="157" t="s">
        <v>292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1242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240" t="s">
        <v>2291</v>
      </c>
      <c r="D147" s="241"/>
      <c r="E147" s="241"/>
      <c r="F147" s="241"/>
      <c r="G147" s="241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1514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67">
        <v>51</v>
      </c>
      <c r="B148" s="168" t="s">
        <v>2292</v>
      </c>
      <c r="C148" s="184" t="s">
        <v>2293</v>
      </c>
      <c r="D148" s="169" t="s">
        <v>364</v>
      </c>
      <c r="E148" s="170">
        <v>0.59400000000000008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15</v>
      </c>
      <c r="M148" s="172">
        <f>G148*(1+L148/100)</f>
        <v>0</v>
      </c>
      <c r="N148" s="172">
        <v>0</v>
      </c>
      <c r="O148" s="172">
        <f>ROUND(E148*N148,2)</f>
        <v>0</v>
      </c>
      <c r="P148" s="172">
        <v>0</v>
      </c>
      <c r="Q148" s="172">
        <f>ROUND(E148*P148,2)</f>
        <v>0</v>
      </c>
      <c r="R148" s="172"/>
      <c r="S148" s="172" t="s">
        <v>282</v>
      </c>
      <c r="T148" s="173" t="s">
        <v>283</v>
      </c>
      <c r="U148" s="157">
        <v>0</v>
      </c>
      <c r="V148" s="157">
        <f>ROUND(E148*U148,2)</f>
        <v>0</v>
      </c>
      <c r="W148" s="157"/>
      <c r="X148" s="157" t="s">
        <v>292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1242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22.5" outlineLevel="1" x14ac:dyDescent="0.2">
      <c r="A149" s="155"/>
      <c r="B149" s="156"/>
      <c r="C149" s="240" t="s">
        <v>2294</v>
      </c>
      <c r="D149" s="241"/>
      <c r="E149" s="241"/>
      <c r="F149" s="241"/>
      <c r="G149" s="241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1514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81" t="str">
        <f>C149</f>
        <v>Přesun hmot pro vnitřní kanalizace  stanovený zhmotnosti přesunovaného materiálu vodorovná dopravní vzdálenost do 50 m v objektech výšky přes 6 do 12 m</v>
      </c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67">
        <v>52</v>
      </c>
      <c r="B150" s="168" t="s">
        <v>2295</v>
      </c>
      <c r="C150" s="184" t="s">
        <v>2296</v>
      </c>
      <c r="D150" s="169" t="s">
        <v>364</v>
      </c>
      <c r="E150" s="170">
        <v>0.59400000000000008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15</v>
      </c>
      <c r="M150" s="172">
        <f>G150*(1+L150/100)</f>
        <v>0</v>
      </c>
      <c r="N150" s="172">
        <v>0</v>
      </c>
      <c r="O150" s="172">
        <f>ROUND(E150*N150,2)</f>
        <v>0</v>
      </c>
      <c r="P150" s="172">
        <v>0</v>
      </c>
      <c r="Q150" s="172">
        <f>ROUND(E150*P150,2)</f>
        <v>0</v>
      </c>
      <c r="R150" s="172"/>
      <c r="S150" s="172" t="s">
        <v>282</v>
      </c>
      <c r="T150" s="173" t="s">
        <v>283</v>
      </c>
      <c r="U150" s="157">
        <v>0</v>
      </c>
      <c r="V150" s="157">
        <f>ROUND(E150*U150,2)</f>
        <v>0</v>
      </c>
      <c r="W150" s="157"/>
      <c r="X150" s="157" t="s">
        <v>292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1242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22.5" outlineLevel="1" x14ac:dyDescent="0.2">
      <c r="A151" s="155"/>
      <c r="B151" s="156"/>
      <c r="C151" s="240" t="s">
        <v>2297</v>
      </c>
      <c r="D151" s="241"/>
      <c r="E151" s="241"/>
      <c r="F151" s="241"/>
      <c r="G151" s="241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1514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81" t="str">
        <f>C151</f>
        <v>Přesun hmot pro vnitřní kanalizace  stanovený zhmotnosti přesunovaného materiálu Příplatek k ceně za přesun prováděný bez použití mechanizace pro jakoukoliv výšku objektu</v>
      </c>
      <c r="BB151" s="148"/>
      <c r="BC151" s="148"/>
      <c r="BD151" s="148"/>
      <c r="BE151" s="148"/>
      <c r="BF151" s="148"/>
      <c r="BG151" s="148"/>
      <c r="BH151" s="148"/>
    </row>
    <row r="152" spans="1:60" x14ac:dyDescent="0.2">
      <c r="A152" s="161" t="s">
        <v>277</v>
      </c>
      <c r="B152" s="162" t="s">
        <v>210</v>
      </c>
      <c r="C152" s="183" t="s">
        <v>211</v>
      </c>
      <c r="D152" s="163"/>
      <c r="E152" s="164"/>
      <c r="F152" s="165"/>
      <c r="G152" s="165">
        <f>SUMIF(AG153:AG216,"&lt;&gt;NOR",G153:G216)</f>
        <v>0</v>
      </c>
      <c r="H152" s="165"/>
      <c r="I152" s="165">
        <f>SUM(I153:I216)</f>
        <v>0</v>
      </c>
      <c r="J152" s="165"/>
      <c r="K152" s="165">
        <f>SUM(K153:K216)</f>
        <v>0</v>
      </c>
      <c r="L152" s="165"/>
      <c r="M152" s="165">
        <f>SUM(M153:M216)</f>
        <v>0</v>
      </c>
      <c r="N152" s="165"/>
      <c r="O152" s="165">
        <f>SUM(O153:O216)</f>
        <v>0.75000000000000011</v>
      </c>
      <c r="P152" s="165"/>
      <c r="Q152" s="165">
        <f>SUM(Q153:Q216)</f>
        <v>0</v>
      </c>
      <c r="R152" s="165"/>
      <c r="S152" s="165"/>
      <c r="T152" s="166"/>
      <c r="U152" s="160"/>
      <c r="V152" s="160">
        <f>SUM(V153:V216)</f>
        <v>0</v>
      </c>
      <c r="W152" s="160"/>
      <c r="X152" s="160"/>
      <c r="AG152" t="s">
        <v>278</v>
      </c>
    </row>
    <row r="153" spans="1:60" outlineLevel="1" x14ac:dyDescent="0.2">
      <c r="A153" s="167">
        <v>53</v>
      </c>
      <c r="B153" s="168" t="s">
        <v>2298</v>
      </c>
      <c r="C153" s="184" t="s">
        <v>2299</v>
      </c>
      <c r="D153" s="169" t="s">
        <v>445</v>
      </c>
      <c r="E153" s="170">
        <v>14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15</v>
      </c>
      <c r="M153" s="172">
        <f>G153*(1+L153/100)</f>
        <v>0</v>
      </c>
      <c r="N153" s="172">
        <v>3.0900000000000003E-3</v>
      </c>
      <c r="O153" s="172">
        <f>ROUND(E153*N153,2)</f>
        <v>0.04</v>
      </c>
      <c r="P153" s="172">
        <v>0</v>
      </c>
      <c r="Q153" s="172">
        <f>ROUND(E153*P153,2)</f>
        <v>0</v>
      </c>
      <c r="R153" s="172"/>
      <c r="S153" s="172" t="s">
        <v>282</v>
      </c>
      <c r="T153" s="173" t="s">
        <v>283</v>
      </c>
      <c r="U153" s="157">
        <v>0</v>
      </c>
      <c r="V153" s="157">
        <f>ROUND(E153*U153,2)</f>
        <v>0</v>
      </c>
      <c r="W153" s="157"/>
      <c r="X153" s="157" t="s">
        <v>292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1242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240" t="s">
        <v>2300</v>
      </c>
      <c r="D154" s="241"/>
      <c r="E154" s="241"/>
      <c r="F154" s="241"/>
      <c r="G154" s="241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1514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67">
        <v>54</v>
      </c>
      <c r="B155" s="168" t="s">
        <v>2301</v>
      </c>
      <c r="C155" s="184" t="s">
        <v>2302</v>
      </c>
      <c r="D155" s="169" t="s">
        <v>445</v>
      </c>
      <c r="E155" s="170">
        <v>211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15</v>
      </c>
      <c r="M155" s="172">
        <f>G155*(1+L155/100)</f>
        <v>0</v>
      </c>
      <c r="N155" s="172">
        <v>7.8000000000000009E-4</v>
      </c>
      <c r="O155" s="172">
        <f>ROUND(E155*N155,2)</f>
        <v>0.16</v>
      </c>
      <c r="P155" s="172">
        <v>0</v>
      </c>
      <c r="Q155" s="172">
        <f>ROUND(E155*P155,2)</f>
        <v>0</v>
      </c>
      <c r="R155" s="172"/>
      <c r="S155" s="172" t="s">
        <v>282</v>
      </c>
      <c r="T155" s="173" t="s">
        <v>283</v>
      </c>
      <c r="U155" s="157">
        <v>0</v>
      </c>
      <c r="V155" s="157">
        <f>ROUND(E155*U155,2)</f>
        <v>0</v>
      </c>
      <c r="W155" s="157"/>
      <c r="X155" s="157" t="s">
        <v>292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1242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240" t="s">
        <v>2303</v>
      </c>
      <c r="D156" s="241"/>
      <c r="E156" s="241"/>
      <c r="F156" s="241"/>
      <c r="G156" s="241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1514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67">
        <v>55</v>
      </c>
      <c r="B157" s="168" t="s">
        <v>2304</v>
      </c>
      <c r="C157" s="184" t="s">
        <v>2305</v>
      </c>
      <c r="D157" s="169" t="s">
        <v>445</v>
      </c>
      <c r="E157" s="170">
        <v>50</v>
      </c>
      <c r="F157" s="171"/>
      <c r="G157" s="172">
        <f>ROUND(E157*F157,2)</f>
        <v>0</v>
      </c>
      <c r="H157" s="171"/>
      <c r="I157" s="172">
        <f>ROUND(E157*H157,2)</f>
        <v>0</v>
      </c>
      <c r="J157" s="171"/>
      <c r="K157" s="172">
        <f>ROUND(E157*J157,2)</f>
        <v>0</v>
      </c>
      <c r="L157" s="172">
        <v>15</v>
      </c>
      <c r="M157" s="172">
        <f>G157*(1+L157/100)</f>
        <v>0</v>
      </c>
      <c r="N157" s="172">
        <v>9.6000000000000002E-4</v>
      </c>
      <c r="O157" s="172">
        <f>ROUND(E157*N157,2)</f>
        <v>0.05</v>
      </c>
      <c r="P157" s="172">
        <v>0</v>
      </c>
      <c r="Q157" s="172">
        <f>ROUND(E157*P157,2)</f>
        <v>0</v>
      </c>
      <c r="R157" s="172"/>
      <c r="S157" s="172" t="s">
        <v>282</v>
      </c>
      <c r="T157" s="173" t="s">
        <v>283</v>
      </c>
      <c r="U157" s="157">
        <v>0</v>
      </c>
      <c r="V157" s="157">
        <f>ROUND(E157*U157,2)</f>
        <v>0</v>
      </c>
      <c r="W157" s="157"/>
      <c r="X157" s="157" t="s">
        <v>292</v>
      </c>
      <c r="Y157" s="148"/>
      <c r="Z157" s="148"/>
      <c r="AA157" s="148"/>
      <c r="AB157" s="148"/>
      <c r="AC157" s="148"/>
      <c r="AD157" s="148"/>
      <c r="AE157" s="148"/>
      <c r="AF157" s="148"/>
      <c r="AG157" s="148" t="s">
        <v>1242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240" t="s">
        <v>2306</v>
      </c>
      <c r="D158" s="241"/>
      <c r="E158" s="241"/>
      <c r="F158" s="241"/>
      <c r="G158" s="241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1514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67">
        <v>56</v>
      </c>
      <c r="B159" s="168" t="s">
        <v>2307</v>
      </c>
      <c r="C159" s="184" t="s">
        <v>2308</v>
      </c>
      <c r="D159" s="169" t="s">
        <v>445</v>
      </c>
      <c r="E159" s="170">
        <v>12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15</v>
      </c>
      <c r="M159" s="172">
        <f>G159*(1+L159/100)</f>
        <v>0</v>
      </c>
      <c r="N159" s="172">
        <v>1.25E-3</v>
      </c>
      <c r="O159" s="172">
        <f>ROUND(E159*N159,2)</f>
        <v>0.02</v>
      </c>
      <c r="P159" s="172">
        <v>0</v>
      </c>
      <c r="Q159" s="172">
        <f>ROUND(E159*P159,2)</f>
        <v>0</v>
      </c>
      <c r="R159" s="172"/>
      <c r="S159" s="172" t="s">
        <v>282</v>
      </c>
      <c r="T159" s="173" t="s">
        <v>283</v>
      </c>
      <c r="U159" s="157">
        <v>0</v>
      </c>
      <c r="V159" s="157">
        <f>ROUND(E159*U159,2)</f>
        <v>0</v>
      </c>
      <c r="W159" s="157"/>
      <c r="X159" s="157" t="s">
        <v>292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1242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240" t="s">
        <v>2309</v>
      </c>
      <c r="D160" s="241"/>
      <c r="E160" s="241"/>
      <c r="F160" s="241"/>
      <c r="G160" s="241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1514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1" x14ac:dyDescent="0.2">
      <c r="A161" s="167">
        <v>57</v>
      </c>
      <c r="B161" s="168" t="s">
        <v>2310</v>
      </c>
      <c r="C161" s="184" t="s">
        <v>2311</v>
      </c>
      <c r="D161" s="169" t="s">
        <v>445</v>
      </c>
      <c r="E161" s="170">
        <v>63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15</v>
      </c>
      <c r="M161" s="172">
        <f>G161*(1+L161/100)</f>
        <v>0</v>
      </c>
      <c r="N161" s="172">
        <v>7.8000000000000009E-4</v>
      </c>
      <c r="O161" s="172">
        <f>ROUND(E161*N161,2)</f>
        <v>0.05</v>
      </c>
      <c r="P161" s="172">
        <v>0</v>
      </c>
      <c r="Q161" s="172">
        <f>ROUND(E161*P161,2)</f>
        <v>0</v>
      </c>
      <c r="R161" s="172"/>
      <c r="S161" s="172" t="s">
        <v>282</v>
      </c>
      <c r="T161" s="173" t="s">
        <v>283</v>
      </c>
      <c r="U161" s="157">
        <v>0</v>
      </c>
      <c r="V161" s="157">
        <f>ROUND(E161*U161,2)</f>
        <v>0</v>
      </c>
      <c r="W161" s="157"/>
      <c r="X161" s="157" t="s">
        <v>292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1242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240" t="s">
        <v>2312</v>
      </c>
      <c r="D162" s="241"/>
      <c r="E162" s="241"/>
      <c r="F162" s="241"/>
      <c r="G162" s="241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1514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81" t="str">
        <f>C162</f>
        <v>Potrubí zplastových trubek zpolypropylenu (PPR se sníženou roztažností) svařovaných polyfuzně PN 20 (SDR 6) D 20 x 3,4</v>
      </c>
      <c r="BB162" s="148"/>
      <c r="BC162" s="148"/>
      <c r="BD162" s="148"/>
      <c r="BE162" s="148"/>
      <c r="BF162" s="148"/>
      <c r="BG162" s="148"/>
      <c r="BH162" s="148"/>
    </row>
    <row r="163" spans="1:60" ht="22.5" outlineLevel="1" x14ac:dyDescent="0.2">
      <c r="A163" s="167">
        <v>58</v>
      </c>
      <c r="B163" s="168" t="s">
        <v>2313</v>
      </c>
      <c r="C163" s="184" t="s">
        <v>2314</v>
      </c>
      <c r="D163" s="169" t="s">
        <v>445</v>
      </c>
      <c r="E163" s="170">
        <v>69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15</v>
      </c>
      <c r="M163" s="172">
        <f>G163*(1+L163/100)</f>
        <v>0</v>
      </c>
      <c r="N163" s="172">
        <v>9.6000000000000002E-4</v>
      </c>
      <c r="O163" s="172">
        <f>ROUND(E163*N163,2)</f>
        <v>7.0000000000000007E-2</v>
      </c>
      <c r="P163" s="172">
        <v>0</v>
      </c>
      <c r="Q163" s="172">
        <f>ROUND(E163*P163,2)</f>
        <v>0</v>
      </c>
      <c r="R163" s="172"/>
      <c r="S163" s="172" t="s">
        <v>282</v>
      </c>
      <c r="T163" s="173" t="s">
        <v>283</v>
      </c>
      <c r="U163" s="157">
        <v>0</v>
      </c>
      <c r="V163" s="157">
        <f>ROUND(E163*U163,2)</f>
        <v>0</v>
      </c>
      <c r="W163" s="157"/>
      <c r="X163" s="157" t="s">
        <v>292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1242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240" t="s">
        <v>2315</v>
      </c>
      <c r="D164" s="241"/>
      <c r="E164" s="241"/>
      <c r="F164" s="241"/>
      <c r="G164" s="241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1514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81" t="str">
        <f>C164</f>
        <v>Potrubí zplastových trubek zpolypropylenu (PPR se sníženou roztažností) svařovaných polyfuzně PN 20 (SDR 6) D 25 x 4,2</v>
      </c>
      <c r="BB164" s="148"/>
      <c r="BC164" s="148"/>
      <c r="BD164" s="148"/>
      <c r="BE164" s="148"/>
      <c r="BF164" s="148"/>
      <c r="BG164" s="148"/>
      <c r="BH164" s="148"/>
    </row>
    <row r="165" spans="1:60" ht="22.5" outlineLevel="1" x14ac:dyDescent="0.2">
      <c r="A165" s="167">
        <v>59</v>
      </c>
      <c r="B165" s="168" t="s">
        <v>2316</v>
      </c>
      <c r="C165" s="184" t="s">
        <v>2317</v>
      </c>
      <c r="D165" s="169" t="s">
        <v>445</v>
      </c>
      <c r="E165" s="170">
        <v>50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15</v>
      </c>
      <c r="M165" s="172">
        <f>G165*(1+L165/100)</f>
        <v>0</v>
      </c>
      <c r="N165" s="172">
        <v>1.25E-3</v>
      </c>
      <c r="O165" s="172">
        <f>ROUND(E165*N165,2)</f>
        <v>0.06</v>
      </c>
      <c r="P165" s="172">
        <v>0</v>
      </c>
      <c r="Q165" s="172">
        <f>ROUND(E165*P165,2)</f>
        <v>0</v>
      </c>
      <c r="R165" s="172"/>
      <c r="S165" s="172" t="s">
        <v>282</v>
      </c>
      <c r="T165" s="173" t="s">
        <v>283</v>
      </c>
      <c r="U165" s="157">
        <v>0</v>
      </c>
      <c r="V165" s="157">
        <f>ROUND(E165*U165,2)</f>
        <v>0</v>
      </c>
      <c r="W165" s="157"/>
      <c r="X165" s="157" t="s">
        <v>292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1242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240" t="s">
        <v>2318</v>
      </c>
      <c r="D166" s="241"/>
      <c r="E166" s="241"/>
      <c r="F166" s="241"/>
      <c r="G166" s="241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1514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81" t="str">
        <f>C166</f>
        <v>Potrubí zplastových trubek zpolypropylenu (PPR se sníženou roztažností) svařovaných polyfuzně PN 20 (SDR 6) D 32 x 5,4</v>
      </c>
      <c r="BB166" s="148"/>
      <c r="BC166" s="148"/>
      <c r="BD166" s="148"/>
      <c r="BE166" s="148"/>
      <c r="BF166" s="148"/>
      <c r="BG166" s="148"/>
      <c r="BH166" s="148"/>
    </row>
    <row r="167" spans="1:60" ht="22.5" outlineLevel="1" x14ac:dyDescent="0.2">
      <c r="A167" s="167">
        <v>60</v>
      </c>
      <c r="B167" s="168" t="s">
        <v>2319</v>
      </c>
      <c r="C167" s="184" t="s">
        <v>2320</v>
      </c>
      <c r="D167" s="169" t="s">
        <v>445</v>
      </c>
      <c r="E167" s="170">
        <v>35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15</v>
      </c>
      <c r="M167" s="172">
        <f>G167*(1+L167/100)</f>
        <v>0</v>
      </c>
      <c r="N167" s="172">
        <v>2.5600000000000002E-3</v>
      </c>
      <c r="O167" s="172">
        <f>ROUND(E167*N167,2)</f>
        <v>0.09</v>
      </c>
      <c r="P167" s="172">
        <v>0</v>
      </c>
      <c r="Q167" s="172">
        <f>ROUND(E167*P167,2)</f>
        <v>0</v>
      </c>
      <c r="R167" s="172"/>
      <c r="S167" s="172" t="s">
        <v>282</v>
      </c>
      <c r="T167" s="173" t="s">
        <v>283</v>
      </c>
      <c r="U167" s="157">
        <v>0</v>
      </c>
      <c r="V167" s="157">
        <f>ROUND(E167*U167,2)</f>
        <v>0</v>
      </c>
      <c r="W167" s="157"/>
      <c r="X167" s="157" t="s">
        <v>292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1242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240" t="s">
        <v>2321</v>
      </c>
      <c r="D168" s="241"/>
      <c r="E168" s="241"/>
      <c r="F168" s="241"/>
      <c r="G168" s="241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1514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81" t="str">
        <f>C168</f>
        <v>Potrubí zplastových trubek zpolypropylenu (PPR se sníženou roztažností) svařovaných polyfuzně PN 20 (SDR 6) D 40 x 6,7</v>
      </c>
      <c r="BB168" s="148"/>
      <c r="BC168" s="148"/>
      <c r="BD168" s="148"/>
      <c r="BE168" s="148"/>
      <c r="BF168" s="148"/>
      <c r="BG168" s="148"/>
      <c r="BH168" s="148"/>
    </row>
    <row r="169" spans="1:60" ht="22.5" outlineLevel="1" x14ac:dyDescent="0.2">
      <c r="A169" s="167">
        <v>61</v>
      </c>
      <c r="B169" s="168" t="s">
        <v>2322</v>
      </c>
      <c r="C169" s="184" t="s">
        <v>2323</v>
      </c>
      <c r="D169" s="169" t="s">
        <v>445</v>
      </c>
      <c r="E169" s="170">
        <v>161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15</v>
      </c>
      <c r="M169" s="172">
        <f>G169*(1+L169/100)</f>
        <v>0</v>
      </c>
      <c r="N169" s="172">
        <v>7.0000000000000007E-5</v>
      </c>
      <c r="O169" s="172">
        <f>ROUND(E169*N169,2)</f>
        <v>0.01</v>
      </c>
      <c r="P169" s="172">
        <v>0</v>
      </c>
      <c r="Q169" s="172">
        <f>ROUND(E169*P169,2)</f>
        <v>0</v>
      </c>
      <c r="R169" s="172"/>
      <c r="S169" s="172" t="s">
        <v>282</v>
      </c>
      <c r="T169" s="173" t="s">
        <v>283</v>
      </c>
      <c r="U169" s="157">
        <v>0</v>
      </c>
      <c r="V169" s="157">
        <f>ROUND(E169*U169,2)</f>
        <v>0</v>
      </c>
      <c r="W169" s="157"/>
      <c r="X169" s="157" t="s">
        <v>292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1242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22.5" outlineLevel="1" x14ac:dyDescent="0.2">
      <c r="A170" s="155"/>
      <c r="B170" s="156"/>
      <c r="C170" s="240" t="s">
        <v>2324</v>
      </c>
      <c r="D170" s="241"/>
      <c r="E170" s="241"/>
      <c r="F170" s="241"/>
      <c r="G170" s="241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1514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81" t="str">
        <f>C170</f>
        <v>Ochrana potrubí  termoizolačními trubicemi zpěnového polyetylenu PE přilepenými vpříčných a podélných spojích, tloušťky izolace přes 9 do 13 mm, vnitřního průměru izolace DN do 22 mm</v>
      </c>
      <c r="BB170" s="148"/>
      <c r="BC170" s="148"/>
      <c r="BD170" s="148"/>
      <c r="BE170" s="148"/>
      <c r="BF170" s="148"/>
      <c r="BG170" s="148"/>
      <c r="BH170" s="148"/>
    </row>
    <row r="171" spans="1:60" ht="22.5" outlineLevel="1" x14ac:dyDescent="0.2">
      <c r="A171" s="167">
        <v>62</v>
      </c>
      <c r="B171" s="168" t="s">
        <v>2325</v>
      </c>
      <c r="C171" s="184" t="s">
        <v>2326</v>
      </c>
      <c r="D171" s="169" t="s">
        <v>445</v>
      </c>
      <c r="E171" s="170">
        <v>44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15</v>
      </c>
      <c r="M171" s="172">
        <f>G171*(1+L171/100)</f>
        <v>0</v>
      </c>
      <c r="N171" s="172">
        <v>9.0000000000000006E-5</v>
      </c>
      <c r="O171" s="172">
        <f>ROUND(E171*N171,2)</f>
        <v>0</v>
      </c>
      <c r="P171" s="172">
        <v>0</v>
      </c>
      <c r="Q171" s="172">
        <f>ROUND(E171*P171,2)</f>
        <v>0</v>
      </c>
      <c r="R171" s="172"/>
      <c r="S171" s="172" t="s">
        <v>282</v>
      </c>
      <c r="T171" s="173" t="s">
        <v>283</v>
      </c>
      <c r="U171" s="157">
        <v>0</v>
      </c>
      <c r="V171" s="157">
        <f>ROUND(E171*U171,2)</f>
        <v>0</v>
      </c>
      <c r="W171" s="157"/>
      <c r="X171" s="157" t="s">
        <v>292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1242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22.5" outlineLevel="1" x14ac:dyDescent="0.2">
      <c r="A172" s="155"/>
      <c r="B172" s="156"/>
      <c r="C172" s="240" t="s">
        <v>2327</v>
      </c>
      <c r="D172" s="241"/>
      <c r="E172" s="241"/>
      <c r="F172" s="241"/>
      <c r="G172" s="241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1514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81" t="str">
        <f>C172</f>
        <v>Ochrana potrubí  termoizolačními trubicemi zpěnového polyetylenu PE přilepenými vpříčných a podélných spojích, tloušťky izolace přes 9 do 13 mm, vnitřního průměru izolace DN přes 22 do 45 mm</v>
      </c>
      <c r="BB172" s="148"/>
      <c r="BC172" s="148"/>
      <c r="BD172" s="148"/>
      <c r="BE172" s="148"/>
      <c r="BF172" s="148"/>
      <c r="BG172" s="148"/>
      <c r="BH172" s="148"/>
    </row>
    <row r="173" spans="1:60" ht="22.5" outlineLevel="1" x14ac:dyDescent="0.2">
      <c r="A173" s="167">
        <v>63</v>
      </c>
      <c r="B173" s="168" t="s">
        <v>2328</v>
      </c>
      <c r="C173" s="184" t="s">
        <v>2329</v>
      </c>
      <c r="D173" s="169" t="s">
        <v>445</v>
      </c>
      <c r="E173" s="170">
        <v>232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15</v>
      </c>
      <c r="M173" s="172">
        <f>G173*(1+L173/100)</f>
        <v>0</v>
      </c>
      <c r="N173" s="172">
        <v>2.0000000000000001E-4</v>
      </c>
      <c r="O173" s="172">
        <f>ROUND(E173*N173,2)</f>
        <v>0.05</v>
      </c>
      <c r="P173" s="172">
        <v>0</v>
      </c>
      <c r="Q173" s="172">
        <f>ROUND(E173*P173,2)</f>
        <v>0</v>
      </c>
      <c r="R173" s="172"/>
      <c r="S173" s="172" t="s">
        <v>282</v>
      </c>
      <c r="T173" s="173" t="s">
        <v>283</v>
      </c>
      <c r="U173" s="157">
        <v>0</v>
      </c>
      <c r="V173" s="157">
        <f>ROUND(E173*U173,2)</f>
        <v>0</v>
      </c>
      <c r="W173" s="157"/>
      <c r="X173" s="157" t="s">
        <v>292</v>
      </c>
      <c r="Y173" s="148"/>
      <c r="Z173" s="148"/>
      <c r="AA173" s="148"/>
      <c r="AB173" s="148"/>
      <c r="AC173" s="148"/>
      <c r="AD173" s="148"/>
      <c r="AE173" s="148"/>
      <c r="AF173" s="148"/>
      <c r="AG173" s="148" t="s">
        <v>1242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ht="22.5" outlineLevel="1" x14ac:dyDescent="0.2">
      <c r="A174" s="155"/>
      <c r="B174" s="156"/>
      <c r="C174" s="240" t="s">
        <v>2330</v>
      </c>
      <c r="D174" s="241"/>
      <c r="E174" s="241"/>
      <c r="F174" s="241"/>
      <c r="G174" s="241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1514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81" t="str">
        <f>C174</f>
        <v>Ochrana potrubí  termoizolačními trubicemi zpěnového polyetylenu PE přilepenými vpříčných a podélných spojích, tloušťky izolace přes 20 do 25 mm, vnitřního průměru izolace DN do 22 mm</v>
      </c>
      <c r="BB174" s="148"/>
      <c r="BC174" s="148"/>
      <c r="BD174" s="148"/>
      <c r="BE174" s="148"/>
      <c r="BF174" s="148"/>
      <c r="BG174" s="148"/>
      <c r="BH174" s="148"/>
    </row>
    <row r="175" spans="1:60" ht="22.5" outlineLevel="1" x14ac:dyDescent="0.2">
      <c r="A175" s="167">
        <v>64</v>
      </c>
      <c r="B175" s="168" t="s">
        <v>2331</v>
      </c>
      <c r="C175" s="184" t="s">
        <v>2332</v>
      </c>
      <c r="D175" s="169" t="s">
        <v>445</v>
      </c>
      <c r="E175" s="170">
        <v>53</v>
      </c>
      <c r="F175" s="171"/>
      <c r="G175" s="172">
        <f>ROUND(E175*F175,2)</f>
        <v>0</v>
      </c>
      <c r="H175" s="171"/>
      <c r="I175" s="172">
        <f>ROUND(E175*H175,2)</f>
        <v>0</v>
      </c>
      <c r="J175" s="171"/>
      <c r="K175" s="172">
        <f>ROUND(E175*J175,2)</f>
        <v>0</v>
      </c>
      <c r="L175" s="172">
        <v>15</v>
      </c>
      <c r="M175" s="172">
        <f>G175*(1+L175/100)</f>
        <v>0</v>
      </c>
      <c r="N175" s="172">
        <v>2.4000000000000001E-4</v>
      </c>
      <c r="O175" s="172">
        <f>ROUND(E175*N175,2)</f>
        <v>0.01</v>
      </c>
      <c r="P175" s="172">
        <v>0</v>
      </c>
      <c r="Q175" s="172">
        <f>ROUND(E175*P175,2)</f>
        <v>0</v>
      </c>
      <c r="R175" s="172"/>
      <c r="S175" s="172" t="s">
        <v>282</v>
      </c>
      <c r="T175" s="173" t="s">
        <v>283</v>
      </c>
      <c r="U175" s="157">
        <v>0</v>
      </c>
      <c r="V175" s="157">
        <f>ROUND(E175*U175,2)</f>
        <v>0</v>
      </c>
      <c r="W175" s="157"/>
      <c r="X175" s="157" t="s">
        <v>292</v>
      </c>
      <c r="Y175" s="148"/>
      <c r="Z175" s="148"/>
      <c r="AA175" s="148"/>
      <c r="AB175" s="148"/>
      <c r="AC175" s="148"/>
      <c r="AD175" s="148"/>
      <c r="AE175" s="148"/>
      <c r="AF175" s="148"/>
      <c r="AG175" s="148" t="s">
        <v>1242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ht="22.5" outlineLevel="1" x14ac:dyDescent="0.2">
      <c r="A176" s="155"/>
      <c r="B176" s="156"/>
      <c r="C176" s="240" t="s">
        <v>2333</v>
      </c>
      <c r="D176" s="241"/>
      <c r="E176" s="241"/>
      <c r="F176" s="241"/>
      <c r="G176" s="241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1514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81" t="str">
        <f>C176</f>
        <v>Ochrana potrubí  termoizolačními trubicemi zpěnového polyetylenu PE přilepenými vpříčných a podélných spojích, tloušťky izolace přes 20 do 25 mm, vnitřního průměru izolace DN přes 22 do 45 mm</v>
      </c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67">
        <v>65</v>
      </c>
      <c r="B177" s="168" t="s">
        <v>2334</v>
      </c>
      <c r="C177" s="184" t="s">
        <v>2335</v>
      </c>
      <c r="D177" s="169" t="s">
        <v>281</v>
      </c>
      <c r="E177" s="170">
        <v>87</v>
      </c>
      <c r="F177" s="171"/>
      <c r="G177" s="172">
        <f>ROUND(E177*F177,2)</f>
        <v>0</v>
      </c>
      <c r="H177" s="171"/>
      <c r="I177" s="172">
        <f>ROUND(E177*H177,2)</f>
        <v>0</v>
      </c>
      <c r="J177" s="171"/>
      <c r="K177" s="172">
        <f>ROUND(E177*J177,2)</f>
        <v>0</v>
      </c>
      <c r="L177" s="172">
        <v>15</v>
      </c>
      <c r="M177" s="172">
        <f>G177*(1+L177/100)</f>
        <v>0</v>
      </c>
      <c r="N177" s="172">
        <v>0</v>
      </c>
      <c r="O177" s="172">
        <f>ROUND(E177*N177,2)</f>
        <v>0</v>
      </c>
      <c r="P177" s="172">
        <v>0</v>
      </c>
      <c r="Q177" s="172">
        <f>ROUND(E177*P177,2)</f>
        <v>0</v>
      </c>
      <c r="R177" s="172"/>
      <c r="S177" s="172" t="s">
        <v>282</v>
      </c>
      <c r="T177" s="173" t="s">
        <v>283</v>
      </c>
      <c r="U177" s="157">
        <v>0</v>
      </c>
      <c r="V177" s="157">
        <f>ROUND(E177*U177,2)</f>
        <v>0</v>
      </c>
      <c r="W177" s="157"/>
      <c r="X177" s="157" t="s">
        <v>292</v>
      </c>
      <c r="Y177" s="148"/>
      <c r="Z177" s="148"/>
      <c r="AA177" s="148"/>
      <c r="AB177" s="148"/>
      <c r="AC177" s="148"/>
      <c r="AD177" s="148"/>
      <c r="AE177" s="148"/>
      <c r="AF177" s="148"/>
      <c r="AG177" s="148" t="s">
        <v>1242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240" t="s">
        <v>2336</v>
      </c>
      <c r="D178" s="241"/>
      <c r="E178" s="241"/>
      <c r="F178" s="241"/>
      <c r="G178" s="241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1514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67">
        <v>66</v>
      </c>
      <c r="B179" s="168" t="s">
        <v>2337</v>
      </c>
      <c r="C179" s="184" t="s">
        <v>2338</v>
      </c>
      <c r="D179" s="169" t="s">
        <v>281</v>
      </c>
      <c r="E179" s="170">
        <v>1</v>
      </c>
      <c r="F179" s="171"/>
      <c r="G179" s="172">
        <f>ROUND(E179*F179,2)</f>
        <v>0</v>
      </c>
      <c r="H179" s="171"/>
      <c r="I179" s="172">
        <f>ROUND(E179*H179,2)</f>
        <v>0</v>
      </c>
      <c r="J179" s="171"/>
      <c r="K179" s="172">
        <f>ROUND(E179*J179,2)</f>
        <v>0</v>
      </c>
      <c r="L179" s="172">
        <v>15</v>
      </c>
      <c r="M179" s="172">
        <f>G179*(1+L179/100)</f>
        <v>0</v>
      </c>
      <c r="N179" s="172">
        <v>2.4000000000000001E-4</v>
      </c>
      <c r="O179" s="172">
        <f>ROUND(E179*N179,2)</f>
        <v>0</v>
      </c>
      <c r="P179" s="172">
        <v>0</v>
      </c>
      <c r="Q179" s="172">
        <f>ROUND(E179*P179,2)</f>
        <v>0</v>
      </c>
      <c r="R179" s="172"/>
      <c r="S179" s="172" t="s">
        <v>282</v>
      </c>
      <c r="T179" s="173" t="s">
        <v>283</v>
      </c>
      <c r="U179" s="157">
        <v>0</v>
      </c>
      <c r="V179" s="157">
        <f>ROUND(E179*U179,2)</f>
        <v>0</v>
      </c>
      <c r="W179" s="157"/>
      <c r="X179" s="157" t="s">
        <v>292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1242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240" t="s">
        <v>2339</v>
      </c>
      <c r="D180" s="241"/>
      <c r="E180" s="241"/>
      <c r="F180" s="241"/>
      <c r="G180" s="241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1514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67">
        <v>67</v>
      </c>
      <c r="B181" s="168" t="s">
        <v>2340</v>
      </c>
      <c r="C181" s="184" t="s">
        <v>2341</v>
      </c>
      <c r="D181" s="169" t="s">
        <v>281</v>
      </c>
      <c r="E181" s="170">
        <v>1</v>
      </c>
      <c r="F181" s="171"/>
      <c r="G181" s="172">
        <f>ROUND(E181*F181,2)</f>
        <v>0</v>
      </c>
      <c r="H181" s="171"/>
      <c r="I181" s="172">
        <f>ROUND(E181*H181,2)</f>
        <v>0</v>
      </c>
      <c r="J181" s="171"/>
      <c r="K181" s="172">
        <f>ROUND(E181*J181,2)</f>
        <v>0</v>
      </c>
      <c r="L181" s="172">
        <v>15</v>
      </c>
      <c r="M181" s="172">
        <f>G181*(1+L181/100)</f>
        <v>0</v>
      </c>
      <c r="N181" s="172">
        <v>7.7000000000000007E-4</v>
      </c>
      <c r="O181" s="172">
        <f>ROUND(E181*N181,2)</f>
        <v>0</v>
      </c>
      <c r="P181" s="172">
        <v>0</v>
      </c>
      <c r="Q181" s="172">
        <f>ROUND(E181*P181,2)</f>
        <v>0</v>
      </c>
      <c r="R181" s="172"/>
      <c r="S181" s="172" t="s">
        <v>282</v>
      </c>
      <c r="T181" s="173" t="s">
        <v>283</v>
      </c>
      <c r="U181" s="157">
        <v>0</v>
      </c>
      <c r="V181" s="157">
        <f>ROUND(E181*U181,2)</f>
        <v>0</v>
      </c>
      <c r="W181" s="157"/>
      <c r="X181" s="157" t="s">
        <v>292</v>
      </c>
      <c r="Y181" s="148"/>
      <c r="Z181" s="148"/>
      <c r="AA181" s="148"/>
      <c r="AB181" s="148"/>
      <c r="AC181" s="148"/>
      <c r="AD181" s="148"/>
      <c r="AE181" s="148"/>
      <c r="AF181" s="148"/>
      <c r="AG181" s="148" t="s">
        <v>1242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240" t="s">
        <v>2342</v>
      </c>
      <c r="D182" s="241"/>
      <c r="E182" s="241"/>
      <c r="F182" s="241"/>
      <c r="G182" s="241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1514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67">
        <v>68</v>
      </c>
      <c r="B183" s="168" t="s">
        <v>2343</v>
      </c>
      <c r="C183" s="184" t="s">
        <v>2344</v>
      </c>
      <c r="D183" s="169" t="s">
        <v>281</v>
      </c>
      <c r="E183" s="170">
        <v>1</v>
      </c>
      <c r="F183" s="171"/>
      <c r="G183" s="172">
        <f>ROUND(E183*F183,2)</f>
        <v>0</v>
      </c>
      <c r="H183" s="171"/>
      <c r="I183" s="172">
        <f>ROUND(E183*H183,2)</f>
        <v>0</v>
      </c>
      <c r="J183" s="171"/>
      <c r="K183" s="172">
        <f>ROUND(E183*J183,2)</f>
        <v>0</v>
      </c>
      <c r="L183" s="172">
        <v>15</v>
      </c>
      <c r="M183" s="172">
        <f>G183*(1+L183/100)</f>
        <v>0</v>
      </c>
      <c r="N183" s="172">
        <v>5.0000000000000001E-4</v>
      </c>
      <c r="O183" s="172">
        <f>ROUND(E183*N183,2)</f>
        <v>0</v>
      </c>
      <c r="P183" s="172">
        <v>0</v>
      </c>
      <c r="Q183" s="172">
        <f>ROUND(E183*P183,2)</f>
        <v>0</v>
      </c>
      <c r="R183" s="172"/>
      <c r="S183" s="172" t="s">
        <v>282</v>
      </c>
      <c r="T183" s="173" t="s">
        <v>283</v>
      </c>
      <c r="U183" s="157">
        <v>0</v>
      </c>
      <c r="V183" s="157">
        <f>ROUND(E183*U183,2)</f>
        <v>0</v>
      </c>
      <c r="W183" s="157"/>
      <c r="X183" s="157" t="s">
        <v>292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1242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240" t="s">
        <v>2345</v>
      </c>
      <c r="D184" s="241"/>
      <c r="E184" s="241"/>
      <c r="F184" s="241"/>
      <c r="G184" s="241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1514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67">
        <v>69</v>
      </c>
      <c r="B185" s="168" t="s">
        <v>2346</v>
      </c>
      <c r="C185" s="184" t="s">
        <v>2347</v>
      </c>
      <c r="D185" s="169" t="s">
        <v>281</v>
      </c>
      <c r="E185" s="170">
        <v>2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15</v>
      </c>
      <c r="M185" s="172">
        <f>G185*(1+L185/100)</f>
        <v>0</v>
      </c>
      <c r="N185" s="172">
        <v>7.000000000000001E-4</v>
      </c>
      <c r="O185" s="172">
        <f>ROUND(E185*N185,2)</f>
        <v>0</v>
      </c>
      <c r="P185" s="172">
        <v>0</v>
      </c>
      <c r="Q185" s="172">
        <f>ROUND(E185*P185,2)</f>
        <v>0</v>
      </c>
      <c r="R185" s="172"/>
      <c r="S185" s="172" t="s">
        <v>282</v>
      </c>
      <c r="T185" s="173" t="s">
        <v>283</v>
      </c>
      <c r="U185" s="157">
        <v>0</v>
      </c>
      <c r="V185" s="157">
        <f>ROUND(E185*U185,2)</f>
        <v>0</v>
      </c>
      <c r="W185" s="157"/>
      <c r="X185" s="157" t="s">
        <v>292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1242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240" t="s">
        <v>2348</v>
      </c>
      <c r="D186" s="241"/>
      <c r="E186" s="241"/>
      <c r="F186" s="241"/>
      <c r="G186" s="241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1514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67">
        <v>70</v>
      </c>
      <c r="B187" s="168" t="s">
        <v>2349</v>
      </c>
      <c r="C187" s="184" t="s">
        <v>2350</v>
      </c>
      <c r="D187" s="169" t="s">
        <v>281</v>
      </c>
      <c r="E187" s="170">
        <v>12</v>
      </c>
      <c r="F187" s="171"/>
      <c r="G187" s="172">
        <f>ROUND(E187*F187,2)</f>
        <v>0</v>
      </c>
      <c r="H187" s="171"/>
      <c r="I187" s="172">
        <f>ROUND(E187*H187,2)</f>
        <v>0</v>
      </c>
      <c r="J187" s="171"/>
      <c r="K187" s="172">
        <f>ROUND(E187*J187,2)</f>
        <v>0</v>
      </c>
      <c r="L187" s="172">
        <v>15</v>
      </c>
      <c r="M187" s="172">
        <f>G187*(1+L187/100)</f>
        <v>0</v>
      </c>
      <c r="N187" s="172">
        <v>2.7E-4</v>
      </c>
      <c r="O187" s="172">
        <f>ROUND(E187*N187,2)</f>
        <v>0</v>
      </c>
      <c r="P187" s="172">
        <v>0</v>
      </c>
      <c r="Q187" s="172">
        <f>ROUND(E187*P187,2)</f>
        <v>0</v>
      </c>
      <c r="R187" s="172"/>
      <c r="S187" s="172" t="s">
        <v>282</v>
      </c>
      <c r="T187" s="173" t="s">
        <v>283</v>
      </c>
      <c r="U187" s="157">
        <v>0</v>
      </c>
      <c r="V187" s="157">
        <f>ROUND(E187*U187,2)</f>
        <v>0</v>
      </c>
      <c r="W187" s="157"/>
      <c r="X187" s="157" t="s">
        <v>292</v>
      </c>
      <c r="Y187" s="148"/>
      <c r="Z187" s="148"/>
      <c r="AA187" s="148"/>
      <c r="AB187" s="148"/>
      <c r="AC187" s="148"/>
      <c r="AD187" s="148"/>
      <c r="AE187" s="148"/>
      <c r="AF187" s="148"/>
      <c r="AG187" s="148" t="s">
        <v>1242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240" t="s">
        <v>2351</v>
      </c>
      <c r="D188" s="241"/>
      <c r="E188" s="241"/>
      <c r="F188" s="241"/>
      <c r="G188" s="241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1514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67">
        <v>71</v>
      </c>
      <c r="B189" s="168" t="s">
        <v>2352</v>
      </c>
      <c r="C189" s="184" t="s">
        <v>2353</v>
      </c>
      <c r="D189" s="169" t="s">
        <v>281</v>
      </c>
      <c r="E189" s="170">
        <v>10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15</v>
      </c>
      <c r="M189" s="172">
        <f>G189*(1+L189/100)</f>
        <v>0</v>
      </c>
      <c r="N189" s="172">
        <v>4.0000000000000002E-4</v>
      </c>
      <c r="O189" s="172">
        <f>ROUND(E189*N189,2)</f>
        <v>0</v>
      </c>
      <c r="P189" s="172">
        <v>0</v>
      </c>
      <c r="Q189" s="172">
        <f>ROUND(E189*P189,2)</f>
        <v>0</v>
      </c>
      <c r="R189" s="172"/>
      <c r="S189" s="172" t="s">
        <v>282</v>
      </c>
      <c r="T189" s="173" t="s">
        <v>283</v>
      </c>
      <c r="U189" s="157">
        <v>0</v>
      </c>
      <c r="V189" s="157">
        <f>ROUND(E189*U189,2)</f>
        <v>0</v>
      </c>
      <c r="W189" s="157"/>
      <c r="X189" s="157" t="s">
        <v>292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1242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240" t="s">
        <v>2354</v>
      </c>
      <c r="D190" s="241"/>
      <c r="E190" s="241"/>
      <c r="F190" s="241"/>
      <c r="G190" s="241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1514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67">
        <v>72</v>
      </c>
      <c r="B191" s="168" t="s">
        <v>2355</v>
      </c>
      <c r="C191" s="184" t="s">
        <v>2356</v>
      </c>
      <c r="D191" s="169" t="s">
        <v>281</v>
      </c>
      <c r="E191" s="170">
        <v>2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15</v>
      </c>
      <c r="M191" s="172">
        <f>G191*(1+L191/100)</f>
        <v>0</v>
      </c>
      <c r="N191" s="172">
        <v>5.7000000000000009E-4</v>
      </c>
      <c r="O191" s="172">
        <f>ROUND(E191*N191,2)</f>
        <v>0</v>
      </c>
      <c r="P191" s="172">
        <v>0</v>
      </c>
      <c r="Q191" s="172">
        <f>ROUND(E191*P191,2)</f>
        <v>0</v>
      </c>
      <c r="R191" s="172"/>
      <c r="S191" s="172" t="s">
        <v>282</v>
      </c>
      <c r="T191" s="173" t="s">
        <v>283</v>
      </c>
      <c r="U191" s="157">
        <v>0</v>
      </c>
      <c r="V191" s="157">
        <f>ROUND(E191*U191,2)</f>
        <v>0</v>
      </c>
      <c r="W191" s="157"/>
      <c r="X191" s="157" t="s">
        <v>292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1242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240" t="s">
        <v>2357</v>
      </c>
      <c r="D192" s="241"/>
      <c r="E192" s="241"/>
      <c r="F192" s="241"/>
      <c r="G192" s="241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1514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67">
        <v>73</v>
      </c>
      <c r="B193" s="168" t="s">
        <v>2358</v>
      </c>
      <c r="C193" s="184" t="s">
        <v>2359</v>
      </c>
      <c r="D193" s="169" t="s">
        <v>281</v>
      </c>
      <c r="E193" s="170">
        <v>2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15</v>
      </c>
      <c r="M193" s="172">
        <f>G193*(1+L193/100)</f>
        <v>0</v>
      </c>
      <c r="N193" s="172">
        <v>8.0000000000000004E-4</v>
      </c>
      <c r="O193" s="172">
        <f>ROUND(E193*N193,2)</f>
        <v>0</v>
      </c>
      <c r="P193" s="172">
        <v>0</v>
      </c>
      <c r="Q193" s="172">
        <f>ROUND(E193*P193,2)</f>
        <v>0</v>
      </c>
      <c r="R193" s="172"/>
      <c r="S193" s="172" t="s">
        <v>282</v>
      </c>
      <c r="T193" s="173" t="s">
        <v>283</v>
      </c>
      <c r="U193" s="157">
        <v>0</v>
      </c>
      <c r="V193" s="157">
        <f>ROUND(E193*U193,2)</f>
        <v>0</v>
      </c>
      <c r="W193" s="157"/>
      <c r="X193" s="157" t="s">
        <v>292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1242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240" t="s">
        <v>2360</v>
      </c>
      <c r="D194" s="241"/>
      <c r="E194" s="241"/>
      <c r="F194" s="241"/>
      <c r="G194" s="241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1514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67">
        <v>74</v>
      </c>
      <c r="B195" s="168" t="s">
        <v>2361</v>
      </c>
      <c r="C195" s="184" t="s">
        <v>2362</v>
      </c>
      <c r="D195" s="169" t="s">
        <v>281</v>
      </c>
      <c r="E195" s="170">
        <v>1</v>
      </c>
      <c r="F195" s="171"/>
      <c r="G195" s="172">
        <f>ROUND(E195*F195,2)</f>
        <v>0</v>
      </c>
      <c r="H195" s="171"/>
      <c r="I195" s="172">
        <f>ROUND(E195*H195,2)</f>
        <v>0</v>
      </c>
      <c r="J195" s="171"/>
      <c r="K195" s="172">
        <f>ROUND(E195*J195,2)</f>
        <v>0</v>
      </c>
      <c r="L195" s="172">
        <v>15</v>
      </c>
      <c r="M195" s="172">
        <f>G195*(1+L195/100)</f>
        <v>0</v>
      </c>
      <c r="N195" s="172">
        <v>1.8600000000000001E-3</v>
      </c>
      <c r="O195" s="172">
        <f>ROUND(E195*N195,2)</f>
        <v>0</v>
      </c>
      <c r="P195" s="172">
        <v>0</v>
      </c>
      <c r="Q195" s="172">
        <f>ROUND(E195*P195,2)</f>
        <v>0</v>
      </c>
      <c r="R195" s="172"/>
      <c r="S195" s="172" t="s">
        <v>282</v>
      </c>
      <c r="T195" s="173" t="s">
        <v>283</v>
      </c>
      <c r="U195" s="157">
        <v>0</v>
      </c>
      <c r="V195" s="157">
        <f>ROUND(E195*U195,2)</f>
        <v>0</v>
      </c>
      <c r="W195" s="157"/>
      <c r="X195" s="157" t="s">
        <v>292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1242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240" t="s">
        <v>2363</v>
      </c>
      <c r="D196" s="241"/>
      <c r="E196" s="241"/>
      <c r="F196" s="241"/>
      <c r="G196" s="241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1514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67">
        <v>75</v>
      </c>
      <c r="B197" s="168" t="s">
        <v>2364</v>
      </c>
      <c r="C197" s="184" t="s">
        <v>2365</v>
      </c>
      <c r="D197" s="169" t="s">
        <v>281</v>
      </c>
      <c r="E197" s="170">
        <v>1</v>
      </c>
      <c r="F197" s="171"/>
      <c r="G197" s="172">
        <f>ROUND(E197*F197,2)</f>
        <v>0</v>
      </c>
      <c r="H197" s="171"/>
      <c r="I197" s="172">
        <f>ROUND(E197*H197,2)</f>
        <v>0</v>
      </c>
      <c r="J197" s="171"/>
      <c r="K197" s="172">
        <f>ROUND(E197*J197,2)</f>
        <v>0</v>
      </c>
      <c r="L197" s="172">
        <v>15</v>
      </c>
      <c r="M197" s="172">
        <f>G197*(1+L197/100)</f>
        <v>0</v>
      </c>
      <c r="N197" s="172">
        <v>2.32E-3</v>
      </c>
      <c r="O197" s="172">
        <f>ROUND(E197*N197,2)</f>
        <v>0</v>
      </c>
      <c r="P197" s="172">
        <v>0</v>
      </c>
      <c r="Q197" s="172">
        <f>ROUND(E197*P197,2)</f>
        <v>0</v>
      </c>
      <c r="R197" s="172"/>
      <c r="S197" s="172" t="s">
        <v>282</v>
      </c>
      <c r="T197" s="173" t="s">
        <v>283</v>
      </c>
      <c r="U197" s="157">
        <v>0</v>
      </c>
      <c r="V197" s="157">
        <f>ROUND(E197*U197,2)</f>
        <v>0</v>
      </c>
      <c r="W197" s="157"/>
      <c r="X197" s="157" t="s">
        <v>292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1242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240" t="s">
        <v>2366</v>
      </c>
      <c r="D198" s="241"/>
      <c r="E198" s="241"/>
      <c r="F198" s="241"/>
      <c r="G198" s="241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1514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67">
        <v>76</v>
      </c>
      <c r="B199" s="168" t="s">
        <v>2367</v>
      </c>
      <c r="C199" s="184" t="s">
        <v>2368</v>
      </c>
      <c r="D199" s="169" t="s">
        <v>281</v>
      </c>
      <c r="E199" s="170">
        <v>1</v>
      </c>
      <c r="F199" s="171"/>
      <c r="G199" s="172">
        <f>ROUND(E199*F199,2)</f>
        <v>0</v>
      </c>
      <c r="H199" s="171"/>
      <c r="I199" s="172">
        <f>ROUND(E199*H199,2)</f>
        <v>0</v>
      </c>
      <c r="J199" s="171"/>
      <c r="K199" s="172">
        <f>ROUND(E199*J199,2)</f>
        <v>0</v>
      </c>
      <c r="L199" s="172">
        <v>15</v>
      </c>
      <c r="M199" s="172">
        <f>G199*(1+L199/100)</f>
        <v>0</v>
      </c>
      <c r="N199" s="172">
        <v>2.4000000000000001E-4</v>
      </c>
      <c r="O199" s="172">
        <f>ROUND(E199*N199,2)</f>
        <v>0</v>
      </c>
      <c r="P199" s="172">
        <v>0</v>
      </c>
      <c r="Q199" s="172">
        <f>ROUND(E199*P199,2)</f>
        <v>0</v>
      </c>
      <c r="R199" s="172"/>
      <c r="S199" s="172" t="s">
        <v>282</v>
      </c>
      <c r="T199" s="173" t="s">
        <v>283</v>
      </c>
      <c r="U199" s="157">
        <v>0</v>
      </c>
      <c r="V199" s="157">
        <f>ROUND(E199*U199,2)</f>
        <v>0</v>
      </c>
      <c r="W199" s="157"/>
      <c r="X199" s="157" t="s">
        <v>292</v>
      </c>
      <c r="Y199" s="148"/>
      <c r="Z199" s="148"/>
      <c r="AA199" s="148"/>
      <c r="AB199" s="148"/>
      <c r="AC199" s="148"/>
      <c r="AD199" s="148"/>
      <c r="AE199" s="148"/>
      <c r="AF199" s="148"/>
      <c r="AG199" s="148" t="s">
        <v>1242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240" t="s">
        <v>2369</v>
      </c>
      <c r="D200" s="241"/>
      <c r="E200" s="241"/>
      <c r="F200" s="241"/>
      <c r="G200" s="241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1514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67">
        <v>77</v>
      </c>
      <c r="B201" s="168" t="s">
        <v>2370</v>
      </c>
      <c r="C201" s="184" t="s">
        <v>2371</v>
      </c>
      <c r="D201" s="169" t="s">
        <v>2372</v>
      </c>
      <c r="E201" s="170">
        <v>1</v>
      </c>
      <c r="F201" s="171"/>
      <c r="G201" s="172">
        <f>ROUND(E201*F201,2)</f>
        <v>0</v>
      </c>
      <c r="H201" s="171"/>
      <c r="I201" s="172">
        <f>ROUND(E201*H201,2)</f>
        <v>0</v>
      </c>
      <c r="J201" s="171"/>
      <c r="K201" s="172">
        <f>ROUND(E201*J201,2)</f>
        <v>0</v>
      </c>
      <c r="L201" s="172">
        <v>15</v>
      </c>
      <c r="M201" s="172">
        <f>G201*(1+L201/100)</f>
        <v>0</v>
      </c>
      <c r="N201" s="172">
        <v>3.2800000000000004E-3</v>
      </c>
      <c r="O201" s="172">
        <f>ROUND(E201*N201,2)</f>
        <v>0</v>
      </c>
      <c r="P201" s="172">
        <v>0</v>
      </c>
      <c r="Q201" s="172">
        <f>ROUND(E201*P201,2)</f>
        <v>0</v>
      </c>
      <c r="R201" s="172"/>
      <c r="S201" s="172" t="s">
        <v>282</v>
      </c>
      <c r="T201" s="173" t="s">
        <v>283</v>
      </c>
      <c r="U201" s="157">
        <v>0</v>
      </c>
      <c r="V201" s="157">
        <f>ROUND(E201*U201,2)</f>
        <v>0</v>
      </c>
      <c r="W201" s="157"/>
      <c r="X201" s="157" t="s">
        <v>292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1242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22.5" outlineLevel="1" x14ac:dyDescent="0.2">
      <c r="A202" s="155"/>
      <c r="B202" s="156"/>
      <c r="C202" s="240" t="s">
        <v>2373</v>
      </c>
      <c r="D202" s="241"/>
      <c r="E202" s="241"/>
      <c r="F202" s="241"/>
      <c r="G202" s="241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1514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81" t="str">
        <f>C202</f>
        <v>Čerpadla teplovodní závitová mokroběžná cirkulační pro TUV (elektronicky řízená) PN 10, do 80°C DN přípojky/dopravní výška H (m) - čerpací výkon Q (m3/h) DN 25 / do 4,0 m / 2,2 m3/h</v>
      </c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67">
        <v>78</v>
      </c>
      <c r="B203" s="168" t="s">
        <v>2374</v>
      </c>
      <c r="C203" s="184" t="s">
        <v>2375</v>
      </c>
      <c r="D203" s="169" t="s">
        <v>281</v>
      </c>
      <c r="E203" s="170">
        <v>1</v>
      </c>
      <c r="F203" s="171"/>
      <c r="G203" s="172">
        <f>ROUND(E203*F203,2)</f>
        <v>0</v>
      </c>
      <c r="H203" s="171"/>
      <c r="I203" s="172">
        <f>ROUND(E203*H203,2)</f>
        <v>0</v>
      </c>
      <c r="J203" s="171"/>
      <c r="K203" s="172">
        <f>ROUND(E203*J203,2)</f>
        <v>0</v>
      </c>
      <c r="L203" s="172">
        <v>15</v>
      </c>
      <c r="M203" s="172">
        <f>G203*(1+L203/100)</f>
        <v>0</v>
      </c>
      <c r="N203" s="172">
        <v>1.8000000000000001E-4</v>
      </c>
      <c r="O203" s="172">
        <f>ROUND(E203*N203,2)</f>
        <v>0</v>
      </c>
      <c r="P203" s="172">
        <v>0</v>
      </c>
      <c r="Q203" s="172">
        <f>ROUND(E203*P203,2)</f>
        <v>0</v>
      </c>
      <c r="R203" s="172"/>
      <c r="S203" s="172" t="s">
        <v>282</v>
      </c>
      <c r="T203" s="173" t="s">
        <v>283</v>
      </c>
      <c r="U203" s="157">
        <v>0</v>
      </c>
      <c r="V203" s="157">
        <f>ROUND(E203*U203,2)</f>
        <v>0</v>
      </c>
      <c r="W203" s="157"/>
      <c r="X203" s="157" t="s">
        <v>292</v>
      </c>
      <c r="Y203" s="148"/>
      <c r="Z203" s="148"/>
      <c r="AA203" s="148"/>
      <c r="AB203" s="148"/>
      <c r="AC203" s="148"/>
      <c r="AD203" s="148"/>
      <c r="AE203" s="148"/>
      <c r="AF203" s="148"/>
      <c r="AG203" s="148" t="s">
        <v>1242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240" t="s">
        <v>2376</v>
      </c>
      <c r="D204" s="241"/>
      <c r="E204" s="241"/>
      <c r="F204" s="241"/>
      <c r="G204" s="241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1514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67">
        <v>79</v>
      </c>
      <c r="B205" s="168" t="s">
        <v>2377</v>
      </c>
      <c r="C205" s="184" t="s">
        <v>2378</v>
      </c>
      <c r="D205" s="169" t="s">
        <v>281</v>
      </c>
      <c r="E205" s="170">
        <v>6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15</v>
      </c>
      <c r="M205" s="172">
        <f>G205*(1+L205/100)</f>
        <v>0</v>
      </c>
      <c r="N205" s="172">
        <v>1.8000000000000001E-4</v>
      </c>
      <c r="O205" s="172">
        <f>ROUND(E205*N205,2)</f>
        <v>0</v>
      </c>
      <c r="P205" s="172">
        <v>0</v>
      </c>
      <c r="Q205" s="172">
        <f>ROUND(E205*P205,2)</f>
        <v>0</v>
      </c>
      <c r="R205" s="172"/>
      <c r="S205" s="172" t="s">
        <v>282</v>
      </c>
      <c r="T205" s="173" t="s">
        <v>283</v>
      </c>
      <c r="U205" s="157">
        <v>0</v>
      </c>
      <c r="V205" s="157">
        <f>ROUND(E205*U205,2)</f>
        <v>0</v>
      </c>
      <c r="W205" s="157"/>
      <c r="X205" s="157" t="s">
        <v>284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285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240" t="s">
        <v>2379</v>
      </c>
      <c r="D206" s="241"/>
      <c r="E206" s="241"/>
      <c r="F206" s="241"/>
      <c r="G206" s="241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1514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67">
        <v>80</v>
      </c>
      <c r="B207" s="168" t="s">
        <v>2380</v>
      </c>
      <c r="C207" s="184" t="s">
        <v>2381</v>
      </c>
      <c r="D207" s="169" t="s">
        <v>2372</v>
      </c>
      <c r="E207" s="170">
        <v>1</v>
      </c>
      <c r="F207" s="171"/>
      <c r="G207" s="172">
        <f>ROUND(E207*F207,2)</f>
        <v>0</v>
      </c>
      <c r="H207" s="171"/>
      <c r="I207" s="172">
        <f>ROUND(E207*H207,2)</f>
        <v>0</v>
      </c>
      <c r="J207" s="171"/>
      <c r="K207" s="172">
        <f>ROUND(E207*J207,2)</f>
        <v>0</v>
      </c>
      <c r="L207" s="172">
        <v>15</v>
      </c>
      <c r="M207" s="172">
        <f>G207*(1+L207/100)</f>
        <v>0</v>
      </c>
      <c r="N207" s="172">
        <v>2.9140000000000003E-2</v>
      </c>
      <c r="O207" s="172">
        <f>ROUND(E207*N207,2)</f>
        <v>0.03</v>
      </c>
      <c r="P207" s="172">
        <v>0</v>
      </c>
      <c r="Q207" s="172">
        <f>ROUND(E207*P207,2)</f>
        <v>0</v>
      </c>
      <c r="R207" s="172"/>
      <c r="S207" s="172" t="s">
        <v>282</v>
      </c>
      <c r="T207" s="173" t="s">
        <v>283</v>
      </c>
      <c r="U207" s="157">
        <v>0</v>
      </c>
      <c r="V207" s="157">
        <f>ROUND(E207*U207,2)</f>
        <v>0</v>
      </c>
      <c r="W207" s="157"/>
      <c r="X207" s="157" t="s">
        <v>292</v>
      </c>
      <c r="Y207" s="148"/>
      <c r="Z207" s="148"/>
      <c r="AA207" s="148"/>
      <c r="AB207" s="148"/>
      <c r="AC207" s="148"/>
      <c r="AD207" s="148"/>
      <c r="AE207" s="148"/>
      <c r="AF207" s="148"/>
      <c r="AG207" s="148" t="s">
        <v>1242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240" t="s">
        <v>2382</v>
      </c>
      <c r="D208" s="241"/>
      <c r="E208" s="241"/>
      <c r="F208" s="241"/>
      <c r="G208" s="241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1514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67">
        <v>81</v>
      </c>
      <c r="B209" s="168" t="s">
        <v>2383</v>
      </c>
      <c r="C209" s="184" t="s">
        <v>2384</v>
      </c>
      <c r="D209" s="169" t="s">
        <v>445</v>
      </c>
      <c r="E209" s="170">
        <v>504</v>
      </c>
      <c r="F209" s="171"/>
      <c r="G209" s="172">
        <f>ROUND(E209*F209,2)</f>
        <v>0</v>
      </c>
      <c r="H209" s="171"/>
      <c r="I209" s="172">
        <f>ROUND(E209*H209,2)</f>
        <v>0</v>
      </c>
      <c r="J209" s="171"/>
      <c r="K209" s="172">
        <f>ROUND(E209*J209,2)</f>
        <v>0</v>
      </c>
      <c r="L209" s="172">
        <v>15</v>
      </c>
      <c r="M209" s="172">
        <f>G209*(1+L209/100)</f>
        <v>0</v>
      </c>
      <c r="N209" s="172">
        <v>1.9000000000000001E-4</v>
      </c>
      <c r="O209" s="172">
        <f>ROUND(E209*N209,2)</f>
        <v>0.1</v>
      </c>
      <c r="P209" s="172">
        <v>0</v>
      </c>
      <c r="Q209" s="172">
        <f>ROUND(E209*P209,2)</f>
        <v>0</v>
      </c>
      <c r="R209" s="172"/>
      <c r="S209" s="172" t="s">
        <v>282</v>
      </c>
      <c r="T209" s="173" t="s">
        <v>283</v>
      </c>
      <c r="U209" s="157">
        <v>0</v>
      </c>
      <c r="V209" s="157">
        <f>ROUND(E209*U209,2)</f>
        <v>0</v>
      </c>
      <c r="W209" s="157"/>
      <c r="X209" s="157" t="s">
        <v>292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1242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240" t="s">
        <v>2385</v>
      </c>
      <c r="D210" s="241"/>
      <c r="E210" s="241"/>
      <c r="F210" s="241"/>
      <c r="G210" s="241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1514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81" t="str">
        <f>C210</f>
        <v>Zkoušky, proplach a desinfekce vodovodního potrubí  zkoušky těsnosti vodovodního potrubí závitového do DN 50</v>
      </c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67">
        <v>82</v>
      </c>
      <c r="B211" s="168" t="s">
        <v>2386</v>
      </c>
      <c r="C211" s="184" t="s">
        <v>2387</v>
      </c>
      <c r="D211" s="169" t="s">
        <v>445</v>
      </c>
      <c r="E211" s="170">
        <v>504</v>
      </c>
      <c r="F211" s="171"/>
      <c r="G211" s="172">
        <f>ROUND(E211*F211,2)</f>
        <v>0</v>
      </c>
      <c r="H211" s="171"/>
      <c r="I211" s="172">
        <f>ROUND(E211*H211,2)</f>
        <v>0</v>
      </c>
      <c r="J211" s="171"/>
      <c r="K211" s="172">
        <f>ROUND(E211*J211,2)</f>
        <v>0</v>
      </c>
      <c r="L211" s="172">
        <v>15</v>
      </c>
      <c r="M211" s="172">
        <f>G211*(1+L211/100)</f>
        <v>0</v>
      </c>
      <c r="N211" s="172">
        <v>1.0000000000000001E-5</v>
      </c>
      <c r="O211" s="172">
        <f>ROUND(E211*N211,2)</f>
        <v>0.01</v>
      </c>
      <c r="P211" s="172">
        <v>0</v>
      </c>
      <c r="Q211" s="172">
        <f>ROUND(E211*P211,2)</f>
        <v>0</v>
      </c>
      <c r="R211" s="172"/>
      <c r="S211" s="172" t="s">
        <v>282</v>
      </c>
      <c r="T211" s="173" t="s">
        <v>283</v>
      </c>
      <c r="U211" s="157">
        <v>0</v>
      </c>
      <c r="V211" s="157">
        <f>ROUND(E211*U211,2)</f>
        <v>0</v>
      </c>
      <c r="W211" s="157"/>
      <c r="X211" s="157" t="s">
        <v>292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1242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240" t="s">
        <v>2388</v>
      </c>
      <c r="D212" s="241"/>
      <c r="E212" s="241"/>
      <c r="F212" s="241"/>
      <c r="G212" s="241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1514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81" t="str">
        <f>C212</f>
        <v>Zkoušky, proplach a desinfekce vodovodního potrubí  proplach a desinfekce vodovodního potrubí do DN 80</v>
      </c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67">
        <v>83</v>
      </c>
      <c r="B213" s="168" t="s">
        <v>2389</v>
      </c>
      <c r="C213" s="184" t="s">
        <v>2390</v>
      </c>
      <c r="D213" s="169" t="s">
        <v>364</v>
      </c>
      <c r="E213" s="170">
        <v>0.76400000000000001</v>
      </c>
      <c r="F213" s="171"/>
      <c r="G213" s="172">
        <f>ROUND(E213*F213,2)</f>
        <v>0</v>
      </c>
      <c r="H213" s="171"/>
      <c r="I213" s="172">
        <f>ROUND(E213*H213,2)</f>
        <v>0</v>
      </c>
      <c r="J213" s="171"/>
      <c r="K213" s="172">
        <f>ROUND(E213*J213,2)</f>
        <v>0</v>
      </c>
      <c r="L213" s="172">
        <v>15</v>
      </c>
      <c r="M213" s="172">
        <f>G213*(1+L213/100)</f>
        <v>0</v>
      </c>
      <c r="N213" s="172">
        <v>0</v>
      </c>
      <c r="O213" s="172">
        <f>ROUND(E213*N213,2)</f>
        <v>0</v>
      </c>
      <c r="P213" s="172">
        <v>0</v>
      </c>
      <c r="Q213" s="172">
        <f>ROUND(E213*P213,2)</f>
        <v>0</v>
      </c>
      <c r="R213" s="172"/>
      <c r="S213" s="172" t="s">
        <v>282</v>
      </c>
      <c r="T213" s="173" t="s">
        <v>283</v>
      </c>
      <c r="U213" s="157">
        <v>0</v>
      </c>
      <c r="V213" s="157">
        <f>ROUND(E213*U213,2)</f>
        <v>0</v>
      </c>
      <c r="W213" s="157"/>
      <c r="X213" s="157" t="s">
        <v>292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1242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ht="22.5" outlineLevel="1" x14ac:dyDescent="0.2">
      <c r="A214" s="155"/>
      <c r="B214" s="156"/>
      <c r="C214" s="240" t="s">
        <v>2391</v>
      </c>
      <c r="D214" s="241"/>
      <c r="E214" s="241"/>
      <c r="F214" s="241"/>
      <c r="G214" s="241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1514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81" t="str">
        <f>C214</f>
        <v>Přesun hmot pro vnitřní vodovod  stanovený zhmotnosti přesunovaného materiálu vodorovná dopravní vzdálenost do 50 m v objektech výšky přes 6 do 12 m</v>
      </c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67">
        <v>84</v>
      </c>
      <c r="B215" s="168" t="s">
        <v>2392</v>
      </c>
      <c r="C215" s="184" t="s">
        <v>2393</v>
      </c>
      <c r="D215" s="169" t="s">
        <v>364</v>
      </c>
      <c r="E215" s="170">
        <v>0.76400000000000001</v>
      </c>
      <c r="F215" s="171"/>
      <c r="G215" s="172">
        <f>ROUND(E215*F215,2)</f>
        <v>0</v>
      </c>
      <c r="H215" s="171"/>
      <c r="I215" s="172">
        <f>ROUND(E215*H215,2)</f>
        <v>0</v>
      </c>
      <c r="J215" s="171"/>
      <c r="K215" s="172">
        <f>ROUND(E215*J215,2)</f>
        <v>0</v>
      </c>
      <c r="L215" s="172">
        <v>15</v>
      </c>
      <c r="M215" s="172">
        <f>G215*(1+L215/100)</f>
        <v>0</v>
      </c>
      <c r="N215" s="172">
        <v>0</v>
      </c>
      <c r="O215" s="172">
        <f>ROUND(E215*N215,2)</f>
        <v>0</v>
      </c>
      <c r="P215" s="172">
        <v>0</v>
      </c>
      <c r="Q215" s="172">
        <f>ROUND(E215*P215,2)</f>
        <v>0</v>
      </c>
      <c r="R215" s="172"/>
      <c r="S215" s="172" t="s">
        <v>282</v>
      </c>
      <c r="T215" s="173" t="s">
        <v>283</v>
      </c>
      <c r="U215" s="157">
        <v>0</v>
      </c>
      <c r="V215" s="157">
        <f>ROUND(E215*U215,2)</f>
        <v>0</v>
      </c>
      <c r="W215" s="157"/>
      <c r="X215" s="157" t="s">
        <v>292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1242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22.5" outlineLevel="1" x14ac:dyDescent="0.2">
      <c r="A216" s="155"/>
      <c r="B216" s="156"/>
      <c r="C216" s="240" t="s">
        <v>2394</v>
      </c>
      <c r="D216" s="241"/>
      <c r="E216" s="241"/>
      <c r="F216" s="241"/>
      <c r="G216" s="241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1514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81" t="str">
        <f>C216</f>
        <v>Přesun hmot pro vnitřní vodovod  stanovený zhmotnosti přesunovaného materiálu Příplatek kceně za přesun prováděný bez použití mechanizace pro jakoukoliv výšku objektu</v>
      </c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1" t="s">
        <v>277</v>
      </c>
      <c r="B217" s="162" t="s">
        <v>214</v>
      </c>
      <c r="C217" s="183" t="s">
        <v>215</v>
      </c>
      <c r="D217" s="163"/>
      <c r="E217" s="164"/>
      <c r="F217" s="165"/>
      <c r="G217" s="165">
        <f>SUMIF(AG218:AG296,"&lt;&gt;NOR",G218:G296)</f>
        <v>0</v>
      </c>
      <c r="H217" s="165"/>
      <c r="I217" s="165">
        <f>SUM(I218:I296)</f>
        <v>0</v>
      </c>
      <c r="J217" s="165"/>
      <c r="K217" s="165">
        <f>SUM(K218:K296)</f>
        <v>0</v>
      </c>
      <c r="L217" s="165"/>
      <c r="M217" s="165">
        <f>SUM(M218:M296)</f>
        <v>0</v>
      </c>
      <c r="N217" s="165"/>
      <c r="O217" s="165">
        <f>SUM(O218:O296)</f>
        <v>0.78000000000000036</v>
      </c>
      <c r="P217" s="165"/>
      <c r="Q217" s="165">
        <f>SUM(Q218:Q296)</f>
        <v>0</v>
      </c>
      <c r="R217" s="165"/>
      <c r="S217" s="165"/>
      <c r="T217" s="166"/>
      <c r="U217" s="160"/>
      <c r="V217" s="160">
        <f>SUM(V218:V296)</f>
        <v>0</v>
      </c>
      <c r="W217" s="160"/>
      <c r="X217" s="160"/>
      <c r="AG217" t="s">
        <v>278</v>
      </c>
    </row>
    <row r="218" spans="1:60" outlineLevel="1" x14ac:dyDescent="0.2">
      <c r="A218" s="167">
        <v>85</v>
      </c>
      <c r="B218" s="168" t="s">
        <v>2395</v>
      </c>
      <c r="C218" s="184" t="s">
        <v>2396</v>
      </c>
      <c r="D218" s="169" t="s">
        <v>2372</v>
      </c>
      <c r="E218" s="170">
        <v>4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15</v>
      </c>
      <c r="M218" s="172">
        <f>G218*(1+L218/100)</f>
        <v>0</v>
      </c>
      <c r="N218" s="172">
        <v>1.6920000000000001E-2</v>
      </c>
      <c r="O218" s="172">
        <f>ROUND(E218*N218,2)</f>
        <v>7.0000000000000007E-2</v>
      </c>
      <c r="P218" s="172">
        <v>0</v>
      </c>
      <c r="Q218" s="172">
        <f>ROUND(E218*P218,2)</f>
        <v>0</v>
      </c>
      <c r="R218" s="172"/>
      <c r="S218" s="172" t="s">
        <v>282</v>
      </c>
      <c r="T218" s="173" t="s">
        <v>283</v>
      </c>
      <c r="U218" s="157">
        <v>0</v>
      </c>
      <c r="V218" s="157">
        <f>ROUND(E218*U218,2)</f>
        <v>0</v>
      </c>
      <c r="W218" s="157"/>
      <c r="X218" s="157" t="s">
        <v>292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1242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240" t="s">
        <v>2397</v>
      </c>
      <c r="D219" s="241"/>
      <c r="E219" s="241"/>
      <c r="F219" s="241"/>
      <c r="G219" s="241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1514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ht="22.5" outlineLevel="1" x14ac:dyDescent="0.2">
      <c r="A220" s="167">
        <v>86</v>
      </c>
      <c r="B220" s="168" t="s">
        <v>2398</v>
      </c>
      <c r="C220" s="184" t="s">
        <v>2399</v>
      </c>
      <c r="D220" s="169" t="s">
        <v>2372</v>
      </c>
      <c r="E220" s="170">
        <v>9</v>
      </c>
      <c r="F220" s="171"/>
      <c r="G220" s="172">
        <f>ROUND(E220*F220,2)</f>
        <v>0</v>
      </c>
      <c r="H220" s="171"/>
      <c r="I220" s="172">
        <f>ROUND(E220*H220,2)</f>
        <v>0</v>
      </c>
      <c r="J220" s="171"/>
      <c r="K220" s="172">
        <f>ROUND(E220*J220,2)</f>
        <v>0</v>
      </c>
      <c r="L220" s="172">
        <v>15</v>
      </c>
      <c r="M220" s="172">
        <f>G220*(1+L220/100)</f>
        <v>0</v>
      </c>
      <c r="N220" s="172">
        <v>1.6920000000000001E-2</v>
      </c>
      <c r="O220" s="172">
        <f>ROUND(E220*N220,2)</f>
        <v>0.15</v>
      </c>
      <c r="P220" s="172">
        <v>0</v>
      </c>
      <c r="Q220" s="172">
        <f>ROUND(E220*P220,2)</f>
        <v>0</v>
      </c>
      <c r="R220" s="172"/>
      <c r="S220" s="172" t="s">
        <v>282</v>
      </c>
      <c r="T220" s="173" t="s">
        <v>283</v>
      </c>
      <c r="U220" s="157">
        <v>0</v>
      </c>
      <c r="V220" s="157">
        <f>ROUND(E220*U220,2)</f>
        <v>0</v>
      </c>
      <c r="W220" s="157"/>
      <c r="X220" s="157" t="s">
        <v>292</v>
      </c>
      <c r="Y220" s="148"/>
      <c r="Z220" s="148"/>
      <c r="AA220" s="148"/>
      <c r="AB220" s="148"/>
      <c r="AC220" s="148"/>
      <c r="AD220" s="148"/>
      <c r="AE220" s="148"/>
      <c r="AF220" s="148"/>
      <c r="AG220" s="148" t="s">
        <v>1242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240" t="s">
        <v>2400</v>
      </c>
      <c r="D221" s="241"/>
      <c r="E221" s="241"/>
      <c r="F221" s="241"/>
      <c r="G221" s="241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1514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81" t="str">
        <f>C221</f>
        <v>Zařízení záchodů klozety keramické závěsné na nosné stěny shlubokým splachováním odpad vodorovný, pro tělesně postižené</v>
      </c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67">
        <v>87</v>
      </c>
      <c r="B222" s="168" t="s">
        <v>2401</v>
      </c>
      <c r="C222" s="184" t="s">
        <v>2402</v>
      </c>
      <c r="D222" s="169" t="s">
        <v>2372</v>
      </c>
      <c r="E222" s="170">
        <v>4</v>
      </c>
      <c r="F222" s="171"/>
      <c r="G222" s="172">
        <f>ROUND(E222*F222,2)</f>
        <v>0</v>
      </c>
      <c r="H222" s="171"/>
      <c r="I222" s="172">
        <f>ROUND(E222*H222,2)</f>
        <v>0</v>
      </c>
      <c r="J222" s="171"/>
      <c r="K222" s="172">
        <f>ROUND(E222*J222,2)</f>
        <v>0</v>
      </c>
      <c r="L222" s="172">
        <v>15</v>
      </c>
      <c r="M222" s="172">
        <f>G222*(1+L222/100)</f>
        <v>0</v>
      </c>
      <c r="N222" s="172">
        <v>1.5250000000000001E-2</v>
      </c>
      <c r="O222" s="172">
        <f>ROUND(E222*N222,2)</f>
        <v>0.06</v>
      </c>
      <c r="P222" s="172">
        <v>0</v>
      </c>
      <c r="Q222" s="172">
        <f>ROUND(E222*P222,2)</f>
        <v>0</v>
      </c>
      <c r="R222" s="172"/>
      <c r="S222" s="172" t="s">
        <v>282</v>
      </c>
      <c r="T222" s="173" t="s">
        <v>283</v>
      </c>
      <c r="U222" s="157">
        <v>0</v>
      </c>
      <c r="V222" s="157">
        <f>ROUND(E222*U222,2)</f>
        <v>0</v>
      </c>
      <c r="W222" s="157"/>
      <c r="X222" s="157" t="s">
        <v>292</v>
      </c>
      <c r="Y222" s="148"/>
      <c r="Z222" s="148"/>
      <c r="AA222" s="148"/>
      <c r="AB222" s="148"/>
      <c r="AC222" s="148"/>
      <c r="AD222" s="148"/>
      <c r="AE222" s="148"/>
      <c r="AF222" s="148"/>
      <c r="AG222" s="148" t="s">
        <v>1242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ht="22.5" outlineLevel="1" x14ac:dyDescent="0.2">
      <c r="A223" s="155"/>
      <c r="B223" s="156"/>
      <c r="C223" s="240" t="s">
        <v>2403</v>
      </c>
      <c r="D223" s="241"/>
      <c r="E223" s="241"/>
      <c r="F223" s="241"/>
      <c r="G223" s="241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1514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81" t="str">
        <f>C223</f>
        <v>Umyvadla keramická bez výtokových armatur se zápachovou uzávěrkou připevněná na stěnu šrouby bílá bez sloupu nebo krytu na sifon 600 mm</v>
      </c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67">
        <v>88</v>
      </c>
      <c r="B224" s="168" t="s">
        <v>2404</v>
      </c>
      <c r="C224" s="184" t="s">
        <v>2405</v>
      </c>
      <c r="D224" s="169" t="s">
        <v>2372</v>
      </c>
      <c r="E224" s="170">
        <v>11</v>
      </c>
      <c r="F224" s="171"/>
      <c r="G224" s="172">
        <f>ROUND(E224*F224,2)</f>
        <v>0</v>
      </c>
      <c r="H224" s="171"/>
      <c r="I224" s="172">
        <f>ROUND(E224*H224,2)</f>
        <v>0</v>
      </c>
      <c r="J224" s="171"/>
      <c r="K224" s="172">
        <f>ROUND(E224*J224,2)</f>
        <v>0</v>
      </c>
      <c r="L224" s="172">
        <v>15</v>
      </c>
      <c r="M224" s="172">
        <f>G224*(1+L224/100)</f>
        <v>0</v>
      </c>
      <c r="N224" s="172">
        <v>1.528E-2</v>
      </c>
      <c r="O224" s="172">
        <f>ROUND(E224*N224,2)</f>
        <v>0.17</v>
      </c>
      <c r="P224" s="172">
        <v>0</v>
      </c>
      <c r="Q224" s="172">
        <f>ROUND(E224*P224,2)</f>
        <v>0</v>
      </c>
      <c r="R224" s="172"/>
      <c r="S224" s="172" t="s">
        <v>282</v>
      </c>
      <c r="T224" s="173" t="s">
        <v>283</v>
      </c>
      <c r="U224" s="157">
        <v>0</v>
      </c>
      <c r="V224" s="157">
        <f>ROUND(E224*U224,2)</f>
        <v>0</v>
      </c>
      <c r="W224" s="157"/>
      <c r="X224" s="157" t="s">
        <v>292</v>
      </c>
      <c r="Y224" s="148"/>
      <c r="Z224" s="148"/>
      <c r="AA224" s="148"/>
      <c r="AB224" s="148"/>
      <c r="AC224" s="148"/>
      <c r="AD224" s="148"/>
      <c r="AE224" s="148"/>
      <c r="AF224" s="148"/>
      <c r="AG224" s="148" t="s">
        <v>1242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240" t="s">
        <v>2406</v>
      </c>
      <c r="D225" s="241"/>
      <c r="E225" s="241"/>
      <c r="F225" s="241"/>
      <c r="G225" s="241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1514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81" t="str">
        <f>C225</f>
        <v>Umyvadla keramická bez výtokových armatur zdravotní se zápachovou uzávěrkou připevněná na stěnu šrouby bílá 640 mm</v>
      </c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67">
        <v>89</v>
      </c>
      <c r="B226" s="168" t="s">
        <v>2407</v>
      </c>
      <c r="C226" s="184" t="s">
        <v>2408</v>
      </c>
      <c r="D226" s="169" t="s">
        <v>2372</v>
      </c>
      <c r="E226" s="170">
        <v>2</v>
      </c>
      <c r="F226" s="171"/>
      <c r="G226" s="172">
        <f>ROUND(E226*F226,2)</f>
        <v>0</v>
      </c>
      <c r="H226" s="171"/>
      <c r="I226" s="172">
        <f>ROUND(E226*H226,2)</f>
        <v>0</v>
      </c>
      <c r="J226" s="171"/>
      <c r="K226" s="172">
        <f>ROUND(E226*J226,2)</f>
        <v>0</v>
      </c>
      <c r="L226" s="172">
        <v>15</v>
      </c>
      <c r="M226" s="172">
        <f>G226*(1+L226/100)</f>
        <v>0</v>
      </c>
      <c r="N226" s="172">
        <v>1.3260000000000001E-2</v>
      </c>
      <c r="O226" s="172">
        <f>ROUND(E226*N226,2)</f>
        <v>0.03</v>
      </c>
      <c r="P226" s="172">
        <v>0</v>
      </c>
      <c r="Q226" s="172">
        <f>ROUND(E226*P226,2)</f>
        <v>0</v>
      </c>
      <c r="R226" s="172"/>
      <c r="S226" s="172" t="s">
        <v>282</v>
      </c>
      <c r="T226" s="173" t="s">
        <v>283</v>
      </c>
      <c r="U226" s="157">
        <v>0</v>
      </c>
      <c r="V226" s="157">
        <f>ROUND(E226*U226,2)</f>
        <v>0</v>
      </c>
      <c r="W226" s="157"/>
      <c r="X226" s="157" t="s">
        <v>284</v>
      </c>
      <c r="Y226" s="148"/>
      <c r="Z226" s="148"/>
      <c r="AA226" s="148"/>
      <c r="AB226" s="148"/>
      <c r="AC226" s="148"/>
      <c r="AD226" s="148"/>
      <c r="AE226" s="148"/>
      <c r="AF226" s="148"/>
      <c r="AG226" s="148" t="s">
        <v>285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240" t="s">
        <v>2408</v>
      </c>
      <c r="D227" s="241"/>
      <c r="E227" s="241"/>
      <c r="F227" s="241"/>
      <c r="G227" s="241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1514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242" t="s">
        <v>2506</v>
      </c>
      <c r="D228" s="243"/>
      <c r="E228" s="243"/>
      <c r="F228" s="243"/>
      <c r="G228" s="243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1514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242" t="s">
        <v>2507</v>
      </c>
      <c r="D229" s="243"/>
      <c r="E229" s="243"/>
      <c r="F229" s="243"/>
      <c r="G229" s="243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1514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242" t="s">
        <v>2508</v>
      </c>
      <c r="D230" s="243"/>
      <c r="E230" s="243"/>
      <c r="F230" s="243"/>
      <c r="G230" s="243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1514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242" t="s">
        <v>2509</v>
      </c>
      <c r="D231" s="243"/>
      <c r="E231" s="243"/>
      <c r="F231" s="243"/>
      <c r="G231" s="243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1514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242" t="s">
        <v>2510</v>
      </c>
      <c r="D232" s="243"/>
      <c r="E232" s="243"/>
      <c r="F232" s="243"/>
      <c r="G232" s="243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1514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242" t="s">
        <v>2511</v>
      </c>
      <c r="D233" s="243"/>
      <c r="E233" s="243"/>
      <c r="F233" s="243"/>
      <c r="G233" s="243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1514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242" t="s">
        <v>2512</v>
      </c>
      <c r="D234" s="243"/>
      <c r="E234" s="243"/>
      <c r="F234" s="243"/>
      <c r="G234" s="243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1514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242" t="s">
        <v>2409</v>
      </c>
      <c r="D235" s="243"/>
      <c r="E235" s="243"/>
      <c r="F235" s="243"/>
      <c r="G235" s="243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1514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242" t="s">
        <v>2410</v>
      </c>
      <c r="D236" s="243"/>
      <c r="E236" s="243"/>
      <c r="F236" s="243"/>
      <c r="G236" s="243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1514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242" t="s">
        <v>2513</v>
      </c>
      <c r="D237" s="243"/>
      <c r="E237" s="243"/>
      <c r="F237" s="243"/>
      <c r="G237" s="243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1514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242" t="s">
        <v>2411</v>
      </c>
      <c r="D238" s="243"/>
      <c r="E238" s="243"/>
      <c r="F238" s="243"/>
      <c r="G238" s="243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1514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242" t="s">
        <v>2514</v>
      </c>
      <c r="D239" s="243"/>
      <c r="E239" s="243"/>
      <c r="F239" s="243"/>
      <c r="G239" s="243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1514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242" t="s">
        <v>2515</v>
      </c>
      <c r="D240" s="243"/>
      <c r="E240" s="243"/>
      <c r="F240" s="243"/>
      <c r="G240" s="243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1514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242" t="s">
        <v>2516</v>
      </c>
      <c r="D241" s="243"/>
      <c r="E241" s="243"/>
      <c r="F241" s="243"/>
      <c r="G241" s="243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1514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242" t="s">
        <v>2517</v>
      </c>
      <c r="D242" s="243"/>
      <c r="E242" s="243"/>
      <c r="F242" s="243"/>
      <c r="G242" s="243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1514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242" t="s">
        <v>2518</v>
      </c>
      <c r="D243" s="243"/>
      <c r="E243" s="243"/>
      <c r="F243" s="243"/>
      <c r="G243" s="243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1514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242" t="s">
        <v>2412</v>
      </c>
      <c r="D244" s="243"/>
      <c r="E244" s="243"/>
      <c r="F244" s="243"/>
      <c r="G244" s="243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1514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67">
        <v>90</v>
      </c>
      <c r="B245" s="168" t="s">
        <v>2413</v>
      </c>
      <c r="C245" s="184" t="s">
        <v>2414</v>
      </c>
      <c r="D245" s="169" t="s">
        <v>2372</v>
      </c>
      <c r="E245" s="170">
        <v>1</v>
      </c>
      <c r="F245" s="171"/>
      <c r="G245" s="172">
        <f>ROUND(E245*F245,2)</f>
        <v>0</v>
      </c>
      <c r="H245" s="171"/>
      <c r="I245" s="172">
        <f>ROUND(E245*H245,2)</f>
        <v>0</v>
      </c>
      <c r="J245" s="171"/>
      <c r="K245" s="172">
        <f>ROUND(E245*J245,2)</f>
        <v>0</v>
      </c>
      <c r="L245" s="172">
        <v>15</v>
      </c>
      <c r="M245" s="172">
        <f>G245*(1+L245/100)</f>
        <v>0</v>
      </c>
      <c r="N245" s="172">
        <v>2.6880000000000001E-2</v>
      </c>
      <c r="O245" s="172">
        <f>ROUND(E245*N245,2)</f>
        <v>0.03</v>
      </c>
      <c r="P245" s="172">
        <v>0</v>
      </c>
      <c r="Q245" s="172">
        <f>ROUND(E245*P245,2)</f>
        <v>0</v>
      </c>
      <c r="R245" s="172"/>
      <c r="S245" s="172" t="s">
        <v>282</v>
      </c>
      <c r="T245" s="173" t="s">
        <v>283</v>
      </c>
      <c r="U245" s="157">
        <v>0</v>
      </c>
      <c r="V245" s="157">
        <f>ROUND(E245*U245,2)</f>
        <v>0</v>
      </c>
      <c r="W245" s="157"/>
      <c r="X245" s="157" t="s">
        <v>292</v>
      </c>
      <c r="Y245" s="148"/>
      <c r="Z245" s="148"/>
      <c r="AA245" s="148"/>
      <c r="AB245" s="148"/>
      <c r="AC245" s="148"/>
      <c r="AD245" s="148"/>
      <c r="AE245" s="148"/>
      <c r="AF245" s="148"/>
      <c r="AG245" s="148" t="s">
        <v>1242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240" t="s">
        <v>2415</v>
      </c>
      <c r="D246" s="241"/>
      <c r="E246" s="241"/>
      <c r="F246" s="241"/>
      <c r="G246" s="241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1514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67">
        <v>91</v>
      </c>
      <c r="B247" s="168" t="s">
        <v>2416</v>
      </c>
      <c r="C247" s="184" t="s">
        <v>2417</v>
      </c>
      <c r="D247" s="169" t="s">
        <v>2372</v>
      </c>
      <c r="E247" s="170">
        <v>1</v>
      </c>
      <c r="F247" s="171"/>
      <c r="G247" s="172">
        <f>ROUND(E247*F247,2)</f>
        <v>0</v>
      </c>
      <c r="H247" s="171"/>
      <c r="I247" s="172">
        <f>ROUND(E247*H247,2)</f>
        <v>0</v>
      </c>
      <c r="J247" s="171"/>
      <c r="K247" s="172">
        <f>ROUND(E247*J247,2)</f>
        <v>0</v>
      </c>
      <c r="L247" s="172">
        <v>15</v>
      </c>
      <c r="M247" s="172">
        <f>G247*(1+L247/100)</f>
        <v>0</v>
      </c>
      <c r="N247" s="172">
        <v>1.034E-2</v>
      </c>
      <c r="O247" s="172">
        <f>ROUND(E247*N247,2)</f>
        <v>0.01</v>
      </c>
      <c r="P247" s="172">
        <v>0</v>
      </c>
      <c r="Q247" s="172">
        <f>ROUND(E247*P247,2)</f>
        <v>0</v>
      </c>
      <c r="R247" s="172"/>
      <c r="S247" s="172" t="s">
        <v>282</v>
      </c>
      <c r="T247" s="173" t="s">
        <v>283</v>
      </c>
      <c r="U247" s="157">
        <v>0</v>
      </c>
      <c r="V247" s="157">
        <f>ROUND(E247*U247,2)</f>
        <v>0</v>
      </c>
      <c r="W247" s="157"/>
      <c r="X247" s="157" t="s">
        <v>292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1242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240" t="s">
        <v>2418</v>
      </c>
      <c r="D248" s="241"/>
      <c r="E248" s="241"/>
      <c r="F248" s="241"/>
      <c r="G248" s="241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1514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81" t="str">
        <f>C248</f>
        <v>Sprchové vaničky, boxy, kouty a zástěny zástěny sprchové do výšky 2000 mm dveře jednokřídlé, šířky 800 mm</v>
      </c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67">
        <v>92</v>
      </c>
      <c r="B249" s="168" t="s">
        <v>2419</v>
      </c>
      <c r="C249" s="184" t="s">
        <v>2420</v>
      </c>
      <c r="D249" s="169" t="s">
        <v>2372</v>
      </c>
      <c r="E249" s="170">
        <v>1</v>
      </c>
      <c r="F249" s="171"/>
      <c r="G249" s="172">
        <f>ROUND(E249*F249,2)</f>
        <v>0</v>
      </c>
      <c r="H249" s="171"/>
      <c r="I249" s="172">
        <f>ROUND(E249*H249,2)</f>
        <v>0</v>
      </c>
      <c r="J249" s="171"/>
      <c r="K249" s="172">
        <f>ROUND(E249*J249,2)</f>
        <v>0</v>
      </c>
      <c r="L249" s="172">
        <v>15</v>
      </c>
      <c r="M249" s="172">
        <f>G249*(1+L249/100)</f>
        <v>0</v>
      </c>
      <c r="N249" s="172">
        <v>9.3400000000000011E-3</v>
      </c>
      <c r="O249" s="172">
        <f>ROUND(E249*N249,2)</f>
        <v>0.01</v>
      </c>
      <c r="P249" s="172">
        <v>0</v>
      </c>
      <c r="Q249" s="172">
        <f>ROUND(E249*P249,2)</f>
        <v>0</v>
      </c>
      <c r="R249" s="172"/>
      <c r="S249" s="172" t="s">
        <v>282</v>
      </c>
      <c r="T249" s="173" t="s">
        <v>283</v>
      </c>
      <c r="U249" s="157">
        <v>0</v>
      </c>
      <c r="V249" s="157">
        <f>ROUND(E249*U249,2)</f>
        <v>0</v>
      </c>
      <c r="W249" s="157"/>
      <c r="X249" s="157" t="s">
        <v>292</v>
      </c>
      <c r="Y249" s="148"/>
      <c r="Z249" s="148"/>
      <c r="AA249" s="148"/>
      <c r="AB249" s="148"/>
      <c r="AC249" s="148"/>
      <c r="AD249" s="148"/>
      <c r="AE249" s="148"/>
      <c r="AF249" s="148"/>
      <c r="AG249" s="148" t="s">
        <v>1242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240" t="s">
        <v>2421</v>
      </c>
      <c r="D250" s="241"/>
      <c r="E250" s="241"/>
      <c r="F250" s="241"/>
      <c r="G250" s="241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1514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81" t="str">
        <f>C250</f>
        <v>Sprchové vaničky, boxy, kouty a zástěny zástěny sprchové do výšky 2000 mm dveře jednokřídlé pevné, boční, šířky 800 mm</v>
      </c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67">
        <v>93</v>
      </c>
      <c r="B251" s="168" t="s">
        <v>2422</v>
      </c>
      <c r="C251" s="184" t="s">
        <v>2423</v>
      </c>
      <c r="D251" s="169" t="s">
        <v>281</v>
      </c>
      <c r="E251" s="170">
        <v>4</v>
      </c>
      <c r="F251" s="171"/>
      <c r="G251" s="172">
        <f>ROUND(E251*F251,2)</f>
        <v>0</v>
      </c>
      <c r="H251" s="171"/>
      <c r="I251" s="172">
        <f>ROUND(E251*H251,2)</f>
        <v>0</v>
      </c>
      <c r="J251" s="171"/>
      <c r="K251" s="172">
        <f>ROUND(E251*J251,2)</f>
        <v>0</v>
      </c>
      <c r="L251" s="172">
        <v>15</v>
      </c>
      <c r="M251" s="172">
        <f>G251*(1+L251/100)</f>
        <v>0</v>
      </c>
      <c r="N251" s="172">
        <v>6.4000000000000003E-3</v>
      </c>
      <c r="O251" s="172">
        <f>ROUND(E251*N251,2)</f>
        <v>0.03</v>
      </c>
      <c r="P251" s="172">
        <v>0</v>
      </c>
      <c r="Q251" s="172">
        <f>ROUND(E251*P251,2)</f>
        <v>0</v>
      </c>
      <c r="R251" s="172"/>
      <c r="S251" s="172" t="s">
        <v>282</v>
      </c>
      <c r="T251" s="173" t="s">
        <v>283</v>
      </c>
      <c r="U251" s="157">
        <v>0</v>
      </c>
      <c r="V251" s="157">
        <f>ROUND(E251*U251,2)</f>
        <v>0</v>
      </c>
      <c r="W251" s="157"/>
      <c r="X251" s="157" t="s">
        <v>292</v>
      </c>
      <c r="Y251" s="148"/>
      <c r="Z251" s="148"/>
      <c r="AA251" s="148"/>
      <c r="AB251" s="148"/>
      <c r="AC251" s="148"/>
      <c r="AD251" s="148"/>
      <c r="AE251" s="148"/>
      <c r="AF251" s="148"/>
      <c r="AG251" s="148" t="s">
        <v>1242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240" t="s">
        <v>2424</v>
      </c>
      <c r="D252" s="241"/>
      <c r="E252" s="241"/>
      <c r="F252" s="241"/>
      <c r="G252" s="241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1514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67">
        <v>94</v>
      </c>
      <c r="B253" s="168" t="s">
        <v>2425</v>
      </c>
      <c r="C253" s="184" t="s">
        <v>2426</v>
      </c>
      <c r="D253" s="169" t="s">
        <v>2372</v>
      </c>
      <c r="E253" s="170">
        <v>2</v>
      </c>
      <c r="F253" s="171"/>
      <c r="G253" s="172">
        <f>ROUND(E253*F253,2)</f>
        <v>0</v>
      </c>
      <c r="H253" s="171"/>
      <c r="I253" s="172">
        <f>ROUND(E253*H253,2)</f>
        <v>0</v>
      </c>
      <c r="J253" s="171"/>
      <c r="K253" s="172">
        <f>ROUND(E253*J253,2)</f>
        <v>0</v>
      </c>
      <c r="L253" s="172">
        <v>15</v>
      </c>
      <c r="M253" s="172">
        <f>G253*(1+L253/100)</f>
        <v>0</v>
      </c>
      <c r="N253" s="172">
        <v>2.4200000000000003E-3</v>
      </c>
      <c r="O253" s="172">
        <f>ROUND(E253*N253,2)</f>
        <v>0</v>
      </c>
      <c r="P253" s="172">
        <v>0</v>
      </c>
      <c r="Q253" s="172">
        <f>ROUND(E253*P253,2)</f>
        <v>0</v>
      </c>
      <c r="R253" s="172"/>
      <c r="S253" s="172" t="s">
        <v>282</v>
      </c>
      <c r="T253" s="173" t="s">
        <v>283</v>
      </c>
      <c r="U253" s="157">
        <v>0</v>
      </c>
      <c r="V253" s="157">
        <f>ROUND(E253*U253,2)</f>
        <v>0</v>
      </c>
      <c r="W253" s="157"/>
      <c r="X253" s="157" t="s">
        <v>284</v>
      </c>
      <c r="Y253" s="148"/>
      <c r="Z253" s="148"/>
      <c r="AA253" s="148"/>
      <c r="AB253" s="148"/>
      <c r="AC253" s="148"/>
      <c r="AD253" s="148"/>
      <c r="AE253" s="148"/>
      <c r="AF253" s="148"/>
      <c r="AG253" s="148" t="s">
        <v>285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240" t="s">
        <v>2426</v>
      </c>
      <c r="D254" s="241"/>
      <c r="E254" s="241"/>
      <c r="F254" s="241"/>
      <c r="G254" s="241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1514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67">
        <v>95</v>
      </c>
      <c r="B255" s="168" t="s">
        <v>2427</v>
      </c>
      <c r="C255" s="184" t="s">
        <v>2428</v>
      </c>
      <c r="D255" s="169" t="s">
        <v>2372</v>
      </c>
      <c r="E255" s="170">
        <v>9</v>
      </c>
      <c r="F255" s="171"/>
      <c r="G255" s="172">
        <f>ROUND(E255*F255,2)</f>
        <v>0</v>
      </c>
      <c r="H255" s="171"/>
      <c r="I255" s="172">
        <f>ROUND(E255*H255,2)</f>
        <v>0</v>
      </c>
      <c r="J255" s="171"/>
      <c r="K255" s="172">
        <f>ROUND(E255*J255,2)</f>
        <v>0</v>
      </c>
      <c r="L255" s="172">
        <v>15</v>
      </c>
      <c r="M255" s="172">
        <f>G255*(1+L255/100)</f>
        <v>0</v>
      </c>
      <c r="N255" s="172">
        <v>8.5000000000000006E-4</v>
      </c>
      <c r="O255" s="172">
        <f>ROUND(E255*N255,2)</f>
        <v>0.01</v>
      </c>
      <c r="P255" s="172">
        <v>0</v>
      </c>
      <c r="Q255" s="172">
        <f>ROUND(E255*P255,2)</f>
        <v>0</v>
      </c>
      <c r="R255" s="172"/>
      <c r="S255" s="172" t="s">
        <v>282</v>
      </c>
      <c r="T255" s="173" t="s">
        <v>283</v>
      </c>
      <c r="U255" s="157">
        <v>0</v>
      </c>
      <c r="V255" s="157">
        <f>ROUND(E255*U255,2)</f>
        <v>0</v>
      </c>
      <c r="W255" s="157"/>
      <c r="X255" s="157" t="s">
        <v>292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1242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240" t="s">
        <v>2429</v>
      </c>
      <c r="D256" s="241"/>
      <c r="E256" s="241"/>
      <c r="F256" s="241"/>
      <c r="G256" s="241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1514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67">
        <v>96</v>
      </c>
      <c r="B257" s="168" t="s">
        <v>2430</v>
      </c>
      <c r="C257" s="184" t="s">
        <v>2431</v>
      </c>
      <c r="D257" s="169" t="s">
        <v>2372</v>
      </c>
      <c r="E257" s="170">
        <v>9</v>
      </c>
      <c r="F257" s="171"/>
      <c r="G257" s="172">
        <f>ROUND(E257*F257,2)</f>
        <v>0</v>
      </c>
      <c r="H257" s="171"/>
      <c r="I257" s="172">
        <f>ROUND(E257*H257,2)</f>
        <v>0</v>
      </c>
      <c r="J257" s="171"/>
      <c r="K257" s="172">
        <f>ROUND(E257*J257,2)</f>
        <v>0</v>
      </c>
      <c r="L257" s="172">
        <v>15</v>
      </c>
      <c r="M257" s="172">
        <f>G257*(1+L257/100)</f>
        <v>0</v>
      </c>
      <c r="N257" s="172">
        <v>8.5000000000000006E-4</v>
      </c>
      <c r="O257" s="172">
        <f>ROUND(E257*N257,2)</f>
        <v>0.01</v>
      </c>
      <c r="P257" s="172">
        <v>0</v>
      </c>
      <c r="Q257" s="172">
        <f>ROUND(E257*P257,2)</f>
        <v>0</v>
      </c>
      <c r="R257" s="172"/>
      <c r="S257" s="172" t="s">
        <v>282</v>
      </c>
      <c r="T257" s="173" t="s">
        <v>283</v>
      </c>
      <c r="U257" s="157">
        <v>0</v>
      </c>
      <c r="V257" s="157">
        <f>ROUND(E257*U257,2)</f>
        <v>0</v>
      </c>
      <c r="W257" s="157"/>
      <c r="X257" s="157" t="s">
        <v>292</v>
      </c>
      <c r="Y257" s="148"/>
      <c r="Z257" s="148"/>
      <c r="AA257" s="148"/>
      <c r="AB257" s="148"/>
      <c r="AC257" s="148"/>
      <c r="AD257" s="148"/>
      <c r="AE257" s="148"/>
      <c r="AF257" s="148"/>
      <c r="AG257" s="148" t="s">
        <v>1242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240" t="s">
        <v>2432</v>
      </c>
      <c r="D258" s="241"/>
      <c r="E258" s="241"/>
      <c r="F258" s="241"/>
      <c r="G258" s="241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1514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67">
        <v>97</v>
      </c>
      <c r="B259" s="168" t="s">
        <v>2433</v>
      </c>
      <c r="C259" s="184" t="s">
        <v>2434</v>
      </c>
      <c r="D259" s="169" t="s">
        <v>2372</v>
      </c>
      <c r="E259" s="170">
        <v>6</v>
      </c>
      <c r="F259" s="171"/>
      <c r="G259" s="172">
        <f>ROUND(E259*F259,2)</f>
        <v>0</v>
      </c>
      <c r="H259" s="171"/>
      <c r="I259" s="172">
        <f>ROUND(E259*H259,2)</f>
        <v>0</v>
      </c>
      <c r="J259" s="171"/>
      <c r="K259" s="172">
        <f>ROUND(E259*J259,2)</f>
        <v>0</v>
      </c>
      <c r="L259" s="172">
        <v>15</v>
      </c>
      <c r="M259" s="172">
        <f>G259*(1+L259/100)</f>
        <v>0</v>
      </c>
      <c r="N259" s="172">
        <v>4.9300000000000004E-3</v>
      </c>
      <c r="O259" s="172">
        <f>ROUND(E259*N259,2)</f>
        <v>0.03</v>
      </c>
      <c r="P259" s="172">
        <v>0</v>
      </c>
      <c r="Q259" s="172">
        <f>ROUND(E259*P259,2)</f>
        <v>0</v>
      </c>
      <c r="R259" s="172"/>
      <c r="S259" s="172" t="s">
        <v>282</v>
      </c>
      <c r="T259" s="173" t="s">
        <v>283</v>
      </c>
      <c r="U259" s="157">
        <v>0</v>
      </c>
      <c r="V259" s="157">
        <f>ROUND(E259*U259,2)</f>
        <v>0</v>
      </c>
      <c r="W259" s="157"/>
      <c r="X259" s="157" t="s">
        <v>292</v>
      </c>
      <c r="Y259" s="148"/>
      <c r="Z259" s="148"/>
      <c r="AA259" s="148"/>
      <c r="AB259" s="148"/>
      <c r="AC259" s="148"/>
      <c r="AD259" s="148"/>
      <c r="AE259" s="148"/>
      <c r="AF259" s="148"/>
      <c r="AG259" s="148" t="s">
        <v>1242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240" t="s">
        <v>2435</v>
      </c>
      <c r="D260" s="241"/>
      <c r="E260" s="241"/>
      <c r="F260" s="241"/>
      <c r="G260" s="241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1514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67">
        <v>98</v>
      </c>
      <c r="B261" s="168" t="s">
        <v>2436</v>
      </c>
      <c r="C261" s="184" t="s">
        <v>2437</v>
      </c>
      <c r="D261" s="169" t="s">
        <v>2372</v>
      </c>
      <c r="E261" s="170">
        <v>2</v>
      </c>
      <c r="F261" s="171"/>
      <c r="G261" s="172">
        <f>ROUND(E261*F261,2)</f>
        <v>0</v>
      </c>
      <c r="H261" s="171"/>
      <c r="I261" s="172">
        <f>ROUND(E261*H261,2)</f>
        <v>0</v>
      </c>
      <c r="J261" s="171"/>
      <c r="K261" s="172">
        <f>ROUND(E261*J261,2)</f>
        <v>0</v>
      </c>
      <c r="L261" s="172">
        <v>15</v>
      </c>
      <c r="M261" s="172">
        <f>G261*(1+L261/100)</f>
        <v>0</v>
      </c>
      <c r="N261" s="172">
        <v>9.8300000000000002E-3</v>
      </c>
      <c r="O261" s="172">
        <f>ROUND(E261*N261,2)</f>
        <v>0.02</v>
      </c>
      <c r="P261" s="172">
        <v>0</v>
      </c>
      <c r="Q261" s="172">
        <f>ROUND(E261*P261,2)</f>
        <v>0</v>
      </c>
      <c r="R261" s="172"/>
      <c r="S261" s="172" t="s">
        <v>282</v>
      </c>
      <c r="T261" s="173" t="s">
        <v>283</v>
      </c>
      <c r="U261" s="157">
        <v>0</v>
      </c>
      <c r="V261" s="157">
        <f>ROUND(E261*U261,2)</f>
        <v>0</v>
      </c>
      <c r="W261" s="157"/>
      <c r="X261" s="157" t="s">
        <v>292</v>
      </c>
      <c r="Y261" s="148"/>
      <c r="Z261" s="148"/>
      <c r="AA261" s="148"/>
      <c r="AB261" s="148"/>
      <c r="AC261" s="148"/>
      <c r="AD261" s="148"/>
      <c r="AE261" s="148"/>
      <c r="AF261" s="148"/>
      <c r="AG261" s="148" t="s">
        <v>1242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240" t="s">
        <v>2438</v>
      </c>
      <c r="D262" s="241"/>
      <c r="E262" s="241"/>
      <c r="F262" s="241"/>
      <c r="G262" s="241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1514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67">
        <v>99</v>
      </c>
      <c r="B263" s="168" t="s">
        <v>2439</v>
      </c>
      <c r="C263" s="184" t="s">
        <v>2440</v>
      </c>
      <c r="D263" s="169" t="s">
        <v>2372</v>
      </c>
      <c r="E263" s="170">
        <v>3</v>
      </c>
      <c r="F263" s="171"/>
      <c r="G263" s="172">
        <f>ROUND(E263*F263,2)</f>
        <v>0</v>
      </c>
      <c r="H263" s="171"/>
      <c r="I263" s="172">
        <f>ROUND(E263*H263,2)</f>
        <v>0</v>
      </c>
      <c r="J263" s="171"/>
      <c r="K263" s="172">
        <f>ROUND(E263*J263,2)</f>
        <v>0</v>
      </c>
      <c r="L263" s="172">
        <v>15</v>
      </c>
      <c r="M263" s="172">
        <f>G263*(1+L263/100)</f>
        <v>0</v>
      </c>
      <c r="N263" s="172">
        <v>1.4700000000000001E-2</v>
      </c>
      <c r="O263" s="172">
        <f>ROUND(E263*N263,2)</f>
        <v>0.04</v>
      </c>
      <c r="P263" s="172">
        <v>0</v>
      </c>
      <c r="Q263" s="172">
        <f>ROUND(E263*P263,2)</f>
        <v>0</v>
      </c>
      <c r="R263" s="172"/>
      <c r="S263" s="172" t="s">
        <v>282</v>
      </c>
      <c r="T263" s="173" t="s">
        <v>283</v>
      </c>
      <c r="U263" s="157">
        <v>0</v>
      </c>
      <c r="V263" s="157">
        <f>ROUND(E263*U263,2)</f>
        <v>0</v>
      </c>
      <c r="W263" s="157"/>
      <c r="X263" s="157" t="s">
        <v>284</v>
      </c>
      <c r="Y263" s="148"/>
      <c r="Z263" s="148"/>
      <c r="AA263" s="148"/>
      <c r="AB263" s="148"/>
      <c r="AC263" s="148"/>
      <c r="AD263" s="148"/>
      <c r="AE263" s="148"/>
      <c r="AF263" s="148"/>
      <c r="AG263" s="148" t="s">
        <v>285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240" t="s">
        <v>2441</v>
      </c>
      <c r="D264" s="241"/>
      <c r="E264" s="241"/>
      <c r="F264" s="241"/>
      <c r="G264" s="241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1514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67">
        <v>100</v>
      </c>
      <c r="B265" s="168" t="s">
        <v>2442</v>
      </c>
      <c r="C265" s="184" t="s">
        <v>2443</v>
      </c>
      <c r="D265" s="169" t="s">
        <v>2372</v>
      </c>
      <c r="E265" s="170">
        <v>56</v>
      </c>
      <c r="F265" s="171"/>
      <c r="G265" s="172">
        <f>ROUND(E265*F265,2)</f>
        <v>0</v>
      </c>
      <c r="H265" s="171"/>
      <c r="I265" s="172">
        <f>ROUND(E265*H265,2)</f>
        <v>0</v>
      </c>
      <c r="J265" s="171"/>
      <c r="K265" s="172">
        <f>ROUND(E265*J265,2)</f>
        <v>0</v>
      </c>
      <c r="L265" s="172">
        <v>15</v>
      </c>
      <c r="M265" s="172">
        <f>G265*(1+L265/100)</f>
        <v>0</v>
      </c>
      <c r="N265" s="172">
        <v>3.0000000000000003E-4</v>
      </c>
      <c r="O265" s="172">
        <f>ROUND(E265*N265,2)</f>
        <v>0.02</v>
      </c>
      <c r="P265" s="172">
        <v>0</v>
      </c>
      <c r="Q265" s="172">
        <f>ROUND(E265*P265,2)</f>
        <v>0</v>
      </c>
      <c r="R265" s="172"/>
      <c r="S265" s="172" t="s">
        <v>282</v>
      </c>
      <c r="T265" s="173" t="s">
        <v>283</v>
      </c>
      <c r="U265" s="157">
        <v>0</v>
      </c>
      <c r="V265" s="157">
        <f>ROUND(E265*U265,2)</f>
        <v>0</v>
      </c>
      <c r="W265" s="157"/>
      <c r="X265" s="157" t="s">
        <v>292</v>
      </c>
      <c r="Y265" s="148"/>
      <c r="Z265" s="148"/>
      <c r="AA265" s="148"/>
      <c r="AB265" s="148"/>
      <c r="AC265" s="148"/>
      <c r="AD265" s="148"/>
      <c r="AE265" s="148"/>
      <c r="AF265" s="148"/>
      <c r="AG265" s="148" t="s">
        <v>1242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240" t="s">
        <v>2444</v>
      </c>
      <c r="D266" s="241"/>
      <c r="E266" s="241"/>
      <c r="F266" s="241"/>
      <c r="G266" s="241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1514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67">
        <v>101</v>
      </c>
      <c r="B267" s="168" t="s">
        <v>2445</v>
      </c>
      <c r="C267" s="184" t="s">
        <v>2446</v>
      </c>
      <c r="D267" s="169" t="s">
        <v>281</v>
      </c>
      <c r="E267" s="170">
        <v>8</v>
      </c>
      <c r="F267" s="171"/>
      <c r="G267" s="172">
        <f>ROUND(E267*F267,2)</f>
        <v>0</v>
      </c>
      <c r="H267" s="171"/>
      <c r="I267" s="172">
        <f>ROUND(E267*H267,2)</f>
        <v>0</v>
      </c>
      <c r="J267" s="171"/>
      <c r="K267" s="172">
        <f>ROUND(E267*J267,2)</f>
        <v>0</v>
      </c>
      <c r="L267" s="172">
        <v>15</v>
      </c>
      <c r="M267" s="172">
        <f>G267*(1+L267/100)</f>
        <v>0</v>
      </c>
      <c r="N267" s="172">
        <v>1.09E-3</v>
      </c>
      <c r="O267" s="172">
        <f>ROUND(E267*N267,2)</f>
        <v>0.01</v>
      </c>
      <c r="P267" s="172">
        <v>0</v>
      </c>
      <c r="Q267" s="172">
        <f>ROUND(E267*P267,2)</f>
        <v>0</v>
      </c>
      <c r="R267" s="172"/>
      <c r="S267" s="172" t="s">
        <v>282</v>
      </c>
      <c r="T267" s="173" t="s">
        <v>283</v>
      </c>
      <c r="U267" s="157">
        <v>0</v>
      </c>
      <c r="V267" s="157">
        <f>ROUND(E267*U267,2)</f>
        <v>0</v>
      </c>
      <c r="W267" s="157"/>
      <c r="X267" s="157" t="s">
        <v>292</v>
      </c>
      <c r="Y267" s="148"/>
      <c r="Z267" s="148"/>
      <c r="AA267" s="148"/>
      <c r="AB267" s="148"/>
      <c r="AC267" s="148"/>
      <c r="AD267" s="148"/>
      <c r="AE267" s="148"/>
      <c r="AF267" s="148"/>
      <c r="AG267" s="148" t="s">
        <v>1242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240" t="s">
        <v>2447</v>
      </c>
      <c r="D268" s="241"/>
      <c r="E268" s="241"/>
      <c r="F268" s="241"/>
      <c r="G268" s="241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1514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ht="22.5" outlineLevel="1" x14ac:dyDescent="0.2">
      <c r="A269" s="167">
        <v>102</v>
      </c>
      <c r="B269" s="168" t="s">
        <v>2448</v>
      </c>
      <c r="C269" s="184" t="s">
        <v>2449</v>
      </c>
      <c r="D269" s="169" t="s">
        <v>2372</v>
      </c>
      <c r="E269" s="170">
        <v>3</v>
      </c>
      <c r="F269" s="171"/>
      <c r="G269" s="172">
        <f>ROUND(E269*F269,2)</f>
        <v>0</v>
      </c>
      <c r="H269" s="171"/>
      <c r="I269" s="172">
        <f>ROUND(E269*H269,2)</f>
        <v>0</v>
      </c>
      <c r="J269" s="171"/>
      <c r="K269" s="172">
        <f>ROUND(E269*J269,2)</f>
        <v>0</v>
      </c>
      <c r="L269" s="172">
        <v>15</v>
      </c>
      <c r="M269" s="172">
        <f>G269*(1+L269/100)</f>
        <v>0</v>
      </c>
      <c r="N269" s="172">
        <v>2.0800000000000003E-3</v>
      </c>
      <c r="O269" s="172">
        <f>ROUND(E269*N269,2)</f>
        <v>0.01</v>
      </c>
      <c r="P269" s="172">
        <v>0</v>
      </c>
      <c r="Q269" s="172">
        <f>ROUND(E269*P269,2)</f>
        <v>0</v>
      </c>
      <c r="R269" s="172"/>
      <c r="S269" s="172" t="s">
        <v>282</v>
      </c>
      <c r="T269" s="173" t="s">
        <v>283</v>
      </c>
      <c r="U269" s="157">
        <v>0</v>
      </c>
      <c r="V269" s="157">
        <f>ROUND(E269*U269,2)</f>
        <v>0</v>
      </c>
      <c r="W269" s="157"/>
      <c r="X269" s="157" t="s">
        <v>292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1242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240" t="s">
        <v>2450</v>
      </c>
      <c r="D270" s="241"/>
      <c r="E270" s="241"/>
      <c r="F270" s="241"/>
      <c r="G270" s="241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1514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67">
        <v>103</v>
      </c>
      <c r="B271" s="168" t="s">
        <v>2451</v>
      </c>
      <c r="C271" s="184" t="s">
        <v>2452</v>
      </c>
      <c r="D271" s="169" t="s">
        <v>2372</v>
      </c>
      <c r="E271" s="170">
        <v>8</v>
      </c>
      <c r="F271" s="171"/>
      <c r="G271" s="172">
        <f>ROUND(E271*F271,2)</f>
        <v>0</v>
      </c>
      <c r="H271" s="171"/>
      <c r="I271" s="172">
        <f>ROUND(E271*H271,2)</f>
        <v>0</v>
      </c>
      <c r="J271" s="171"/>
      <c r="K271" s="172">
        <f>ROUND(E271*J271,2)</f>
        <v>0</v>
      </c>
      <c r="L271" s="172">
        <v>15</v>
      </c>
      <c r="M271" s="172">
        <f>G271*(1+L271/100)</f>
        <v>0</v>
      </c>
      <c r="N271" s="172">
        <v>1.8000000000000002E-3</v>
      </c>
      <c r="O271" s="172">
        <f>ROUND(E271*N271,2)</f>
        <v>0.01</v>
      </c>
      <c r="P271" s="172">
        <v>0</v>
      </c>
      <c r="Q271" s="172">
        <f>ROUND(E271*P271,2)</f>
        <v>0</v>
      </c>
      <c r="R271" s="172"/>
      <c r="S271" s="172" t="s">
        <v>282</v>
      </c>
      <c r="T271" s="173" t="s">
        <v>283</v>
      </c>
      <c r="U271" s="157">
        <v>0</v>
      </c>
      <c r="V271" s="157">
        <f>ROUND(E271*U271,2)</f>
        <v>0</v>
      </c>
      <c r="W271" s="157"/>
      <c r="X271" s="157" t="s">
        <v>292</v>
      </c>
      <c r="Y271" s="148"/>
      <c r="Z271" s="148"/>
      <c r="AA271" s="148"/>
      <c r="AB271" s="148"/>
      <c r="AC271" s="148"/>
      <c r="AD271" s="148"/>
      <c r="AE271" s="148"/>
      <c r="AF271" s="148"/>
      <c r="AG271" s="148" t="s">
        <v>1242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240" t="s">
        <v>2453</v>
      </c>
      <c r="D272" s="241"/>
      <c r="E272" s="241"/>
      <c r="F272" s="241"/>
      <c r="G272" s="241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1514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67">
        <v>104</v>
      </c>
      <c r="B273" s="168" t="s">
        <v>2454</v>
      </c>
      <c r="C273" s="184" t="s">
        <v>2455</v>
      </c>
      <c r="D273" s="169" t="s">
        <v>2372</v>
      </c>
      <c r="E273" s="170">
        <v>4</v>
      </c>
      <c r="F273" s="171"/>
      <c r="G273" s="172">
        <f>ROUND(E273*F273,2)</f>
        <v>0</v>
      </c>
      <c r="H273" s="171"/>
      <c r="I273" s="172">
        <f>ROUND(E273*H273,2)</f>
        <v>0</v>
      </c>
      <c r="J273" s="171"/>
      <c r="K273" s="172">
        <f>ROUND(E273*J273,2)</f>
        <v>0</v>
      </c>
      <c r="L273" s="172">
        <v>15</v>
      </c>
      <c r="M273" s="172">
        <f>G273*(1+L273/100)</f>
        <v>0</v>
      </c>
      <c r="N273" s="172">
        <v>1.8000000000000002E-3</v>
      </c>
      <c r="O273" s="172">
        <f>ROUND(E273*N273,2)</f>
        <v>0.01</v>
      </c>
      <c r="P273" s="172">
        <v>0</v>
      </c>
      <c r="Q273" s="172">
        <f>ROUND(E273*P273,2)</f>
        <v>0</v>
      </c>
      <c r="R273" s="172"/>
      <c r="S273" s="172" t="s">
        <v>282</v>
      </c>
      <c r="T273" s="173" t="s">
        <v>283</v>
      </c>
      <c r="U273" s="157">
        <v>0</v>
      </c>
      <c r="V273" s="157">
        <f>ROUND(E273*U273,2)</f>
        <v>0</v>
      </c>
      <c r="W273" s="157"/>
      <c r="X273" s="157" t="s">
        <v>292</v>
      </c>
      <c r="Y273" s="148"/>
      <c r="Z273" s="148"/>
      <c r="AA273" s="148"/>
      <c r="AB273" s="148"/>
      <c r="AC273" s="148"/>
      <c r="AD273" s="148"/>
      <c r="AE273" s="148"/>
      <c r="AF273" s="148"/>
      <c r="AG273" s="148" t="s">
        <v>1242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240" t="s">
        <v>2456</v>
      </c>
      <c r="D274" s="241"/>
      <c r="E274" s="241"/>
      <c r="F274" s="241"/>
      <c r="G274" s="241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1514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67">
        <v>105</v>
      </c>
      <c r="B275" s="168" t="s">
        <v>2457</v>
      </c>
      <c r="C275" s="184" t="s">
        <v>2458</v>
      </c>
      <c r="D275" s="169" t="s">
        <v>2372</v>
      </c>
      <c r="E275" s="170">
        <v>11</v>
      </c>
      <c r="F275" s="171"/>
      <c r="G275" s="172">
        <f>ROUND(E275*F275,2)</f>
        <v>0</v>
      </c>
      <c r="H275" s="171"/>
      <c r="I275" s="172">
        <f>ROUND(E275*H275,2)</f>
        <v>0</v>
      </c>
      <c r="J275" s="171"/>
      <c r="K275" s="172">
        <f>ROUND(E275*J275,2)</f>
        <v>0</v>
      </c>
      <c r="L275" s="172">
        <v>15</v>
      </c>
      <c r="M275" s="172">
        <f>G275*(1+L275/100)</f>
        <v>0</v>
      </c>
      <c r="N275" s="172">
        <v>1.8400000000000001E-3</v>
      </c>
      <c r="O275" s="172">
        <f>ROUND(E275*N275,2)</f>
        <v>0.02</v>
      </c>
      <c r="P275" s="172">
        <v>0</v>
      </c>
      <c r="Q275" s="172">
        <f>ROUND(E275*P275,2)</f>
        <v>0</v>
      </c>
      <c r="R275" s="172"/>
      <c r="S275" s="172" t="s">
        <v>282</v>
      </c>
      <c r="T275" s="173" t="s">
        <v>283</v>
      </c>
      <c r="U275" s="157">
        <v>0</v>
      </c>
      <c r="V275" s="157">
        <f>ROUND(E275*U275,2)</f>
        <v>0</v>
      </c>
      <c r="W275" s="157"/>
      <c r="X275" s="157" t="s">
        <v>284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285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240" t="s">
        <v>2459</v>
      </c>
      <c r="D276" s="241"/>
      <c r="E276" s="241"/>
      <c r="F276" s="241"/>
      <c r="G276" s="241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1514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67">
        <v>106</v>
      </c>
      <c r="B277" s="168" t="s">
        <v>2460</v>
      </c>
      <c r="C277" s="184" t="s">
        <v>2461</v>
      </c>
      <c r="D277" s="169" t="s">
        <v>2372</v>
      </c>
      <c r="E277" s="170">
        <v>8</v>
      </c>
      <c r="F277" s="171"/>
      <c r="G277" s="172">
        <f>ROUND(E277*F277,2)</f>
        <v>0</v>
      </c>
      <c r="H277" s="171"/>
      <c r="I277" s="172">
        <f>ROUND(E277*H277,2)</f>
        <v>0</v>
      </c>
      <c r="J277" s="171"/>
      <c r="K277" s="172">
        <f>ROUND(E277*J277,2)</f>
        <v>0</v>
      </c>
      <c r="L277" s="172">
        <v>15</v>
      </c>
      <c r="M277" s="172">
        <f>G277*(1+L277/100)</f>
        <v>0</v>
      </c>
      <c r="N277" s="172">
        <v>1.8400000000000001E-3</v>
      </c>
      <c r="O277" s="172">
        <f>ROUND(E277*N277,2)</f>
        <v>0.01</v>
      </c>
      <c r="P277" s="172">
        <v>0</v>
      </c>
      <c r="Q277" s="172">
        <f>ROUND(E277*P277,2)</f>
        <v>0</v>
      </c>
      <c r="R277" s="172"/>
      <c r="S277" s="172" t="s">
        <v>282</v>
      </c>
      <c r="T277" s="173" t="s">
        <v>283</v>
      </c>
      <c r="U277" s="157">
        <v>0</v>
      </c>
      <c r="V277" s="157">
        <f>ROUND(E277*U277,2)</f>
        <v>0</v>
      </c>
      <c r="W277" s="157"/>
      <c r="X277" s="157" t="s">
        <v>284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285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55"/>
      <c r="B278" s="156"/>
      <c r="C278" s="240" t="s">
        <v>2461</v>
      </c>
      <c r="D278" s="241"/>
      <c r="E278" s="241"/>
      <c r="F278" s="241"/>
      <c r="G278" s="241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8"/>
      <c r="Z278" s="148"/>
      <c r="AA278" s="148"/>
      <c r="AB278" s="148"/>
      <c r="AC278" s="148"/>
      <c r="AD278" s="148"/>
      <c r="AE278" s="148"/>
      <c r="AF278" s="148"/>
      <c r="AG278" s="148" t="s">
        <v>1514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67">
        <v>107</v>
      </c>
      <c r="B279" s="168" t="s">
        <v>2462</v>
      </c>
      <c r="C279" s="184" t="s">
        <v>2463</v>
      </c>
      <c r="D279" s="169" t="s">
        <v>2372</v>
      </c>
      <c r="E279" s="170">
        <v>1</v>
      </c>
      <c r="F279" s="171"/>
      <c r="G279" s="172">
        <f>ROUND(E279*F279,2)</f>
        <v>0</v>
      </c>
      <c r="H279" s="171"/>
      <c r="I279" s="172">
        <f>ROUND(E279*H279,2)</f>
        <v>0</v>
      </c>
      <c r="J279" s="171"/>
      <c r="K279" s="172">
        <f>ROUND(E279*J279,2)</f>
        <v>0</v>
      </c>
      <c r="L279" s="172">
        <v>15</v>
      </c>
      <c r="M279" s="172">
        <f>G279*(1+L279/100)</f>
        <v>0</v>
      </c>
      <c r="N279" s="172">
        <v>1.8400000000000001E-3</v>
      </c>
      <c r="O279" s="172">
        <f>ROUND(E279*N279,2)</f>
        <v>0</v>
      </c>
      <c r="P279" s="172">
        <v>0</v>
      </c>
      <c r="Q279" s="172">
        <f>ROUND(E279*P279,2)</f>
        <v>0</v>
      </c>
      <c r="R279" s="172"/>
      <c r="S279" s="172" t="s">
        <v>282</v>
      </c>
      <c r="T279" s="173" t="s">
        <v>283</v>
      </c>
      <c r="U279" s="157">
        <v>0</v>
      </c>
      <c r="V279" s="157">
        <f>ROUND(E279*U279,2)</f>
        <v>0</v>
      </c>
      <c r="W279" s="157"/>
      <c r="X279" s="157" t="s">
        <v>292</v>
      </c>
      <c r="Y279" s="148"/>
      <c r="Z279" s="148"/>
      <c r="AA279" s="148"/>
      <c r="AB279" s="148"/>
      <c r="AC279" s="148"/>
      <c r="AD279" s="148"/>
      <c r="AE279" s="148"/>
      <c r="AF279" s="148"/>
      <c r="AG279" s="148" t="s">
        <v>1242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240" t="s">
        <v>2464</v>
      </c>
      <c r="D280" s="241"/>
      <c r="E280" s="241"/>
      <c r="F280" s="241"/>
      <c r="G280" s="241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1514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ht="22.5" outlineLevel="1" x14ac:dyDescent="0.2">
      <c r="A281" s="167">
        <v>108</v>
      </c>
      <c r="B281" s="168" t="s">
        <v>2465</v>
      </c>
      <c r="C281" s="184" t="s">
        <v>2466</v>
      </c>
      <c r="D281" s="169" t="s">
        <v>2372</v>
      </c>
      <c r="E281" s="170">
        <v>4</v>
      </c>
      <c r="F281" s="171"/>
      <c r="G281" s="172">
        <f>ROUND(E281*F281,2)</f>
        <v>0</v>
      </c>
      <c r="H281" s="171"/>
      <c r="I281" s="172">
        <f>ROUND(E281*H281,2)</f>
        <v>0</v>
      </c>
      <c r="J281" s="171"/>
      <c r="K281" s="172">
        <f>ROUND(E281*J281,2)</f>
        <v>0</v>
      </c>
      <c r="L281" s="172">
        <v>15</v>
      </c>
      <c r="M281" s="172">
        <f>G281*(1+L281/100)</f>
        <v>0</v>
      </c>
      <c r="N281" s="172">
        <v>1.8400000000000001E-3</v>
      </c>
      <c r="O281" s="172">
        <f>ROUND(E281*N281,2)</f>
        <v>0.01</v>
      </c>
      <c r="P281" s="172">
        <v>0</v>
      </c>
      <c r="Q281" s="172">
        <f>ROUND(E281*P281,2)</f>
        <v>0</v>
      </c>
      <c r="R281" s="172"/>
      <c r="S281" s="172" t="s">
        <v>282</v>
      </c>
      <c r="T281" s="173" t="s">
        <v>283</v>
      </c>
      <c r="U281" s="157">
        <v>0</v>
      </c>
      <c r="V281" s="157">
        <f>ROUND(E281*U281,2)</f>
        <v>0</v>
      </c>
      <c r="W281" s="157"/>
      <c r="X281" s="157" t="s">
        <v>292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1242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240" t="s">
        <v>2467</v>
      </c>
      <c r="D282" s="241"/>
      <c r="E282" s="241"/>
      <c r="F282" s="241"/>
      <c r="G282" s="241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1514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67">
        <v>109</v>
      </c>
      <c r="B283" s="168" t="s">
        <v>2468</v>
      </c>
      <c r="C283" s="184" t="s">
        <v>2469</v>
      </c>
      <c r="D283" s="169" t="s">
        <v>281</v>
      </c>
      <c r="E283" s="170">
        <v>15</v>
      </c>
      <c r="F283" s="171"/>
      <c r="G283" s="172">
        <f>ROUND(E283*F283,2)</f>
        <v>0</v>
      </c>
      <c r="H283" s="171"/>
      <c r="I283" s="172">
        <f>ROUND(E283*H283,2)</f>
        <v>0</v>
      </c>
      <c r="J283" s="171"/>
      <c r="K283" s="172">
        <f>ROUND(E283*J283,2)</f>
        <v>0</v>
      </c>
      <c r="L283" s="172">
        <v>15</v>
      </c>
      <c r="M283" s="172">
        <f>G283*(1+L283/100)</f>
        <v>0</v>
      </c>
      <c r="N283" s="172">
        <v>2.3000000000000001E-4</v>
      </c>
      <c r="O283" s="172">
        <f>ROUND(E283*N283,2)</f>
        <v>0</v>
      </c>
      <c r="P283" s="172">
        <v>0</v>
      </c>
      <c r="Q283" s="172">
        <f>ROUND(E283*P283,2)</f>
        <v>0</v>
      </c>
      <c r="R283" s="172"/>
      <c r="S283" s="172" t="s">
        <v>282</v>
      </c>
      <c r="T283" s="173" t="s">
        <v>283</v>
      </c>
      <c r="U283" s="157">
        <v>0</v>
      </c>
      <c r="V283" s="157">
        <f>ROUND(E283*U283,2)</f>
        <v>0</v>
      </c>
      <c r="W283" s="157"/>
      <c r="X283" s="157" t="s">
        <v>292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1242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240" t="s">
        <v>2470</v>
      </c>
      <c r="D284" s="241"/>
      <c r="E284" s="241"/>
      <c r="F284" s="241"/>
      <c r="G284" s="241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1514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67">
        <v>110</v>
      </c>
      <c r="B285" s="168" t="s">
        <v>2471</v>
      </c>
      <c r="C285" s="184" t="s">
        <v>2472</v>
      </c>
      <c r="D285" s="169" t="s">
        <v>281</v>
      </c>
      <c r="E285" s="170">
        <v>6</v>
      </c>
      <c r="F285" s="171"/>
      <c r="G285" s="172">
        <f>ROUND(E285*F285,2)</f>
        <v>0</v>
      </c>
      <c r="H285" s="171"/>
      <c r="I285" s="172">
        <f>ROUND(E285*H285,2)</f>
        <v>0</v>
      </c>
      <c r="J285" s="171"/>
      <c r="K285" s="172">
        <f>ROUND(E285*J285,2)</f>
        <v>0</v>
      </c>
      <c r="L285" s="172">
        <v>15</v>
      </c>
      <c r="M285" s="172">
        <f>G285*(1+L285/100)</f>
        <v>0</v>
      </c>
      <c r="N285" s="172">
        <v>2.8000000000000003E-4</v>
      </c>
      <c r="O285" s="172">
        <f>ROUND(E285*N285,2)</f>
        <v>0</v>
      </c>
      <c r="P285" s="172">
        <v>0</v>
      </c>
      <c r="Q285" s="172">
        <f>ROUND(E285*P285,2)</f>
        <v>0</v>
      </c>
      <c r="R285" s="172"/>
      <c r="S285" s="172" t="s">
        <v>282</v>
      </c>
      <c r="T285" s="173" t="s">
        <v>283</v>
      </c>
      <c r="U285" s="157">
        <v>0</v>
      </c>
      <c r="V285" s="157">
        <f>ROUND(E285*U285,2)</f>
        <v>0</v>
      </c>
      <c r="W285" s="157"/>
      <c r="X285" s="157" t="s">
        <v>292</v>
      </c>
      <c r="Y285" s="148"/>
      <c r="Z285" s="148"/>
      <c r="AA285" s="148"/>
      <c r="AB285" s="148"/>
      <c r="AC285" s="148"/>
      <c r="AD285" s="148"/>
      <c r="AE285" s="148"/>
      <c r="AF285" s="148"/>
      <c r="AG285" s="148" t="s">
        <v>1242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240" t="s">
        <v>2473</v>
      </c>
      <c r="D286" s="241"/>
      <c r="E286" s="241"/>
      <c r="F286" s="241"/>
      <c r="G286" s="241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1514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67">
        <v>111</v>
      </c>
      <c r="B287" s="168" t="s">
        <v>2474</v>
      </c>
      <c r="C287" s="184" t="s">
        <v>2475</v>
      </c>
      <c r="D287" s="169" t="s">
        <v>281</v>
      </c>
      <c r="E287" s="170">
        <v>1</v>
      </c>
      <c r="F287" s="171"/>
      <c r="G287" s="172">
        <f>ROUND(E287*F287,2)</f>
        <v>0</v>
      </c>
      <c r="H287" s="171"/>
      <c r="I287" s="172">
        <f>ROUND(E287*H287,2)</f>
        <v>0</v>
      </c>
      <c r="J287" s="171"/>
      <c r="K287" s="172">
        <f>ROUND(E287*J287,2)</f>
        <v>0</v>
      </c>
      <c r="L287" s="172">
        <v>15</v>
      </c>
      <c r="M287" s="172">
        <f>G287*(1+L287/100)</f>
        <v>0</v>
      </c>
      <c r="N287" s="172">
        <v>6.600000000000001E-4</v>
      </c>
      <c r="O287" s="172">
        <f>ROUND(E287*N287,2)</f>
        <v>0</v>
      </c>
      <c r="P287" s="172">
        <v>0</v>
      </c>
      <c r="Q287" s="172">
        <f>ROUND(E287*P287,2)</f>
        <v>0</v>
      </c>
      <c r="R287" s="172"/>
      <c r="S287" s="172" t="s">
        <v>282</v>
      </c>
      <c r="T287" s="173" t="s">
        <v>283</v>
      </c>
      <c r="U287" s="157">
        <v>0</v>
      </c>
      <c r="V287" s="157">
        <f>ROUND(E287*U287,2)</f>
        <v>0</v>
      </c>
      <c r="W287" s="157"/>
      <c r="X287" s="157" t="s">
        <v>292</v>
      </c>
      <c r="Y287" s="148"/>
      <c r="Z287" s="148"/>
      <c r="AA287" s="148"/>
      <c r="AB287" s="148"/>
      <c r="AC287" s="148"/>
      <c r="AD287" s="148"/>
      <c r="AE287" s="148"/>
      <c r="AF287" s="148"/>
      <c r="AG287" s="148" t="s">
        <v>1242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240" t="s">
        <v>2476</v>
      </c>
      <c r="D288" s="241"/>
      <c r="E288" s="241"/>
      <c r="F288" s="241"/>
      <c r="G288" s="241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1514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67">
        <v>112</v>
      </c>
      <c r="B289" s="168" t="s">
        <v>2477</v>
      </c>
      <c r="C289" s="184" t="s">
        <v>2478</v>
      </c>
      <c r="D289" s="169" t="s">
        <v>281</v>
      </c>
      <c r="E289" s="170">
        <v>1</v>
      </c>
      <c r="F289" s="171"/>
      <c r="G289" s="172">
        <f>ROUND(E289*F289,2)</f>
        <v>0</v>
      </c>
      <c r="H289" s="171"/>
      <c r="I289" s="172">
        <f>ROUND(E289*H289,2)</f>
        <v>0</v>
      </c>
      <c r="J289" s="171"/>
      <c r="K289" s="172">
        <f>ROUND(E289*J289,2)</f>
        <v>0</v>
      </c>
      <c r="L289" s="172">
        <v>15</v>
      </c>
      <c r="M289" s="172">
        <f>G289*(1+L289/100)</f>
        <v>0</v>
      </c>
      <c r="N289" s="172">
        <v>7.5000000000000002E-4</v>
      </c>
      <c r="O289" s="172">
        <f>ROUND(E289*N289,2)</f>
        <v>0</v>
      </c>
      <c r="P289" s="172">
        <v>0</v>
      </c>
      <c r="Q289" s="172">
        <f>ROUND(E289*P289,2)</f>
        <v>0</v>
      </c>
      <c r="R289" s="172"/>
      <c r="S289" s="172" t="s">
        <v>282</v>
      </c>
      <c r="T289" s="173" t="s">
        <v>283</v>
      </c>
      <c r="U289" s="157">
        <v>0</v>
      </c>
      <c r="V289" s="157">
        <f>ROUND(E289*U289,2)</f>
        <v>0</v>
      </c>
      <c r="W289" s="157"/>
      <c r="X289" s="157" t="s">
        <v>292</v>
      </c>
      <c r="Y289" s="148"/>
      <c r="Z289" s="148"/>
      <c r="AA289" s="148"/>
      <c r="AB289" s="148"/>
      <c r="AC289" s="148"/>
      <c r="AD289" s="148"/>
      <c r="AE289" s="148"/>
      <c r="AF289" s="148"/>
      <c r="AG289" s="148" t="s">
        <v>1242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240" t="s">
        <v>2479</v>
      </c>
      <c r="D290" s="241"/>
      <c r="E290" s="241"/>
      <c r="F290" s="241"/>
      <c r="G290" s="241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1514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81" t="str">
        <f>C290</f>
        <v>Zápachové uzávěrky zařizovacích předmětů pro vany sprchových koutů s kulovým kloubem na odtoku DN 40/50</v>
      </c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67">
        <v>113</v>
      </c>
      <c r="B291" s="168" t="s">
        <v>2480</v>
      </c>
      <c r="C291" s="184" t="s">
        <v>2481</v>
      </c>
      <c r="D291" s="169" t="s">
        <v>281</v>
      </c>
      <c r="E291" s="170">
        <v>8</v>
      </c>
      <c r="F291" s="171"/>
      <c r="G291" s="172">
        <f>ROUND(E291*F291,2)</f>
        <v>0</v>
      </c>
      <c r="H291" s="171"/>
      <c r="I291" s="172">
        <f>ROUND(E291*H291,2)</f>
        <v>0</v>
      </c>
      <c r="J291" s="171"/>
      <c r="K291" s="172">
        <f>ROUND(E291*J291,2)</f>
        <v>0</v>
      </c>
      <c r="L291" s="172">
        <v>15</v>
      </c>
      <c r="M291" s="172">
        <f>G291*(1+L291/100)</f>
        <v>0</v>
      </c>
      <c r="N291" s="172">
        <v>1.0200000000000001E-3</v>
      </c>
      <c r="O291" s="172">
        <f>ROUND(E291*N291,2)</f>
        <v>0.01</v>
      </c>
      <c r="P291" s="172">
        <v>0</v>
      </c>
      <c r="Q291" s="172">
        <f>ROUND(E291*P291,2)</f>
        <v>0</v>
      </c>
      <c r="R291" s="172"/>
      <c r="S291" s="172" t="s">
        <v>282</v>
      </c>
      <c r="T291" s="173" t="s">
        <v>283</v>
      </c>
      <c r="U291" s="157">
        <v>0</v>
      </c>
      <c r="V291" s="157">
        <f>ROUND(E291*U291,2)</f>
        <v>0</v>
      </c>
      <c r="W291" s="157"/>
      <c r="X291" s="157" t="s">
        <v>292</v>
      </c>
      <c r="Y291" s="148"/>
      <c r="Z291" s="148"/>
      <c r="AA291" s="148"/>
      <c r="AB291" s="148"/>
      <c r="AC291" s="148"/>
      <c r="AD291" s="148"/>
      <c r="AE291" s="148"/>
      <c r="AF291" s="148"/>
      <c r="AG291" s="148" t="s">
        <v>1242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240" t="s">
        <v>2482</v>
      </c>
      <c r="D292" s="241"/>
      <c r="E292" s="241"/>
      <c r="F292" s="241"/>
      <c r="G292" s="241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1514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67">
        <v>114</v>
      </c>
      <c r="B293" s="168" t="s">
        <v>2483</v>
      </c>
      <c r="C293" s="184" t="s">
        <v>2484</v>
      </c>
      <c r="D293" s="169" t="s">
        <v>364</v>
      </c>
      <c r="E293" s="170">
        <v>0.77300000000000002</v>
      </c>
      <c r="F293" s="171"/>
      <c r="G293" s="172">
        <f>ROUND(E293*F293,2)</f>
        <v>0</v>
      </c>
      <c r="H293" s="171"/>
      <c r="I293" s="172">
        <f>ROUND(E293*H293,2)</f>
        <v>0</v>
      </c>
      <c r="J293" s="171"/>
      <c r="K293" s="172">
        <f>ROUND(E293*J293,2)</f>
        <v>0</v>
      </c>
      <c r="L293" s="172">
        <v>15</v>
      </c>
      <c r="M293" s="172">
        <f>G293*(1+L293/100)</f>
        <v>0</v>
      </c>
      <c r="N293" s="172">
        <v>0</v>
      </c>
      <c r="O293" s="172">
        <f>ROUND(E293*N293,2)</f>
        <v>0</v>
      </c>
      <c r="P293" s="172">
        <v>0</v>
      </c>
      <c r="Q293" s="172">
        <f>ROUND(E293*P293,2)</f>
        <v>0</v>
      </c>
      <c r="R293" s="172"/>
      <c r="S293" s="172" t="s">
        <v>282</v>
      </c>
      <c r="T293" s="173" t="s">
        <v>283</v>
      </c>
      <c r="U293" s="157">
        <v>0</v>
      </c>
      <c r="V293" s="157">
        <f>ROUND(E293*U293,2)</f>
        <v>0</v>
      </c>
      <c r="W293" s="157"/>
      <c r="X293" s="157" t="s">
        <v>292</v>
      </c>
      <c r="Y293" s="148"/>
      <c r="Z293" s="148"/>
      <c r="AA293" s="148"/>
      <c r="AB293" s="148"/>
      <c r="AC293" s="148"/>
      <c r="AD293" s="148"/>
      <c r="AE293" s="148"/>
      <c r="AF293" s="148"/>
      <c r="AG293" s="148" t="s">
        <v>1242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ht="22.5" outlineLevel="1" x14ac:dyDescent="0.2">
      <c r="A294" s="155"/>
      <c r="B294" s="156"/>
      <c r="C294" s="240" t="s">
        <v>2485</v>
      </c>
      <c r="D294" s="241"/>
      <c r="E294" s="241"/>
      <c r="F294" s="241"/>
      <c r="G294" s="241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1514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81" t="str">
        <f>C294</f>
        <v>Přesun hmot pro zařizovací předměty  stanovený zhmotnosti přesunovaného materiálu vodorovná dopravní vzdálenost do 50 m v objektech výšky přes 6 do 12 m</v>
      </c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67">
        <v>115</v>
      </c>
      <c r="B295" s="168" t="s">
        <v>2486</v>
      </c>
      <c r="C295" s="184" t="s">
        <v>2487</v>
      </c>
      <c r="D295" s="169" t="s">
        <v>364</v>
      </c>
      <c r="E295" s="170">
        <v>0.77300000000000002</v>
      </c>
      <c r="F295" s="171"/>
      <c r="G295" s="172">
        <f>ROUND(E295*F295,2)</f>
        <v>0</v>
      </c>
      <c r="H295" s="171"/>
      <c r="I295" s="172">
        <f>ROUND(E295*H295,2)</f>
        <v>0</v>
      </c>
      <c r="J295" s="171"/>
      <c r="K295" s="172">
        <f>ROUND(E295*J295,2)</f>
        <v>0</v>
      </c>
      <c r="L295" s="172">
        <v>15</v>
      </c>
      <c r="M295" s="172">
        <f>G295*(1+L295/100)</f>
        <v>0</v>
      </c>
      <c r="N295" s="172">
        <v>0</v>
      </c>
      <c r="O295" s="172">
        <f>ROUND(E295*N295,2)</f>
        <v>0</v>
      </c>
      <c r="P295" s="172">
        <v>0</v>
      </c>
      <c r="Q295" s="172">
        <f>ROUND(E295*P295,2)</f>
        <v>0</v>
      </c>
      <c r="R295" s="172"/>
      <c r="S295" s="172" t="s">
        <v>282</v>
      </c>
      <c r="T295" s="173" t="s">
        <v>283</v>
      </c>
      <c r="U295" s="157">
        <v>0</v>
      </c>
      <c r="V295" s="157">
        <f>ROUND(E295*U295,2)</f>
        <v>0</v>
      </c>
      <c r="W295" s="157"/>
      <c r="X295" s="157" t="s">
        <v>292</v>
      </c>
      <c r="Y295" s="148"/>
      <c r="Z295" s="148"/>
      <c r="AA295" s="148"/>
      <c r="AB295" s="148"/>
      <c r="AC295" s="148"/>
      <c r="AD295" s="148"/>
      <c r="AE295" s="148"/>
      <c r="AF295" s="148"/>
      <c r="AG295" s="148" t="s">
        <v>1242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ht="22.5" outlineLevel="1" x14ac:dyDescent="0.2">
      <c r="A296" s="155"/>
      <c r="B296" s="156"/>
      <c r="C296" s="240" t="s">
        <v>2488</v>
      </c>
      <c r="D296" s="241"/>
      <c r="E296" s="241"/>
      <c r="F296" s="241"/>
      <c r="G296" s="241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1514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81" t="str">
        <f>C296</f>
        <v>Přesun hmot pro zařizovací předměty  stanovený zhmotnosti přesunovaného materiálu Příplatek k cenám za přesun prováděný bez použití mechanizace pro jakoukoliv výšku objektu</v>
      </c>
      <c r="BB296" s="148"/>
      <c r="BC296" s="148"/>
      <c r="BD296" s="148"/>
      <c r="BE296" s="148"/>
      <c r="BF296" s="148"/>
      <c r="BG296" s="148"/>
      <c r="BH296" s="148"/>
    </row>
    <row r="297" spans="1:60" x14ac:dyDescent="0.2">
      <c r="A297" s="161" t="s">
        <v>277</v>
      </c>
      <c r="B297" s="162" t="s">
        <v>216</v>
      </c>
      <c r="C297" s="183" t="s">
        <v>217</v>
      </c>
      <c r="D297" s="163"/>
      <c r="E297" s="164"/>
      <c r="F297" s="165"/>
      <c r="G297" s="165">
        <f>SUMIF(AG298:AG305,"&lt;&gt;NOR",G298:G305)</f>
        <v>0</v>
      </c>
      <c r="H297" s="165"/>
      <c r="I297" s="165">
        <f>SUM(I298:I305)</f>
        <v>0</v>
      </c>
      <c r="J297" s="165"/>
      <c r="K297" s="165">
        <f>SUM(K298:K305)</f>
        <v>0</v>
      </c>
      <c r="L297" s="165"/>
      <c r="M297" s="165">
        <f>SUM(M298:M305)</f>
        <v>0</v>
      </c>
      <c r="N297" s="165"/>
      <c r="O297" s="165">
        <f>SUM(O298:O305)</f>
        <v>0.13</v>
      </c>
      <c r="P297" s="165"/>
      <c r="Q297" s="165">
        <f>SUM(Q298:Q305)</f>
        <v>0</v>
      </c>
      <c r="R297" s="165"/>
      <c r="S297" s="165"/>
      <c r="T297" s="166"/>
      <c r="U297" s="160"/>
      <c r="V297" s="160">
        <f>SUM(V298:V305)</f>
        <v>0</v>
      </c>
      <c r="W297" s="160"/>
      <c r="X297" s="160"/>
      <c r="AG297" t="s">
        <v>278</v>
      </c>
    </row>
    <row r="298" spans="1:60" ht="22.5" outlineLevel="1" x14ac:dyDescent="0.2">
      <c r="A298" s="167">
        <v>116</v>
      </c>
      <c r="B298" s="168" t="s">
        <v>2489</v>
      </c>
      <c r="C298" s="184" t="s">
        <v>2490</v>
      </c>
      <c r="D298" s="169" t="s">
        <v>2372</v>
      </c>
      <c r="E298" s="170">
        <v>13</v>
      </c>
      <c r="F298" s="171"/>
      <c r="G298" s="172">
        <f>ROUND(E298*F298,2)</f>
        <v>0</v>
      </c>
      <c r="H298" s="171"/>
      <c r="I298" s="172">
        <f>ROUND(E298*H298,2)</f>
        <v>0</v>
      </c>
      <c r="J298" s="171"/>
      <c r="K298" s="172">
        <f>ROUND(E298*J298,2)</f>
        <v>0</v>
      </c>
      <c r="L298" s="172">
        <v>15</v>
      </c>
      <c r="M298" s="172">
        <f>G298*(1+L298/100)</f>
        <v>0</v>
      </c>
      <c r="N298" s="172">
        <v>9.2000000000000016E-3</v>
      </c>
      <c r="O298" s="172">
        <f>ROUND(E298*N298,2)</f>
        <v>0.12</v>
      </c>
      <c r="P298" s="172">
        <v>0</v>
      </c>
      <c r="Q298" s="172">
        <f>ROUND(E298*P298,2)</f>
        <v>0</v>
      </c>
      <c r="R298" s="172"/>
      <c r="S298" s="172" t="s">
        <v>282</v>
      </c>
      <c r="T298" s="173" t="s">
        <v>283</v>
      </c>
      <c r="U298" s="157">
        <v>0</v>
      </c>
      <c r="V298" s="157">
        <f>ROUND(E298*U298,2)</f>
        <v>0</v>
      </c>
      <c r="W298" s="157"/>
      <c r="X298" s="157" t="s">
        <v>292</v>
      </c>
      <c r="Y298" s="148"/>
      <c r="Z298" s="148"/>
      <c r="AA298" s="148"/>
      <c r="AB298" s="148"/>
      <c r="AC298" s="148"/>
      <c r="AD298" s="148"/>
      <c r="AE298" s="148"/>
      <c r="AF298" s="148"/>
      <c r="AG298" s="148" t="s">
        <v>1242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ht="22.5" outlineLevel="1" x14ac:dyDescent="0.2">
      <c r="A299" s="155"/>
      <c r="B299" s="156"/>
      <c r="C299" s="240" t="s">
        <v>2491</v>
      </c>
      <c r="D299" s="241"/>
      <c r="E299" s="241"/>
      <c r="F299" s="241"/>
      <c r="G299" s="241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1514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81" t="str">
        <f>C299</f>
        <v>Předstěnové instalační systémy pro zazdění do masivních zděných konstrukcí pro závěsné klozety ovládání zepředu, stavební výška 1080 mm</v>
      </c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67">
        <v>117</v>
      </c>
      <c r="B300" s="168" t="s">
        <v>2492</v>
      </c>
      <c r="C300" s="184" t="s">
        <v>2493</v>
      </c>
      <c r="D300" s="169" t="s">
        <v>2372</v>
      </c>
      <c r="E300" s="170">
        <v>13</v>
      </c>
      <c r="F300" s="171"/>
      <c r="G300" s="172">
        <f>ROUND(E300*F300,2)</f>
        <v>0</v>
      </c>
      <c r="H300" s="171"/>
      <c r="I300" s="172">
        <f>ROUND(E300*H300,2)</f>
        <v>0</v>
      </c>
      <c r="J300" s="171"/>
      <c r="K300" s="172">
        <f>ROUND(E300*J300,2)</f>
        <v>0</v>
      </c>
      <c r="L300" s="172">
        <v>15</v>
      </c>
      <c r="M300" s="172">
        <f>G300*(1+L300/100)</f>
        <v>0</v>
      </c>
      <c r="N300" s="172">
        <v>5.0000000000000001E-4</v>
      </c>
      <c r="O300" s="172">
        <f>ROUND(E300*N300,2)</f>
        <v>0.01</v>
      </c>
      <c r="P300" s="172">
        <v>0</v>
      </c>
      <c r="Q300" s="172">
        <f>ROUND(E300*P300,2)</f>
        <v>0</v>
      </c>
      <c r="R300" s="172"/>
      <c r="S300" s="172" t="s">
        <v>282</v>
      </c>
      <c r="T300" s="173" t="s">
        <v>283</v>
      </c>
      <c r="U300" s="157">
        <v>0</v>
      </c>
      <c r="V300" s="157">
        <f>ROUND(E300*U300,2)</f>
        <v>0</v>
      </c>
      <c r="W300" s="157"/>
      <c r="X300" s="157" t="s">
        <v>292</v>
      </c>
      <c r="Y300" s="148"/>
      <c r="Z300" s="148"/>
      <c r="AA300" s="148"/>
      <c r="AB300" s="148"/>
      <c r="AC300" s="148"/>
      <c r="AD300" s="148"/>
      <c r="AE300" s="148"/>
      <c r="AF300" s="148"/>
      <c r="AG300" s="148" t="s">
        <v>1242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240" t="s">
        <v>2494</v>
      </c>
      <c r="D301" s="241"/>
      <c r="E301" s="241"/>
      <c r="F301" s="241"/>
      <c r="G301" s="241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1514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67">
        <v>118</v>
      </c>
      <c r="B302" s="168" t="s">
        <v>2495</v>
      </c>
      <c r="C302" s="184" t="s">
        <v>2496</v>
      </c>
      <c r="D302" s="169" t="s">
        <v>364</v>
      </c>
      <c r="E302" s="170">
        <v>0.126</v>
      </c>
      <c r="F302" s="171"/>
      <c r="G302" s="172">
        <f>ROUND(E302*F302,2)</f>
        <v>0</v>
      </c>
      <c r="H302" s="171"/>
      <c r="I302" s="172">
        <f>ROUND(E302*H302,2)</f>
        <v>0</v>
      </c>
      <c r="J302" s="171"/>
      <c r="K302" s="172">
        <f>ROUND(E302*J302,2)</f>
        <v>0</v>
      </c>
      <c r="L302" s="172">
        <v>15</v>
      </c>
      <c r="M302" s="172">
        <f>G302*(1+L302/100)</f>
        <v>0</v>
      </c>
      <c r="N302" s="172">
        <v>0</v>
      </c>
      <c r="O302" s="172">
        <f>ROUND(E302*N302,2)</f>
        <v>0</v>
      </c>
      <c r="P302" s="172">
        <v>0</v>
      </c>
      <c r="Q302" s="172">
        <f>ROUND(E302*P302,2)</f>
        <v>0</v>
      </c>
      <c r="R302" s="172"/>
      <c r="S302" s="172" t="s">
        <v>282</v>
      </c>
      <c r="T302" s="173" t="s">
        <v>283</v>
      </c>
      <c r="U302" s="157">
        <v>0</v>
      </c>
      <c r="V302" s="157">
        <f>ROUND(E302*U302,2)</f>
        <v>0</v>
      </c>
      <c r="W302" s="157"/>
      <c r="X302" s="157" t="s">
        <v>292</v>
      </c>
      <c r="Y302" s="148"/>
      <c r="Z302" s="148"/>
      <c r="AA302" s="148"/>
      <c r="AB302" s="148"/>
      <c r="AC302" s="148"/>
      <c r="AD302" s="148"/>
      <c r="AE302" s="148"/>
      <c r="AF302" s="148"/>
      <c r="AG302" s="148" t="s">
        <v>1242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ht="22.5" outlineLevel="1" x14ac:dyDescent="0.2">
      <c r="A303" s="155"/>
      <c r="B303" s="156"/>
      <c r="C303" s="240" t="s">
        <v>2497</v>
      </c>
      <c r="D303" s="241"/>
      <c r="E303" s="241"/>
      <c r="F303" s="241"/>
      <c r="G303" s="241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1514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81" t="str">
        <f>C303</f>
        <v>Přesun hmot pro instalační prefabrikáty  stanovený zhmotnosti přesunovaného materiálu vodorovná dopravní vzdálenost do 50 m v objektech výšky přes 6 m do 12 m</v>
      </c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67">
        <v>119</v>
      </c>
      <c r="B304" s="168" t="s">
        <v>2498</v>
      </c>
      <c r="C304" s="184" t="s">
        <v>2499</v>
      </c>
      <c r="D304" s="169" t="s">
        <v>364</v>
      </c>
      <c r="E304" s="170">
        <v>0.126</v>
      </c>
      <c r="F304" s="171"/>
      <c r="G304" s="172">
        <f>ROUND(E304*F304,2)</f>
        <v>0</v>
      </c>
      <c r="H304" s="171"/>
      <c r="I304" s="172">
        <f>ROUND(E304*H304,2)</f>
        <v>0</v>
      </c>
      <c r="J304" s="171"/>
      <c r="K304" s="172">
        <f>ROUND(E304*J304,2)</f>
        <v>0</v>
      </c>
      <c r="L304" s="172">
        <v>15</v>
      </c>
      <c r="M304" s="172">
        <f>G304*(1+L304/100)</f>
        <v>0</v>
      </c>
      <c r="N304" s="172">
        <v>0</v>
      </c>
      <c r="O304" s="172">
        <f>ROUND(E304*N304,2)</f>
        <v>0</v>
      </c>
      <c r="P304" s="172">
        <v>0</v>
      </c>
      <c r="Q304" s="172">
        <f>ROUND(E304*P304,2)</f>
        <v>0</v>
      </c>
      <c r="R304" s="172"/>
      <c r="S304" s="172" t="s">
        <v>282</v>
      </c>
      <c r="T304" s="173" t="s">
        <v>283</v>
      </c>
      <c r="U304" s="157">
        <v>0</v>
      </c>
      <c r="V304" s="157">
        <f>ROUND(E304*U304,2)</f>
        <v>0</v>
      </c>
      <c r="W304" s="157"/>
      <c r="X304" s="157" t="s">
        <v>292</v>
      </c>
      <c r="Y304" s="148"/>
      <c r="Z304" s="148"/>
      <c r="AA304" s="148"/>
      <c r="AB304" s="148"/>
      <c r="AC304" s="148"/>
      <c r="AD304" s="148"/>
      <c r="AE304" s="148"/>
      <c r="AF304" s="148"/>
      <c r="AG304" s="148" t="s">
        <v>1242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ht="22.5" outlineLevel="1" x14ac:dyDescent="0.2">
      <c r="A305" s="155"/>
      <c r="B305" s="156"/>
      <c r="C305" s="240" t="s">
        <v>2500</v>
      </c>
      <c r="D305" s="241"/>
      <c r="E305" s="241"/>
      <c r="F305" s="241"/>
      <c r="G305" s="241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1514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81" t="str">
        <f>C305</f>
        <v>Přesun hmot pro instalační prefabrikáty  stanovený zhmotnosti přesunovaného materiálu Příplatek k cenám za přesun prováděný bez použití mechanizace pro jakoukoliv výšku objektu</v>
      </c>
      <c r="BB305" s="148"/>
      <c r="BC305" s="148"/>
      <c r="BD305" s="148"/>
      <c r="BE305" s="148"/>
      <c r="BF305" s="148"/>
      <c r="BG305" s="148"/>
      <c r="BH305" s="148"/>
    </row>
    <row r="306" spans="1:60" x14ac:dyDescent="0.2">
      <c r="A306" s="161" t="s">
        <v>277</v>
      </c>
      <c r="B306" s="162" t="s">
        <v>195</v>
      </c>
      <c r="C306" s="183" t="s">
        <v>196</v>
      </c>
      <c r="D306" s="163"/>
      <c r="E306" s="164"/>
      <c r="F306" s="165"/>
      <c r="G306" s="165">
        <f>SUMIF(AG307:AG308,"&lt;&gt;NOR",G307:G308)</f>
        <v>0</v>
      </c>
      <c r="H306" s="165"/>
      <c r="I306" s="165">
        <f>SUM(I307:I308)</f>
        <v>0</v>
      </c>
      <c r="J306" s="165"/>
      <c r="K306" s="165">
        <f>SUM(K307:K308)</f>
        <v>0</v>
      </c>
      <c r="L306" s="165"/>
      <c r="M306" s="165">
        <f>SUM(M307:M308)</f>
        <v>0</v>
      </c>
      <c r="N306" s="165"/>
      <c r="O306" s="165">
        <f>SUM(O307:O308)</f>
        <v>0</v>
      </c>
      <c r="P306" s="165"/>
      <c r="Q306" s="165">
        <f>SUM(Q307:Q308)</f>
        <v>0</v>
      </c>
      <c r="R306" s="165"/>
      <c r="S306" s="165"/>
      <c r="T306" s="166"/>
      <c r="U306" s="160"/>
      <c r="V306" s="160">
        <f>SUM(V307:V308)</f>
        <v>0</v>
      </c>
      <c r="W306" s="160"/>
      <c r="X306" s="160"/>
      <c r="AG306" t="s">
        <v>278</v>
      </c>
    </row>
    <row r="307" spans="1:60" outlineLevel="1" x14ac:dyDescent="0.2">
      <c r="A307" s="167">
        <v>120</v>
      </c>
      <c r="B307" s="168" t="s">
        <v>2501</v>
      </c>
      <c r="C307" s="184" t="s">
        <v>2502</v>
      </c>
      <c r="D307" s="169" t="s">
        <v>1164</v>
      </c>
      <c r="E307" s="170">
        <v>160</v>
      </c>
      <c r="F307" s="171"/>
      <c r="G307" s="172">
        <f>ROUND(E307*F307,2)</f>
        <v>0</v>
      </c>
      <c r="H307" s="171"/>
      <c r="I307" s="172">
        <f>ROUND(E307*H307,2)</f>
        <v>0</v>
      </c>
      <c r="J307" s="171"/>
      <c r="K307" s="172">
        <f>ROUND(E307*J307,2)</f>
        <v>0</v>
      </c>
      <c r="L307" s="172">
        <v>15</v>
      </c>
      <c r="M307" s="172">
        <f>G307*(1+L307/100)</f>
        <v>0</v>
      </c>
      <c r="N307" s="172">
        <v>0</v>
      </c>
      <c r="O307" s="172">
        <f>ROUND(E307*N307,2)</f>
        <v>0</v>
      </c>
      <c r="P307" s="172">
        <v>0</v>
      </c>
      <c r="Q307" s="172">
        <f>ROUND(E307*P307,2)</f>
        <v>0</v>
      </c>
      <c r="R307" s="172"/>
      <c r="S307" s="172" t="s">
        <v>282</v>
      </c>
      <c r="T307" s="173" t="s">
        <v>283</v>
      </c>
      <c r="U307" s="157">
        <v>0</v>
      </c>
      <c r="V307" s="157">
        <f>ROUND(E307*U307,2)</f>
        <v>0</v>
      </c>
      <c r="W307" s="157"/>
      <c r="X307" s="157" t="s">
        <v>292</v>
      </c>
      <c r="Y307" s="148"/>
      <c r="Z307" s="148"/>
      <c r="AA307" s="148"/>
      <c r="AB307" s="148"/>
      <c r="AC307" s="148"/>
      <c r="AD307" s="148"/>
      <c r="AE307" s="148"/>
      <c r="AF307" s="148"/>
      <c r="AG307" s="148" t="s">
        <v>293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240" t="s">
        <v>2503</v>
      </c>
      <c r="D308" s="241"/>
      <c r="E308" s="241"/>
      <c r="F308" s="241"/>
      <c r="G308" s="241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1514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81" t="str">
        <f>C308</f>
        <v>Hodinové zúčtovací sazby profesí PSV  zednické výpomoci a pomocné práce PSV dělník zednických výpomocí</v>
      </c>
      <c r="BB308" s="148"/>
      <c r="BC308" s="148"/>
      <c r="BD308" s="148"/>
      <c r="BE308" s="148"/>
      <c r="BF308" s="148"/>
      <c r="BG308" s="148"/>
      <c r="BH308" s="148"/>
    </row>
    <row r="309" spans="1:60" x14ac:dyDescent="0.2">
      <c r="A309" s="161" t="s">
        <v>277</v>
      </c>
      <c r="B309" s="162" t="s">
        <v>197</v>
      </c>
      <c r="C309" s="183" t="s">
        <v>198</v>
      </c>
      <c r="D309" s="163"/>
      <c r="E309" s="164"/>
      <c r="F309" s="165"/>
      <c r="G309" s="165">
        <f>SUMIF(AG310:AG311,"&lt;&gt;NOR",G310:G311)</f>
        <v>0</v>
      </c>
      <c r="H309" s="165"/>
      <c r="I309" s="165">
        <f>SUM(I310:I311)</f>
        <v>0</v>
      </c>
      <c r="J309" s="165"/>
      <c r="K309" s="165">
        <f>SUM(K310:K311)</f>
        <v>0</v>
      </c>
      <c r="L309" s="165"/>
      <c r="M309" s="165">
        <f>SUM(M310:M311)</f>
        <v>0</v>
      </c>
      <c r="N309" s="165"/>
      <c r="O309" s="165">
        <f>SUM(O310:O311)</f>
        <v>0</v>
      </c>
      <c r="P309" s="165"/>
      <c r="Q309" s="165">
        <f>SUM(Q310:Q311)</f>
        <v>0</v>
      </c>
      <c r="R309" s="165"/>
      <c r="S309" s="165"/>
      <c r="T309" s="166"/>
      <c r="U309" s="160"/>
      <c r="V309" s="160">
        <f>SUM(V310:V311)</f>
        <v>0</v>
      </c>
      <c r="W309" s="160"/>
      <c r="X309" s="160"/>
      <c r="AG309" t="s">
        <v>278</v>
      </c>
    </row>
    <row r="310" spans="1:60" outlineLevel="1" x14ac:dyDescent="0.2">
      <c r="A310" s="167">
        <v>121</v>
      </c>
      <c r="B310" s="168" t="s">
        <v>2504</v>
      </c>
      <c r="C310" s="184" t="s">
        <v>2505</v>
      </c>
      <c r="D310" s="169" t="s">
        <v>2372</v>
      </c>
      <c r="E310" s="170">
        <v>1</v>
      </c>
      <c r="F310" s="171"/>
      <c r="G310" s="172">
        <f>ROUND(E310*F310,2)</f>
        <v>0</v>
      </c>
      <c r="H310" s="171"/>
      <c r="I310" s="172">
        <f>ROUND(E310*H310,2)</f>
        <v>0</v>
      </c>
      <c r="J310" s="171"/>
      <c r="K310" s="172">
        <f>ROUND(E310*J310,2)</f>
        <v>0</v>
      </c>
      <c r="L310" s="172">
        <v>15</v>
      </c>
      <c r="M310" s="172">
        <f>G310*(1+L310/100)</f>
        <v>0</v>
      </c>
      <c r="N310" s="172">
        <v>0</v>
      </c>
      <c r="O310" s="172">
        <f>ROUND(E310*N310,2)</f>
        <v>0</v>
      </c>
      <c r="P310" s="172">
        <v>0</v>
      </c>
      <c r="Q310" s="172">
        <f>ROUND(E310*P310,2)</f>
        <v>0</v>
      </c>
      <c r="R310" s="172"/>
      <c r="S310" s="172" t="s">
        <v>282</v>
      </c>
      <c r="T310" s="173" t="s">
        <v>283</v>
      </c>
      <c r="U310" s="157">
        <v>0</v>
      </c>
      <c r="V310" s="157">
        <f>ROUND(E310*U310,2)</f>
        <v>0</v>
      </c>
      <c r="W310" s="157"/>
      <c r="X310" s="157" t="s">
        <v>292</v>
      </c>
      <c r="Y310" s="148"/>
      <c r="Z310" s="148"/>
      <c r="AA310" s="148"/>
      <c r="AB310" s="148"/>
      <c r="AC310" s="148"/>
      <c r="AD310" s="148"/>
      <c r="AE310" s="148"/>
      <c r="AF310" s="148"/>
      <c r="AG310" s="148" t="s">
        <v>293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240" t="s">
        <v>2505</v>
      </c>
      <c r="D311" s="241"/>
      <c r="E311" s="241"/>
      <c r="F311" s="241"/>
      <c r="G311" s="241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1514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x14ac:dyDescent="0.2">
      <c r="A312" s="5"/>
      <c r="B312" s="6"/>
      <c r="C312" s="187"/>
      <c r="D312" s="8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AE312">
        <v>15</v>
      </c>
      <c r="AF312">
        <v>21</v>
      </c>
    </row>
    <row r="313" spans="1:60" x14ac:dyDescent="0.2">
      <c r="A313" s="151"/>
      <c r="B313" s="152" t="s">
        <v>29</v>
      </c>
      <c r="C313" s="188"/>
      <c r="D313" s="153"/>
      <c r="E313" s="154"/>
      <c r="F313" s="154"/>
      <c r="G313" s="182">
        <f>G8+G65+G70+G99+G152+G217+G297+G306+G309</f>
        <v>0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AE313">
        <f>SUMIF(L7:L311,AE312,G7:G311)</f>
        <v>0</v>
      </c>
      <c r="AF313">
        <f>SUMIF(L7:L311,AF312,G7:G311)</f>
        <v>0</v>
      </c>
      <c r="AG313" t="s">
        <v>1923</v>
      </c>
    </row>
    <row r="314" spans="1:60" x14ac:dyDescent="0.2">
      <c r="C314" s="189"/>
      <c r="D314" s="139"/>
      <c r="AG314" t="s">
        <v>1925</v>
      </c>
    </row>
    <row r="315" spans="1:60" x14ac:dyDescent="0.2">
      <c r="D315" s="139"/>
    </row>
    <row r="316" spans="1:60" x14ac:dyDescent="0.2">
      <c r="D316" s="139"/>
    </row>
    <row r="317" spans="1:60" x14ac:dyDescent="0.2">
      <c r="D317" s="139"/>
    </row>
    <row r="318" spans="1:60" x14ac:dyDescent="0.2">
      <c r="D318" s="139"/>
    </row>
    <row r="319" spans="1:60" x14ac:dyDescent="0.2">
      <c r="D319" s="139"/>
    </row>
    <row r="320" spans="1:60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U7uAoQoy6L0BZ9A5cDi6eiio/fJLAy9Yc1oPSo2bwSJEn4dGcLZRPzitu9yCFGXrEgYT0MxZ1ErIRVoMYxixvA==" saltValue="PrgwnZxWXrx7zi54hHeKcA==" spinCount="100000" sheet="1"/>
  <mergeCells count="149">
    <mergeCell ref="A1:G1"/>
    <mergeCell ref="C2:G2"/>
    <mergeCell ref="C3:G3"/>
    <mergeCell ref="C4:G4"/>
    <mergeCell ref="C10:G10"/>
    <mergeCell ref="C14:G14"/>
    <mergeCell ref="C32:G32"/>
    <mergeCell ref="C33:G33"/>
    <mergeCell ref="C37:G37"/>
    <mergeCell ref="C38:G38"/>
    <mergeCell ref="C39:G39"/>
    <mergeCell ref="C44:G44"/>
    <mergeCell ref="C15:G15"/>
    <mergeCell ref="C20:G20"/>
    <mergeCell ref="C21:G21"/>
    <mergeCell ref="C25:G25"/>
    <mergeCell ref="C26:G26"/>
    <mergeCell ref="C27:G27"/>
    <mergeCell ref="C74:G74"/>
    <mergeCell ref="C76:G76"/>
    <mergeCell ref="C78:G78"/>
    <mergeCell ref="C80:G80"/>
    <mergeCell ref="C82:G82"/>
    <mergeCell ref="C84:G84"/>
    <mergeCell ref="C48:G48"/>
    <mergeCell ref="C53:G53"/>
    <mergeCell ref="C57:G57"/>
    <mergeCell ref="C61:G61"/>
    <mergeCell ref="C67:G67"/>
    <mergeCell ref="C72:G72"/>
    <mergeCell ref="C98:G98"/>
    <mergeCell ref="C101:G101"/>
    <mergeCell ref="C103:G103"/>
    <mergeCell ref="C105:G105"/>
    <mergeCell ref="C107:G107"/>
    <mergeCell ref="C109:G109"/>
    <mergeCell ref="C86:G86"/>
    <mergeCell ref="C88:G88"/>
    <mergeCell ref="C90:G90"/>
    <mergeCell ref="C92:G92"/>
    <mergeCell ref="C94:G94"/>
    <mergeCell ref="C96:G96"/>
    <mergeCell ref="C123:G123"/>
    <mergeCell ref="C125:G125"/>
    <mergeCell ref="C127:G127"/>
    <mergeCell ref="C129:G129"/>
    <mergeCell ref="C131:G131"/>
    <mergeCell ref="C133:G133"/>
    <mergeCell ref="C111:G111"/>
    <mergeCell ref="C113:G113"/>
    <mergeCell ref="C115:G115"/>
    <mergeCell ref="C117:G117"/>
    <mergeCell ref="C119:G119"/>
    <mergeCell ref="C121:G121"/>
    <mergeCell ref="C147:G147"/>
    <mergeCell ref="C149:G149"/>
    <mergeCell ref="C151:G151"/>
    <mergeCell ref="C154:G154"/>
    <mergeCell ref="C156:G156"/>
    <mergeCell ref="C158:G158"/>
    <mergeCell ref="C135:G135"/>
    <mergeCell ref="C137:G137"/>
    <mergeCell ref="C139:G139"/>
    <mergeCell ref="C141:G141"/>
    <mergeCell ref="C143:G143"/>
    <mergeCell ref="C145:G145"/>
    <mergeCell ref="C172:G172"/>
    <mergeCell ref="C174:G174"/>
    <mergeCell ref="C176:G176"/>
    <mergeCell ref="C178:G178"/>
    <mergeCell ref="C180:G180"/>
    <mergeCell ref="C182:G182"/>
    <mergeCell ref="C160:G160"/>
    <mergeCell ref="C162:G162"/>
    <mergeCell ref="C164:G164"/>
    <mergeCell ref="C166:G166"/>
    <mergeCell ref="C168:G168"/>
    <mergeCell ref="C170:G170"/>
    <mergeCell ref="C196:G196"/>
    <mergeCell ref="C198:G198"/>
    <mergeCell ref="C200:G200"/>
    <mergeCell ref="C202:G202"/>
    <mergeCell ref="C204:G204"/>
    <mergeCell ref="C206:G206"/>
    <mergeCell ref="C184:G184"/>
    <mergeCell ref="C186:G186"/>
    <mergeCell ref="C188:G188"/>
    <mergeCell ref="C190:G190"/>
    <mergeCell ref="C192:G192"/>
    <mergeCell ref="C194:G194"/>
    <mergeCell ref="C221:G221"/>
    <mergeCell ref="C223:G223"/>
    <mergeCell ref="C225:G225"/>
    <mergeCell ref="C227:G227"/>
    <mergeCell ref="C228:G228"/>
    <mergeCell ref="C229:G229"/>
    <mergeCell ref="C208:G208"/>
    <mergeCell ref="C210:G210"/>
    <mergeCell ref="C212:G212"/>
    <mergeCell ref="C214:G214"/>
    <mergeCell ref="C216:G216"/>
    <mergeCell ref="C219:G219"/>
    <mergeCell ref="C236:G236"/>
    <mergeCell ref="C237:G237"/>
    <mergeCell ref="C238:G238"/>
    <mergeCell ref="C239:G239"/>
    <mergeCell ref="C240:G240"/>
    <mergeCell ref="C241:G241"/>
    <mergeCell ref="C230:G230"/>
    <mergeCell ref="C231:G231"/>
    <mergeCell ref="C232:G232"/>
    <mergeCell ref="C233:G233"/>
    <mergeCell ref="C234:G234"/>
    <mergeCell ref="C235:G235"/>
    <mergeCell ref="C252:G252"/>
    <mergeCell ref="C254:G254"/>
    <mergeCell ref="C256:G256"/>
    <mergeCell ref="C258:G258"/>
    <mergeCell ref="C260:G260"/>
    <mergeCell ref="C262:G262"/>
    <mergeCell ref="C242:G242"/>
    <mergeCell ref="C243:G243"/>
    <mergeCell ref="C244:G244"/>
    <mergeCell ref="C246:G246"/>
    <mergeCell ref="C248:G248"/>
    <mergeCell ref="C250:G250"/>
    <mergeCell ref="C276:G276"/>
    <mergeCell ref="C278:G278"/>
    <mergeCell ref="C280:G280"/>
    <mergeCell ref="C282:G282"/>
    <mergeCell ref="C284:G284"/>
    <mergeCell ref="C286:G286"/>
    <mergeCell ref="C264:G264"/>
    <mergeCell ref="C266:G266"/>
    <mergeCell ref="C268:G268"/>
    <mergeCell ref="C270:G270"/>
    <mergeCell ref="C272:G272"/>
    <mergeCell ref="C274:G274"/>
    <mergeCell ref="C301:G301"/>
    <mergeCell ref="C303:G303"/>
    <mergeCell ref="C305:G305"/>
    <mergeCell ref="C308:G308"/>
    <mergeCell ref="C311:G311"/>
    <mergeCell ref="C288:G288"/>
    <mergeCell ref="C290:G290"/>
    <mergeCell ref="C292:G292"/>
    <mergeCell ref="C294:G294"/>
    <mergeCell ref="C296:G296"/>
    <mergeCell ref="C299:G299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58</v>
      </c>
      <c r="C3" s="245" t="s">
        <v>59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70</v>
      </c>
      <c r="C4" s="248" t="s">
        <v>71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145</v>
      </c>
      <c r="C8" s="183" t="s">
        <v>147</v>
      </c>
      <c r="D8" s="163"/>
      <c r="E8" s="164"/>
      <c r="F8" s="165"/>
      <c r="G8" s="165">
        <f>SUMIF(AG9:AG64,"&lt;&gt;NOR",G9:G64)</f>
        <v>0</v>
      </c>
      <c r="H8" s="165"/>
      <c r="I8" s="165">
        <f>SUM(I9:I64)</f>
        <v>0</v>
      </c>
      <c r="J8" s="165"/>
      <c r="K8" s="165">
        <f>SUM(K9:K64)</f>
        <v>0</v>
      </c>
      <c r="L8" s="165"/>
      <c r="M8" s="165">
        <f>SUM(M9:M64)</f>
        <v>0</v>
      </c>
      <c r="N8" s="165"/>
      <c r="O8" s="165">
        <f>SUM(O9:O64)</f>
        <v>0</v>
      </c>
      <c r="P8" s="165"/>
      <c r="Q8" s="165">
        <f>SUM(Q9:Q64)</f>
        <v>0</v>
      </c>
      <c r="R8" s="165"/>
      <c r="S8" s="165"/>
      <c r="T8" s="166"/>
      <c r="U8" s="160"/>
      <c r="V8" s="160">
        <f>SUM(V9:V64)</f>
        <v>0</v>
      </c>
      <c r="W8" s="160"/>
      <c r="X8" s="160"/>
      <c r="AG8" t="s">
        <v>278</v>
      </c>
    </row>
    <row r="9" spans="1:60" outlineLevel="1" x14ac:dyDescent="0.2">
      <c r="A9" s="167">
        <v>1</v>
      </c>
      <c r="B9" s="168" t="s">
        <v>2519</v>
      </c>
      <c r="C9" s="184" t="s">
        <v>2520</v>
      </c>
      <c r="D9" s="169" t="s">
        <v>290</v>
      </c>
      <c r="E9" s="170">
        <v>41.040000000000006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282</v>
      </c>
      <c r="T9" s="173" t="s">
        <v>283</v>
      </c>
      <c r="U9" s="157">
        <v>0</v>
      </c>
      <c r="V9" s="157">
        <f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293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40" t="s">
        <v>2521</v>
      </c>
      <c r="D10" s="241"/>
      <c r="E10" s="241"/>
      <c r="F10" s="241"/>
      <c r="G10" s="241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1514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1" t="str">
        <f>C10</f>
        <v>Hloubení zapažených i nezapažených rýh šířky do 600 mm  s urovnáním dna do předepsaného profilu a spádu v hornině tř. 3 do 100 m3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2522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287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2523</v>
      </c>
      <c r="D12" s="158"/>
      <c r="E12" s="159">
        <v>41.040000000000006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287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2</v>
      </c>
      <c r="B13" s="168" t="s">
        <v>2524</v>
      </c>
      <c r="C13" s="184" t="s">
        <v>2525</v>
      </c>
      <c r="D13" s="169" t="s">
        <v>290</v>
      </c>
      <c r="E13" s="170">
        <v>12.312000000000001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15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282</v>
      </c>
      <c r="T13" s="173" t="s">
        <v>283</v>
      </c>
      <c r="U13" s="157">
        <v>0</v>
      </c>
      <c r="V13" s="157">
        <f>ROUND(E13*U13,2)</f>
        <v>0</v>
      </c>
      <c r="W13" s="157"/>
      <c r="X13" s="157" t="s">
        <v>292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293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55"/>
      <c r="B14" s="156"/>
      <c r="C14" s="240" t="s">
        <v>2526</v>
      </c>
      <c r="D14" s="241"/>
      <c r="E14" s="241"/>
      <c r="F14" s="241"/>
      <c r="G14" s="241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1514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81" t="str">
        <f>C14</f>
        <v>Hloubení zapažených i nezapažených rýh šířky do 600 mm  s urovnáním dna do předepsaného profilu a spádu v hornině tř. 3 Příplatek k cenám za lepivost horniny tř. 3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42" t="s">
        <v>2126</v>
      </c>
      <c r="D15" s="243"/>
      <c r="E15" s="243"/>
      <c r="F15" s="243"/>
      <c r="G15" s="243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1514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2527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287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2528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287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2529</v>
      </c>
      <c r="D18" s="158"/>
      <c r="E18" s="159">
        <v>12.31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287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7">
        <v>3</v>
      </c>
      <c r="B19" s="168" t="s">
        <v>2130</v>
      </c>
      <c r="C19" s="184" t="s">
        <v>2131</v>
      </c>
      <c r="D19" s="169" t="s">
        <v>290</v>
      </c>
      <c r="E19" s="170">
        <v>43.74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15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282</v>
      </c>
      <c r="T19" s="173" t="s">
        <v>283</v>
      </c>
      <c r="U19" s="157">
        <v>0</v>
      </c>
      <c r="V19" s="157">
        <f>ROUND(E19*U19,2)</f>
        <v>0</v>
      </c>
      <c r="W19" s="157"/>
      <c r="X19" s="157" t="s">
        <v>292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293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55"/>
      <c r="B20" s="156"/>
      <c r="C20" s="240" t="s">
        <v>2132</v>
      </c>
      <c r="D20" s="241"/>
      <c r="E20" s="241"/>
      <c r="F20" s="241"/>
      <c r="G20" s="241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1514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81" t="str">
        <f>C20</f>
        <v>Svislé přemístění výkopku  bez naložení do dopravní nádoby avšak s vyprázdněním dopravní nádoby na hromadu nebo do dopravního prostředku z horniny tř. 1 až 4, při hloubce výkopu přes 1 do 2,5 m</v>
      </c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42" t="s">
        <v>2133</v>
      </c>
      <c r="D21" s="243"/>
      <c r="E21" s="243"/>
      <c r="F21" s="243"/>
      <c r="G21" s="243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1514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2530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287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2531</v>
      </c>
      <c r="D23" s="158"/>
      <c r="E23" s="159">
        <v>43.74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287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7">
        <v>4</v>
      </c>
      <c r="B24" s="168" t="s">
        <v>2134</v>
      </c>
      <c r="C24" s="184" t="s">
        <v>2135</v>
      </c>
      <c r="D24" s="169" t="s">
        <v>290</v>
      </c>
      <c r="E24" s="170">
        <v>51.300000000000004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15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/>
      <c r="S24" s="172" t="s">
        <v>282</v>
      </c>
      <c r="T24" s="173" t="s">
        <v>283</v>
      </c>
      <c r="U24" s="157">
        <v>0</v>
      </c>
      <c r="V24" s="157">
        <f>ROUND(E24*U24,2)</f>
        <v>0</v>
      </c>
      <c r="W24" s="157"/>
      <c r="X24" s="157" t="s">
        <v>292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293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55"/>
      <c r="B25" s="156"/>
      <c r="C25" s="240" t="s">
        <v>2136</v>
      </c>
      <c r="D25" s="241"/>
      <c r="E25" s="241"/>
      <c r="F25" s="241"/>
      <c r="G25" s="241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1514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81" t="str">
        <f>C25</f>
        <v>Vodorovné přemístění výkopku nebo sypaniny po suchu  na obvyklém dopravním prostředku, bez naložení výkopku, avšak se složením bez rozhrnutí z horniny tř. 1 až 4 na vzdálenost přes 50 do 500 m</v>
      </c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42" t="s">
        <v>2137</v>
      </c>
      <c r="D26" s="243"/>
      <c r="E26" s="243"/>
      <c r="F26" s="243"/>
      <c r="G26" s="243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1514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42" t="s">
        <v>2138</v>
      </c>
      <c r="D27" s="243"/>
      <c r="E27" s="243"/>
      <c r="F27" s="243"/>
      <c r="G27" s="243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1514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2139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287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2139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287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2532</v>
      </c>
      <c r="D30" s="158"/>
      <c r="E30" s="159">
        <v>51.300000000000004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287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5</v>
      </c>
      <c r="B31" s="168" t="s">
        <v>2141</v>
      </c>
      <c r="C31" s="184" t="s">
        <v>2142</v>
      </c>
      <c r="D31" s="169" t="s">
        <v>290</v>
      </c>
      <c r="E31" s="170">
        <v>15.39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15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282</v>
      </c>
      <c r="T31" s="173" t="s">
        <v>283</v>
      </c>
      <c r="U31" s="157">
        <v>0</v>
      </c>
      <c r="V31" s="157">
        <f>ROUND(E31*U31,2)</f>
        <v>0</v>
      </c>
      <c r="W31" s="157"/>
      <c r="X31" s="157" t="s">
        <v>292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293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55"/>
      <c r="B32" s="156"/>
      <c r="C32" s="240" t="s">
        <v>2143</v>
      </c>
      <c r="D32" s="241"/>
      <c r="E32" s="241"/>
      <c r="F32" s="241"/>
      <c r="G32" s="241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1514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81" t="str">
        <f>C32</f>
        <v>Vodorovné přemístění výkopku nebo sypaniny po suchu  na obvyklém dopravním prostředku, bez naložení výkopku, avšak se složením bez rozhrnutí z horniny tř. 1 až 4 na vzdálenost přes 9 000 do 10 000 m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42" t="s">
        <v>2144</v>
      </c>
      <c r="D33" s="243"/>
      <c r="E33" s="243"/>
      <c r="F33" s="243"/>
      <c r="G33" s="243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1514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2533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287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2534</v>
      </c>
      <c r="D35" s="158"/>
      <c r="E35" s="159">
        <v>15.39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287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7">
        <v>6</v>
      </c>
      <c r="B36" s="168" t="s">
        <v>2535</v>
      </c>
      <c r="C36" s="184" t="s">
        <v>2536</v>
      </c>
      <c r="D36" s="169" t="s">
        <v>290</v>
      </c>
      <c r="E36" s="170">
        <v>41.040000000000006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15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/>
      <c r="S36" s="172" t="s">
        <v>282</v>
      </c>
      <c r="T36" s="173" t="s">
        <v>283</v>
      </c>
      <c r="U36" s="157">
        <v>0</v>
      </c>
      <c r="V36" s="157">
        <f>ROUND(E36*U36,2)</f>
        <v>0</v>
      </c>
      <c r="W36" s="157"/>
      <c r="X36" s="157" t="s">
        <v>292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293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40" t="s">
        <v>2537</v>
      </c>
      <c r="D37" s="241"/>
      <c r="E37" s="241"/>
      <c r="F37" s="241"/>
      <c r="G37" s="241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1514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81" t="str">
        <f>C37</f>
        <v>Nakládání, skládání a překládání neulehlého výkopku nebo sypaniny  nakládání, množství do 100 m3, zhornin tř. 1 až 4</v>
      </c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242" t="s">
        <v>2150</v>
      </c>
      <c r="D38" s="243"/>
      <c r="E38" s="243"/>
      <c r="F38" s="243"/>
      <c r="G38" s="243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1514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242" t="s">
        <v>2151</v>
      </c>
      <c r="D39" s="243"/>
      <c r="E39" s="243"/>
      <c r="F39" s="243"/>
      <c r="G39" s="243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1514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2152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287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2139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287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2523</v>
      </c>
      <c r="D42" s="158"/>
      <c r="E42" s="159">
        <v>41.040000000000006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287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7">
        <v>7</v>
      </c>
      <c r="B43" s="168" t="s">
        <v>2153</v>
      </c>
      <c r="C43" s="184" t="s">
        <v>2154</v>
      </c>
      <c r="D43" s="169" t="s">
        <v>290</v>
      </c>
      <c r="E43" s="170">
        <v>15.39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15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/>
      <c r="S43" s="172" t="s">
        <v>282</v>
      </c>
      <c r="T43" s="173" t="s">
        <v>283</v>
      </c>
      <c r="U43" s="157">
        <v>0</v>
      </c>
      <c r="V43" s="157">
        <f>ROUND(E43*U43,2)</f>
        <v>0</v>
      </c>
      <c r="W43" s="157"/>
      <c r="X43" s="157" t="s">
        <v>292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293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40" t="s">
        <v>2155</v>
      </c>
      <c r="D44" s="241"/>
      <c r="E44" s="241"/>
      <c r="F44" s="241"/>
      <c r="G44" s="241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1514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2152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287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2534</v>
      </c>
      <c r="D46" s="158"/>
      <c r="E46" s="159">
        <v>15.39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287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7">
        <v>8</v>
      </c>
      <c r="B47" s="168" t="s">
        <v>2156</v>
      </c>
      <c r="C47" s="184" t="s">
        <v>2157</v>
      </c>
      <c r="D47" s="169" t="s">
        <v>364</v>
      </c>
      <c r="E47" s="170">
        <v>30.78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15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/>
      <c r="S47" s="172" t="s">
        <v>282</v>
      </c>
      <c r="T47" s="173" t="s">
        <v>283</v>
      </c>
      <c r="U47" s="157">
        <v>0</v>
      </c>
      <c r="V47" s="157">
        <f>ROUND(E47*U47,2)</f>
        <v>0</v>
      </c>
      <c r="W47" s="157"/>
      <c r="X47" s="157" t="s">
        <v>292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293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240" t="s">
        <v>2158</v>
      </c>
      <c r="D48" s="241"/>
      <c r="E48" s="241"/>
      <c r="F48" s="241"/>
      <c r="G48" s="241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1514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81" t="str">
        <f>C48</f>
        <v>Poplatek za uložení stavebního odpadu na skládce (skládkovné) zeminy a kameniva zatříděného do Katalogu odpadů pod kódem 170 504</v>
      </c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2152</v>
      </c>
      <c r="D49" s="158"/>
      <c r="E49" s="159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287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2538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287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2539</v>
      </c>
      <c r="D51" s="158"/>
      <c r="E51" s="159">
        <v>30.78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287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7">
        <v>9</v>
      </c>
      <c r="B52" s="168" t="s">
        <v>2161</v>
      </c>
      <c r="C52" s="184" t="s">
        <v>2162</v>
      </c>
      <c r="D52" s="169" t="s">
        <v>290</v>
      </c>
      <c r="E52" s="170">
        <v>25.650000000000002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15</v>
      </c>
      <c r="M52" s="172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2"/>
      <c r="S52" s="172" t="s">
        <v>282</v>
      </c>
      <c r="T52" s="173" t="s">
        <v>283</v>
      </c>
      <c r="U52" s="157">
        <v>0</v>
      </c>
      <c r="V52" s="157">
        <f>ROUND(E52*U52,2)</f>
        <v>0</v>
      </c>
      <c r="W52" s="157"/>
      <c r="X52" s="157" t="s">
        <v>292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293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55"/>
      <c r="B53" s="156"/>
      <c r="C53" s="240" t="s">
        <v>2163</v>
      </c>
      <c r="D53" s="241"/>
      <c r="E53" s="241"/>
      <c r="F53" s="241"/>
      <c r="G53" s="241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1514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81" t="str">
        <f>C53</f>
        <v>Zásyp sypaninou z jakékoliv horniny  s uložením výkopku ve vrstvách se zhutněním jam, šachet, rýh nebo kolem objektů v těchto vykopávkách</v>
      </c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2540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287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5" t="s">
        <v>2541</v>
      </c>
      <c r="D55" s="158"/>
      <c r="E55" s="159">
        <v>25.650000000000002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287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7">
        <v>10</v>
      </c>
      <c r="B56" s="168" t="s">
        <v>2166</v>
      </c>
      <c r="C56" s="184" t="s">
        <v>2167</v>
      </c>
      <c r="D56" s="169" t="s">
        <v>290</v>
      </c>
      <c r="E56" s="170">
        <v>11.97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15</v>
      </c>
      <c r="M56" s="172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2"/>
      <c r="S56" s="172" t="s">
        <v>282</v>
      </c>
      <c r="T56" s="173" t="s">
        <v>283</v>
      </c>
      <c r="U56" s="157">
        <v>0</v>
      </c>
      <c r="V56" s="157">
        <f>ROUND(E56*U56,2)</f>
        <v>0</v>
      </c>
      <c r="W56" s="157"/>
      <c r="X56" s="157" t="s">
        <v>292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293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55"/>
      <c r="B57" s="156"/>
      <c r="C57" s="240" t="s">
        <v>2168</v>
      </c>
      <c r="D57" s="241"/>
      <c r="E57" s="241"/>
      <c r="F57" s="241"/>
      <c r="G57" s="241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1514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81" t="str">
        <f>C57</f>
        <v>Obsypání potrubí strojně sypaninou z vhodných hornin tř. 1 až 4 nebo materiálem připraveným podél výkopu ve vzdálenosti do 3 m od jeho kraje, pro jakoukoliv hloubku výkopu a míru zhutnění bez prohození sypaniny</v>
      </c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2542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287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5" t="s">
        <v>2543</v>
      </c>
      <c r="D59" s="158"/>
      <c r="E59" s="159">
        <v>11.97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287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67">
        <v>11</v>
      </c>
      <c r="B60" s="168" t="s">
        <v>2171</v>
      </c>
      <c r="C60" s="184" t="s">
        <v>2172</v>
      </c>
      <c r="D60" s="169" t="s">
        <v>364</v>
      </c>
      <c r="E60" s="170">
        <v>23.94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15</v>
      </c>
      <c r="M60" s="172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2"/>
      <c r="S60" s="172" t="s">
        <v>282</v>
      </c>
      <c r="T60" s="173" t="s">
        <v>283</v>
      </c>
      <c r="U60" s="157">
        <v>0</v>
      </c>
      <c r="V60" s="157">
        <f>ROUND(E60*U60,2)</f>
        <v>0</v>
      </c>
      <c r="W60" s="157"/>
      <c r="X60" s="157" t="s">
        <v>284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285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240" t="s">
        <v>2172</v>
      </c>
      <c r="D61" s="241"/>
      <c r="E61" s="241"/>
      <c r="F61" s="241"/>
      <c r="G61" s="241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1514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5" t="s">
        <v>2173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287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2544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287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2545</v>
      </c>
      <c r="D64" s="158"/>
      <c r="E64" s="159">
        <v>23.94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287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1" t="s">
        <v>277</v>
      </c>
      <c r="B65" s="162" t="s">
        <v>156</v>
      </c>
      <c r="C65" s="183" t="s">
        <v>157</v>
      </c>
      <c r="D65" s="163"/>
      <c r="E65" s="164"/>
      <c r="F65" s="165"/>
      <c r="G65" s="165">
        <f>SUMIF(AG66:AG69,"&lt;&gt;NOR",G66:G69)</f>
        <v>0</v>
      </c>
      <c r="H65" s="165"/>
      <c r="I65" s="165">
        <f>SUM(I66:I69)</f>
        <v>0</v>
      </c>
      <c r="J65" s="165"/>
      <c r="K65" s="165">
        <f>SUM(K66:K69)</f>
        <v>0</v>
      </c>
      <c r="L65" s="165"/>
      <c r="M65" s="165">
        <f>SUM(M66:M69)</f>
        <v>0</v>
      </c>
      <c r="N65" s="165"/>
      <c r="O65" s="165">
        <f>SUM(O66:O69)</f>
        <v>0</v>
      </c>
      <c r="P65" s="165"/>
      <c r="Q65" s="165">
        <f>SUM(Q66:Q69)</f>
        <v>0</v>
      </c>
      <c r="R65" s="165"/>
      <c r="S65" s="165"/>
      <c r="T65" s="166"/>
      <c r="U65" s="160"/>
      <c r="V65" s="160">
        <f>SUM(V66:V69)</f>
        <v>0</v>
      </c>
      <c r="W65" s="160"/>
      <c r="X65" s="160"/>
      <c r="AG65" t="s">
        <v>278</v>
      </c>
    </row>
    <row r="66" spans="1:60" outlineLevel="1" x14ac:dyDescent="0.2">
      <c r="A66" s="167">
        <v>12</v>
      </c>
      <c r="B66" s="168" t="s">
        <v>2176</v>
      </c>
      <c r="C66" s="184" t="s">
        <v>2177</v>
      </c>
      <c r="D66" s="169" t="s">
        <v>290</v>
      </c>
      <c r="E66" s="170">
        <v>3.4200000000000004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15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/>
      <c r="S66" s="172" t="s">
        <v>282</v>
      </c>
      <c r="T66" s="173" t="s">
        <v>283</v>
      </c>
      <c r="U66" s="157">
        <v>0</v>
      </c>
      <c r="V66" s="157">
        <f>ROUND(E66*U66,2)</f>
        <v>0</v>
      </c>
      <c r="W66" s="157"/>
      <c r="X66" s="157" t="s">
        <v>292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293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240" t="s">
        <v>2178</v>
      </c>
      <c r="D67" s="241"/>
      <c r="E67" s="241"/>
      <c r="F67" s="241"/>
      <c r="G67" s="241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1514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5" t="s">
        <v>2546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287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2547</v>
      </c>
      <c r="D69" s="158"/>
      <c r="E69" s="159">
        <v>3.4200000000000004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287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161" t="s">
        <v>277</v>
      </c>
      <c r="B70" s="162" t="s">
        <v>171</v>
      </c>
      <c r="C70" s="183" t="s">
        <v>172</v>
      </c>
      <c r="D70" s="163"/>
      <c r="E70" s="164"/>
      <c r="F70" s="165"/>
      <c r="G70" s="165">
        <f>SUMIF(AG71:AG88,"&lt;&gt;NOR",G71:G88)</f>
        <v>0</v>
      </c>
      <c r="H70" s="165"/>
      <c r="I70" s="165">
        <f>SUM(I71:I88)</f>
        <v>0</v>
      </c>
      <c r="J70" s="165"/>
      <c r="K70" s="165">
        <f>SUM(K71:K88)</f>
        <v>0</v>
      </c>
      <c r="L70" s="165"/>
      <c r="M70" s="165">
        <f>SUM(M71:M88)</f>
        <v>0</v>
      </c>
      <c r="N70" s="165"/>
      <c r="O70" s="165">
        <f>SUM(O71:O88)</f>
        <v>6.0000000000000005E-2</v>
      </c>
      <c r="P70" s="165"/>
      <c r="Q70" s="165">
        <f>SUM(Q71:Q88)</f>
        <v>0</v>
      </c>
      <c r="R70" s="165"/>
      <c r="S70" s="165"/>
      <c r="T70" s="166"/>
      <c r="U70" s="160"/>
      <c r="V70" s="160">
        <f>SUM(V71:V88)</f>
        <v>0</v>
      </c>
      <c r="W70" s="160"/>
      <c r="X70" s="160"/>
      <c r="AG70" t="s">
        <v>278</v>
      </c>
    </row>
    <row r="71" spans="1:60" ht="22.5" outlineLevel="1" x14ac:dyDescent="0.2">
      <c r="A71" s="167">
        <v>13</v>
      </c>
      <c r="B71" s="168" t="s">
        <v>2548</v>
      </c>
      <c r="C71" s="184" t="s">
        <v>2549</v>
      </c>
      <c r="D71" s="169" t="s">
        <v>445</v>
      </c>
      <c r="E71" s="170">
        <v>59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15</v>
      </c>
      <c r="M71" s="172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2"/>
      <c r="S71" s="172" t="s">
        <v>282</v>
      </c>
      <c r="T71" s="173" t="s">
        <v>283</v>
      </c>
      <c r="U71" s="157">
        <v>0</v>
      </c>
      <c r="V71" s="157">
        <f>ROUND(E71*U71,2)</f>
        <v>0</v>
      </c>
      <c r="W71" s="157"/>
      <c r="X71" s="157" t="s">
        <v>292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293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55"/>
      <c r="B72" s="156"/>
      <c r="C72" s="240" t="s">
        <v>2550</v>
      </c>
      <c r="D72" s="241"/>
      <c r="E72" s="241"/>
      <c r="F72" s="241"/>
      <c r="G72" s="241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1514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81" t="str">
        <f>C72</f>
        <v>Montáž vodovodního potrubí zplastů v otevřeném výkopu z polyetylenu PE 100 svařovaných elektrotvarovkou SDR 11/PN16 D 50 x 4,6 mm</v>
      </c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67">
        <v>14</v>
      </c>
      <c r="B73" s="168" t="s">
        <v>2551</v>
      </c>
      <c r="C73" s="184" t="s">
        <v>2552</v>
      </c>
      <c r="D73" s="169" t="s">
        <v>445</v>
      </c>
      <c r="E73" s="170">
        <v>59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15</v>
      </c>
      <c r="M73" s="172">
        <f>G73*(1+L73/100)</f>
        <v>0</v>
      </c>
      <c r="N73" s="172">
        <v>6.7000000000000002E-4</v>
      </c>
      <c r="O73" s="172">
        <f>ROUND(E73*N73,2)</f>
        <v>0.04</v>
      </c>
      <c r="P73" s="172">
        <v>0</v>
      </c>
      <c r="Q73" s="172">
        <f>ROUND(E73*P73,2)</f>
        <v>0</v>
      </c>
      <c r="R73" s="172"/>
      <c r="S73" s="172" t="s">
        <v>282</v>
      </c>
      <c r="T73" s="173" t="s">
        <v>283</v>
      </c>
      <c r="U73" s="157">
        <v>0</v>
      </c>
      <c r="V73" s="157">
        <f>ROUND(E73*U73,2)</f>
        <v>0</v>
      </c>
      <c r="W73" s="157"/>
      <c r="X73" s="157" t="s">
        <v>292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293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240" t="s">
        <v>2552</v>
      </c>
      <c r="D74" s="241"/>
      <c r="E74" s="241"/>
      <c r="F74" s="241"/>
      <c r="G74" s="241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1514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67">
        <v>15</v>
      </c>
      <c r="B75" s="168" t="s">
        <v>2553</v>
      </c>
      <c r="C75" s="184" t="s">
        <v>2554</v>
      </c>
      <c r="D75" s="169" t="s">
        <v>445</v>
      </c>
      <c r="E75" s="170">
        <v>3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15</v>
      </c>
      <c r="M75" s="172">
        <f>G75*(1+L75/100)</f>
        <v>0</v>
      </c>
      <c r="N75" s="172">
        <v>9.6000000000000002E-4</v>
      </c>
      <c r="O75" s="172">
        <f>ROUND(E75*N75,2)</f>
        <v>0</v>
      </c>
      <c r="P75" s="172">
        <v>0</v>
      </c>
      <c r="Q75" s="172">
        <f>ROUND(E75*P75,2)</f>
        <v>0</v>
      </c>
      <c r="R75" s="172"/>
      <c r="S75" s="172" t="s">
        <v>282</v>
      </c>
      <c r="T75" s="173" t="s">
        <v>283</v>
      </c>
      <c r="U75" s="157">
        <v>0</v>
      </c>
      <c r="V75" s="157">
        <f>ROUND(E75*U75,2)</f>
        <v>0</v>
      </c>
      <c r="W75" s="157"/>
      <c r="X75" s="157" t="s">
        <v>284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285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240" t="s">
        <v>2554</v>
      </c>
      <c r="D76" s="241"/>
      <c r="E76" s="241"/>
      <c r="F76" s="241"/>
      <c r="G76" s="241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1514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67">
        <v>16</v>
      </c>
      <c r="B77" s="168" t="s">
        <v>2555</v>
      </c>
      <c r="C77" s="184" t="s">
        <v>2556</v>
      </c>
      <c r="D77" s="169" t="s">
        <v>281</v>
      </c>
      <c r="E77" s="170">
        <v>1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15</v>
      </c>
      <c r="M77" s="172">
        <f>G77*(1+L77/100)</f>
        <v>0</v>
      </c>
      <c r="N77" s="172">
        <v>0</v>
      </c>
      <c r="O77" s="172">
        <f>ROUND(E77*N77,2)</f>
        <v>0</v>
      </c>
      <c r="P77" s="172">
        <v>0</v>
      </c>
      <c r="Q77" s="172">
        <f>ROUND(E77*P77,2)</f>
        <v>0</v>
      </c>
      <c r="R77" s="172"/>
      <c r="S77" s="172" t="s">
        <v>282</v>
      </c>
      <c r="T77" s="173" t="s">
        <v>283</v>
      </c>
      <c r="U77" s="157">
        <v>0</v>
      </c>
      <c r="V77" s="157">
        <f>ROUND(E77*U77,2)</f>
        <v>0</v>
      </c>
      <c r="W77" s="157"/>
      <c r="X77" s="157" t="s">
        <v>292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293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240" t="s">
        <v>2557</v>
      </c>
      <c r="D78" s="241"/>
      <c r="E78" s="241"/>
      <c r="F78" s="241"/>
      <c r="G78" s="241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1514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81" t="str">
        <f>C78</f>
        <v>Montáž tvarovek na plastovém potrubí z polyetylenu PE 100 elektrotvarovek SDR 11/PN16 spojek, oblouků nebo redukcí d 50</v>
      </c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67">
        <v>17</v>
      </c>
      <c r="B79" s="168" t="s">
        <v>2558</v>
      </c>
      <c r="C79" s="184" t="s">
        <v>2559</v>
      </c>
      <c r="D79" s="169" t="s">
        <v>281</v>
      </c>
      <c r="E79" s="170">
        <v>1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15</v>
      </c>
      <c r="M79" s="172">
        <f>G79*(1+L79/100)</f>
        <v>0</v>
      </c>
      <c r="N79" s="172">
        <v>1.3000000000000002E-4</v>
      </c>
      <c r="O79" s="172">
        <f>ROUND(E79*N79,2)</f>
        <v>0</v>
      </c>
      <c r="P79" s="172">
        <v>0</v>
      </c>
      <c r="Q79" s="172">
        <f>ROUND(E79*P79,2)</f>
        <v>0</v>
      </c>
      <c r="R79" s="172"/>
      <c r="S79" s="172" t="s">
        <v>282</v>
      </c>
      <c r="T79" s="173" t="s">
        <v>283</v>
      </c>
      <c r="U79" s="157">
        <v>0</v>
      </c>
      <c r="V79" s="157">
        <f>ROUND(E79*U79,2)</f>
        <v>0</v>
      </c>
      <c r="W79" s="157"/>
      <c r="X79" s="157" t="s">
        <v>284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285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240" t="s">
        <v>2559</v>
      </c>
      <c r="D80" s="241"/>
      <c r="E80" s="241"/>
      <c r="F80" s="241"/>
      <c r="G80" s="241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1514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67">
        <v>18</v>
      </c>
      <c r="B81" s="168" t="s">
        <v>2560</v>
      </c>
      <c r="C81" s="184" t="s">
        <v>2561</v>
      </c>
      <c r="D81" s="169" t="s">
        <v>281</v>
      </c>
      <c r="E81" s="170">
        <v>1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15</v>
      </c>
      <c r="M81" s="172">
        <f>G81*(1+L81/100)</f>
        <v>0</v>
      </c>
      <c r="N81" s="172">
        <v>0</v>
      </c>
      <c r="O81" s="172">
        <f>ROUND(E81*N81,2)</f>
        <v>0</v>
      </c>
      <c r="P81" s="172">
        <v>0</v>
      </c>
      <c r="Q81" s="172">
        <f>ROUND(E81*P81,2)</f>
        <v>0</v>
      </c>
      <c r="R81" s="172"/>
      <c r="S81" s="172" t="s">
        <v>282</v>
      </c>
      <c r="T81" s="173" t="s">
        <v>283</v>
      </c>
      <c r="U81" s="157">
        <v>0</v>
      </c>
      <c r="V81" s="157">
        <f>ROUND(E81*U81,2)</f>
        <v>0</v>
      </c>
      <c r="W81" s="157"/>
      <c r="X81" s="157" t="s">
        <v>292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293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240" t="s">
        <v>2562</v>
      </c>
      <c r="D82" s="241"/>
      <c r="E82" s="241"/>
      <c r="F82" s="241"/>
      <c r="G82" s="241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1514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67">
        <v>19</v>
      </c>
      <c r="B83" s="168" t="s">
        <v>2563</v>
      </c>
      <c r="C83" s="184" t="s">
        <v>2564</v>
      </c>
      <c r="D83" s="169" t="s">
        <v>281</v>
      </c>
      <c r="E83" s="170">
        <v>1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15</v>
      </c>
      <c r="M83" s="172">
        <f>G83*(1+L83/100)</f>
        <v>0</v>
      </c>
      <c r="N83" s="172">
        <v>2.0000000000000001E-4</v>
      </c>
      <c r="O83" s="172">
        <f>ROUND(E83*N83,2)</f>
        <v>0</v>
      </c>
      <c r="P83" s="172">
        <v>0</v>
      </c>
      <c r="Q83" s="172">
        <f>ROUND(E83*P83,2)</f>
        <v>0</v>
      </c>
      <c r="R83" s="172"/>
      <c r="S83" s="172" t="s">
        <v>282</v>
      </c>
      <c r="T83" s="173" t="s">
        <v>283</v>
      </c>
      <c r="U83" s="157">
        <v>0</v>
      </c>
      <c r="V83" s="157">
        <f>ROUND(E83*U83,2)</f>
        <v>0</v>
      </c>
      <c r="W83" s="157"/>
      <c r="X83" s="157" t="s">
        <v>284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285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240" t="s">
        <v>2564</v>
      </c>
      <c r="D84" s="241"/>
      <c r="E84" s="241"/>
      <c r="F84" s="241"/>
      <c r="G84" s="241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1514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67">
        <v>20</v>
      </c>
      <c r="B85" s="168" t="s">
        <v>2214</v>
      </c>
      <c r="C85" s="184" t="s">
        <v>2215</v>
      </c>
      <c r="D85" s="169" t="s">
        <v>445</v>
      </c>
      <c r="E85" s="170">
        <v>59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15</v>
      </c>
      <c r="M85" s="172">
        <f>G85*(1+L85/100)</f>
        <v>0</v>
      </c>
      <c r="N85" s="172">
        <v>1.9000000000000001E-4</v>
      </c>
      <c r="O85" s="172">
        <f>ROUND(E85*N85,2)</f>
        <v>0.01</v>
      </c>
      <c r="P85" s="172">
        <v>0</v>
      </c>
      <c r="Q85" s="172">
        <f>ROUND(E85*P85,2)</f>
        <v>0</v>
      </c>
      <c r="R85" s="172"/>
      <c r="S85" s="172" t="s">
        <v>282</v>
      </c>
      <c r="T85" s="173" t="s">
        <v>283</v>
      </c>
      <c r="U85" s="157">
        <v>0</v>
      </c>
      <c r="V85" s="157">
        <f>ROUND(E85*U85,2)</f>
        <v>0</v>
      </c>
      <c r="W85" s="157"/>
      <c r="X85" s="157" t="s">
        <v>292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293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240" t="s">
        <v>2216</v>
      </c>
      <c r="D86" s="241"/>
      <c r="E86" s="241"/>
      <c r="F86" s="241"/>
      <c r="G86" s="241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1514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67">
        <v>21</v>
      </c>
      <c r="B87" s="168" t="s">
        <v>2217</v>
      </c>
      <c r="C87" s="184" t="s">
        <v>2218</v>
      </c>
      <c r="D87" s="169" t="s">
        <v>445</v>
      </c>
      <c r="E87" s="170">
        <v>57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15</v>
      </c>
      <c r="M87" s="172">
        <f>G87*(1+L87/100)</f>
        <v>0</v>
      </c>
      <c r="N87" s="172">
        <v>9.0000000000000006E-5</v>
      </c>
      <c r="O87" s="172">
        <f>ROUND(E87*N87,2)</f>
        <v>0.01</v>
      </c>
      <c r="P87" s="172">
        <v>0</v>
      </c>
      <c r="Q87" s="172">
        <f>ROUND(E87*P87,2)</f>
        <v>0</v>
      </c>
      <c r="R87" s="172"/>
      <c r="S87" s="172" t="s">
        <v>282</v>
      </c>
      <c r="T87" s="173" t="s">
        <v>283</v>
      </c>
      <c r="U87" s="157">
        <v>0</v>
      </c>
      <c r="V87" s="157">
        <f>ROUND(E87*U87,2)</f>
        <v>0</v>
      </c>
      <c r="W87" s="157"/>
      <c r="X87" s="157" t="s">
        <v>292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293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240" t="s">
        <v>2219</v>
      </c>
      <c r="D88" s="241"/>
      <c r="E88" s="241"/>
      <c r="F88" s="241"/>
      <c r="G88" s="241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1514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1" t="s">
        <v>277</v>
      </c>
      <c r="B89" s="162" t="s">
        <v>193</v>
      </c>
      <c r="C89" s="183" t="s">
        <v>194</v>
      </c>
      <c r="D89" s="163"/>
      <c r="E89" s="164"/>
      <c r="F89" s="165"/>
      <c r="G89" s="165">
        <f>SUMIF(AG90:AG93,"&lt;&gt;NOR",G90:G93)</f>
        <v>0</v>
      </c>
      <c r="H89" s="165"/>
      <c r="I89" s="165">
        <f>SUM(I90:I93)</f>
        <v>0</v>
      </c>
      <c r="J89" s="165"/>
      <c r="K89" s="165">
        <f>SUM(K90:K93)</f>
        <v>0</v>
      </c>
      <c r="L89" s="165"/>
      <c r="M89" s="165">
        <f>SUM(M90:M93)</f>
        <v>0</v>
      </c>
      <c r="N89" s="165"/>
      <c r="O89" s="165">
        <f>SUM(O90:O93)</f>
        <v>0</v>
      </c>
      <c r="P89" s="165"/>
      <c r="Q89" s="165">
        <f>SUM(Q90:Q93)</f>
        <v>0</v>
      </c>
      <c r="R89" s="165"/>
      <c r="S89" s="165"/>
      <c r="T89" s="166"/>
      <c r="U89" s="160"/>
      <c r="V89" s="160">
        <f>SUM(V90:V93)</f>
        <v>0</v>
      </c>
      <c r="W89" s="160"/>
      <c r="X89" s="160"/>
      <c r="AG89" t="s">
        <v>278</v>
      </c>
    </row>
    <row r="90" spans="1:60" outlineLevel="1" x14ac:dyDescent="0.2">
      <c r="A90" s="167">
        <v>22</v>
      </c>
      <c r="B90" s="168" t="s">
        <v>2565</v>
      </c>
      <c r="C90" s="184" t="s">
        <v>2566</v>
      </c>
      <c r="D90" s="169" t="s">
        <v>364</v>
      </c>
      <c r="E90" s="170">
        <v>5.9000000000000004E-2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15</v>
      </c>
      <c r="M90" s="172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2"/>
      <c r="S90" s="172" t="s">
        <v>282</v>
      </c>
      <c r="T90" s="173" t="s">
        <v>283</v>
      </c>
      <c r="U90" s="157">
        <v>0</v>
      </c>
      <c r="V90" s="157">
        <f>ROUND(E90*U90,2)</f>
        <v>0</v>
      </c>
      <c r="W90" s="157"/>
      <c r="X90" s="157" t="s">
        <v>292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293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55"/>
      <c r="B91" s="156"/>
      <c r="C91" s="240" t="s">
        <v>2567</v>
      </c>
      <c r="D91" s="241"/>
      <c r="E91" s="241"/>
      <c r="F91" s="241"/>
      <c r="G91" s="241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1514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81" t="str">
        <f>C91</f>
        <v>Přesun hmot pro trubní vedení hloubené ztrub z plastických hmot nebo sklolaminátových pro vodovody nebo kanalizace v otevřeném výkopu dopravní vzdálenost do 15 m</v>
      </c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67">
        <v>23</v>
      </c>
      <c r="B92" s="168" t="s">
        <v>2568</v>
      </c>
      <c r="C92" s="184" t="s">
        <v>2569</v>
      </c>
      <c r="D92" s="169" t="s">
        <v>364</v>
      </c>
      <c r="E92" s="170">
        <v>5.9000000000000004E-2</v>
      </c>
      <c r="F92" s="171"/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15</v>
      </c>
      <c r="M92" s="172">
        <f>G92*(1+L92/100)</f>
        <v>0</v>
      </c>
      <c r="N92" s="172">
        <v>0</v>
      </c>
      <c r="O92" s="172">
        <f>ROUND(E92*N92,2)</f>
        <v>0</v>
      </c>
      <c r="P92" s="172">
        <v>0</v>
      </c>
      <c r="Q92" s="172">
        <f>ROUND(E92*P92,2)</f>
        <v>0</v>
      </c>
      <c r="R92" s="172"/>
      <c r="S92" s="172" t="s">
        <v>282</v>
      </c>
      <c r="T92" s="173" t="s">
        <v>283</v>
      </c>
      <c r="U92" s="157">
        <v>0</v>
      </c>
      <c r="V92" s="157">
        <f>ROUND(E92*U92,2)</f>
        <v>0</v>
      </c>
      <c r="W92" s="157"/>
      <c r="X92" s="157" t="s">
        <v>292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293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55"/>
      <c r="B93" s="156"/>
      <c r="C93" s="240" t="s">
        <v>2570</v>
      </c>
      <c r="D93" s="241"/>
      <c r="E93" s="241"/>
      <c r="F93" s="241"/>
      <c r="G93" s="241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1514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81" t="str">
        <f>C93</f>
        <v>Přesun hmot pro trubní vedení hloubené ztrub z plastických hmot nebo sklolaminátových Příplatek k cenám za zvětšený přesun přes vymezenou největší dopravní vzdálenost do 500 m</v>
      </c>
      <c r="BB93" s="148"/>
      <c r="BC93" s="148"/>
      <c r="BD93" s="148"/>
      <c r="BE93" s="148"/>
      <c r="BF93" s="148"/>
      <c r="BG93" s="148"/>
      <c r="BH93" s="148"/>
    </row>
    <row r="94" spans="1:60" x14ac:dyDescent="0.2">
      <c r="A94" s="161" t="s">
        <v>277</v>
      </c>
      <c r="B94" s="162" t="s">
        <v>212</v>
      </c>
      <c r="C94" s="183" t="s">
        <v>213</v>
      </c>
      <c r="D94" s="163"/>
      <c r="E94" s="164"/>
      <c r="F94" s="165"/>
      <c r="G94" s="165">
        <f>SUMIF(AG95:AG102,"&lt;&gt;NOR",G95:G102)</f>
        <v>0</v>
      </c>
      <c r="H94" s="165"/>
      <c r="I94" s="165">
        <f>SUM(I95:I102)</f>
        <v>0</v>
      </c>
      <c r="J94" s="165"/>
      <c r="K94" s="165">
        <f>SUM(K95:K102)</f>
        <v>0</v>
      </c>
      <c r="L94" s="165"/>
      <c r="M94" s="165">
        <f>SUM(M95:M102)</f>
        <v>0</v>
      </c>
      <c r="N94" s="165"/>
      <c r="O94" s="165">
        <f>SUM(O95:O102)</f>
        <v>0.03</v>
      </c>
      <c r="P94" s="165"/>
      <c r="Q94" s="165">
        <f>SUM(Q95:Q102)</f>
        <v>0</v>
      </c>
      <c r="R94" s="165"/>
      <c r="S94" s="165"/>
      <c r="T94" s="166"/>
      <c r="U94" s="160"/>
      <c r="V94" s="160">
        <f>SUM(V95:V102)</f>
        <v>0</v>
      </c>
      <c r="W94" s="160"/>
      <c r="X94" s="160"/>
      <c r="AG94" t="s">
        <v>278</v>
      </c>
    </row>
    <row r="95" spans="1:60" outlineLevel="1" x14ac:dyDescent="0.2">
      <c r="A95" s="167">
        <v>24</v>
      </c>
      <c r="B95" s="168" t="s">
        <v>2571</v>
      </c>
      <c r="C95" s="184" t="s">
        <v>2572</v>
      </c>
      <c r="D95" s="169" t="s">
        <v>445</v>
      </c>
      <c r="E95" s="170">
        <v>2</v>
      </c>
      <c r="F95" s="171"/>
      <c r="G95" s="172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15</v>
      </c>
      <c r="M95" s="172">
        <f>G95*(1+L95/100)</f>
        <v>0</v>
      </c>
      <c r="N95" s="172">
        <v>2.7000000000000001E-3</v>
      </c>
      <c r="O95" s="172">
        <f>ROUND(E95*N95,2)</f>
        <v>0.01</v>
      </c>
      <c r="P95" s="172">
        <v>0</v>
      </c>
      <c r="Q95" s="172">
        <f>ROUND(E95*P95,2)</f>
        <v>0</v>
      </c>
      <c r="R95" s="172"/>
      <c r="S95" s="172" t="s">
        <v>282</v>
      </c>
      <c r="T95" s="173" t="s">
        <v>283</v>
      </c>
      <c r="U95" s="157">
        <v>0</v>
      </c>
      <c r="V95" s="157">
        <f>ROUND(E95*U95,2)</f>
        <v>0</v>
      </c>
      <c r="W95" s="157"/>
      <c r="X95" s="157" t="s">
        <v>292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1242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240" t="s">
        <v>2573</v>
      </c>
      <c r="D96" s="241"/>
      <c r="E96" s="241"/>
      <c r="F96" s="241"/>
      <c r="G96" s="241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1514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67">
        <v>25</v>
      </c>
      <c r="B97" s="168" t="s">
        <v>2574</v>
      </c>
      <c r="C97" s="184" t="s">
        <v>2575</v>
      </c>
      <c r="D97" s="169" t="s">
        <v>445</v>
      </c>
      <c r="E97" s="170">
        <v>4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15</v>
      </c>
      <c r="M97" s="172">
        <f>G97*(1+L97/100)</f>
        <v>0</v>
      </c>
      <c r="N97" s="172">
        <v>3.9600000000000008E-3</v>
      </c>
      <c r="O97" s="172">
        <f>ROUND(E97*N97,2)</f>
        <v>0.02</v>
      </c>
      <c r="P97" s="172">
        <v>0</v>
      </c>
      <c r="Q97" s="172">
        <f>ROUND(E97*P97,2)</f>
        <v>0</v>
      </c>
      <c r="R97" s="172"/>
      <c r="S97" s="172" t="s">
        <v>282</v>
      </c>
      <c r="T97" s="173" t="s">
        <v>283</v>
      </c>
      <c r="U97" s="157">
        <v>0</v>
      </c>
      <c r="V97" s="157">
        <f>ROUND(E97*U97,2)</f>
        <v>0</v>
      </c>
      <c r="W97" s="157"/>
      <c r="X97" s="157" t="s">
        <v>292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1242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240" t="s">
        <v>2576</v>
      </c>
      <c r="D98" s="241"/>
      <c r="E98" s="241"/>
      <c r="F98" s="241"/>
      <c r="G98" s="241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1514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67">
        <v>26</v>
      </c>
      <c r="B99" s="168" t="s">
        <v>2577</v>
      </c>
      <c r="C99" s="184" t="s">
        <v>2578</v>
      </c>
      <c r="D99" s="169" t="s">
        <v>281</v>
      </c>
      <c r="E99" s="170">
        <v>2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15</v>
      </c>
      <c r="M99" s="172">
        <f>G99*(1+L99/100)</f>
        <v>0</v>
      </c>
      <c r="N99" s="172">
        <v>6.1000000000000008E-4</v>
      </c>
      <c r="O99" s="172">
        <f>ROUND(E99*N99,2)</f>
        <v>0</v>
      </c>
      <c r="P99" s="172">
        <v>0</v>
      </c>
      <c r="Q99" s="172">
        <f>ROUND(E99*P99,2)</f>
        <v>0</v>
      </c>
      <c r="R99" s="172"/>
      <c r="S99" s="172" t="s">
        <v>282</v>
      </c>
      <c r="T99" s="173" t="s">
        <v>283</v>
      </c>
      <c r="U99" s="157">
        <v>0</v>
      </c>
      <c r="V99" s="157">
        <f>ROUND(E99*U99,2)</f>
        <v>0</v>
      </c>
      <c r="W99" s="157"/>
      <c r="X99" s="157" t="s">
        <v>292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1242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240" t="s">
        <v>2579</v>
      </c>
      <c r="D100" s="241"/>
      <c r="E100" s="241"/>
      <c r="F100" s="241"/>
      <c r="G100" s="241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1514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7">
        <v>27</v>
      </c>
      <c r="B101" s="168" t="s">
        <v>2580</v>
      </c>
      <c r="C101" s="184" t="s">
        <v>2581</v>
      </c>
      <c r="D101" s="169" t="s">
        <v>281</v>
      </c>
      <c r="E101" s="170">
        <v>2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15</v>
      </c>
      <c r="M101" s="172">
        <f>G101*(1+L101/100)</f>
        <v>0</v>
      </c>
      <c r="N101" s="172">
        <v>1.3000000000000002E-3</v>
      </c>
      <c r="O101" s="172">
        <f>ROUND(E101*N101,2)</f>
        <v>0</v>
      </c>
      <c r="P101" s="172">
        <v>0</v>
      </c>
      <c r="Q101" s="172">
        <f>ROUND(E101*P101,2)</f>
        <v>0</v>
      </c>
      <c r="R101" s="172"/>
      <c r="S101" s="172" t="s">
        <v>282</v>
      </c>
      <c r="T101" s="173" t="s">
        <v>283</v>
      </c>
      <c r="U101" s="157">
        <v>0</v>
      </c>
      <c r="V101" s="157">
        <f>ROUND(E101*U101,2)</f>
        <v>0</v>
      </c>
      <c r="W101" s="157"/>
      <c r="X101" s="157" t="s">
        <v>292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1242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240" t="s">
        <v>2582</v>
      </c>
      <c r="D102" s="241"/>
      <c r="E102" s="241"/>
      <c r="F102" s="241"/>
      <c r="G102" s="241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1514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81" t="str">
        <f>C102</f>
        <v>Armatury se dvěma závity kohouty kulové PN 42 do 185°C plnoprůtokové vnitřní závit těžká řada G 1 1/2</v>
      </c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161" t="s">
        <v>277</v>
      </c>
      <c r="B103" s="162" t="s">
        <v>240</v>
      </c>
      <c r="C103" s="183" t="s">
        <v>241</v>
      </c>
      <c r="D103" s="163"/>
      <c r="E103" s="164"/>
      <c r="F103" s="165"/>
      <c r="G103" s="165">
        <f>SUMIF(AG104:AG107,"&lt;&gt;NOR",G104:G107)</f>
        <v>0</v>
      </c>
      <c r="H103" s="165"/>
      <c r="I103" s="165">
        <f>SUM(I104:I107)</f>
        <v>0</v>
      </c>
      <c r="J103" s="165"/>
      <c r="K103" s="165">
        <f>SUM(K104:K107)</f>
        <v>0</v>
      </c>
      <c r="L103" s="165"/>
      <c r="M103" s="165">
        <f>SUM(M104:M107)</f>
        <v>0</v>
      </c>
      <c r="N103" s="165"/>
      <c r="O103" s="165">
        <f>SUM(O104:O107)</f>
        <v>0</v>
      </c>
      <c r="P103" s="165"/>
      <c r="Q103" s="165">
        <f>SUM(Q104:Q107)</f>
        <v>0</v>
      </c>
      <c r="R103" s="165"/>
      <c r="S103" s="165"/>
      <c r="T103" s="166"/>
      <c r="U103" s="160"/>
      <c r="V103" s="160">
        <f>SUM(V104:V107)</f>
        <v>0</v>
      </c>
      <c r="W103" s="160"/>
      <c r="X103" s="160"/>
      <c r="AG103" t="s">
        <v>278</v>
      </c>
    </row>
    <row r="104" spans="1:60" outlineLevel="1" x14ac:dyDescent="0.2">
      <c r="A104" s="167">
        <v>28</v>
      </c>
      <c r="B104" s="168" t="s">
        <v>2583</v>
      </c>
      <c r="C104" s="184" t="s">
        <v>2584</v>
      </c>
      <c r="D104" s="169" t="s">
        <v>445</v>
      </c>
      <c r="E104" s="170">
        <v>6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15</v>
      </c>
      <c r="M104" s="172">
        <f>G104*(1+L104/100)</f>
        <v>0</v>
      </c>
      <c r="N104" s="172">
        <v>2.0000000000000002E-5</v>
      </c>
      <c r="O104" s="172">
        <f>ROUND(E104*N104,2)</f>
        <v>0</v>
      </c>
      <c r="P104" s="172">
        <v>0</v>
      </c>
      <c r="Q104" s="172">
        <f>ROUND(E104*P104,2)</f>
        <v>0</v>
      </c>
      <c r="R104" s="172"/>
      <c r="S104" s="172" t="s">
        <v>282</v>
      </c>
      <c r="T104" s="173" t="s">
        <v>283</v>
      </c>
      <c r="U104" s="157">
        <v>0</v>
      </c>
      <c r="V104" s="157">
        <f>ROUND(E104*U104,2)</f>
        <v>0</v>
      </c>
      <c r="W104" s="157"/>
      <c r="X104" s="157" t="s">
        <v>292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1242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240" t="s">
        <v>2585</v>
      </c>
      <c r="D105" s="241"/>
      <c r="E105" s="241"/>
      <c r="F105" s="241"/>
      <c r="G105" s="241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1514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81" t="str">
        <f>C105</f>
        <v>Základní antikorozní nátěr armatur a kovových potrubí jednonásobný potrubí do DN 50 mm syntetický standardní</v>
      </c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29</v>
      </c>
      <c r="B106" s="168" t="s">
        <v>2586</v>
      </c>
      <c r="C106" s="184" t="s">
        <v>2587</v>
      </c>
      <c r="D106" s="169" t="s">
        <v>445</v>
      </c>
      <c r="E106" s="170">
        <v>6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15</v>
      </c>
      <c r="M106" s="172">
        <f>G106*(1+L106/100)</f>
        <v>0</v>
      </c>
      <c r="N106" s="172">
        <v>3.0000000000000001E-5</v>
      </c>
      <c r="O106" s="172">
        <f>ROUND(E106*N106,2)</f>
        <v>0</v>
      </c>
      <c r="P106" s="172">
        <v>0</v>
      </c>
      <c r="Q106" s="172">
        <f>ROUND(E106*P106,2)</f>
        <v>0</v>
      </c>
      <c r="R106" s="172"/>
      <c r="S106" s="172" t="s">
        <v>282</v>
      </c>
      <c r="T106" s="173" t="s">
        <v>283</v>
      </c>
      <c r="U106" s="157">
        <v>0</v>
      </c>
      <c r="V106" s="157">
        <f>ROUND(E106*U106,2)</f>
        <v>0</v>
      </c>
      <c r="W106" s="157"/>
      <c r="X106" s="157" t="s">
        <v>292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1242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240" t="s">
        <v>2588</v>
      </c>
      <c r="D107" s="241"/>
      <c r="E107" s="241"/>
      <c r="F107" s="241"/>
      <c r="G107" s="241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1514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61" t="s">
        <v>277</v>
      </c>
      <c r="B108" s="162" t="s">
        <v>197</v>
      </c>
      <c r="C108" s="183" t="s">
        <v>198</v>
      </c>
      <c r="D108" s="163"/>
      <c r="E108" s="164"/>
      <c r="F108" s="165"/>
      <c r="G108" s="165">
        <f>SUMIF(AG109:AG110,"&lt;&gt;NOR",G109:G110)</f>
        <v>0</v>
      </c>
      <c r="H108" s="165"/>
      <c r="I108" s="165">
        <f>SUM(I109:I110)</f>
        <v>0</v>
      </c>
      <c r="J108" s="165"/>
      <c r="K108" s="165">
        <f>SUM(K109:K110)</f>
        <v>0</v>
      </c>
      <c r="L108" s="165"/>
      <c r="M108" s="165">
        <f>SUM(M109:M110)</f>
        <v>0</v>
      </c>
      <c r="N108" s="165"/>
      <c r="O108" s="165">
        <f>SUM(O109:O110)</f>
        <v>0</v>
      </c>
      <c r="P108" s="165"/>
      <c r="Q108" s="165">
        <f>SUM(Q109:Q110)</f>
        <v>0</v>
      </c>
      <c r="R108" s="165"/>
      <c r="S108" s="165"/>
      <c r="T108" s="166"/>
      <c r="U108" s="160"/>
      <c r="V108" s="160">
        <f>SUM(V109:V110)</f>
        <v>0</v>
      </c>
      <c r="W108" s="160"/>
      <c r="X108" s="160"/>
      <c r="AG108" t="s">
        <v>278</v>
      </c>
    </row>
    <row r="109" spans="1:60" outlineLevel="1" x14ac:dyDescent="0.2">
      <c r="A109" s="167">
        <v>30</v>
      </c>
      <c r="B109" s="168" t="s">
        <v>2504</v>
      </c>
      <c r="C109" s="184" t="s">
        <v>2505</v>
      </c>
      <c r="D109" s="169" t="s">
        <v>2372</v>
      </c>
      <c r="E109" s="170">
        <v>1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15</v>
      </c>
      <c r="M109" s="172">
        <f>G109*(1+L109/100)</f>
        <v>0</v>
      </c>
      <c r="N109" s="172">
        <v>0</v>
      </c>
      <c r="O109" s="172">
        <f>ROUND(E109*N109,2)</f>
        <v>0</v>
      </c>
      <c r="P109" s="172">
        <v>0</v>
      </c>
      <c r="Q109" s="172">
        <f>ROUND(E109*P109,2)</f>
        <v>0</v>
      </c>
      <c r="R109" s="172"/>
      <c r="S109" s="172" t="s">
        <v>282</v>
      </c>
      <c r="T109" s="173" t="s">
        <v>283</v>
      </c>
      <c r="U109" s="157">
        <v>0</v>
      </c>
      <c r="V109" s="157">
        <f>ROUND(E109*U109,2)</f>
        <v>0</v>
      </c>
      <c r="W109" s="157"/>
      <c r="X109" s="157" t="s">
        <v>292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293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240" t="s">
        <v>2505</v>
      </c>
      <c r="D110" s="241"/>
      <c r="E110" s="241"/>
      <c r="F110" s="241"/>
      <c r="G110" s="241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1514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161" t="s">
        <v>277</v>
      </c>
      <c r="B111" s="162" t="s">
        <v>199</v>
      </c>
      <c r="C111" s="183" t="s">
        <v>200</v>
      </c>
      <c r="D111" s="163"/>
      <c r="E111" s="164"/>
      <c r="F111" s="165"/>
      <c r="G111" s="165">
        <f>SUMIF(AG112:AG113,"&lt;&gt;NOR",G112:G113)</f>
        <v>0</v>
      </c>
      <c r="H111" s="165"/>
      <c r="I111" s="165">
        <f>SUM(I112:I113)</f>
        <v>0</v>
      </c>
      <c r="J111" s="165"/>
      <c r="K111" s="165">
        <f>SUM(K112:K113)</f>
        <v>0</v>
      </c>
      <c r="L111" s="165"/>
      <c r="M111" s="165">
        <f>SUM(M112:M113)</f>
        <v>0</v>
      </c>
      <c r="N111" s="165"/>
      <c r="O111" s="165">
        <f>SUM(O112:O113)</f>
        <v>0</v>
      </c>
      <c r="P111" s="165"/>
      <c r="Q111" s="165">
        <f>SUM(Q112:Q113)</f>
        <v>0</v>
      </c>
      <c r="R111" s="165"/>
      <c r="S111" s="165"/>
      <c r="T111" s="166"/>
      <c r="U111" s="160"/>
      <c r="V111" s="160">
        <f>SUM(V112:V113)</f>
        <v>0</v>
      </c>
      <c r="W111" s="160"/>
      <c r="X111" s="160"/>
      <c r="AG111" t="s">
        <v>278</v>
      </c>
    </row>
    <row r="112" spans="1:60" outlineLevel="1" x14ac:dyDescent="0.2">
      <c r="A112" s="167">
        <v>31</v>
      </c>
      <c r="B112" s="168" t="s">
        <v>2589</v>
      </c>
      <c r="C112" s="184" t="s">
        <v>2590</v>
      </c>
      <c r="D112" s="169" t="s">
        <v>2372</v>
      </c>
      <c r="E112" s="170">
        <v>1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15</v>
      </c>
      <c r="M112" s="172">
        <f>G112*(1+L112/100)</f>
        <v>0</v>
      </c>
      <c r="N112" s="172">
        <v>0</v>
      </c>
      <c r="O112" s="172">
        <f>ROUND(E112*N112,2)</f>
        <v>0</v>
      </c>
      <c r="P112" s="172">
        <v>0</v>
      </c>
      <c r="Q112" s="172">
        <f>ROUND(E112*P112,2)</f>
        <v>0</v>
      </c>
      <c r="R112" s="172"/>
      <c r="S112" s="172" t="s">
        <v>282</v>
      </c>
      <c r="T112" s="173" t="s">
        <v>283</v>
      </c>
      <c r="U112" s="157">
        <v>0</v>
      </c>
      <c r="V112" s="157">
        <f>ROUND(E112*U112,2)</f>
        <v>0</v>
      </c>
      <c r="W112" s="157"/>
      <c r="X112" s="157" t="s">
        <v>292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293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240" t="s">
        <v>2590</v>
      </c>
      <c r="D113" s="241"/>
      <c r="E113" s="241"/>
      <c r="F113" s="241"/>
      <c r="G113" s="241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1514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5"/>
      <c r="B114" s="6"/>
      <c r="C114" s="187"/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AE114">
        <v>15</v>
      </c>
      <c r="AF114">
        <v>21</v>
      </c>
    </row>
    <row r="115" spans="1:60" x14ac:dyDescent="0.2">
      <c r="A115" s="151"/>
      <c r="B115" s="152" t="s">
        <v>29</v>
      </c>
      <c r="C115" s="188"/>
      <c r="D115" s="153"/>
      <c r="E115" s="154"/>
      <c r="F115" s="154"/>
      <c r="G115" s="182">
        <f>G8+G65+G70+G89+G94+G103+G108+G111</f>
        <v>0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AE115">
        <f>SUMIF(L7:L113,AE114,G7:G113)</f>
        <v>0</v>
      </c>
      <c r="AF115">
        <f>SUMIF(L7:L113,AF114,G7:G113)</f>
        <v>0</v>
      </c>
      <c r="AG115" t="s">
        <v>1923</v>
      </c>
    </row>
    <row r="116" spans="1:60" x14ac:dyDescent="0.2">
      <c r="C116" s="189"/>
      <c r="D116" s="139"/>
      <c r="AG116" t="s">
        <v>1925</v>
      </c>
    </row>
    <row r="117" spans="1:60" x14ac:dyDescent="0.2">
      <c r="D117" s="139"/>
    </row>
    <row r="118" spans="1:60" x14ac:dyDescent="0.2">
      <c r="D118" s="139"/>
    </row>
    <row r="119" spans="1:60" x14ac:dyDescent="0.2">
      <c r="D119" s="139"/>
    </row>
    <row r="120" spans="1:60" x14ac:dyDescent="0.2">
      <c r="D120" s="139"/>
    </row>
    <row r="121" spans="1:60" x14ac:dyDescent="0.2">
      <c r="D121" s="139"/>
    </row>
    <row r="122" spans="1:60" x14ac:dyDescent="0.2">
      <c r="D122" s="139"/>
    </row>
    <row r="123" spans="1:60" x14ac:dyDescent="0.2">
      <c r="D123" s="139"/>
    </row>
    <row r="124" spans="1:60" x14ac:dyDescent="0.2">
      <c r="D124" s="139"/>
    </row>
    <row r="125" spans="1:60" x14ac:dyDescent="0.2">
      <c r="D125" s="139"/>
    </row>
    <row r="126" spans="1:60" x14ac:dyDescent="0.2">
      <c r="D126" s="139"/>
    </row>
    <row r="127" spans="1:60" x14ac:dyDescent="0.2">
      <c r="D127" s="139"/>
    </row>
    <row r="128" spans="1:60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5iA/vcNzCc8XrN578uSAAphij3jwiW+DWzfbigm3Yo9AsOGY682UT8RCHdpz0zzY+9Ne8asCKBdR1tQgoOFGOw==" saltValue="d/IZck02eC/G9zDLnvySVA==" spinCount="100000" sheet="1"/>
  <mergeCells count="42">
    <mergeCell ref="C14:G14"/>
    <mergeCell ref="A1:G1"/>
    <mergeCell ref="C2:G2"/>
    <mergeCell ref="C3:G3"/>
    <mergeCell ref="C4:G4"/>
    <mergeCell ref="C10:G10"/>
    <mergeCell ref="C44:G44"/>
    <mergeCell ref="C15:G15"/>
    <mergeCell ref="C20:G20"/>
    <mergeCell ref="C21:G21"/>
    <mergeCell ref="C25:G25"/>
    <mergeCell ref="C26:G26"/>
    <mergeCell ref="C27:G27"/>
    <mergeCell ref="C32:G32"/>
    <mergeCell ref="C33:G33"/>
    <mergeCell ref="C37:G37"/>
    <mergeCell ref="C38:G38"/>
    <mergeCell ref="C39:G39"/>
    <mergeCell ref="C84:G84"/>
    <mergeCell ref="C48:G48"/>
    <mergeCell ref="C53:G53"/>
    <mergeCell ref="C57:G57"/>
    <mergeCell ref="C61:G61"/>
    <mergeCell ref="C67:G67"/>
    <mergeCell ref="C72:G72"/>
    <mergeCell ref="C74:G74"/>
    <mergeCell ref="C76:G76"/>
    <mergeCell ref="C78:G78"/>
    <mergeCell ref="C80:G80"/>
    <mergeCell ref="C82:G82"/>
    <mergeCell ref="C113:G113"/>
    <mergeCell ref="C86:G86"/>
    <mergeCell ref="C88:G88"/>
    <mergeCell ref="C91:G91"/>
    <mergeCell ref="C93:G93"/>
    <mergeCell ref="C96:G96"/>
    <mergeCell ref="C98:G98"/>
    <mergeCell ref="C100:G100"/>
    <mergeCell ref="C102:G102"/>
    <mergeCell ref="C105:G105"/>
    <mergeCell ref="C107:G107"/>
    <mergeCell ref="C110:G110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58</v>
      </c>
      <c r="C3" s="245" t="s">
        <v>59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72</v>
      </c>
      <c r="C4" s="248" t="s">
        <v>73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104</v>
      </c>
      <c r="C8" s="183" t="s">
        <v>106</v>
      </c>
      <c r="D8" s="163"/>
      <c r="E8" s="164"/>
      <c r="F8" s="165"/>
      <c r="G8" s="165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</v>
      </c>
      <c r="P8" s="165"/>
      <c r="Q8" s="165">
        <f>SUM(Q9:Q20)</f>
        <v>0</v>
      </c>
      <c r="R8" s="165"/>
      <c r="S8" s="165"/>
      <c r="T8" s="166"/>
      <c r="U8" s="160"/>
      <c r="V8" s="160">
        <f>SUM(V9:V20)</f>
        <v>0</v>
      </c>
      <c r="W8" s="160"/>
      <c r="X8" s="160"/>
      <c r="AG8" t="s">
        <v>278</v>
      </c>
    </row>
    <row r="9" spans="1:60" outlineLevel="1" x14ac:dyDescent="0.2">
      <c r="A9" s="167">
        <v>1</v>
      </c>
      <c r="B9" s="168" t="s">
        <v>2591</v>
      </c>
      <c r="C9" s="184" t="s">
        <v>2592</v>
      </c>
      <c r="D9" s="169" t="s">
        <v>1928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282</v>
      </c>
      <c r="T9" s="173" t="s">
        <v>283</v>
      </c>
      <c r="U9" s="157">
        <v>0</v>
      </c>
      <c r="V9" s="157">
        <f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293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40" t="s">
        <v>2593</v>
      </c>
      <c r="D10" s="241"/>
      <c r="E10" s="241"/>
      <c r="F10" s="241"/>
      <c r="G10" s="241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1514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2</v>
      </c>
      <c r="B11" s="168" t="s">
        <v>1166</v>
      </c>
      <c r="C11" s="184" t="s">
        <v>2594</v>
      </c>
      <c r="D11" s="169" t="s">
        <v>1928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15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282</v>
      </c>
      <c r="T11" s="173" t="s">
        <v>283</v>
      </c>
      <c r="U11" s="157">
        <v>0</v>
      </c>
      <c r="V11" s="157">
        <f>ROUND(E11*U11,2)</f>
        <v>0</v>
      </c>
      <c r="W11" s="157"/>
      <c r="X11" s="157" t="s">
        <v>292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293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240" t="s">
        <v>2595</v>
      </c>
      <c r="D12" s="241"/>
      <c r="E12" s="241"/>
      <c r="F12" s="241"/>
      <c r="G12" s="241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1514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2596</v>
      </c>
      <c r="C13" s="184" t="s">
        <v>2597</v>
      </c>
      <c r="D13" s="169" t="s">
        <v>1928</v>
      </c>
      <c r="E13" s="170">
        <v>1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15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282</v>
      </c>
      <c r="T13" s="173" t="s">
        <v>283</v>
      </c>
      <c r="U13" s="157">
        <v>0</v>
      </c>
      <c r="V13" s="157">
        <f>ROUND(E13*U13,2)</f>
        <v>0</v>
      </c>
      <c r="W13" s="157"/>
      <c r="X13" s="157" t="s">
        <v>292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293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40" t="s">
        <v>2598</v>
      </c>
      <c r="D14" s="241"/>
      <c r="E14" s="241"/>
      <c r="F14" s="241"/>
      <c r="G14" s="241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1514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7">
        <v>4</v>
      </c>
      <c r="B15" s="168" t="s">
        <v>2599</v>
      </c>
      <c r="C15" s="184" t="s">
        <v>2600</v>
      </c>
      <c r="D15" s="169" t="s">
        <v>1928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15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282</v>
      </c>
      <c r="T15" s="173" t="s">
        <v>283</v>
      </c>
      <c r="U15" s="157">
        <v>0</v>
      </c>
      <c r="V15" s="157">
        <f>ROUND(E15*U15,2)</f>
        <v>0</v>
      </c>
      <c r="W15" s="157"/>
      <c r="X15" s="157" t="s">
        <v>292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293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240" t="s">
        <v>2601</v>
      </c>
      <c r="D16" s="241"/>
      <c r="E16" s="241"/>
      <c r="F16" s="241"/>
      <c r="G16" s="241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1514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5</v>
      </c>
      <c r="B17" s="168" t="s">
        <v>2602</v>
      </c>
      <c r="C17" s="184" t="s">
        <v>2603</v>
      </c>
      <c r="D17" s="169" t="s">
        <v>1928</v>
      </c>
      <c r="E17" s="170">
        <v>1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15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/>
      <c r="S17" s="172" t="s">
        <v>282</v>
      </c>
      <c r="T17" s="173" t="s">
        <v>283</v>
      </c>
      <c r="U17" s="157">
        <v>0</v>
      </c>
      <c r="V17" s="157">
        <f>ROUND(E17*U17,2)</f>
        <v>0</v>
      </c>
      <c r="W17" s="157"/>
      <c r="X17" s="157" t="s">
        <v>292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293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240" t="s">
        <v>2604</v>
      </c>
      <c r="D18" s="241"/>
      <c r="E18" s="241"/>
      <c r="F18" s="241"/>
      <c r="G18" s="241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1514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7">
        <v>6</v>
      </c>
      <c r="B19" s="168" t="s">
        <v>2605</v>
      </c>
      <c r="C19" s="184" t="s">
        <v>2606</v>
      </c>
      <c r="D19" s="169" t="s">
        <v>353</v>
      </c>
      <c r="E19" s="170">
        <v>12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15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282</v>
      </c>
      <c r="T19" s="173" t="s">
        <v>283</v>
      </c>
      <c r="U19" s="157">
        <v>0</v>
      </c>
      <c r="V19" s="157">
        <f>ROUND(E19*U19,2)</f>
        <v>0</v>
      </c>
      <c r="W19" s="157"/>
      <c r="X19" s="157" t="s">
        <v>292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293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240" t="s">
        <v>2607</v>
      </c>
      <c r="D20" s="241"/>
      <c r="E20" s="241"/>
      <c r="F20" s="241"/>
      <c r="G20" s="241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1514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1" t="s">
        <v>277</v>
      </c>
      <c r="B21" s="162" t="s">
        <v>122</v>
      </c>
      <c r="C21" s="183" t="s">
        <v>124</v>
      </c>
      <c r="D21" s="163"/>
      <c r="E21" s="164"/>
      <c r="F21" s="165"/>
      <c r="G21" s="165">
        <f>SUMIF(AG22:AG42,"&lt;&gt;NOR",G22:G42)</f>
        <v>0</v>
      </c>
      <c r="H21" s="165"/>
      <c r="I21" s="165">
        <f>SUM(I22:I42)</f>
        <v>0</v>
      </c>
      <c r="J21" s="165"/>
      <c r="K21" s="165">
        <f>SUM(K22:K42)</f>
        <v>0</v>
      </c>
      <c r="L21" s="165"/>
      <c r="M21" s="165">
        <f>SUM(M22:M42)</f>
        <v>0</v>
      </c>
      <c r="N21" s="165"/>
      <c r="O21" s="165">
        <f>SUM(O22:O42)</f>
        <v>0</v>
      </c>
      <c r="P21" s="165"/>
      <c r="Q21" s="165">
        <f>SUM(Q22:Q42)</f>
        <v>0</v>
      </c>
      <c r="R21" s="165"/>
      <c r="S21" s="165"/>
      <c r="T21" s="166"/>
      <c r="U21" s="160"/>
      <c r="V21" s="160">
        <f>SUM(V22:V42)</f>
        <v>0</v>
      </c>
      <c r="W21" s="160"/>
      <c r="X21" s="160"/>
      <c r="AG21" t="s">
        <v>278</v>
      </c>
    </row>
    <row r="22" spans="1:60" outlineLevel="1" x14ac:dyDescent="0.2">
      <c r="A22" s="167">
        <v>7</v>
      </c>
      <c r="B22" s="168" t="s">
        <v>2608</v>
      </c>
      <c r="C22" s="184" t="s">
        <v>2609</v>
      </c>
      <c r="D22" s="169" t="s">
        <v>1928</v>
      </c>
      <c r="E22" s="170">
        <v>6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15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282</v>
      </c>
      <c r="T22" s="173" t="s">
        <v>283</v>
      </c>
      <c r="U22" s="157">
        <v>0</v>
      </c>
      <c r="V22" s="157">
        <f>ROUND(E22*U22,2)</f>
        <v>0</v>
      </c>
      <c r="W22" s="157"/>
      <c r="X22" s="157" t="s">
        <v>292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293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40" t="s">
        <v>2610</v>
      </c>
      <c r="D23" s="241"/>
      <c r="E23" s="241"/>
      <c r="F23" s="241"/>
      <c r="G23" s="241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1514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242" t="s">
        <v>2611</v>
      </c>
      <c r="D24" s="243"/>
      <c r="E24" s="243"/>
      <c r="F24" s="243"/>
      <c r="G24" s="243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1514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8</v>
      </c>
      <c r="B25" s="168" t="s">
        <v>2612</v>
      </c>
      <c r="C25" s="184" t="s">
        <v>2613</v>
      </c>
      <c r="D25" s="169" t="s">
        <v>1928</v>
      </c>
      <c r="E25" s="170">
        <v>1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15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/>
      <c r="S25" s="172" t="s">
        <v>282</v>
      </c>
      <c r="T25" s="173" t="s">
        <v>283</v>
      </c>
      <c r="U25" s="157">
        <v>0</v>
      </c>
      <c r="V25" s="157">
        <f>ROUND(E25*U25,2)</f>
        <v>0</v>
      </c>
      <c r="W25" s="157"/>
      <c r="X25" s="157" t="s">
        <v>292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293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40" t="s">
        <v>2610</v>
      </c>
      <c r="D26" s="241"/>
      <c r="E26" s="241"/>
      <c r="F26" s="241"/>
      <c r="G26" s="241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1514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7">
        <v>9</v>
      </c>
      <c r="B27" s="168" t="s">
        <v>2614</v>
      </c>
      <c r="C27" s="184" t="s">
        <v>2615</v>
      </c>
      <c r="D27" s="169" t="s">
        <v>1928</v>
      </c>
      <c r="E27" s="170">
        <v>1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15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2"/>
      <c r="S27" s="172" t="s">
        <v>282</v>
      </c>
      <c r="T27" s="173" t="s">
        <v>283</v>
      </c>
      <c r="U27" s="157">
        <v>0</v>
      </c>
      <c r="V27" s="157">
        <f>ROUND(E27*U27,2)</f>
        <v>0</v>
      </c>
      <c r="W27" s="157"/>
      <c r="X27" s="157" t="s">
        <v>292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293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240" t="s">
        <v>2616</v>
      </c>
      <c r="D28" s="241"/>
      <c r="E28" s="241"/>
      <c r="F28" s="241"/>
      <c r="G28" s="241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1514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42" t="s">
        <v>2617</v>
      </c>
      <c r="D29" s="243"/>
      <c r="E29" s="243"/>
      <c r="F29" s="243"/>
      <c r="G29" s="243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1514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7">
        <v>10</v>
      </c>
      <c r="B30" s="168" t="s">
        <v>2618</v>
      </c>
      <c r="C30" s="184" t="s">
        <v>2619</v>
      </c>
      <c r="D30" s="169" t="s">
        <v>2620</v>
      </c>
      <c r="E30" s="170">
        <v>12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15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/>
      <c r="S30" s="172" t="s">
        <v>282</v>
      </c>
      <c r="T30" s="173" t="s">
        <v>283</v>
      </c>
      <c r="U30" s="157">
        <v>0</v>
      </c>
      <c r="V30" s="157">
        <f>ROUND(E30*U30,2)</f>
        <v>0</v>
      </c>
      <c r="W30" s="157"/>
      <c r="X30" s="157" t="s">
        <v>292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293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240" t="s">
        <v>2621</v>
      </c>
      <c r="D31" s="241"/>
      <c r="E31" s="241"/>
      <c r="F31" s="241"/>
      <c r="G31" s="241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1514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11</v>
      </c>
      <c r="B32" s="168" t="s">
        <v>2622</v>
      </c>
      <c r="C32" s="184" t="s">
        <v>2619</v>
      </c>
      <c r="D32" s="169" t="s">
        <v>2620</v>
      </c>
      <c r="E32" s="170">
        <v>4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15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/>
      <c r="S32" s="172" t="s">
        <v>282</v>
      </c>
      <c r="T32" s="173" t="s">
        <v>283</v>
      </c>
      <c r="U32" s="157">
        <v>0</v>
      </c>
      <c r="V32" s="157">
        <f>ROUND(E32*U32,2)</f>
        <v>0</v>
      </c>
      <c r="W32" s="157"/>
      <c r="X32" s="157" t="s">
        <v>292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293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40" t="s">
        <v>2623</v>
      </c>
      <c r="D33" s="241"/>
      <c r="E33" s="241"/>
      <c r="F33" s="241"/>
      <c r="G33" s="241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1514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7">
        <v>12</v>
      </c>
      <c r="B34" s="168" t="s">
        <v>2624</v>
      </c>
      <c r="C34" s="184" t="s">
        <v>2619</v>
      </c>
      <c r="D34" s="169" t="s">
        <v>2620</v>
      </c>
      <c r="E34" s="170">
        <v>12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15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/>
      <c r="S34" s="172" t="s">
        <v>282</v>
      </c>
      <c r="T34" s="173" t="s">
        <v>283</v>
      </c>
      <c r="U34" s="157">
        <v>0</v>
      </c>
      <c r="V34" s="157">
        <f>ROUND(E34*U34,2)</f>
        <v>0</v>
      </c>
      <c r="W34" s="157"/>
      <c r="X34" s="157" t="s">
        <v>292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293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240" t="s">
        <v>2625</v>
      </c>
      <c r="D35" s="241"/>
      <c r="E35" s="241"/>
      <c r="F35" s="241"/>
      <c r="G35" s="241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1514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7">
        <v>13</v>
      </c>
      <c r="B36" s="168" t="s">
        <v>2626</v>
      </c>
      <c r="C36" s="184" t="s">
        <v>2627</v>
      </c>
      <c r="D36" s="169" t="s">
        <v>1928</v>
      </c>
      <c r="E36" s="170">
        <v>6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15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/>
      <c r="S36" s="172" t="s">
        <v>282</v>
      </c>
      <c r="T36" s="173" t="s">
        <v>283</v>
      </c>
      <c r="U36" s="157">
        <v>0</v>
      </c>
      <c r="V36" s="157">
        <f>ROUND(E36*U36,2)</f>
        <v>0</v>
      </c>
      <c r="W36" s="157"/>
      <c r="X36" s="157" t="s">
        <v>292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293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40" t="s">
        <v>2625</v>
      </c>
      <c r="D37" s="241"/>
      <c r="E37" s="241"/>
      <c r="F37" s="241"/>
      <c r="G37" s="241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1514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7">
        <v>14</v>
      </c>
      <c r="B38" s="168" t="s">
        <v>2628</v>
      </c>
      <c r="C38" s="184" t="s">
        <v>2629</v>
      </c>
      <c r="D38" s="169" t="s">
        <v>2620</v>
      </c>
      <c r="E38" s="170">
        <v>36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15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/>
      <c r="S38" s="172" t="s">
        <v>282</v>
      </c>
      <c r="T38" s="173" t="s">
        <v>283</v>
      </c>
      <c r="U38" s="157">
        <v>0</v>
      </c>
      <c r="V38" s="157">
        <f>ROUND(E38*U38,2)</f>
        <v>0</v>
      </c>
      <c r="W38" s="157"/>
      <c r="X38" s="157" t="s">
        <v>292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293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240" t="s">
        <v>2630</v>
      </c>
      <c r="D39" s="241"/>
      <c r="E39" s="241"/>
      <c r="F39" s="241"/>
      <c r="G39" s="241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1514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15</v>
      </c>
      <c r="B40" s="168" t="s">
        <v>2631</v>
      </c>
      <c r="C40" s="184" t="s">
        <v>2632</v>
      </c>
      <c r="D40" s="169" t="s">
        <v>353</v>
      </c>
      <c r="E40" s="170">
        <v>8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15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/>
      <c r="S40" s="172" t="s">
        <v>282</v>
      </c>
      <c r="T40" s="173" t="s">
        <v>283</v>
      </c>
      <c r="U40" s="157">
        <v>0</v>
      </c>
      <c r="V40" s="157">
        <f>ROUND(E40*U40,2)</f>
        <v>0</v>
      </c>
      <c r="W40" s="157"/>
      <c r="X40" s="157" t="s">
        <v>284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285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240" t="s">
        <v>2633</v>
      </c>
      <c r="D41" s="241"/>
      <c r="E41" s="241"/>
      <c r="F41" s="241"/>
      <c r="G41" s="241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1514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242" t="s">
        <v>2634</v>
      </c>
      <c r="D42" s="243"/>
      <c r="E42" s="243"/>
      <c r="F42" s="243"/>
      <c r="G42" s="243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1514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1" t="s">
        <v>277</v>
      </c>
      <c r="B43" s="162" t="s">
        <v>125</v>
      </c>
      <c r="C43" s="183" t="s">
        <v>128</v>
      </c>
      <c r="D43" s="163"/>
      <c r="E43" s="164"/>
      <c r="F43" s="165"/>
      <c r="G43" s="165">
        <f>SUMIF(AG44:AG56,"&lt;&gt;NOR",G44:G56)</f>
        <v>0</v>
      </c>
      <c r="H43" s="165"/>
      <c r="I43" s="165">
        <f>SUM(I44:I56)</f>
        <v>0</v>
      </c>
      <c r="J43" s="165"/>
      <c r="K43" s="165">
        <f>SUM(K44:K56)</f>
        <v>0</v>
      </c>
      <c r="L43" s="165"/>
      <c r="M43" s="165">
        <f>SUM(M44:M56)</f>
        <v>0</v>
      </c>
      <c r="N43" s="165"/>
      <c r="O43" s="165">
        <f>SUM(O44:O56)</f>
        <v>0</v>
      </c>
      <c r="P43" s="165"/>
      <c r="Q43" s="165">
        <f>SUM(Q44:Q56)</f>
        <v>0</v>
      </c>
      <c r="R43" s="165"/>
      <c r="S43" s="165"/>
      <c r="T43" s="166"/>
      <c r="U43" s="160"/>
      <c r="V43" s="160">
        <f>SUM(V44:V56)</f>
        <v>0</v>
      </c>
      <c r="W43" s="160"/>
      <c r="X43" s="160"/>
      <c r="AG43" t="s">
        <v>278</v>
      </c>
    </row>
    <row r="44" spans="1:60" outlineLevel="1" x14ac:dyDescent="0.2">
      <c r="A44" s="167">
        <v>16</v>
      </c>
      <c r="B44" s="168" t="s">
        <v>2635</v>
      </c>
      <c r="C44" s="184" t="s">
        <v>2613</v>
      </c>
      <c r="D44" s="169" t="s">
        <v>1928</v>
      </c>
      <c r="E44" s="170">
        <v>2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15</v>
      </c>
      <c r="M44" s="172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/>
      <c r="S44" s="172" t="s">
        <v>282</v>
      </c>
      <c r="T44" s="173" t="s">
        <v>283</v>
      </c>
      <c r="U44" s="157">
        <v>0</v>
      </c>
      <c r="V44" s="157">
        <f>ROUND(E44*U44,2)</f>
        <v>0</v>
      </c>
      <c r="W44" s="157"/>
      <c r="X44" s="157" t="s">
        <v>292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293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240" t="s">
        <v>2610</v>
      </c>
      <c r="D45" s="241"/>
      <c r="E45" s="241"/>
      <c r="F45" s="241"/>
      <c r="G45" s="241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1514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7">
        <v>17</v>
      </c>
      <c r="B46" s="168" t="s">
        <v>2636</v>
      </c>
      <c r="C46" s="184" t="s">
        <v>2615</v>
      </c>
      <c r="D46" s="169" t="s">
        <v>1928</v>
      </c>
      <c r="E46" s="170">
        <v>1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15</v>
      </c>
      <c r="M46" s="172">
        <f>G46*(1+L46/100)</f>
        <v>0</v>
      </c>
      <c r="N46" s="172">
        <v>0</v>
      </c>
      <c r="O46" s="172">
        <f>ROUND(E46*N46,2)</f>
        <v>0</v>
      </c>
      <c r="P46" s="172">
        <v>0</v>
      </c>
      <c r="Q46" s="172">
        <f>ROUND(E46*P46,2)</f>
        <v>0</v>
      </c>
      <c r="R46" s="172"/>
      <c r="S46" s="172" t="s">
        <v>282</v>
      </c>
      <c r="T46" s="173" t="s">
        <v>283</v>
      </c>
      <c r="U46" s="157">
        <v>0</v>
      </c>
      <c r="V46" s="157">
        <f>ROUND(E46*U46,2)</f>
        <v>0</v>
      </c>
      <c r="W46" s="157"/>
      <c r="X46" s="157" t="s">
        <v>292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293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240" t="s">
        <v>2616</v>
      </c>
      <c r="D47" s="241"/>
      <c r="E47" s="241"/>
      <c r="F47" s="241"/>
      <c r="G47" s="241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1514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242" t="s">
        <v>2617</v>
      </c>
      <c r="D48" s="243"/>
      <c r="E48" s="243"/>
      <c r="F48" s="243"/>
      <c r="G48" s="243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1514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67">
        <v>18</v>
      </c>
      <c r="B49" s="168" t="s">
        <v>2637</v>
      </c>
      <c r="C49" s="184" t="s">
        <v>2638</v>
      </c>
      <c r="D49" s="169" t="s">
        <v>1928</v>
      </c>
      <c r="E49" s="170">
        <v>4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15</v>
      </c>
      <c r="M49" s="172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2"/>
      <c r="S49" s="172" t="s">
        <v>282</v>
      </c>
      <c r="T49" s="173" t="s">
        <v>283</v>
      </c>
      <c r="U49" s="157">
        <v>0</v>
      </c>
      <c r="V49" s="157">
        <f>ROUND(E49*U49,2)</f>
        <v>0</v>
      </c>
      <c r="W49" s="157"/>
      <c r="X49" s="157" t="s">
        <v>292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293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240" t="s">
        <v>2639</v>
      </c>
      <c r="D50" s="241"/>
      <c r="E50" s="241"/>
      <c r="F50" s="241"/>
      <c r="G50" s="241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1514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7">
        <v>19</v>
      </c>
      <c r="B51" s="168" t="s">
        <v>2640</v>
      </c>
      <c r="C51" s="184" t="s">
        <v>2641</v>
      </c>
      <c r="D51" s="169" t="s">
        <v>1928</v>
      </c>
      <c r="E51" s="170">
        <v>6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15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/>
      <c r="S51" s="172" t="s">
        <v>282</v>
      </c>
      <c r="T51" s="173" t="s">
        <v>283</v>
      </c>
      <c r="U51" s="157">
        <v>0</v>
      </c>
      <c r="V51" s="157">
        <f>ROUND(E51*U51,2)</f>
        <v>0</v>
      </c>
      <c r="W51" s="157"/>
      <c r="X51" s="157" t="s">
        <v>292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293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240" t="s">
        <v>2642</v>
      </c>
      <c r="D52" s="241"/>
      <c r="E52" s="241"/>
      <c r="F52" s="241"/>
      <c r="G52" s="241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1514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20</v>
      </c>
      <c r="B53" s="168" t="s">
        <v>2643</v>
      </c>
      <c r="C53" s="184" t="s">
        <v>2644</v>
      </c>
      <c r="D53" s="169" t="s">
        <v>2645</v>
      </c>
      <c r="E53" s="170">
        <v>1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15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/>
      <c r="S53" s="172" t="s">
        <v>282</v>
      </c>
      <c r="T53" s="173" t="s">
        <v>283</v>
      </c>
      <c r="U53" s="157">
        <v>0</v>
      </c>
      <c r="V53" s="157">
        <f>ROUND(E53*U53,2)</f>
        <v>0</v>
      </c>
      <c r="W53" s="157"/>
      <c r="X53" s="157" t="s">
        <v>292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293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240" t="s">
        <v>2646</v>
      </c>
      <c r="D54" s="241"/>
      <c r="E54" s="241"/>
      <c r="F54" s="241"/>
      <c r="G54" s="241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1514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67">
        <v>21</v>
      </c>
      <c r="B55" s="168" t="s">
        <v>2647</v>
      </c>
      <c r="C55" s="184" t="s">
        <v>2629</v>
      </c>
      <c r="D55" s="169" t="s">
        <v>2620</v>
      </c>
      <c r="E55" s="170">
        <v>32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15</v>
      </c>
      <c r="M55" s="172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/>
      <c r="S55" s="172" t="s">
        <v>282</v>
      </c>
      <c r="T55" s="173" t="s">
        <v>283</v>
      </c>
      <c r="U55" s="157">
        <v>0</v>
      </c>
      <c r="V55" s="157">
        <f>ROUND(E55*U55,2)</f>
        <v>0</v>
      </c>
      <c r="W55" s="157"/>
      <c r="X55" s="157" t="s">
        <v>292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293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40" t="s">
        <v>2648</v>
      </c>
      <c r="D56" s="241"/>
      <c r="E56" s="241"/>
      <c r="F56" s="241"/>
      <c r="G56" s="241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1514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161" t="s">
        <v>277</v>
      </c>
      <c r="B57" s="162" t="s">
        <v>129</v>
      </c>
      <c r="C57" s="183" t="s">
        <v>130</v>
      </c>
      <c r="D57" s="163"/>
      <c r="E57" s="164"/>
      <c r="F57" s="165"/>
      <c r="G57" s="165">
        <f>SUMIF(AG58:AG60,"&lt;&gt;NOR",G58:G60)</f>
        <v>0</v>
      </c>
      <c r="H57" s="165"/>
      <c r="I57" s="165">
        <f>SUM(I58:I60)</f>
        <v>0</v>
      </c>
      <c r="J57" s="165"/>
      <c r="K57" s="165">
        <f>SUM(K58:K60)</f>
        <v>0</v>
      </c>
      <c r="L57" s="165"/>
      <c r="M57" s="165">
        <f>SUM(M58:M60)</f>
        <v>0</v>
      </c>
      <c r="N57" s="165"/>
      <c r="O57" s="165">
        <f>SUM(O58:O60)</f>
        <v>0</v>
      </c>
      <c r="P57" s="165"/>
      <c r="Q57" s="165">
        <f>SUM(Q58:Q60)</f>
        <v>0</v>
      </c>
      <c r="R57" s="165"/>
      <c r="S57" s="165"/>
      <c r="T57" s="166"/>
      <c r="U57" s="160"/>
      <c r="V57" s="160">
        <f>SUM(V58:V60)</f>
        <v>0</v>
      </c>
      <c r="W57" s="160"/>
      <c r="X57" s="160"/>
      <c r="AG57" t="s">
        <v>278</v>
      </c>
    </row>
    <row r="58" spans="1:60" outlineLevel="1" x14ac:dyDescent="0.2">
      <c r="A58" s="174">
        <v>22</v>
      </c>
      <c r="B58" s="175" t="s">
        <v>1969</v>
      </c>
      <c r="C58" s="186" t="s">
        <v>2649</v>
      </c>
      <c r="D58" s="176" t="s">
        <v>2650</v>
      </c>
      <c r="E58" s="177">
        <v>1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15</v>
      </c>
      <c r="M58" s="179">
        <f>G58*(1+L58/100)</f>
        <v>0</v>
      </c>
      <c r="N58" s="179">
        <v>0</v>
      </c>
      <c r="O58" s="179">
        <f>ROUND(E58*N58,2)</f>
        <v>0</v>
      </c>
      <c r="P58" s="179">
        <v>0</v>
      </c>
      <c r="Q58" s="179">
        <f>ROUND(E58*P58,2)</f>
        <v>0</v>
      </c>
      <c r="R58" s="179"/>
      <c r="S58" s="179" t="s">
        <v>282</v>
      </c>
      <c r="T58" s="180" t="s">
        <v>283</v>
      </c>
      <c r="U58" s="157">
        <v>0</v>
      </c>
      <c r="V58" s="157">
        <f>ROUND(E58*U58,2)</f>
        <v>0</v>
      </c>
      <c r="W58" s="157"/>
      <c r="X58" s="157" t="s">
        <v>292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293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4">
        <v>23</v>
      </c>
      <c r="B59" s="175" t="s">
        <v>1971</v>
      </c>
      <c r="C59" s="186" t="s">
        <v>2651</v>
      </c>
      <c r="D59" s="176" t="s">
        <v>2650</v>
      </c>
      <c r="E59" s="177">
        <v>1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15</v>
      </c>
      <c r="M59" s="179">
        <f>G59*(1+L59/100)</f>
        <v>0</v>
      </c>
      <c r="N59" s="179">
        <v>0</v>
      </c>
      <c r="O59" s="179">
        <f>ROUND(E59*N59,2)</f>
        <v>0</v>
      </c>
      <c r="P59" s="179">
        <v>0</v>
      </c>
      <c r="Q59" s="179">
        <f>ROUND(E59*P59,2)</f>
        <v>0</v>
      </c>
      <c r="R59" s="179"/>
      <c r="S59" s="179" t="s">
        <v>282</v>
      </c>
      <c r="T59" s="180" t="s">
        <v>283</v>
      </c>
      <c r="U59" s="157">
        <v>0</v>
      </c>
      <c r="V59" s="157">
        <f>ROUND(E59*U59,2)</f>
        <v>0</v>
      </c>
      <c r="W59" s="157"/>
      <c r="X59" s="157" t="s">
        <v>292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293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4">
        <v>24</v>
      </c>
      <c r="B60" s="175" t="s">
        <v>1973</v>
      </c>
      <c r="C60" s="186" t="s">
        <v>2652</v>
      </c>
      <c r="D60" s="176" t="s">
        <v>2650</v>
      </c>
      <c r="E60" s="177">
        <v>1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15</v>
      </c>
      <c r="M60" s="179">
        <f>G60*(1+L60/100)</f>
        <v>0</v>
      </c>
      <c r="N60" s="179">
        <v>0</v>
      </c>
      <c r="O60" s="179">
        <f>ROUND(E60*N60,2)</f>
        <v>0</v>
      </c>
      <c r="P60" s="179">
        <v>0</v>
      </c>
      <c r="Q60" s="179">
        <f>ROUND(E60*P60,2)</f>
        <v>0</v>
      </c>
      <c r="R60" s="179"/>
      <c r="S60" s="179" t="s">
        <v>282</v>
      </c>
      <c r="T60" s="180" t="s">
        <v>283</v>
      </c>
      <c r="U60" s="157">
        <v>0</v>
      </c>
      <c r="V60" s="157">
        <f>ROUND(E60*U60,2)</f>
        <v>0</v>
      </c>
      <c r="W60" s="157"/>
      <c r="X60" s="157" t="s">
        <v>284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285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1" t="s">
        <v>277</v>
      </c>
      <c r="B61" s="162" t="s">
        <v>132</v>
      </c>
      <c r="C61" s="183" t="s">
        <v>133</v>
      </c>
      <c r="D61" s="163"/>
      <c r="E61" s="164"/>
      <c r="F61" s="165"/>
      <c r="G61" s="165">
        <f>SUMIF(AG62:AG65,"&lt;&gt;NOR",G62:G65)</f>
        <v>0</v>
      </c>
      <c r="H61" s="165"/>
      <c r="I61" s="165">
        <f>SUM(I62:I65)</f>
        <v>0</v>
      </c>
      <c r="J61" s="165"/>
      <c r="K61" s="165">
        <f>SUM(K62:K65)</f>
        <v>0</v>
      </c>
      <c r="L61" s="165"/>
      <c r="M61" s="165">
        <f>SUM(M62:M65)</f>
        <v>0</v>
      </c>
      <c r="N61" s="165"/>
      <c r="O61" s="165">
        <f>SUM(O62:O65)</f>
        <v>0</v>
      </c>
      <c r="P61" s="165"/>
      <c r="Q61" s="165">
        <f>SUM(Q62:Q65)</f>
        <v>0</v>
      </c>
      <c r="R61" s="165"/>
      <c r="S61" s="165"/>
      <c r="T61" s="166"/>
      <c r="U61" s="160"/>
      <c r="V61" s="160">
        <f>SUM(V62:V65)</f>
        <v>0</v>
      </c>
      <c r="W61" s="160"/>
      <c r="X61" s="160"/>
      <c r="AG61" t="s">
        <v>278</v>
      </c>
    </row>
    <row r="62" spans="1:60" outlineLevel="1" x14ac:dyDescent="0.2">
      <c r="A62" s="174">
        <v>25</v>
      </c>
      <c r="B62" s="175" t="s">
        <v>2653</v>
      </c>
      <c r="C62" s="186" t="s">
        <v>2654</v>
      </c>
      <c r="D62" s="176" t="s">
        <v>2372</v>
      </c>
      <c r="E62" s="177">
        <v>1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15</v>
      </c>
      <c r="M62" s="179">
        <f>G62*(1+L62/100)</f>
        <v>0</v>
      </c>
      <c r="N62" s="179">
        <v>0</v>
      </c>
      <c r="O62" s="179">
        <f>ROUND(E62*N62,2)</f>
        <v>0</v>
      </c>
      <c r="P62" s="179">
        <v>0</v>
      </c>
      <c r="Q62" s="179">
        <f>ROUND(E62*P62,2)</f>
        <v>0</v>
      </c>
      <c r="R62" s="179"/>
      <c r="S62" s="179" t="s">
        <v>282</v>
      </c>
      <c r="T62" s="180" t="s">
        <v>283</v>
      </c>
      <c r="U62" s="157">
        <v>0</v>
      </c>
      <c r="V62" s="157">
        <f>ROUND(E62*U62,2)</f>
        <v>0</v>
      </c>
      <c r="W62" s="157"/>
      <c r="X62" s="157" t="s">
        <v>292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2655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4">
        <v>26</v>
      </c>
      <c r="B63" s="175" t="s">
        <v>2656</v>
      </c>
      <c r="C63" s="186" t="s">
        <v>2657</v>
      </c>
      <c r="D63" s="176" t="s">
        <v>2372</v>
      </c>
      <c r="E63" s="177">
        <v>1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15</v>
      </c>
      <c r="M63" s="179">
        <f>G63*(1+L63/100)</f>
        <v>0</v>
      </c>
      <c r="N63" s="179">
        <v>0</v>
      </c>
      <c r="O63" s="179">
        <f>ROUND(E63*N63,2)</f>
        <v>0</v>
      </c>
      <c r="P63" s="179">
        <v>0</v>
      </c>
      <c r="Q63" s="179">
        <f>ROUND(E63*P63,2)</f>
        <v>0</v>
      </c>
      <c r="R63" s="179"/>
      <c r="S63" s="179" t="s">
        <v>282</v>
      </c>
      <c r="T63" s="180" t="s">
        <v>283</v>
      </c>
      <c r="U63" s="157">
        <v>0</v>
      </c>
      <c r="V63" s="157">
        <f>ROUND(E63*U63,2)</f>
        <v>0</v>
      </c>
      <c r="W63" s="157"/>
      <c r="X63" s="157" t="s">
        <v>292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2655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4">
        <v>27</v>
      </c>
      <c r="B64" s="175" t="s">
        <v>2658</v>
      </c>
      <c r="C64" s="186" t="s">
        <v>2659</v>
      </c>
      <c r="D64" s="176" t="s">
        <v>2372</v>
      </c>
      <c r="E64" s="177">
        <v>1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15</v>
      </c>
      <c r="M64" s="179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79"/>
      <c r="S64" s="179" t="s">
        <v>282</v>
      </c>
      <c r="T64" s="180" t="s">
        <v>283</v>
      </c>
      <c r="U64" s="157">
        <v>0</v>
      </c>
      <c r="V64" s="157">
        <f>ROUND(E64*U64,2)</f>
        <v>0</v>
      </c>
      <c r="W64" s="157"/>
      <c r="X64" s="157" t="s">
        <v>292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2655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67">
        <v>28</v>
      </c>
      <c r="B65" s="168" t="s">
        <v>2660</v>
      </c>
      <c r="C65" s="184" t="s">
        <v>2661</v>
      </c>
      <c r="D65" s="169" t="s">
        <v>2372</v>
      </c>
      <c r="E65" s="170">
        <v>1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15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/>
      <c r="S65" s="172" t="s">
        <v>282</v>
      </c>
      <c r="T65" s="173" t="s">
        <v>283</v>
      </c>
      <c r="U65" s="157">
        <v>0</v>
      </c>
      <c r="V65" s="157">
        <f>ROUND(E65*U65,2)</f>
        <v>0</v>
      </c>
      <c r="W65" s="157"/>
      <c r="X65" s="157" t="s">
        <v>292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2655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5"/>
      <c r="B66" s="6"/>
      <c r="C66" s="187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AE66">
        <v>15</v>
      </c>
      <c r="AF66">
        <v>21</v>
      </c>
    </row>
    <row r="67" spans="1:60" x14ac:dyDescent="0.2">
      <c r="A67" s="151"/>
      <c r="B67" s="152" t="s">
        <v>29</v>
      </c>
      <c r="C67" s="188"/>
      <c r="D67" s="153"/>
      <c r="E67" s="154"/>
      <c r="F67" s="154"/>
      <c r="G67" s="182">
        <f>G8+G21+G43+G57+G61</f>
        <v>0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AE67">
        <f>SUMIF(L7:L65,AE66,G7:G65)</f>
        <v>0</v>
      </c>
      <c r="AF67">
        <f>SUMIF(L7:L65,AF66,G7:G65)</f>
        <v>0</v>
      </c>
      <c r="AG67" t="s">
        <v>1923</v>
      </c>
    </row>
    <row r="68" spans="1:60" x14ac:dyDescent="0.2">
      <c r="C68" s="189"/>
      <c r="D68" s="139"/>
      <c r="AG68" t="s">
        <v>1925</v>
      </c>
    </row>
    <row r="69" spans="1:60" x14ac:dyDescent="0.2">
      <c r="D69" s="139"/>
    </row>
    <row r="70" spans="1:60" x14ac:dyDescent="0.2">
      <c r="D70" s="139"/>
    </row>
    <row r="71" spans="1:60" x14ac:dyDescent="0.2">
      <c r="D71" s="139"/>
    </row>
    <row r="72" spans="1:60" x14ac:dyDescent="0.2">
      <c r="D72" s="139"/>
    </row>
    <row r="73" spans="1:60" x14ac:dyDescent="0.2">
      <c r="D73" s="139"/>
    </row>
    <row r="74" spans="1:60" x14ac:dyDescent="0.2">
      <c r="D74" s="139"/>
    </row>
    <row r="75" spans="1:60" x14ac:dyDescent="0.2">
      <c r="D75" s="139"/>
    </row>
    <row r="76" spans="1:60" x14ac:dyDescent="0.2">
      <c r="D76" s="139"/>
    </row>
    <row r="77" spans="1:60" x14ac:dyDescent="0.2">
      <c r="D77" s="139"/>
    </row>
    <row r="78" spans="1:60" x14ac:dyDescent="0.2">
      <c r="D78" s="139"/>
    </row>
    <row r="79" spans="1:60" x14ac:dyDescent="0.2">
      <c r="D79" s="139"/>
    </row>
    <row r="80" spans="1:60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AIoibJaqVRH5URAIutbFBrjLiGK53FdezK/ewyVQZ10Q04zXC/IK5bBLF24aS/ekCmWxG2yDAwLTVLG4FZmpMw==" saltValue="aXgfWGK7yrcfd4JxZC2oqg==" spinCount="100000" sheet="1"/>
  <mergeCells count="29"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3:G23"/>
    <mergeCell ref="C47:G47"/>
    <mergeCell ref="C26:G26"/>
    <mergeCell ref="C28:G28"/>
    <mergeCell ref="C29:G29"/>
    <mergeCell ref="C31:G31"/>
    <mergeCell ref="C33:G33"/>
    <mergeCell ref="C35:G35"/>
    <mergeCell ref="C37:G37"/>
    <mergeCell ref="C39:G39"/>
    <mergeCell ref="C41:G41"/>
    <mergeCell ref="C42:G42"/>
    <mergeCell ref="C45:G45"/>
    <mergeCell ref="C48:G48"/>
    <mergeCell ref="C50:G50"/>
    <mergeCell ref="C52:G52"/>
    <mergeCell ref="C54:G54"/>
    <mergeCell ref="C56:G56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58</v>
      </c>
      <c r="C3" s="245" t="s">
        <v>59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74</v>
      </c>
      <c r="C4" s="248" t="s">
        <v>75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104</v>
      </c>
      <c r="C8" s="183" t="s">
        <v>105</v>
      </c>
      <c r="D8" s="163"/>
      <c r="E8" s="164"/>
      <c r="F8" s="165"/>
      <c r="G8" s="165">
        <f>SUMIF(AG9:AG19,"&lt;&gt;NOR",G9:G19)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5"/>
      <c r="O8" s="165">
        <f>SUM(O9:O19)</f>
        <v>0</v>
      </c>
      <c r="P8" s="165"/>
      <c r="Q8" s="165">
        <f>SUM(Q9:Q19)</f>
        <v>0</v>
      </c>
      <c r="R8" s="165"/>
      <c r="S8" s="165"/>
      <c r="T8" s="166"/>
      <c r="U8" s="160"/>
      <c r="V8" s="160">
        <f>SUM(V9:V19)</f>
        <v>0</v>
      </c>
      <c r="W8" s="160"/>
      <c r="X8" s="160"/>
      <c r="AG8" t="s">
        <v>278</v>
      </c>
    </row>
    <row r="9" spans="1:60" outlineLevel="1" x14ac:dyDescent="0.2">
      <c r="A9" s="174">
        <v>1</v>
      </c>
      <c r="B9" s="175" t="s">
        <v>1926</v>
      </c>
      <c r="C9" s="186" t="s">
        <v>2662</v>
      </c>
      <c r="D9" s="176" t="s">
        <v>1928</v>
      </c>
      <c r="E9" s="177">
        <v>1</v>
      </c>
      <c r="F9" s="178"/>
      <c r="G9" s="179">
        <f t="shared" ref="G9:G19" si="0">ROUND(E9*F9,2)</f>
        <v>0</v>
      </c>
      <c r="H9" s="178"/>
      <c r="I9" s="179">
        <f t="shared" ref="I9:I19" si="1">ROUND(E9*H9,2)</f>
        <v>0</v>
      </c>
      <c r="J9" s="178"/>
      <c r="K9" s="179">
        <f t="shared" ref="K9:K19" si="2">ROUND(E9*J9,2)</f>
        <v>0</v>
      </c>
      <c r="L9" s="179">
        <v>15</v>
      </c>
      <c r="M9" s="179">
        <f t="shared" ref="M9:M19" si="3">G9*(1+L9/100)</f>
        <v>0</v>
      </c>
      <c r="N9" s="179">
        <v>0</v>
      </c>
      <c r="O9" s="179">
        <f t="shared" ref="O9:O19" si="4">ROUND(E9*N9,2)</f>
        <v>0</v>
      </c>
      <c r="P9" s="179">
        <v>0</v>
      </c>
      <c r="Q9" s="179">
        <f t="shared" ref="Q9:Q19" si="5">ROUND(E9*P9,2)</f>
        <v>0</v>
      </c>
      <c r="R9" s="179"/>
      <c r="S9" s="179" t="s">
        <v>282</v>
      </c>
      <c r="T9" s="180" t="s">
        <v>283</v>
      </c>
      <c r="U9" s="157">
        <v>0</v>
      </c>
      <c r="V9" s="157">
        <f t="shared" ref="V9:V19" si="6"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293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4">
        <v>2</v>
      </c>
      <c r="B10" s="175" t="s">
        <v>1929</v>
      </c>
      <c r="C10" s="186" t="s">
        <v>2663</v>
      </c>
      <c r="D10" s="176" t="s">
        <v>1928</v>
      </c>
      <c r="E10" s="177">
        <v>1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15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282</v>
      </c>
      <c r="T10" s="180" t="s">
        <v>283</v>
      </c>
      <c r="U10" s="157">
        <v>0</v>
      </c>
      <c r="V10" s="157">
        <f t="shared" si="6"/>
        <v>0</v>
      </c>
      <c r="W10" s="157"/>
      <c r="X10" s="157" t="s">
        <v>292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293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3</v>
      </c>
      <c r="B11" s="175" t="s">
        <v>1931</v>
      </c>
      <c r="C11" s="186" t="s">
        <v>2664</v>
      </c>
      <c r="D11" s="176" t="s">
        <v>1928</v>
      </c>
      <c r="E11" s="177">
        <v>3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15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282</v>
      </c>
      <c r="T11" s="180" t="s">
        <v>283</v>
      </c>
      <c r="U11" s="157">
        <v>0</v>
      </c>
      <c r="V11" s="157">
        <f t="shared" si="6"/>
        <v>0</v>
      </c>
      <c r="W11" s="157"/>
      <c r="X11" s="157" t="s">
        <v>292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293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4">
        <v>4</v>
      </c>
      <c r="B12" s="175" t="s">
        <v>1933</v>
      </c>
      <c r="C12" s="186" t="s">
        <v>2665</v>
      </c>
      <c r="D12" s="176" t="s">
        <v>1928</v>
      </c>
      <c r="E12" s="177">
        <v>72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15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282</v>
      </c>
      <c r="T12" s="180" t="s">
        <v>283</v>
      </c>
      <c r="U12" s="157">
        <v>0</v>
      </c>
      <c r="V12" s="157">
        <f t="shared" si="6"/>
        <v>0</v>
      </c>
      <c r="W12" s="157"/>
      <c r="X12" s="157" t="s">
        <v>292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293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5</v>
      </c>
      <c r="B13" s="175" t="s">
        <v>1935</v>
      </c>
      <c r="C13" s="186" t="s">
        <v>2666</v>
      </c>
      <c r="D13" s="176" t="s">
        <v>1928</v>
      </c>
      <c r="E13" s="177">
        <v>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15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282</v>
      </c>
      <c r="T13" s="180" t="s">
        <v>283</v>
      </c>
      <c r="U13" s="157">
        <v>0</v>
      </c>
      <c r="V13" s="157">
        <f t="shared" si="6"/>
        <v>0</v>
      </c>
      <c r="W13" s="157"/>
      <c r="X13" s="157" t="s">
        <v>292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293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4">
        <v>6</v>
      </c>
      <c r="B14" s="175" t="s">
        <v>1937</v>
      </c>
      <c r="C14" s="186" t="s">
        <v>2667</v>
      </c>
      <c r="D14" s="176" t="s">
        <v>1928</v>
      </c>
      <c r="E14" s="177">
        <v>4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15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282</v>
      </c>
      <c r="T14" s="180" t="s">
        <v>283</v>
      </c>
      <c r="U14" s="157">
        <v>0</v>
      </c>
      <c r="V14" s="157">
        <f t="shared" si="6"/>
        <v>0</v>
      </c>
      <c r="W14" s="157"/>
      <c r="X14" s="157" t="s">
        <v>292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293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7</v>
      </c>
      <c r="B15" s="175" t="s">
        <v>1939</v>
      </c>
      <c r="C15" s="186" t="s">
        <v>2668</v>
      </c>
      <c r="D15" s="176" t="s">
        <v>1928</v>
      </c>
      <c r="E15" s="177">
        <v>1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15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282</v>
      </c>
      <c r="T15" s="180" t="s">
        <v>283</v>
      </c>
      <c r="U15" s="157">
        <v>0</v>
      </c>
      <c r="V15" s="157">
        <f t="shared" si="6"/>
        <v>0</v>
      </c>
      <c r="W15" s="157"/>
      <c r="X15" s="157" t="s">
        <v>292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293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8</v>
      </c>
      <c r="B16" s="175" t="s">
        <v>1941</v>
      </c>
      <c r="C16" s="186" t="s">
        <v>2669</v>
      </c>
      <c r="D16" s="176" t="s">
        <v>1928</v>
      </c>
      <c r="E16" s="177">
        <v>1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15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282</v>
      </c>
      <c r="T16" s="180" t="s">
        <v>283</v>
      </c>
      <c r="U16" s="157">
        <v>0</v>
      </c>
      <c r="V16" s="157">
        <f t="shared" si="6"/>
        <v>0</v>
      </c>
      <c r="W16" s="157"/>
      <c r="X16" s="157" t="s">
        <v>292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293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4">
        <v>9</v>
      </c>
      <c r="B17" s="175" t="s">
        <v>1943</v>
      </c>
      <c r="C17" s="186" t="s">
        <v>2670</v>
      </c>
      <c r="D17" s="176" t="s">
        <v>1928</v>
      </c>
      <c r="E17" s="177">
        <v>1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15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282</v>
      </c>
      <c r="T17" s="180" t="s">
        <v>283</v>
      </c>
      <c r="U17" s="157">
        <v>0</v>
      </c>
      <c r="V17" s="157">
        <f t="shared" si="6"/>
        <v>0</v>
      </c>
      <c r="W17" s="157"/>
      <c r="X17" s="157" t="s">
        <v>292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293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4">
        <v>10</v>
      </c>
      <c r="B18" s="175" t="s">
        <v>1945</v>
      </c>
      <c r="C18" s="186" t="s">
        <v>2671</v>
      </c>
      <c r="D18" s="176" t="s">
        <v>1928</v>
      </c>
      <c r="E18" s="177">
        <v>6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15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282</v>
      </c>
      <c r="T18" s="180" t="s">
        <v>283</v>
      </c>
      <c r="U18" s="157">
        <v>0</v>
      </c>
      <c r="V18" s="157">
        <f t="shared" si="6"/>
        <v>0</v>
      </c>
      <c r="W18" s="157"/>
      <c r="X18" s="157" t="s">
        <v>292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293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4">
        <v>11</v>
      </c>
      <c r="B19" s="175" t="s">
        <v>1947</v>
      </c>
      <c r="C19" s="186" t="s">
        <v>2672</v>
      </c>
      <c r="D19" s="176" t="s">
        <v>1928</v>
      </c>
      <c r="E19" s="177">
        <v>1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15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282</v>
      </c>
      <c r="T19" s="180" t="s">
        <v>283</v>
      </c>
      <c r="U19" s="157">
        <v>0</v>
      </c>
      <c r="V19" s="157">
        <f t="shared" si="6"/>
        <v>0</v>
      </c>
      <c r="W19" s="157"/>
      <c r="X19" s="157" t="s">
        <v>292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293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1" t="s">
        <v>277</v>
      </c>
      <c r="B20" s="162" t="s">
        <v>122</v>
      </c>
      <c r="C20" s="183" t="s">
        <v>123</v>
      </c>
      <c r="D20" s="163"/>
      <c r="E20" s="164"/>
      <c r="F20" s="165"/>
      <c r="G20" s="165">
        <f>SUMIF(AG21:AG23,"&lt;&gt;NOR",G21:G23)</f>
        <v>0</v>
      </c>
      <c r="H20" s="165"/>
      <c r="I20" s="165">
        <f>SUM(I21:I23)</f>
        <v>0</v>
      </c>
      <c r="J20" s="165"/>
      <c r="K20" s="165">
        <f>SUM(K21:K23)</f>
        <v>0</v>
      </c>
      <c r="L20" s="165"/>
      <c r="M20" s="165">
        <f>SUM(M21:M23)</f>
        <v>0</v>
      </c>
      <c r="N20" s="165"/>
      <c r="O20" s="165">
        <f>SUM(O21:O23)</f>
        <v>0</v>
      </c>
      <c r="P20" s="165"/>
      <c r="Q20" s="165">
        <f>SUM(Q21:Q23)</f>
        <v>0</v>
      </c>
      <c r="R20" s="165"/>
      <c r="S20" s="165"/>
      <c r="T20" s="166"/>
      <c r="U20" s="160"/>
      <c r="V20" s="160">
        <f>SUM(V21:V23)</f>
        <v>0</v>
      </c>
      <c r="W20" s="160"/>
      <c r="X20" s="160"/>
      <c r="AG20" t="s">
        <v>278</v>
      </c>
    </row>
    <row r="21" spans="1:60" outlineLevel="1" x14ac:dyDescent="0.2">
      <c r="A21" s="174">
        <v>12</v>
      </c>
      <c r="B21" s="175" t="s">
        <v>1949</v>
      </c>
      <c r="C21" s="186" t="s">
        <v>2673</v>
      </c>
      <c r="D21" s="176" t="s">
        <v>445</v>
      </c>
      <c r="E21" s="177">
        <v>3930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15</v>
      </c>
      <c r="M21" s="179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79"/>
      <c r="S21" s="179" t="s">
        <v>282</v>
      </c>
      <c r="T21" s="180" t="s">
        <v>283</v>
      </c>
      <c r="U21" s="157">
        <v>0</v>
      </c>
      <c r="V21" s="157">
        <f>ROUND(E21*U21,2)</f>
        <v>0</v>
      </c>
      <c r="W21" s="157"/>
      <c r="X21" s="157" t="s">
        <v>292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293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13</v>
      </c>
      <c r="B22" s="175" t="s">
        <v>1951</v>
      </c>
      <c r="C22" s="186" t="s">
        <v>2674</v>
      </c>
      <c r="D22" s="176" t="s">
        <v>1928</v>
      </c>
      <c r="E22" s="177">
        <v>32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15</v>
      </c>
      <c r="M22" s="179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79"/>
      <c r="S22" s="179" t="s">
        <v>282</v>
      </c>
      <c r="T22" s="180" t="s">
        <v>283</v>
      </c>
      <c r="U22" s="157">
        <v>0</v>
      </c>
      <c r="V22" s="157">
        <f>ROUND(E22*U22,2)</f>
        <v>0</v>
      </c>
      <c r="W22" s="157"/>
      <c r="X22" s="157" t="s">
        <v>284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285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14</v>
      </c>
      <c r="B23" s="175" t="s">
        <v>1953</v>
      </c>
      <c r="C23" s="186" t="s">
        <v>2675</v>
      </c>
      <c r="D23" s="176" t="s">
        <v>1928</v>
      </c>
      <c r="E23" s="177">
        <v>32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15</v>
      </c>
      <c r="M23" s="179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79"/>
      <c r="S23" s="179" t="s">
        <v>282</v>
      </c>
      <c r="T23" s="180" t="s">
        <v>283</v>
      </c>
      <c r="U23" s="157">
        <v>0</v>
      </c>
      <c r="V23" s="157">
        <f>ROUND(E23*U23,2)</f>
        <v>0</v>
      </c>
      <c r="W23" s="157"/>
      <c r="X23" s="157" t="s">
        <v>284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285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1" t="s">
        <v>277</v>
      </c>
      <c r="B24" s="162" t="s">
        <v>125</v>
      </c>
      <c r="C24" s="183" t="s">
        <v>126</v>
      </c>
      <c r="D24" s="163"/>
      <c r="E24" s="164"/>
      <c r="F24" s="165"/>
      <c r="G24" s="165">
        <f>SUMIF(AG25:AG43,"&lt;&gt;NOR",G25:G43)</f>
        <v>0</v>
      </c>
      <c r="H24" s="165"/>
      <c r="I24" s="165">
        <f>SUM(I25:I43)</f>
        <v>0</v>
      </c>
      <c r="J24" s="165"/>
      <c r="K24" s="165">
        <f>SUM(K25:K43)</f>
        <v>0</v>
      </c>
      <c r="L24" s="165"/>
      <c r="M24" s="165">
        <f>SUM(M25:M43)</f>
        <v>0</v>
      </c>
      <c r="N24" s="165"/>
      <c r="O24" s="165">
        <f>SUM(O25:O43)</f>
        <v>0</v>
      </c>
      <c r="P24" s="165"/>
      <c r="Q24" s="165">
        <f>SUM(Q25:Q43)</f>
        <v>0</v>
      </c>
      <c r="R24" s="165"/>
      <c r="S24" s="165"/>
      <c r="T24" s="166"/>
      <c r="U24" s="160"/>
      <c r="V24" s="160">
        <f>SUM(V25:V43)</f>
        <v>0</v>
      </c>
      <c r="W24" s="160"/>
      <c r="X24" s="160"/>
      <c r="AG24" t="s">
        <v>278</v>
      </c>
    </row>
    <row r="25" spans="1:60" outlineLevel="1" x14ac:dyDescent="0.2">
      <c r="A25" s="174">
        <v>15</v>
      </c>
      <c r="B25" s="175" t="s">
        <v>1955</v>
      </c>
      <c r="C25" s="186" t="s">
        <v>2676</v>
      </c>
      <c r="D25" s="176" t="s">
        <v>1928</v>
      </c>
      <c r="E25" s="177">
        <v>29</v>
      </c>
      <c r="F25" s="178"/>
      <c r="G25" s="179">
        <f t="shared" ref="G25:G43" si="7">ROUND(E25*F25,2)</f>
        <v>0</v>
      </c>
      <c r="H25" s="178"/>
      <c r="I25" s="179">
        <f t="shared" ref="I25:I43" si="8">ROUND(E25*H25,2)</f>
        <v>0</v>
      </c>
      <c r="J25" s="178"/>
      <c r="K25" s="179">
        <f t="shared" ref="K25:K43" si="9">ROUND(E25*J25,2)</f>
        <v>0</v>
      </c>
      <c r="L25" s="179">
        <v>15</v>
      </c>
      <c r="M25" s="179">
        <f t="shared" ref="M25:M43" si="10">G25*(1+L25/100)</f>
        <v>0</v>
      </c>
      <c r="N25" s="179">
        <v>0</v>
      </c>
      <c r="O25" s="179">
        <f t="shared" ref="O25:O43" si="11">ROUND(E25*N25,2)</f>
        <v>0</v>
      </c>
      <c r="P25" s="179">
        <v>0</v>
      </c>
      <c r="Q25" s="179">
        <f t="shared" ref="Q25:Q43" si="12">ROUND(E25*P25,2)</f>
        <v>0</v>
      </c>
      <c r="R25" s="179"/>
      <c r="S25" s="179" t="s">
        <v>282</v>
      </c>
      <c r="T25" s="180" t="s">
        <v>283</v>
      </c>
      <c r="U25" s="157">
        <v>0</v>
      </c>
      <c r="V25" s="157">
        <f t="shared" ref="V25:V43" si="13">ROUND(E25*U25,2)</f>
        <v>0</v>
      </c>
      <c r="W25" s="157"/>
      <c r="X25" s="157" t="s">
        <v>292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293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4">
        <v>16</v>
      </c>
      <c r="B26" s="175" t="s">
        <v>1957</v>
      </c>
      <c r="C26" s="186" t="s">
        <v>2677</v>
      </c>
      <c r="D26" s="176" t="s">
        <v>445</v>
      </c>
      <c r="E26" s="177">
        <v>610</v>
      </c>
      <c r="F26" s="178"/>
      <c r="G26" s="179">
        <f t="shared" si="7"/>
        <v>0</v>
      </c>
      <c r="H26" s="178"/>
      <c r="I26" s="179">
        <f t="shared" si="8"/>
        <v>0</v>
      </c>
      <c r="J26" s="178"/>
      <c r="K26" s="179">
        <f t="shared" si="9"/>
        <v>0</v>
      </c>
      <c r="L26" s="179">
        <v>15</v>
      </c>
      <c r="M26" s="179">
        <f t="shared" si="10"/>
        <v>0</v>
      </c>
      <c r="N26" s="179">
        <v>0</v>
      </c>
      <c r="O26" s="179">
        <f t="shared" si="11"/>
        <v>0</v>
      </c>
      <c r="P26" s="179">
        <v>0</v>
      </c>
      <c r="Q26" s="179">
        <f t="shared" si="12"/>
        <v>0</v>
      </c>
      <c r="R26" s="179"/>
      <c r="S26" s="179" t="s">
        <v>282</v>
      </c>
      <c r="T26" s="180" t="s">
        <v>283</v>
      </c>
      <c r="U26" s="157">
        <v>0</v>
      </c>
      <c r="V26" s="157">
        <f t="shared" si="13"/>
        <v>0</v>
      </c>
      <c r="W26" s="157"/>
      <c r="X26" s="157" t="s">
        <v>292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293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17</v>
      </c>
      <c r="B27" s="175" t="s">
        <v>1959</v>
      </c>
      <c r="C27" s="186" t="s">
        <v>2678</v>
      </c>
      <c r="D27" s="176" t="s">
        <v>445</v>
      </c>
      <c r="E27" s="177">
        <v>48</v>
      </c>
      <c r="F27" s="178"/>
      <c r="G27" s="179">
        <f t="shared" si="7"/>
        <v>0</v>
      </c>
      <c r="H27" s="178"/>
      <c r="I27" s="179">
        <f t="shared" si="8"/>
        <v>0</v>
      </c>
      <c r="J27" s="178"/>
      <c r="K27" s="179">
        <f t="shared" si="9"/>
        <v>0</v>
      </c>
      <c r="L27" s="179">
        <v>15</v>
      </c>
      <c r="M27" s="179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79"/>
      <c r="S27" s="179" t="s">
        <v>282</v>
      </c>
      <c r="T27" s="180" t="s">
        <v>283</v>
      </c>
      <c r="U27" s="157">
        <v>0</v>
      </c>
      <c r="V27" s="157">
        <f t="shared" si="13"/>
        <v>0</v>
      </c>
      <c r="W27" s="157"/>
      <c r="X27" s="157" t="s">
        <v>292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293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18</v>
      </c>
      <c r="B28" s="175" t="s">
        <v>1961</v>
      </c>
      <c r="C28" s="186" t="s">
        <v>2679</v>
      </c>
      <c r="D28" s="176" t="s">
        <v>445</v>
      </c>
      <c r="E28" s="177">
        <v>145</v>
      </c>
      <c r="F28" s="178"/>
      <c r="G28" s="179">
        <f t="shared" si="7"/>
        <v>0</v>
      </c>
      <c r="H28" s="178"/>
      <c r="I28" s="179">
        <f t="shared" si="8"/>
        <v>0</v>
      </c>
      <c r="J28" s="178"/>
      <c r="K28" s="179">
        <f t="shared" si="9"/>
        <v>0</v>
      </c>
      <c r="L28" s="179">
        <v>15</v>
      </c>
      <c r="M28" s="179">
        <f t="shared" si="10"/>
        <v>0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79"/>
      <c r="S28" s="179" t="s">
        <v>282</v>
      </c>
      <c r="T28" s="180" t="s">
        <v>283</v>
      </c>
      <c r="U28" s="157">
        <v>0</v>
      </c>
      <c r="V28" s="157">
        <f t="shared" si="13"/>
        <v>0</v>
      </c>
      <c r="W28" s="157"/>
      <c r="X28" s="157" t="s">
        <v>292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293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4">
        <v>19</v>
      </c>
      <c r="B29" s="175" t="s">
        <v>1963</v>
      </c>
      <c r="C29" s="186" t="s">
        <v>2680</v>
      </c>
      <c r="D29" s="176" t="s">
        <v>1928</v>
      </c>
      <c r="E29" s="177">
        <v>780</v>
      </c>
      <c r="F29" s="178"/>
      <c r="G29" s="179">
        <f t="shared" si="7"/>
        <v>0</v>
      </c>
      <c r="H29" s="178"/>
      <c r="I29" s="179">
        <f t="shared" si="8"/>
        <v>0</v>
      </c>
      <c r="J29" s="178"/>
      <c r="K29" s="179">
        <f t="shared" si="9"/>
        <v>0</v>
      </c>
      <c r="L29" s="179">
        <v>15</v>
      </c>
      <c r="M29" s="179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79"/>
      <c r="S29" s="179" t="s">
        <v>282</v>
      </c>
      <c r="T29" s="180" t="s">
        <v>283</v>
      </c>
      <c r="U29" s="157">
        <v>0</v>
      </c>
      <c r="V29" s="157">
        <f t="shared" si="13"/>
        <v>0</v>
      </c>
      <c r="W29" s="157"/>
      <c r="X29" s="157" t="s">
        <v>292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293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4">
        <v>20</v>
      </c>
      <c r="B30" s="175" t="s">
        <v>1965</v>
      </c>
      <c r="C30" s="186" t="s">
        <v>2681</v>
      </c>
      <c r="D30" s="176" t="s">
        <v>445</v>
      </c>
      <c r="E30" s="177">
        <v>72</v>
      </c>
      <c r="F30" s="178"/>
      <c r="G30" s="179">
        <f t="shared" si="7"/>
        <v>0</v>
      </c>
      <c r="H30" s="178"/>
      <c r="I30" s="179">
        <f t="shared" si="8"/>
        <v>0</v>
      </c>
      <c r="J30" s="178"/>
      <c r="K30" s="179">
        <f t="shared" si="9"/>
        <v>0</v>
      </c>
      <c r="L30" s="179">
        <v>15</v>
      </c>
      <c r="M30" s="179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79"/>
      <c r="S30" s="179" t="s">
        <v>282</v>
      </c>
      <c r="T30" s="180" t="s">
        <v>283</v>
      </c>
      <c r="U30" s="157">
        <v>0</v>
      </c>
      <c r="V30" s="157">
        <f t="shared" si="13"/>
        <v>0</v>
      </c>
      <c r="W30" s="157"/>
      <c r="X30" s="157" t="s">
        <v>292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293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21</v>
      </c>
      <c r="B31" s="175" t="s">
        <v>1967</v>
      </c>
      <c r="C31" s="186" t="s">
        <v>2682</v>
      </c>
      <c r="D31" s="176" t="s">
        <v>1928</v>
      </c>
      <c r="E31" s="177">
        <v>25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15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282</v>
      </c>
      <c r="T31" s="180" t="s">
        <v>283</v>
      </c>
      <c r="U31" s="157">
        <v>0</v>
      </c>
      <c r="V31" s="157">
        <f t="shared" si="13"/>
        <v>0</v>
      </c>
      <c r="W31" s="157"/>
      <c r="X31" s="157" t="s">
        <v>292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293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22</v>
      </c>
      <c r="B32" s="175" t="s">
        <v>1969</v>
      </c>
      <c r="C32" s="186" t="s">
        <v>2683</v>
      </c>
      <c r="D32" s="176" t="s">
        <v>1928</v>
      </c>
      <c r="E32" s="177">
        <v>3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15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282</v>
      </c>
      <c r="T32" s="180" t="s">
        <v>283</v>
      </c>
      <c r="U32" s="157">
        <v>0</v>
      </c>
      <c r="V32" s="157">
        <f t="shared" si="13"/>
        <v>0</v>
      </c>
      <c r="W32" s="157"/>
      <c r="X32" s="157" t="s">
        <v>292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293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23</v>
      </c>
      <c r="B33" s="175" t="s">
        <v>1971</v>
      </c>
      <c r="C33" s="186" t="s">
        <v>2684</v>
      </c>
      <c r="D33" s="176" t="s">
        <v>1928</v>
      </c>
      <c r="E33" s="177">
        <v>1200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15</v>
      </c>
      <c r="M33" s="179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/>
      <c r="S33" s="179" t="s">
        <v>282</v>
      </c>
      <c r="T33" s="180" t="s">
        <v>283</v>
      </c>
      <c r="U33" s="157">
        <v>0</v>
      </c>
      <c r="V33" s="157">
        <f t="shared" si="13"/>
        <v>0</v>
      </c>
      <c r="W33" s="157"/>
      <c r="X33" s="157" t="s">
        <v>292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293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4">
        <v>24</v>
      </c>
      <c r="B34" s="175" t="s">
        <v>1973</v>
      </c>
      <c r="C34" s="186" t="s">
        <v>2685</v>
      </c>
      <c r="D34" s="176" t="s">
        <v>1928</v>
      </c>
      <c r="E34" s="177">
        <v>280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15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282</v>
      </c>
      <c r="T34" s="180" t="s">
        <v>283</v>
      </c>
      <c r="U34" s="157">
        <v>0</v>
      </c>
      <c r="V34" s="157">
        <f t="shared" si="13"/>
        <v>0</v>
      </c>
      <c r="W34" s="157"/>
      <c r="X34" s="157" t="s">
        <v>292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293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4">
        <v>25</v>
      </c>
      <c r="B35" s="175" t="s">
        <v>1975</v>
      </c>
      <c r="C35" s="186" t="s">
        <v>2686</v>
      </c>
      <c r="D35" s="176" t="s">
        <v>2650</v>
      </c>
      <c r="E35" s="177">
        <v>1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15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282</v>
      </c>
      <c r="T35" s="180" t="s">
        <v>283</v>
      </c>
      <c r="U35" s="157">
        <v>0</v>
      </c>
      <c r="V35" s="157">
        <f t="shared" si="13"/>
        <v>0</v>
      </c>
      <c r="W35" s="157"/>
      <c r="X35" s="157" t="s">
        <v>292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293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26</v>
      </c>
      <c r="B36" s="175" t="s">
        <v>1977</v>
      </c>
      <c r="C36" s="186" t="s">
        <v>2687</v>
      </c>
      <c r="D36" s="176" t="s">
        <v>1164</v>
      </c>
      <c r="E36" s="177">
        <v>2</v>
      </c>
      <c r="F36" s="178"/>
      <c r="G36" s="179">
        <f t="shared" si="7"/>
        <v>0</v>
      </c>
      <c r="H36" s="178"/>
      <c r="I36" s="179">
        <f t="shared" si="8"/>
        <v>0</v>
      </c>
      <c r="J36" s="178"/>
      <c r="K36" s="179">
        <f t="shared" si="9"/>
        <v>0</v>
      </c>
      <c r="L36" s="179">
        <v>15</v>
      </c>
      <c r="M36" s="179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79"/>
      <c r="S36" s="179" t="s">
        <v>282</v>
      </c>
      <c r="T36" s="180" t="s">
        <v>283</v>
      </c>
      <c r="U36" s="157">
        <v>0</v>
      </c>
      <c r="V36" s="157">
        <f t="shared" si="13"/>
        <v>0</v>
      </c>
      <c r="W36" s="157"/>
      <c r="X36" s="157" t="s">
        <v>292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293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4">
        <v>27</v>
      </c>
      <c r="B37" s="175" t="s">
        <v>1979</v>
      </c>
      <c r="C37" s="186" t="s">
        <v>2688</v>
      </c>
      <c r="D37" s="176" t="s">
        <v>1164</v>
      </c>
      <c r="E37" s="177">
        <v>2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15</v>
      </c>
      <c r="M37" s="179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/>
      <c r="S37" s="179" t="s">
        <v>282</v>
      </c>
      <c r="T37" s="180" t="s">
        <v>283</v>
      </c>
      <c r="U37" s="157">
        <v>0</v>
      </c>
      <c r="V37" s="157">
        <f t="shared" si="13"/>
        <v>0</v>
      </c>
      <c r="W37" s="157"/>
      <c r="X37" s="157" t="s">
        <v>292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293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28</v>
      </c>
      <c r="B38" s="175" t="s">
        <v>1981</v>
      </c>
      <c r="C38" s="186" t="s">
        <v>2689</v>
      </c>
      <c r="D38" s="176" t="s">
        <v>1928</v>
      </c>
      <c r="E38" s="177">
        <v>112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15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 t="s">
        <v>282</v>
      </c>
      <c r="T38" s="180" t="s">
        <v>283</v>
      </c>
      <c r="U38" s="157">
        <v>0</v>
      </c>
      <c r="V38" s="157">
        <f t="shared" si="13"/>
        <v>0</v>
      </c>
      <c r="W38" s="157"/>
      <c r="X38" s="157" t="s">
        <v>292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293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4">
        <v>29</v>
      </c>
      <c r="B39" s="175" t="s">
        <v>1983</v>
      </c>
      <c r="C39" s="186" t="s">
        <v>2690</v>
      </c>
      <c r="D39" s="176" t="s">
        <v>1928</v>
      </c>
      <c r="E39" s="177">
        <v>60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15</v>
      </c>
      <c r="M39" s="179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 t="s">
        <v>282</v>
      </c>
      <c r="T39" s="180" t="s">
        <v>283</v>
      </c>
      <c r="U39" s="157">
        <v>0</v>
      </c>
      <c r="V39" s="157">
        <f t="shared" si="13"/>
        <v>0</v>
      </c>
      <c r="W39" s="157"/>
      <c r="X39" s="157" t="s">
        <v>292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293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4">
        <v>30</v>
      </c>
      <c r="B40" s="175" t="s">
        <v>1985</v>
      </c>
      <c r="C40" s="186" t="s">
        <v>2691</v>
      </c>
      <c r="D40" s="176" t="s">
        <v>1164</v>
      </c>
      <c r="E40" s="177">
        <v>16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15</v>
      </c>
      <c r="M40" s="179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79"/>
      <c r="S40" s="179" t="s">
        <v>282</v>
      </c>
      <c r="T40" s="180" t="s">
        <v>283</v>
      </c>
      <c r="U40" s="157">
        <v>0</v>
      </c>
      <c r="V40" s="157">
        <f t="shared" si="13"/>
        <v>0</v>
      </c>
      <c r="W40" s="157"/>
      <c r="X40" s="157" t="s">
        <v>292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293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4">
        <v>31</v>
      </c>
      <c r="B41" s="175" t="s">
        <v>1987</v>
      </c>
      <c r="C41" s="186" t="s">
        <v>2692</v>
      </c>
      <c r="D41" s="176" t="s">
        <v>1928</v>
      </c>
      <c r="E41" s="177">
        <v>26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15</v>
      </c>
      <c r="M41" s="179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282</v>
      </c>
      <c r="T41" s="180" t="s">
        <v>283</v>
      </c>
      <c r="U41" s="157">
        <v>0</v>
      </c>
      <c r="V41" s="157">
        <f t="shared" si="13"/>
        <v>0</v>
      </c>
      <c r="W41" s="157"/>
      <c r="X41" s="157" t="s">
        <v>292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293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4">
        <v>32</v>
      </c>
      <c r="B42" s="175" t="s">
        <v>1989</v>
      </c>
      <c r="C42" s="186" t="s">
        <v>2693</v>
      </c>
      <c r="D42" s="176" t="s">
        <v>1928</v>
      </c>
      <c r="E42" s="177">
        <v>3</v>
      </c>
      <c r="F42" s="178"/>
      <c r="G42" s="179">
        <f t="shared" si="7"/>
        <v>0</v>
      </c>
      <c r="H42" s="178"/>
      <c r="I42" s="179">
        <f t="shared" si="8"/>
        <v>0</v>
      </c>
      <c r="J42" s="178"/>
      <c r="K42" s="179">
        <f t="shared" si="9"/>
        <v>0</v>
      </c>
      <c r="L42" s="179">
        <v>15</v>
      </c>
      <c r="M42" s="179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 t="s">
        <v>282</v>
      </c>
      <c r="T42" s="180" t="s">
        <v>283</v>
      </c>
      <c r="U42" s="157">
        <v>0</v>
      </c>
      <c r="V42" s="157">
        <f t="shared" si="13"/>
        <v>0</v>
      </c>
      <c r="W42" s="157"/>
      <c r="X42" s="157" t="s">
        <v>292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293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7">
        <v>33</v>
      </c>
      <c r="B43" s="168" t="s">
        <v>1991</v>
      </c>
      <c r="C43" s="184" t="s">
        <v>2694</v>
      </c>
      <c r="D43" s="169" t="s">
        <v>2695</v>
      </c>
      <c r="E43" s="170">
        <v>1</v>
      </c>
      <c r="F43" s="171"/>
      <c r="G43" s="172">
        <f t="shared" si="7"/>
        <v>0</v>
      </c>
      <c r="H43" s="171"/>
      <c r="I43" s="172">
        <f t="shared" si="8"/>
        <v>0</v>
      </c>
      <c r="J43" s="171"/>
      <c r="K43" s="172">
        <f t="shared" si="9"/>
        <v>0</v>
      </c>
      <c r="L43" s="172">
        <v>15</v>
      </c>
      <c r="M43" s="172">
        <f t="shared" si="10"/>
        <v>0</v>
      </c>
      <c r="N43" s="172">
        <v>0</v>
      </c>
      <c r="O43" s="172">
        <f t="shared" si="11"/>
        <v>0</v>
      </c>
      <c r="P43" s="172">
        <v>0</v>
      </c>
      <c r="Q43" s="172">
        <f t="shared" si="12"/>
        <v>0</v>
      </c>
      <c r="R43" s="172"/>
      <c r="S43" s="172" t="s">
        <v>282</v>
      </c>
      <c r="T43" s="173" t="s">
        <v>283</v>
      </c>
      <c r="U43" s="157">
        <v>0</v>
      </c>
      <c r="V43" s="157">
        <f t="shared" si="13"/>
        <v>0</v>
      </c>
      <c r="W43" s="157"/>
      <c r="X43" s="157" t="s">
        <v>292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293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5"/>
      <c r="B44" s="6"/>
      <c r="C44" s="187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AE44">
        <v>15</v>
      </c>
      <c r="AF44">
        <v>21</v>
      </c>
    </row>
    <row r="45" spans="1:60" x14ac:dyDescent="0.2">
      <c r="A45" s="151"/>
      <c r="B45" s="152" t="s">
        <v>29</v>
      </c>
      <c r="C45" s="188"/>
      <c r="D45" s="153"/>
      <c r="E45" s="154"/>
      <c r="F45" s="154"/>
      <c r="G45" s="182">
        <f>G8+G20+G24</f>
        <v>0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AE45">
        <f>SUMIF(L7:L43,AE44,G7:G43)</f>
        <v>0</v>
      </c>
      <c r="AF45">
        <f>SUMIF(L7:L43,AF44,G7:G43)</f>
        <v>0</v>
      </c>
      <c r="AG45" t="s">
        <v>1923</v>
      </c>
    </row>
    <row r="46" spans="1:60" x14ac:dyDescent="0.2">
      <c r="C46" s="189"/>
      <c r="D46" s="139"/>
      <c r="AG46" t="s">
        <v>1925</v>
      </c>
    </row>
    <row r="47" spans="1:60" x14ac:dyDescent="0.2">
      <c r="D47" s="139"/>
    </row>
    <row r="48" spans="1:60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OkuBrmhmbffSd19Kx9sBAthmq6TSYD0F4MrLL4ajF8AnXiBOV+Kx2R47ntJ/nYA+Ff8pXai6/OHc4Tk0bi4jzA==" saltValue="I39sYtKnLnn9+UHwTUCxe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58</v>
      </c>
      <c r="C3" s="245" t="s">
        <v>59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76</v>
      </c>
      <c r="C4" s="248" t="s">
        <v>77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104</v>
      </c>
      <c r="C8" s="183" t="s">
        <v>105</v>
      </c>
      <c r="D8" s="163"/>
      <c r="E8" s="164"/>
      <c r="F8" s="165"/>
      <c r="G8" s="165">
        <f>SUMIF(AG9:AG22,"&lt;&gt;NOR",G9:G22)</f>
        <v>0</v>
      </c>
      <c r="H8" s="165"/>
      <c r="I8" s="165">
        <f>SUM(I9:I22)</f>
        <v>0</v>
      </c>
      <c r="J8" s="165"/>
      <c r="K8" s="165">
        <f>SUM(K9:K22)</f>
        <v>0</v>
      </c>
      <c r="L8" s="165"/>
      <c r="M8" s="165">
        <f>SUM(M9:M22)</f>
        <v>0</v>
      </c>
      <c r="N8" s="165"/>
      <c r="O8" s="165">
        <f>SUM(O9:O22)</f>
        <v>0</v>
      </c>
      <c r="P8" s="165"/>
      <c r="Q8" s="165">
        <f>SUM(Q9:Q22)</f>
        <v>0</v>
      </c>
      <c r="R8" s="165"/>
      <c r="S8" s="165"/>
      <c r="T8" s="166"/>
      <c r="U8" s="160"/>
      <c r="V8" s="160">
        <f>SUM(V9:V22)</f>
        <v>0</v>
      </c>
      <c r="W8" s="160"/>
      <c r="X8" s="160"/>
      <c r="AG8" t="s">
        <v>278</v>
      </c>
    </row>
    <row r="9" spans="1:60" ht="22.5" outlineLevel="1" x14ac:dyDescent="0.2">
      <c r="A9" s="174">
        <v>1</v>
      </c>
      <c r="B9" s="175" t="s">
        <v>1926</v>
      </c>
      <c r="C9" s="186" t="s">
        <v>2696</v>
      </c>
      <c r="D9" s="176" t="s">
        <v>1928</v>
      </c>
      <c r="E9" s="177">
        <v>3</v>
      </c>
      <c r="F9" s="178"/>
      <c r="G9" s="179">
        <f t="shared" ref="G9:G22" si="0">ROUND(E9*F9,2)</f>
        <v>0</v>
      </c>
      <c r="H9" s="178"/>
      <c r="I9" s="179">
        <f t="shared" ref="I9:I22" si="1">ROUND(E9*H9,2)</f>
        <v>0</v>
      </c>
      <c r="J9" s="178"/>
      <c r="K9" s="179">
        <f t="shared" ref="K9:K22" si="2">ROUND(E9*J9,2)</f>
        <v>0</v>
      </c>
      <c r="L9" s="179">
        <v>15</v>
      </c>
      <c r="M9" s="179">
        <f t="shared" ref="M9:M22" si="3">G9*(1+L9/100)</f>
        <v>0</v>
      </c>
      <c r="N9" s="179">
        <v>0</v>
      </c>
      <c r="O9" s="179">
        <f t="shared" ref="O9:O22" si="4">ROUND(E9*N9,2)</f>
        <v>0</v>
      </c>
      <c r="P9" s="179">
        <v>0</v>
      </c>
      <c r="Q9" s="179">
        <f t="shared" ref="Q9:Q22" si="5">ROUND(E9*P9,2)</f>
        <v>0</v>
      </c>
      <c r="R9" s="179"/>
      <c r="S9" s="179" t="s">
        <v>282</v>
      </c>
      <c r="T9" s="180" t="s">
        <v>283</v>
      </c>
      <c r="U9" s="157">
        <v>0</v>
      </c>
      <c r="V9" s="157">
        <f t="shared" ref="V9:V22" si="6"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293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4">
        <v>2</v>
      </c>
      <c r="B10" s="175" t="s">
        <v>1929</v>
      </c>
      <c r="C10" s="186" t="s">
        <v>2697</v>
      </c>
      <c r="D10" s="176" t="s">
        <v>1928</v>
      </c>
      <c r="E10" s="177">
        <v>3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15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282</v>
      </c>
      <c r="T10" s="180" t="s">
        <v>283</v>
      </c>
      <c r="U10" s="157">
        <v>0</v>
      </c>
      <c r="V10" s="157">
        <f t="shared" si="6"/>
        <v>0</v>
      </c>
      <c r="W10" s="157"/>
      <c r="X10" s="157" t="s">
        <v>292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293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3</v>
      </c>
      <c r="B11" s="175" t="s">
        <v>1931</v>
      </c>
      <c r="C11" s="186" t="s">
        <v>2698</v>
      </c>
      <c r="D11" s="176" t="s">
        <v>1928</v>
      </c>
      <c r="E11" s="177">
        <v>3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15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282</v>
      </c>
      <c r="T11" s="180" t="s">
        <v>283</v>
      </c>
      <c r="U11" s="157">
        <v>0</v>
      </c>
      <c r="V11" s="157">
        <f t="shared" si="6"/>
        <v>0</v>
      </c>
      <c r="W11" s="157"/>
      <c r="X11" s="157" t="s">
        <v>292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293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4">
        <v>4</v>
      </c>
      <c r="B12" s="175" t="s">
        <v>1933</v>
      </c>
      <c r="C12" s="186" t="s">
        <v>2699</v>
      </c>
      <c r="D12" s="176" t="s">
        <v>1928</v>
      </c>
      <c r="E12" s="177">
        <v>3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15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282</v>
      </c>
      <c r="T12" s="180" t="s">
        <v>283</v>
      </c>
      <c r="U12" s="157">
        <v>0</v>
      </c>
      <c r="V12" s="157">
        <f t="shared" si="6"/>
        <v>0</v>
      </c>
      <c r="W12" s="157"/>
      <c r="X12" s="157" t="s">
        <v>292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293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5</v>
      </c>
      <c r="B13" s="175" t="s">
        <v>1935</v>
      </c>
      <c r="C13" s="186" t="s">
        <v>2700</v>
      </c>
      <c r="D13" s="176" t="s">
        <v>1928</v>
      </c>
      <c r="E13" s="177">
        <v>3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15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282</v>
      </c>
      <c r="T13" s="180" t="s">
        <v>283</v>
      </c>
      <c r="U13" s="157">
        <v>0</v>
      </c>
      <c r="V13" s="157">
        <f t="shared" si="6"/>
        <v>0</v>
      </c>
      <c r="W13" s="157"/>
      <c r="X13" s="157" t="s">
        <v>292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293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4">
        <v>6</v>
      </c>
      <c r="B14" s="175" t="s">
        <v>1937</v>
      </c>
      <c r="C14" s="186" t="s">
        <v>2701</v>
      </c>
      <c r="D14" s="176" t="s">
        <v>1928</v>
      </c>
      <c r="E14" s="177">
        <v>3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15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282</v>
      </c>
      <c r="T14" s="180" t="s">
        <v>283</v>
      </c>
      <c r="U14" s="157">
        <v>0</v>
      </c>
      <c r="V14" s="157">
        <f t="shared" si="6"/>
        <v>0</v>
      </c>
      <c r="W14" s="157"/>
      <c r="X14" s="157" t="s">
        <v>292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293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7</v>
      </c>
      <c r="B15" s="175" t="s">
        <v>1939</v>
      </c>
      <c r="C15" s="186" t="s">
        <v>2702</v>
      </c>
      <c r="D15" s="176" t="s">
        <v>1928</v>
      </c>
      <c r="E15" s="177">
        <v>3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15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282</v>
      </c>
      <c r="T15" s="180" t="s">
        <v>283</v>
      </c>
      <c r="U15" s="157">
        <v>0</v>
      </c>
      <c r="V15" s="157">
        <f t="shared" si="6"/>
        <v>0</v>
      </c>
      <c r="W15" s="157"/>
      <c r="X15" s="157" t="s">
        <v>292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293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8</v>
      </c>
      <c r="B16" s="175" t="s">
        <v>1941</v>
      </c>
      <c r="C16" s="186" t="s">
        <v>2703</v>
      </c>
      <c r="D16" s="176" t="s">
        <v>1928</v>
      </c>
      <c r="E16" s="177">
        <v>1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15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282</v>
      </c>
      <c r="T16" s="180" t="s">
        <v>283</v>
      </c>
      <c r="U16" s="157">
        <v>0</v>
      </c>
      <c r="V16" s="157">
        <f t="shared" si="6"/>
        <v>0</v>
      </c>
      <c r="W16" s="157"/>
      <c r="X16" s="157" t="s">
        <v>292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293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4">
        <v>9</v>
      </c>
      <c r="B17" s="175" t="s">
        <v>1943</v>
      </c>
      <c r="C17" s="186" t="s">
        <v>2704</v>
      </c>
      <c r="D17" s="176" t="s">
        <v>1928</v>
      </c>
      <c r="E17" s="177">
        <v>1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15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282</v>
      </c>
      <c r="T17" s="180" t="s">
        <v>283</v>
      </c>
      <c r="U17" s="157">
        <v>0</v>
      </c>
      <c r="V17" s="157">
        <f t="shared" si="6"/>
        <v>0</v>
      </c>
      <c r="W17" s="157"/>
      <c r="X17" s="157" t="s">
        <v>292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293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4">
        <v>10</v>
      </c>
      <c r="B18" s="175" t="s">
        <v>1945</v>
      </c>
      <c r="C18" s="186" t="s">
        <v>2705</v>
      </c>
      <c r="D18" s="176" t="s">
        <v>1928</v>
      </c>
      <c r="E18" s="177">
        <v>10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15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282</v>
      </c>
      <c r="T18" s="180" t="s">
        <v>283</v>
      </c>
      <c r="U18" s="157">
        <v>0</v>
      </c>
      <c r="V18" s="157">
        <f t="shared" si="6"/>
        <v>0</v>
      </c>
      <c r="W18" s="157"/>
      <c r="X18" s="157" t="s">
        <v>292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293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4">
        <v>11</v>
      </c>
      <c r="B19" s="175" t="s">
        <v>1947</v>
      </c>
      <c r="C19" s="186" t="s">
        <v>2706</v>
      </c>
      <c r="D19" s="176" t="s">
        <v>1928</v>
      </c>
      <c r="E19" s="177">
        <v>2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15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282</v>
      </c>
      <c r="T19" s="180" t="s">
        <v>283</v>
      </c>
      <c r="U19" s="157">
        <v>0</v>
      </c>
      <c r="V19" s="157">
        <f t="shared" si="6"/>
        <v>0</v>
      </c>
      <c r="W19" s="157"/>
      <c r="X19" s="157" t="s">
        <v>292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293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12</v>
      </c>
      <c r="B20" s="175" t="s">
        <v>1949</v>
      </c>
      <c r="C20" s="186" t="s">
        <v>2707</v>
      </c>
      <c r="D20" s="176" t="s">
        <v>1928</v>
      </c>
      <c r="E20" s="177">
        <v>1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15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282</v>
      </c>
      <c r="T20" s="180" t="s">
        <v>283</v>
      </c>
      <c r="U20" s="157">
        <v>0</v>
      </c>
      <c r="V20" s="157">
        <f t="shared" si="6"/>
        <v>0</v>
      </c>
      <c r="W20" s="157"/>
      <c r="X20" s="157" t="s">
        <v>292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293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13</v>
      </c>
      <c r="B21" s="175" t="s">
        <v>1951</v>
      </c>
      <c r="C21" s="186" t="s">
        <v>2708</v>
      </c>
      <c r="D21" s="176" t="s">
        <v>1928</v>
      </c>
      <c r="E21" s="177">
        <v>6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15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282</v>
      </c>
      <c r="T21" s="180" t="s">
        <v>283</v>
      </c>
      <c r="U21" s="157">
        <v>0</v>
      </c>
      <c r="V21" s="157">
        <f t="shared" si="6"/>
        <v>0</v>
      </c>
      <c r="W21" s="157"/>
      <c r="X21" s="157" t="s">
        <v>292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293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14</v>
      </c>
      <c r="B22" s="175" t="s">
        <v>1953</v>
      </c>
      <c r="C22" s="186" t="s">
        <v>2709</v>
      </c>
      <c r="D22" s="176" t="s">
        <v>1928</v>
      </c>
      <c r="E22" s="177">
        <v>22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15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282</v>
      </c>
      <c r="T22" s="180" t="s">
        <v>283</v>
      </c>
      <c r="U22" s="157">
        <v>0</v>
      </c>
      <c r="V22" s="157">
        <f t="shared" si="6"/>
        <v>0</v>
      </c>
      <c r="W22" s="157"/>
      <c r="X22" s="157" t="s">
        <v>292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293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1" t="s">
        <v>277</v>
      </c>
      <c r="B23" s="162" t="s">
        <v>122</v>
      </c>
      <c r="C23" s="183" t="s">
        <v>123</v>
      </c>
      <c r="D23" s="163"/>
      <c r="E23" s="164"/>
      <c r="F23" s="165"/>
      <c r="G23" s="165">
        <f>SUMIF(AG24:AG28,"&lt;&gt;NOR",G24:G28)</f>
        <v>0</v>
      </c>
      <c r="H23" s="165"/>
      <c r="I23" s="165">
        <f>SUM(I24:I28)</f>
        <v>0</v>
      </c>
      <c r="J23" s="165"/>
      <c r="K23" s="165">
        <f>SUM(K24:K28)</f>
        <v>0</v>
      </c>
      <c r="L23" s="165"/>
      <c r="M23" s="165">
        <f>SUM(M24:M28)</f>
        <v>0</v>
      </c>
      <c r="N23" s="165"/>
      <c r="O23" s="165">
        <f>SUM(O24:O28)</f>
        <v>0</v>
      </c>
      <c r="P23" s="165"/>
      <c r="Q23" s="165">
        <f>SUM(Q24:Q28)</f>
        <v>0</v>
      </c>
      <c r="R23" s="165"/>
      <c r="S23" s="165"/>
      <c r="T23" s="166"/>
      <c r="U23" s="160"/>
      <c r="V23" s="160">
        <f>SUM(V24:V28)</f>
        <v>0</v>
      </c>
      <c r="W23" s="160"/>
      <c r="X23" s="160"/>
      <c r="AG23" t="s">
        <v>278</v>
      </c>
    </row>
    <row r="24" spans="1:60" outlineLevel="1" x14ac:dyDescent="0.2">
      <c r="A24" s="174">
        <v>15</v>
      </c>
      <c r="B24" s="175" t="s">
        <v>1955</v>
      </c>
      <c r="C24" s="186" t="s">
        <v>2673</v>
      </c>
      <c r="D24" s="176" t="s">
        <v>445</v>
      </c>
      <c r="E24" s="177">
        <v>305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15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79"/>
      <c r="S24" s="179" t="s">
        <v>282</v>
      </c>
      <c r="T24" s="180" t="s">
        <v>283</v>
      </c>
      <c r="U24" s="157">
        <v>0</v>
      </c>
      <c r="V24" s="157">
        <f>ROUND(E24*U24,2)</f>
        <v>0</v>
      </c>
      <c r="W24" s="157"/>
      <c r="X24" s="157" t="s">
        <v>292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293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4">
        <v>16</v>
      </c>
      <c r="B25" s="175" t="s">
        <v>1957</v>
      </c>
      <c r="C25" s="186" t="s">
        <v>2710</v>
      </c>
      <c r="D25" s="176" t="s">
        <v>1928</v>
      </c>
      <c r="E25" s="177">
        <v>22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15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/>
      <c r="S25" s="179" t="s">
        <v>282</v>
      </c>
      <c r="T25" s="180" t="s">
        <v>283</v>
      </c>
      <c r="U25" s="157">
        <v>0</v>
      </c>
      <c r="V25" s="157">
        <f>ROUND(E25*U25,2)</f>
        <v>0</v>
      </c>
      <c r="W25" s="157"/>
      <c r="X25" s="157" t="s">
        <v>284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285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4">
        <v>17</v>
      </c>
      <c r="B26" s="175" t="s">
        <v>1959</v>
      </c>
      <c r="C26" s="186" t="s">
        <v>2675</v>
      </c>
      <c r="D26" s="176" t="s">
        <v>1928</v>
      </c>
      <c r="E26" s="177">
        <v>30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15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/>
      <c r="S26" s="179" t="s">
        <v>282</v>
      </c>
      <c r="T26" s="180" t="s">
        <v>283</v>
      </c>
      <c r="U26" s="157">
        <v>0</v>
      </c>
      <c r="V26" s="157">
        <f>ROUND(E26*U26,2)</f>
        <v>0</v>
      </c>
      <c r="W26" s="157"/>
      <c r="X26" s="157" t="s">
        <v>284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285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18</v>
      </c>
      <c r="B27" s="175" t="s">
        <v>1961</v>
      </c>
      <c r="C27" s="186" t="s">
        <v>2711</v>
      </c>
      <c r="D27" s="176" t="s">
        <v>445</v>
      </c>
      <c r="E27" s="177">
        <v>380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15</v>
      </c>
      <c r="M27" s="179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79"/>
      <c r="S27" s="179" t="s">
        <v>282</v>
      </c>
      <c r="T27" s="180" t="s">
        <v>283</v>
      </c>
      <c r="U27" s="157">
        <v>0</v>
      </c>
      <c r="V27" s="157">
        <f>ROUND(E27*U27,2)</f>
        <v>0</v>
      </c>
      <c r="W27" s="157"/>
      <c r="X27" s="157" t="s">
        <v>292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293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19</v>
      </c>
      <c r="B28" s="175" t="s">
        <v>1963</v>
      </c>
      <c r="C28" s="186" t="s">
        <v>2712</v>
      </c>
      <c r="D28" s="176" t="s">
        <v>445</v>
      </c>
      <c r="E28" s="177">
        <v>55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15</v>
      </c>
      <c r="M28" s="179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79"/>
      <c r="S28" s="179" t="s">
        <v>282</v>
      </c>
      <c r="T28" s="180" t="s">
        <v>283</v>
      </c>
      <c r="U28" s="157">
        <v>0</v>
      </c>
      <c r="V28" s="157">
        <f>ROUND(E28*U28,2)</f>
        <v>0</v>
      </c>
      <c r="W28" s="157"/>
      <c r="X28" s="157" t="s">
        <v>292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293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1" t="s">
        <v>277</v>
      </c>
      <c r="B29" s="162" t="s">
        <v>125</v>
      </c>
      <c r="C29" s="183" t="s">
        <v>126</v>
      </c>
      <c r="D29" s="163"/>
      <c r="E29" s="164"/>
      <c r="F29" s="165"/>
      <c r="G29" s="165">
        <f>SUMIF(AG30:AG48,"&lt;&gt;NOR",G30:G48)</f>
        <v>0</v>
      </c>
      <c r="H29" s="165"/>
      <c r="I29" s="165">
        <f>SUM(I30:I48)</f>
        <v>0</v>
      </c>
      <c r="J29" s="165"/>
      <c r="K29" s="165">
        <f>SUM(K30:K48)</f>
        <v>0</v>
      </c>
      <c r="L29" s="165"/>
      <c r="M29" s="165">
        <f>SUM(M30:M48)</f>
        <v>0</v>
      </c>
      <c r="N29" s="165"/>
      <c r="O29" s="165">
        <f>SUM(O30:O48)</f>
        <v>0</v>
      </c>
      <c r="P29" s="165"/>
      <c r="Q29" s="165">
        <f>SUM(Q30:Q48)</f>
        <v>0</v>
      </c>
      <c r="R29" s="165"/>
      <c r="S29" s="165"/>
      <c r="T29" s="166"/>
      <c r="U29" s="160"/>
      <c r="V29" s="160">
        <f>SUM(V30:V48)</f>
        <v>0</v>
      </c>
      <c r="W29" s="160"/>
      <c r="X29" s="160"/>
      <c r="AG29" t="s">
        <v>278</v>
      </c>
    </row>
    <row r="30" spans="1:60" outlineLevel="1" x14ac:dyDescent="0.2">
      <c r="A30" s="174">
        <v>20</v>
      </c>
      <c r="B30" s="175" t="s">
        <v>1965</v>
      </c>
      <c r="C30" s="186" t="s">
        <v>2677</v>
      </c>
      <c r="D30" s="176" t="s">
        <v>445</v>
      </c>
      <c r="E30" s="177">
        <v>75</v>
      </c>
      <c r="F30" s="178"/>
      <c r="G30" s="179">
        <f t="shared" ref="G30:G48" si="7">ROUND(E30*F30,2)</f>
        <v>0</v>
      </c>
      <c r="H30" s="178"/>
      <c r="I30" s="179">
        <f t="shared" ref="I30:I48" si="8">ROUND(E30*H30,2)</f>
        <v>0</v>
      </c>
      <c r="J30" s="178"/>
      <c r="K30" s="179">
        <f t="shared" ref="K30:K48" si="9">ROUND(E30*J30,2)</f>
        <v>0</v>
      </c>
      <c r="L30" s="179">
        <v>15</v>
      </c>
      <c r="M30" s="179">
        <f t="shared" ref="M30:M48" si="10">G30*(1+L30/100)</f>
        <v>0</v>
      </c>
      <c r="N30" s="179">
        <v>0</v>
      </c>
      <c r="O30" s="179">
        <f t="shared" ref="O30:O48" si="11">ROUND(E30*N30,2)</f>
        <v>0</v>
      </c>
      <c r="P30" s="179">
        <v>0</v>
      </c>
      <c r="Q30" s="179">
        <f t="shared" ref="Q30:Q48" si="12">ROUND(E30*P30,2)</f>
        <v>0</v>
      </c>
      <c r="R30" s="179"/>
      <c r="S30" s="179" t="s">
        <v>282</v>
      </c>
      <c r="T30" s="180" t="s">
        <v>283</v>
      </c>
      <c r="U30" s="157">
        <v>0</v>
      </c>
      <c r="V30" s="157">
        <f t="shared" ref="V30:V48" si="13">ROUND(E30*U30,2)</f>
        <v>0</v>
      </c>
      <c r="W30" s="157"/>
      <c r="X30" s="157" t="s">
        <v>292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293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21</v>
      </c>
      <c r="B31" s="175" t="s">
        <v>1967</v>
      </c>
      <c r="C31" s="186" t="s">
        <v>2680</v>
      </c>
      <c r="D31" s="176" t="s">
        <v>1928</v>
      </c>
      <c r="E31" s="177">
        <v>85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15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282</v>
      </c>
      <c r="T31" s="180" t="s">
        <v>283</v>
      </c>
      <c r="U31" s="157">
        <v>0</v>
      </c>
      <c r="V31" s="157">
        <f t="shared" si="13"/>
        <v>0</v>
      </c>
      <c r="W31" s="157"/>
      <c r="X31" s="157" t="s">
        <v>292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293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22</v>
      </c>
      <c r="B32" s="175" t="s">
        <v>1969</v>
      </c>
      <c r="C32" s="186" t="s">
        <v>2713</v>
      </c>
      <c r="D32" s="176" t="s">
        <v>445</v>
      </c>
      <c r="E32" s="177">
        <v>20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15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282</v>
      </c>
      <c r="T32" s="180" t="s">
        <v>283</v>
      </c>
      <c r="U32" s="157">
        <v>0</v>
      </c>
      <c r="V32" s="157">
        <f t="shared" si="13"/>
        <v>0</v>
      </c>
      <c r="W32" s="157"/>
      <c r="X32" s="157" t="s">
        <v>292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293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23</v>
      </c>
      <c r="B33" s="175" t="s">
        <v>1971</v>
      </c>
      <c r="C33" s="186" t="s">
        <v>2714</v>
      </c>
      <c r="D33" s="176" t="s">
        <v>445</v>
      </c>
      <c r="E33" s="177">
        <v>16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15</v>
      </c>
      <c r="M33" s="179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/>
      <c r="S33" s="179" t="s">
        <v>282</v>
      </c>
      <c r="T33" s="180" t="s">
        <v>283</v>
      </c>
      <c r="U33" s="157">
        <v>0</v>
      </c>
      <c r="V33" s="157">
        <f t="shared" si="13"/>
        <v>0</v>
      </c>
      <c r="W33" s="157"/>
      <c r="X33" s="157" t="s">
        <v>292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293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4">
        <v>24</v>
      </c>
      <c r="B34" s="175" t="s">
        <v>1973</v>
      </c>
      <c r="C34" s="186" t="s">
        <v>2715</v>
      </c>
      <c r="D34" s="176" t="s">
        <v>2695</v>
      </c>
      <c r="E34" s="177">
        <v>1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15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282</v>
      </c>
      <c r="T34" s="180" t="s">
        <v>283</v>
      </c>
      <c r="U34" s="157">
        <v>0</v>
      </c>
      <c r="V34" s="157">
        <f t="shared" si="13"/>
        <v>0</v>
      </c>
      <c r="W34" s="157"/>
      <c r="X34" s="157" t="s">
        <v>292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293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4">
        <v>25</v>
      </c>
      <c r="B35" s="175" t="s">
        <v>1975</v>
      </c>
      <c r="C35" s="186" t="s">
        <v>2716</v>
      </c>
      <c r="D35" s="176" t="s">
        <v>1928</v>
      </c>
      <c r="E35" s="177">
        <v>3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15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282</v>
      </c>
      <c r="T35" s="180" t="s">
        <v>283</v>
      </c>
      <c r="U35" s="157">
        <v>0</v>
      </c>
      <c r="V35" s="157">
        <f t="shared" si="13"/>
        <v>0</v>
      </c>
      <c r="W35" s="157"/>
      <c r="X35" s="157" t="s">
        <v>292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293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26</v>
      </c>
      <c r="B36" s="175" t="s">
        <v>1977</v>
      </c>
      <c r="C36" s="186" t="s">
        <v>2684</v>
      </c>
      <c r="D36" s="176" t="s">
        <v>1928</v>
      </c>
      <c r="E36" s="177">
        <v>100</v>
      </c>
      <c r="F36" s="178"/>
      <c r="G36" s="179">
        <f t="shared" si="7"/>
        <v>0</v>
      </c>
      <c r="H36" s="178"/>
      <c r="I36" s="179">
        <f t="shared" si="8"/>
        <v>0</v>
      </c>
      <c r="J36" s="178"/>
      <c r="K36" s="179">
        <f t="shared" si="9"/>
        <v>0</v>
      </c>
      <c r="L36" s="179">
        <v>15</v>
      </c>
      <c r="M36" s="179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79"/>
      <c r="S36" s="179" t="s">
        <v>282</v>
      </c>
      <c r="T36" s="180" t="s">
        <v>283</v>
      </c>
      <c r="U36" s="157">
        <v>0</v>
      </c>
      <c r="V36" s="157">
        <f t="shared" si="13"/>
        <v>0</v>
      </c>
      <c r="W36" s="157"/>
      <c r="X36" s="157" t="s">
        <v>292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293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4">
        <v>27</v>
      </c>
      <c r="B37" s="175" t="s">
        <v>1979</v>
      </c>
      <c r="C37" s="186" t="s">
        <v>2686</v>
      </c>
      <c r="D37" s="176" t="s">
        <v>2650</v>
      </c>
      <c r="E37" s="177">
        <v>1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15</v>
      </c>
      <c r="M37" s="179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/>
      <c r="S37" s="179" t="s">
        <v>282</v>
      </c>
      <c r="T37" s="180" t="s">
        <v>283</v>
      </c>
      <c r="U37" s="157">
        <v>0</v>
      </c>
      <c r="V37" s="157">
        <f t="shared" si="13"/>
        <v>0</v>
      </c>
      <c r="W37" s="157"/>
      <c r="X37" s="157" t="s">
        <v>292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293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28</v>
      </c>
      <c r="B38" s="175" t="s">
        <v>1981</v>
      </c>
      <c r="C38" s="186" t="s">
        <v>2717</v>
      </c>
      <c r="D38" s="176" t="s">
        <v>1928</v>
      </c>
      <c r="E38" s="177">
        <v>3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15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 t="s">
        <v>282</v>
      </c>
      <c r="T38" s="180" t="s">
        <v>283</v>
      </c>
      <c r="U38" s="157">
        <v>0</v>
      </c>
      <c r="V38" s="157">
        <f t="shared" si="13"/>
        <v>0</v>
      </c>
      <c r="W38" s="157"/>
      <c r="X38" s="157" t="s">
        <v>292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293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4">
        <v>29</v>
      </c>
      <c r="B39" s="175" t="s">
        <v>1983</v>
      </c>
      <c r="C39" s="186" t="s">
        <v>2685</v>
      </c>
      <c r="D39" s="176" t="s">
        <v>1928</v>
      </c>
      <c r="E39" s="177">
        <v>15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15</v>
      </c>
      <c r="M39" s="179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 t="s">
        <v>282</v>
      </c>
      <c r="T39" s="180" t="s">
        <v>283</v>
      </c>
      <c r="U39" s="157">
        <v>0</v>
      </c>
      <c r="V39" s="157">
        <f t="shared" si="13"/>
        <v>0</v>
      </c>
      <c r="W39" s="157"/>
      <c r="X39" s="157" t="s">
        <v>292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293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4">
        <v>30</v>
      </c>
      <c r="B40" s="175" t="s">
        <v>1985</v>
      </c>
      <c r="C40" s="186" t="s">
        <v>2693</v>
      </c>
      <c r="D40" s="176" t="s">
        <v>1928</v>
      </c>
      <c r="E40" s="177">
        <v>3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15</v>
      </c>
      <c r="M40" s="179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79"/>
      <c r="S40" s="179" t="s">
        <v>282</v>
      </c>
      <c r="T40" s="180" t="s">
        <v>283</v>
      </c>
      <c r="U40" s="157">
        <v>0</v>
      </c>
      <c r="V40" s="157">
        <f t="shared" si="13"/>
        <v>0</v>
      </c>
      <c r="W40" s="157"/>
      <c r="X40" s="157" t="s">
        <v>292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293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4">
        <v>31</v>
      </c>
      <c r="B41" s="175" t="s">
        <v>1987</v>
      </c>
      <c r="C41" s="186" t="s">
        <v>2690</v>
      </c>
      <c r="D41" s="176" t="s">
        <v>1928</v>
      </c>
      <c r="E41" s="177">
        <v>3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15</v>
      </c>
      <c r="M41" s="179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282</v>
      </c>
      <c r="T41" s="180" t="s">
        <v>283</v>
      </c>
      <c r="U41" s="157">
        <v>0</v>
      </c>
      <c r="V41" s="157">
        <f t="shared" si="13"/>
        <v>0</v>
      </c>
      <c r="W41" s="157"/>
      <c r="X41" s="157" t="s">
        <v>292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293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4">
        <v>32</v>
      </c>
      <c r="B42" s="175" t="s">
        <v>1989</v>
      </c>
      <c r="C42" s="186" t="s">
        <v>2689</v>
      </c>
      <c r="D42" s="176" t="s">
        <v>1928</v>
      </c>
      <c r="E42" s="177">
        <v>6</v>
      </c>
      <c r="F42" s="178"/>
      <c r="G42" s="179">
        <f t="shared" si="7"/>
        <v>0</v>
      </c>
      <c r="H42" s="178"/>
      <c r="I42" s="179">
        <f t="shared" si="8"/>
        <v>0</v>
      </c>
      <c r="J42" s="178"/>
      <c r="K42" s="179">
        <f t="shared" si="9"/>
        <v>0</v>
      </c>
      <c r="L42" s="179">
        <v>15</v>
      </c>
      <c r="M42" s="179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 t="s">
        <v>282</v>
      </c>
      <c r="T42" s="180" t="s">
        <v>283</v>
      </c>
      <c r="U42" s="157">
        <v>0</v>
      </c>
      <c r="V42" s="157">
        <f t="shared" si="13"/>
        <v>0</v>
      </c>
      <c r="W42" s="157"/>
      <c r="X42" s="157" t="s">
        <v>292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293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4">
        <v>33</v>
      </c>
      <c r="B43" s="175" t="s">
        <v>1991</v>
      </c>
      <c r="C43" s="186" t="s">
        <v>2718</v>
      </c>
      <c r="D43" s="176" t="s">
        <v>1928</v>
      </c>
      <c r="E43" s="177">
        <v>1</v>
      </c>
      <c r="F43" s="178"/>
      <c r="G43" s="179">
        <f t="shared" si="7"/>
        <v>0</v>
      </c>
      <c r="H43" s="178"/>
      <c r="I43" s="179">
        <f t="shared" si="8"/>
        <v>0</v>
      </c>
      <c r="J43" s="178"/>
      <c r="K43" s="179">
        <f t="shared" si="9"/>
        <v>0</v>
      </c>
      <c r="L43" s="179">
        <v>15</v>
      </c>
      <c r="M43" s="179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79"/>
      <c r="S43" s="179" t="s">
        <v>282</v>
      </c>
      <c r="T43" s="180" t="s">
        <v>283</v>
      </c>
      <c r="U43" s="157">
        <v>0</v>
      </c>
      <c r="V43" s="157">
        <f t="shared" si="13"/>
        <v>0</v>
      </c>
      <c r="W43" s="157"/>
      <c r="X43" s="157" t="s">
        <v>292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293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4">
        <v>34</v>
      </c>
      <c r="B44" s="175" t="s">
        <v>1993</v>
      </c>
      <c r="C44" s="186" t="s">
        <v>2719</v>
      </c>
      <c r="D44" s="176" t="s">
        <v>1164</v>
      </c>
      <c r="E44" s="177">
        <v>12</v>
      </c>
      <c r="F44" s="178"/>
      <c r="G44" s="179">
        <f t="shared" si="7"/>
        <v>0</v>
      </c>
      <c r="H44" s="178"/>
      <c r="I44" s="179">
        <f t="shared" si="8"/>
        <v>0</v>
      </c>
      <c r="J44" s="178"/>
      <c r="K44" s="179">
        <f t="shared" si="9"/>
        <v>0</v>
      </c>
      <c r="L44" s="179">
        <v>15</v>
      </c>
      <c r="M44" s="179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79"/>
      <c r="S44" s="179" t="s">
        <v>282</v>
      </c>
      <c r="T44" s="180" t="s">
        <v>283</v>
      </c>
      <c r="U44" s="157">
        <v>0</v>
      </c>
      <c r="V44" s="157">
        <f t="shared" si="13"/>
        <v>0</v>
      </c>
      <c r="W44" s="157"/>
      <c r="X44" s="157" t="s">
        <v>292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293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4">
        <v>35</v>
      </c>
      <c r="B45" s="175" t="s">
        <v>1995</v>
      </c>
      <c r="C45" s="186" t="s">
        <v>2720</v>
      </c>
      <c r="D45" s="176" t="s">
        <v>1164</v>
      </c>
      <c r="E45" s="177">
        <v>6</v>
      </c>
      <c r="F45" s="178"/>
      <c r="G45" s="179">
        <f t="shared" si="7"/>
        <v>0</v>
      </c>
      <c r="H45" s="178"/>
      <c r="I45" s="179">
        <f t="shared" si="8"/>
        <v>0</v>
      </c>
      <c r="J45" s="178"/>
      <c r="K45" s="179">
        <f t="shared" si="9"/>
        <v>0</v>
      </c>
      <c r="L45" s="179">
        <v>15</v>
      </c>
      <c r="M45" s="179">
        <f t="shared" si="10"/>
        <v>0</v>
      </c>
      <c r="N45" s="179">
        <v>0</v>
      </c>
      <c r="O45" s="179">
        <f t="shared" si="11"/>
        <v>0</v>
      </c>
      <c r="P45" s="179">
        <v>0</v>
      </c>
      <c r="Q45" s="179">
        <f t="shared" si="12"/>
        <v>0</v>
      </c>
      <c r="R45" s="179"/>
      <c r="S45" s="179" t="s">
        <v>282</v>
      </c>
      <c r="T45" s="180" t="s">
        <v>283</v>
      </c>
      <c r="U45" s="157">
        <v>0</v>
      </c>
      <c r="V45" s="157">
        <f t="shared" si="13"/>
        <v>0</v>
      </c>
      <c r="W45" s="157"/>
      <c r="X45" s="157" t="s">
        <v>292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293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4">
        <v>36</v>
      </c>
      <c r="B46" s="175" t="s">
        <v>1997</v>
      </c>
      <c r="C46" s="186" t="s">
        <v>2721</v>
      </c>
      <c r="D46" s="176" t="s">
        <v>1164</v>
      </c>
      <c r="E46" s="177">
        <v>2</v>
      </c>
      <c r="F46" s="178"/>
      <c r="G46" s="179">
        <f t="shared" si="7"/>
        <v>0</v>
      </c>
      <c r="H46" s="178"/>
      <c r="I46" s="179">
        <f t="shared" si="8"/>
        <v>0</v>
      </c>
      <c r="J46" s="178"/>
      <c r="K46" s="179">
        <f t="shared" si="9"/>
        <v>0</v>
      </c>
      <c r="L46" s="179">
        <v>15</v>
      </c>
      <c r="M46" s="179">
        <f t="shared" si="10"/>
        <v>0</v>
      </c>
      <c r="N46" s="179">
        <v>0</v>
      </c>
      <c r="O46" s="179">
        <f t="shared" si="11"/>
        <v>0</v>
      </c>
      <c r="P46" s="179">
        <v>0</v>
      </c>
      <c r="Q46" s="179">
        <f t="shared" si="12"/>
        <v>0</v>
      </c>
      <c r="R46" s="179"/>
      <c r="S46" s="179" t="s">
        <v>282</v>
      </c>
      <c r="T46" s="180" t="s">
        <v>283</v>
      </c>
      <c r="U46" s="157">
        <v>0</v>
      </c>
      <c r="V46" s="157">
        <f t="shared" si="13"/>
        <v>0</v>
      </c>
      <c r="W46" s="157"/>
      <c r="X46" s="157" t="s">
        <v>292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293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4">
        <v>37</v>
      </c>
      <c r="B47" s="175" t="s">
        <v>1999</v>
      </c>
      <c r="C47" s="186" t="s">
        <v>2722</v>
      </c>
      <c r="D47" s="176" t="s">
        <v>2695</v>
      </c>
      <c r="E47" s="177">
        <v>1</v>
      </c>
      <c r="F47" s="178"/>
      <c r="G47" s="179">
        <f t="shared" si="7"/>
        <v>0</v>
      </c>
      <c r="H47" s="178"/>
      <c r="I47" s="179">
        <f t="shared" si="8"/>
        <v>0</v>
      </c>
      <c r="J47" s="178"/>
      <c r="K47" s="179">
        <f t="shared" si="9"/>
        <v>0</v>
      </c>
      <c r="L47" s="179">
        <v>15</v>
      </c>
      <c r="M47" s="179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79"/>
      <c r="S47" s="179" t="s">
        <v>282</v>
      </c>
      <c r="T47" s="180" t="s">
        <v>283</v>
      </c>
      <c r="U47" s="157">
        <v>0</v>
      </c>
      <c r="V47" s="157">
        <f t="shared" si="13"/>
        <v>0</v>
      </c>
      <c r="W47" s="157"/>
      <c r="X47" s="157" t="s">
        <v>292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293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38</v>
      </c>
      <c r="B48" s="168" t="s">
        <v>2001</v>
      </c>
      <c r="C48" s="184" t="s">
        <v>2694</v>
      </c>
      <c r="D48" s="169" t="s">
        <v>2695</v>
      </c>
      <c r="E48" s="170">
        <v>1</v>
      </c>
      <c r="F48" s="171"/>
      <c r="G48" s="172">
        <f t="shared" si="7"/>
        <v>0</v>
      </c>
      <c r="H48" s="171"/>
      <c r="I48" s="172">
        <f t="shared" si="8"/>
        <v>0</v>
      </c>
      <c r="J48" s="171"/>
      <c r="K48" s="172">
        <f t="shared" si="9"/>
        <v>0</v>
      </c>
      <c r="L48" s="172">
        <v>15</v>
      </c>
      <c r="M48" s="172">
        <f t="shared" si="10"/>
        <v>0</v>
      </c>
      <c r="N48" s="172">
        <v>0</v>
      </c>
      <c r="O48" s="172">
        <f t="shared" si="11"/>
        <v>0</v>
      </c>
      <c r="P48" s="172">
        <v>0</v>
      </c>
      <c r="Q48" s="172">
        <f t="shared" si="12"/>
        <v>0</v>
      </c>
      <c r="R48" s="172"/>
      <c r="S48" s="172" t="s">
        <v>282</v>
      </c>
      <c r="T48" s="173" t="s">
        <v>283</v>
      </c>
      <c r="U48" s="157">
        <v>0</v>
      </c>
      <c r="V48" s="157">
        <f t="shared" si="13"/>
        <v>0</v>
      </c>
      <c r="W48" s="157"/>
      <c r="X48" s="157" t="s">
        <v>292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293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33" x14ac:dyDescent="0.2">
      <c r="A49" s="5"/>
      <c r="B49" s="6"/>
      <c r="C49" s="187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AE49">
        <v>15</v>
      </c>
      <c r="AF49">
        <v>21</v>
      </c>
    </row>
    <row r="50" spans="1:33" x14ac:dyDescent="0.2">
      <c r="A50" s="151"/>
      <c r="B50" s="152" t="s">
        <v>29</v>
      </c>
      <c r="C50" s="188"/>
      <c r="D50" s="153"/>
      <c r="E50" s="154"/>
      <c r="F50" s="154"/>
      <c r="G50" s="182">
        <f>G8+G23+G29</f>
        <v>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AE50">
        <f>SUMIF(L7:L48,AE49,G7:G48)</f>
        <v>0</v>
      </c>
      <c r="AF50">
        <f>SUMIF(L7:L48,AF49,G7:G48)</f>
        <v>0</v>
      </c>
      <c r="AG50" t="s">
        <v>1923</v>
      </c>
    </row>
    <row r="51" spans="1:33" x14ac:dyDescent="0.2">
      <c r="C51" s="189"/>
      <c r="D51" s="139"/>
      <c r="AG51" t="s">
        <v>1925</v>
      </c>
    </row>
    <row r="52" spans="1:33" x14ac:dyDescent="0.2">
      <c r="D52" s="139"/>
    </row>
    <row r="53" spans="1:33" x14ac:dyDescent="0.2">
      <c r="D53" s="139"/>
    </row>
    <row r="54" spans="1:33" x14ac:dyDescent="0.2">
      <c r="D54" s="139"/>
    </row>
    <row r="55" spans="1:33" x14ac:dyDescent="0.2">
      <c r="D55" s="139"/>
    </row>
    <row r="56" spans="1:33" x14ac:dyDescent="0.2">
      <c r="D56" s="139"/>
    </row>
    <row r="57" spans="1:33" x14ac:dyDescent="0.2">
      <c r="D57" s="139"/>
    </row>
    <row r="58" spans="1:33" x14ac:dyDescent="0.2">
      <c r="D58" s="139"/>
    </row>
    <row r="59" spans="1:33" x14ac:dyDescent="0.2">
      <c r="D59" s="139"/>
    </row>
    <row r="60" spans="1:33" x14ac:dyDescent="0.2">
      <c r="D60" s="139"/>
    </row>
    <row r="61" spans="1:33" x14ac:dyDescent="0.2">
      <c r="D61" s="139"/>
    </row>
    <row r="62" spans="1:33" x14ac:dyDescent="0.2">
      <c r="D62" s="139"/>
    </row>
    <row r="63" spans="1:33" x14ac:dyDescent="0.2">
      <c r="D63" s="139"/>
    </row>
    <row r="64" spans="1:33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TN0kRiiqJJ/evWjsPeLYDX1n08uEOYJ2Njyj+KsqCQCkRlVsWuaf5Rl2G9BOsoxXkR7EuE0z1zjtdt0qaJgK1A==" saltValue="XSXI8xAuQ95HnFxHRTXh2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58</v>
      </c>
      <c r="C3" s="245" t="s">
        <v>59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78</v>
      </c>
      <c r="C4" s="248" t="s">
        <v>79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104</v>
      </c>
      <c r="C8" s="183" t="s">
        <v>105</v>
      </c>
      <c r="D8" s="163"/>
      <c r="E8" s="164"/>
      <c r="F8" s="165"/>
      <c r="G8" s="165">
        <f>SUMIF(AG9:AG24,"&lt;&gt;NOR",G9:G24)</f>
        <v>0</v>
      </c>
      <c r="H8" s="165"/>
      <c r="I8" s="165">
        <f>SUM(I9:I24)</f>
        <v>0</v>
      </c>
      <c r="J8" s="165"/>
      <c r="K8" s="165">
        <f>SUM(K9:K24)</f>
        <v>0</v>
      </c>
      <c r="L8" s="165"/>
      <c r="M8" s="165">
        <f>SUM(M9:M24)</f>
        <v>0</v>
      </c>
      <c r="N8" s="165"/>
      <c r="O8" s="165">
        <f>SUM(O9:O24)</f>
        <v>0</v>
      </c>
      <c r="P8" s="165"/>
      <c r="Q8" s="165">
        <f>SUM(Q9:Q24)</f>
        <v>0</v>
      </c>
      <c r="R8" s="165"/>
      <c r="S8" s="165"/>
      <c r="T8" s="166"/>
      <c r="U8" s="160"/>
      <c r="V8" s="160">
        <f>SUM(V9:V24)</f>
        <v>0</v>
      </c>
      <c r="W8" s="160"/>
      <c r="X8" s="160"/>
      <c r="AG8" t="s">
        <v>278</v>
      </c>
    </row>
    <row r="9" spans="1:60" outlineLevel="1" x14ac:dyDescent="0.2">
      <c r="A9" s="174">
        <v>1</v>
      </c>
      <c r="B9" s="175" t="s">
        <v>1926</v>
      </c>
      <c r="C9" s="186" t="s">
        <v>2723</v>
      </c>
      <c r="D9" s="176" t="s">
        <v>1928</v>
      </c>
      <c r="E9" s="177">
        <v>1</v>
      </c>
      <c r="F9" s="178"/>
      <c r="G9" s="179">
        <f t="shared" ref="G9:G24" si="0">ROUND(E9*F9,2)</f>
        <v>0</v>
      </c>
      <c r="H9" s="178"/>
      <c r="I9" s="179">
        <f t="shared" ref="I9:I24" si="1">ROUND(E9*H9,2)</f>
        <v>0</v>
      </c>
      <c r="J9" s="178"/>
      <c r="K9" s="179">
        <f t="shared" ref="K9:K24" si="2">ROUND(E9*J9,2)</f>
        <v>0</v>
      </c>
      <c r="L9" s="179">
        <v>15</v>
      </c>
      <c r="M9" s="179">
        <f t="shared" ref="M9:M24" si="3">G9*(1+L9/100)</f>
        <v>0</v>
      </c>
      <c r="N9" s="179">
        <v>0</v>
      </c>
      <c r="O9" s="179">
        <f t="shared" ref="O9:O24" si="4">ROUND(E9*N9,2)</f>
        <v>0</v>
      </c>
      <c r="P9" s="179">
        <v>0</v>
      </c>
      <c r="Q9" s="179">
        <f t="shared" ref="Q9:Q24" si="5">ROUND(E9*P9,2)</f>
        <v>0</v>
      </c>
      <c r="R9" s="179"/>
      <c r="S9" s="179" t="s">
        <v>282</v>
      </c>
      <c r="T9" s="180" t="s">
        <v>283</v>
      </c>
      <c r="U9" s="157">
        <v>0</v>
      </c>
      <c r="V9" s="157">
        <f t="shared" ref="V9:V24" si="6"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293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4">
        <v>2</v>
      </c>
      <c r="B10" s="175" t="s">
        <v>1929</v>
      </c>
      <c r="C10" s="186" t="s">
        <v>2724</v>
      </c>
      <c r="D10" s="176" t="s">
        <v>1928</v>
      </c>
      <c r="E10" s="177">
        <v>5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15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282</v>
      </c>
      <c r="T10" s="180" t="s">
        <v>283</v>
      </c>
      <c r="U10" s="157">
        <v>0</v>
      </c>
      <c r="V10" s="157">
        <f t="shared" si="6"/>
        <v>0</v>
      </c>
      <c r="W10" s="157"/>
      <c r="X10" s="157" t="s">
        <v>292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293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3</v>
      </c>
      <c r="B11" s="175" t="s">
        <v>1931</v>
      </c>
      <c r="C11" s="186" t="s">
        <v>2725</v>
      </c>
      <c r="D11" s="176" t="s">
        <v>1928</v>
      </c>
      <c r="E11" s="177">
        <v>5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15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282</v>
      </c>
      <c r="T11" s="180" t="s">
        <v>283</v>
      </c>
      <c r="U11" s="157">
        <v>0</v>
      </c>
      <c r="V11" s="157">
        <f t="shared" si="6"/>
        <v>0</v>
      </c>
      <c r="W11" s="157"/>
      <c r="X11" s="157" t="s">
        <v>292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293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4">
        <v>4</v>
      </c>
      <c r="B12" s="175" t="s">
        <v>1933</v>
      </c>
      <c r="C12" s="186" t="s">
        <v>2726</v>
      </c>
      <c r="D12" s="176" t="s">
        <v>1928</v>
      </c>
      <c r="E12" s="177">
        <v>6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15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282</v>
      </c>
      <c r="T12" s="180" t="s">
        <v>283</v>
      </c>
      <c r="U12" s="157">
        <v>0</v>
      </c>
      <c r="V12" s="157">
        <f t="shared" si="6"/>
        <v>0</v>
      </c>
      <c r="W12" s="157"/>
      <c r="X12" s="157" t="s">
        <v>292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293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5</v>
      </c>
      <c r="B13" s="175" t="s">
        <v>1935</v>
      </c>
      <c r="C13" s="186" t="s">
        <v>2727</v>
      </c>
      <c r="D13" s="176" t="s">
        <v>1928</v>
      </c>
      <c r="E13" s="177">
        <v>10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15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282</v>
      </c>
      <c r="T13" s="180" t="s">
        <v>283</v>
      </c>
      <c r="U13" s="157">
        <v>0</v>
      </c>
      <c r="V13" s="157">
        <f t="shared" si="6"/>
        <v>0</v>
      </c>
      <c r="W13" s="157"/>
      <c r="X13" s="157" t="s">
        <v>292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293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4">
        <v>6</v>
      </c>
      <c r="B14" s="175" t="s">
        <v>1937</v>
      </c>
      <c r="C14" s="186" t="s">
        <v>2728</v>
      </c>
      <c r="D14" s="176" t="s">
        <v>1928</v>
      </c>
      <c r="E14" s="177">
        <v>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15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282</v>
      </c>
      <c r="T14" s="180" t="s">
        <v>283</v>
      </c>
      <c r="U14" s="157">
        <v>0</v>
      </c>
      <c r="V14" s="157">
        <f t="shared" si="6"/>
        <v>0</v>
      </c>
      <c r="W14" s="157"/>
      <c r="X14" s="157" t="s">
        <v>292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293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7</v>
      </c>
      <c r="B15" s="175" t="s">
        <v>1939</v>
      </c>
      <c r="C15" s="186" t="s">
        <v>2729</v>
      </c>
      <c r="D15" s="176" t="s">
        <v>1928</v>
      </c>
      <c r="E15" s="177">
        <v>13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15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282</v>
      </c>
      <c r="T15" s="180" t="s">
        <v>283</v>
      </c>
      <c r="U15" s="157">
        <v>0</v>
      </c>
      <c r="V15" s="157">
        <f t="shared" si="6"/>
        <v>0</v>
      </c>
      <c r="W15" s="157"/>
      <c r="X15" s="157" t="s">
        <v>292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293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8</v>
      </c>
      <c r="B16" s="175" t="s">
        <v>1941</v>
      </c>
      <c r="C16" s="186" t="s">
        <v>2730</v>
      </c>
      <c r="D16" s="176" t="s">
        <v>1928</v>
      </c>
      <c r="E16" s="177">
        <v>1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15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282</v>
      </c>
      <c r="T16" s="180" t="s">
        <v>283</v>
      </c>
      <c r="U16" s="157">
        <v>0</v>
      </c>
      <c r="V16" s="157">
        <f t="shared" si="6"/>
        <v>0</v>
      </c>
      <c r="W16" s="157"/>
      <c r="X16" s="157" t="s">
        <v>292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293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4">
        <v>9</v>
      </c>
      <c r="B17" s="175" t="s">
        <v>1943</v>
      </c>
      <c r="C17" s="186" t="s">
        <v>2731</v>
      </c>
      <c r="D17" s="176" t="s">
        <v>1928</v>
      </c>
      <c r="E17" s="177">
        <v>28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15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282</v>
      </c>
      <c r="T17" s="180" t="s">
        <v>283</v>
      </c>
      <c r="U17" s="157">
        <v>0</v>
      </c>
      <c r="V17" s="157">
        <f t="shared" si="6"/>
        <v>0</v>
      </c>
      <c r="W17" s="157"/>
      <c r="X17" s="157" t="s">
        <v>292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293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4">
        <v>10</v>
      </c>
      <c r="B18" s="175" t="s">
        <v>1945</v>
      </c>
      <c r="C18" s="186" t="s">
        <v>2732</v>
      </c>
      <c r="D18" s="176" t="s">
        <v>1928</v>
      </c>
      <c r="E18" s="177">
        <v>3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15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282</v>
      </c>
      <c r="T18" s="180" t="s">
        <v>283</v>
      </c>
      <c r="U18" s="157">
        <v>0</v>
      </c>
      <c r="V18" s="157">
        <f t="shared" si="6"/>
        <v>0</v>
      </c>
      <c r="W18" s="157"/>
      <c r="X18" s="157" t="s">
        <v>292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293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4">
        <v>11</v>
      </c>
      <c r="B19" s="175" t="s">
        <v>1947</v>
      </c>
      <c r="C19" s="186" t="s">
        <v>2733</v>
      </c>
      <c r="D19" s="176" t="s">
        <v>1928</v>
      </c>
      <c r="E19" s="177">
        <v>3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15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282</v>
      </c>
      <c r="T19" s="180" t="s">
        <v>283</v>
      </c>
      <c r="U19" s="157">
        <v>0</v>
      </c>
      <c r="V19" s="157">
        <f t="shared" si="6"/>
        <v>0</v>
      </c>
      <c r="W19" s="157"/>
      <c r="X19" s="157" t="s">
        <v>292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293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12</v>
      </c>
      <c r="B20" s="175" t="s">
        <v>1949</v>
      </c>
      <c r="C20" s="186" t="s">
        <v>2734</v>
      </c>
      <c r="D20" s="176" t="s">
        <v>1928</v>
      </c>
      <c r="E20" s="177">
        <v>1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15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282</v>
      </c>
      <c r="T20" s="180" t="s">
        <v>283</v>
      </c>
      <c r="U20" s="157">
        <v>0</v>
      </c>
      <c r="V20" s="157">
        <f t="shared" si="6"/>
        <v>0</v>
      </c>
      <c r="W20" s="157"/>
      <c r="X20" s="157" t="s">
        <v>292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293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13</v>
      </c>
      <c r="B21" s="175" t="s">
        <v>1951</v>
      </c>
      <c r="C21" s="186" t="s">
        <v>2735</v>
      </c>
      <c r="D21" s="176" t="s">
        <v>1928</v>
      </c>
      <c r="E21" s="177">
        <v>1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15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282</v>
      </c>
      <c r="T21" s="180" t="s">
        <v>283</v>
      </c>
      <c r="U21" s="157">
        <v>0</v>
      </c>
      <c r="V21" s="157">
        <f t="shared" si="6"/>
        <v>0</v>
      </c>
      <c r="W21" s="157"/>
      <c r="X21" s="157" t="s">
        <v>292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293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4">
        <v>14</v>
      </c>
      <c r="B22" s="175" t="s">
        <v>1953</v>
      </c>
      <c r="C22" s="186" t="s">
        <v>2736</v>
      </c>
      <c r="D22" s="176" t="s">
        <v>1928</v>
      </c>
      <c r="E22" s="177">
        <v>1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15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282</v>
      </c>
      <c r="T22" s="180" t="s">
        <v>283</v>
      </c>
      <c r="U22" s="157">
        <v>0</v>
      </c>
      <c r="V22" s="157">
        <f t="shared" si="6"/>
        <v>0</v>
      </c>
      <c r="W22" s="157"/>
      <c r="X22" s="157" t="s">
        <v>292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293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15</v>
      </c>
      <c r="B23" s="175" t="s">
        <v>1955</v>
      </c>
      <c r="C23" s="186" t="s">
        <v>2737</v>
      </c>
      <c r="D23" s="176" t="s">
        <v>1928</v>
      </c>
      <c r="E23" s="177">
        <v>1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15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282</v>
      </c>
      <c r="T23" s="180" t="s">
        <v>283</v>
      </c>
      <c r="U23" s="157">
        <v>0</v>
      </c>
      <c r="V23" s="157">
        <f t="shared" si="6"/>
        <v>0</v>
      </c>
      <c r="W23" s="157"/>
      <c r="X23" s="157" t="s">
        <v>292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293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4">
        <v>16</v>
      </c>
      <c r="B24" s="175" t="s">
        <v>1957</v>
      </c>
      <c r="C24" s="186" t="s">
        <v>2738</v>
      </c>
      <c r="D24" s="176" t="s">
        <v>1928</v>
      </c>
      <c r="E24" s="177">
        <v>1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15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282</v>
      </c>
      <c r="T24" s="180" t="s">
        <v>283</v>
      </c>
      <c r="U24" s="157">
        <v>0</v>
      </c>
      <c r="V24" s="157">
        <f t="shared" si="6"/>
        <v>0</v>
      </c>
      <c r="W24" s="157"/>
      <c r="X24" s="157" t="s">
        <v>292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293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1" t="s">
        <v>277</v>
      </c>
      <c r="B25" s="162" t="s">
        <v>122</v>
      </c>
      <c r="C25" s="183" t="s">
        <v>123</v>
      </c>
      <c r="D25" s="163"/>
      <c r="E25" s="164"/>
      <c r="F25" s="165"/>
      <c r="G25" s="165">
        <f>SUMIF(AG26:AG28,"&lt;&gt;NOR",G26:G28)</f>
        <v>0</v>
      </c>
      <c r="H25" s="165"/>
      <c r="I25" s="165">
        <f>SUM(I26:I28)</f>
        <v>0</v>
      </c>
      <c r="J25" s="165"/>
      <c r="K25" s="165">
        <f>SUM(K26:K28)</f>
        <v>0</v>
      </c>
      <c r="L25" s="165"/>
      <c r="M25" s="165">
        <f>SUM(M26:M28)</f>
        <v>0</v>
      </c>
      <c r="N25" s="165"/>
      <c r="O25" s="165">
        <f>SUM(O26:O28)</f>
        <v>0</v>
      </c>
      <c r="P25" s="165"/>
      <c r="Q25" s="165">
        <f>SUM(Q26:Q28)</f>
        <v>0</v>
      </c>
      <c r="R25" s="165"/>
      <c r="S25" s="165"/>
      <c r="T25" s="166"/>
      <c r="U25" s="160"/>
      <c r="V25" s="160">
        <f>SUM(V26:V28)</f>
        <v>0</v>
      </c>
      <c r="W25" s="160"/>
      <c r="X25" s="160"/>
      <c r="AG25" t="s">
        <v>278</v>
      </c>
    </row>
    <row r="26" spans="1:60" outlineLevel="1" x14ac:dyDescent="0.2">
      <c r="A26" s="174">
        <v>17</v>
      </c>
      <c r="B26" s="175" t="s">
        <v>1959</v>
      </c>
      <c r="C26" s="186" t="s">
        <v>2739</v>
      </c>
      <c r="D26" s="176" t="s">
        <v>445</v>
      </c>
      <c r="E26" s="177">
        <v>380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15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/>
      <c r="S26" s="179" t="s">
        <v>282</v>
      </c>
      <c r="T26" s="180" t="s">
        <v>283</v>
      </c>
      <c r="U26" s="157">
        <v>0</v>
      </c>
      <c r="V26" s="157">
        <f>ROUND(E26*U26,2)</f>
        <v>0</v>
      </c>
      <c r="W26" s="157"/>
      <c r="X26" s="157" t="s">
        <v>292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293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18</v>
      </c>
      <c r="B27" s="175" t="s">
        <v>1961</v>
      </c>
      <c r="C27" s="186" t="s">
        <v>2740</v>
      </c>
      <c r="D27" s="176" t="s">
        <v>445</v>
      </c>
      <c r="E27" s="177">
        <v>1360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15</v>
      </c>
      <c r="M27" s="179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79"/>
      <c r="S27" s="179" t="s">
        <v>282</v>
      </c>
      <c r="T27" s="180" t="s">
        <v>283</v>
      </c>
      <c r="U27" s="157">
        <v>0</v>
      </c>
      <c r="V27" s="157">
        <f>ROUND(E27*U27,2)</f>
        <v>0</v>
      </c>
      <c r="W27" s="157"/>
      <c r="X27" s="157" t="s">
        <v>292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293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19</v>
      </c>
      <c r="B28" s="175" t="s">
        <v>1963</v>
      </c>
      <c r="C28" s="186" t="s">
        <v>2741</v>
      </c>
      <c r="D28" s="176" t="s">
        <v>445</v>
      </c>
      <c r="E28" s="177">
        <v>380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15</v>
      </c>
      <c r="M28" s="179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79"/>
      <c r="S28" s="179" t="s">
        <v>282</v>
      </c>
      <c r="T28" s="180" t="s">
        <v>283</v>
      </c>
      <c r="U28" s="157">
        <v>0</v>
      </c>
      <c r="V28" s="157">
        <f>ROUND(E28*U28,2)</f>
        <v>0</v>
      </c>
      <c r="W28" s="157"/>
      <c r="X28" s="157" t="s">
        <v>292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293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1" t="s">
        <v>277</v>
      </c>
      <c r="B29" s="162" t="s">
        <v>125</v>
      </c>
      <c r="C29" s="183" t="s">
        <v>126</v>
      </c>
      <c r="D29" s="163"/>
      <c r="E29" s="164"/>
      <c r="F29" s="165"/>
      <c r="G29" s="165">
        <f>SUMIF(AG30:AG43,"&lt;&gt;NOR",G30:G43)</f>
        <v>0</v>
      </c>
      <c r="H29" s="165"/>
      <c r="I29" s="165">
        <f>SUM(I30:I43)</f>
        <v>0</v>
      </c>
      <c r="J29" s="165"/>
      <c r="K29" s="165">
        <f>SUM(K30:K43)</f>
        <v>0</v>
      </c>
      <c r="L29" s="165"/>
      <c r="M29" s="165">
        <f>SUM(M30:M43)</f>
        <v>0</v>
      </c>
      <c r="N29" s="165"/>
      <c r="O29" s="165">
        <f>SUM(O30:O43)</f>
        <v>0</v>
      </c>
      <c r="P29" s="165"/>
      <c r="Q29" s="165">
        <f>SUM(Q30:Q43)</f>
        <v>0</v>
      </c>
      <c r="R29" s="165"/>
      <c r="S29" s="165"/>
      <c r="T29" s="166"/>
      <c r="U29" s="160"/>
      <c r="V29" s="160">
        <f>SUM(V30:V43)</f>
        <v>0</v>
      </c>
      <c r="W29" s="160"/>
      <c r="X29" s="160"/>
      <c r="AG29" t="s">
        <v>278</v>
      </c>
    </row>
    <row r="30" spans="1:60" outlineLevel="1" x14ac:dyDescent="0.2">
      <c r="A30" s="174">
        <v>20</v>
      </c>
      <c r="B30" s="175" t="s">
        <v>1965</v>
      </c>
      <c r="C30" s="186" t="s">
        <v>2742</v>
      </c>
      <c r="D30" s="176" t="s">
        <v>1928</v>
      </c>
      <c r="E30" s="177">
        <v>11</v>
      </c>
      <c r="F30" s="178"/>
      <c r="G30" s="179">
        <f t="shared" ref="G30:G43" si="7">ROUND(E30*F30,2)</f>
        <v>0</v>
      </c>
      <c r="H30" s="178"/>
      <c r="I30" s="179">
        <f t="shared" ref="I30:I43" si="8">ROUND(E30*H30,2)</f>
        <v>0</v>
      </c>
      <c r="J30" s="178"/>
      <c r="K30" s="179">
        <f t="shared" ref="K30:K43" si="9">ROUND(E30*J30,2)</f>
        <v>0</v>
      </c>
      <c r="L30" s="179">
        <v>15</v>
      </c>
      <c r="M30" s="179">
        <f t="shared" ref="M30:M43" si="10">G30*(1+L30/100)</f>
        <v>0</v>
      </c>
      <c r="N30" s="179">
        <v>0</v>
      </c>
      <c r="O30" s="179">
        <f t="shared" ref="O30:O43" si="11">ROUND(E30*N30,2)</f>
        <v>0</v>
      </c>
      <c r="P30" s="179">
        <v>0</v>
      </c>
      <c r="Q30" s="179">
        <f t="shared" ref="Q30:Q43" si="12">ROUND(E30*P30,2)</f>
        <v>0</v>
      </c>
      <c r="R30" s="179"/>
      <c r="S30" s="179" t="s">
        <v>282</v>
      </c>
      <c r="T30" s="180" t="s">
        <v>283</v>
      </c>
      <c r="U30" s="157">
        <v>0</v>
      </c>
      <c r="V30" s="157">
        <f t="shared" ref="V30:V43" si="13">ROUND(E30*U30,2)</f>
        <v>0</v>
      </c>
      <c r="W30" s="157"/>
      <c r="X30" s="157" t="s">
        <v>292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293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21</v>
      </c>
      <c r="B31" s="175" t="s">
        <v>1967</v>
      </c>
      <c r="C31" s="186" t="s">
        <v>2677</v>
      </c>
      <c r="D31" s="176" t="s">
        <v>445</v>
      </c>
      <c r="E31" s="177">
        <v>910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15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282</v>
      </c>
      <c r="T31" s="180" t="s">
        <v>283</v>
      </c>
      <c r="U31" s="157">
        <v>0</v>
      </c>
      <c r="V31" s="157">
        <f t="shared" si="13"/>
        <v>0</v>
      </c>
      <c r="W31" s="157"/>
      <c r="X31" s="157" t="s">
        <v>292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293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22</v>
      </c>
      <c r="B32" s="175" t="s">
        <v>1969</v>
      </c>
      <c r="C32" s="186" t="s">
        <v>2680</v>
      </c>
      <c r="D32" s="176" t="s">
        <v>1928</v>
      </c>
      <c r="E32" s="177">
        <v>1000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15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282</v>
      </c>
      <c r="T32" s="180" t="s">
        <v>283</v>
      </c>
      <c r="U32" s="157">
        <v>0</v>
      </c>
      <c r="V32" s="157">
        <f t="shared" si="13"/>
        <v>0</v>
      </c>
      <c r="W32" s="157"/>
      <c r="X32" s="157" t="s">
        <v>292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293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23</v>
      </c>
      <c r="B33" s="175" t="s">
        <v>1971</v>
      </c>
      <c r="C33" s="186" t="s">
        <v>2743</v>
      </c>
      <c r="D33" s="176" t="s">
        <v>1928</v>
      </c>
      <c r="E33" s="177">
        <v>3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15</v>
      </c>
      <c r="M33" s="179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/>
      <c r="S33" s="179" t="s">
        <v>282</v>
      </c>
      <c r="T33" s="180" t="s">
        <v>283</v>
      </c>
      <c r="U33" s="157">
        <v>0</v>
      </c>
      <c r="V33" s="157">
        <f t="shared" si="13"/>
        <v>0</v>
      </c>
      <c r="W33" s="157"/>
      <c r="X33" s="157" t="s">
        <v>292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293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4">
        <v>24</v>
      </c>
      <c r="B34" s="175" t="s">
        <v>1973</v>
      </c>
      <c r="C34" s="186" t="s">
        <v>2683</v>
      </c>
      <c r="D34" s="176" t="s">
        <v>1928</v>
      </c>
      <c r="E34" s="177">
        <v>2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15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282</v>
      </c>
      <c r="T34" s="180" t="s">
        <v>283</v>
      </c>
      <c r="U34" s="157">
        <v>0</v>
      </c>
      <c r="V34" s="157">
        <f t="shared" si="13"/>
        <v>0</v>
      </c>
      <c r="W34" s="157"/>
      <c r="X34" s="157" t="s">
        <v>292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293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4">
        <v>25</v>
      </c>
      <c r="B35" s="175" t="s">
        <v>1975</v>
      </c>
      <c r="C35" s="186" t="s">
        <v>2684</v>
      </c>
      <c r="D35" s="176" t="s">
        <v>1928</v>
      </c>
      <c r="E35" s="177">
        <v>1200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15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282</v>
      </c>
      <c r="T35" s="180" t="s">
        <v>283</v>
      </c>
      <c r="U35" s="157">
        <v>0</v>
      </c>
      <c r="V35" s="157">
        <f t="shared" si="13"/>
        <v>0</v>
      </c>
      <c r="W35" s="157"/>
      <c r="X35" s="157" t="s">
        <v>292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293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26</v>
      </c>
      <c r="B36" s="175" t="s">
        <v>1977</v>
      </c>
      <c r="C36" s="186" t="s">
        <v>2744</v>
      </c>
      <c r="D36" s="176" t="s">
        <v>1164</v>
      </c>
      <c r="E36" s="177">
        <v>10</v>
      </c>
      <c r="F36" s="178"/>
      <c r="G36" s="179">
        <f t="shared" si="7"/>
        <v>0</v>
      </c>
      <c r="H36" s="178"/>
      <c r="I36" s="179">
        <f t="shared" si="8"/>
        <v>0</v>
      </c>
      <c r="J36" s="178"/>
      <c r="K36" s="179">
        <f t="shared" si="9"/>
        <v>0</v>
      </c>
      <c r="L36" s="179">
        <v>15</v>
      </c>
      <c r="M36" s="179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79"/>
      <c r="S36" s="179" t="s">
        <v>282</v>
      </c>
      <c r="T36" s="180" t="s">
        <v>283</v>
      </c>
      <c r="U36" s="157">
        <v>0</v>
      </c>
      <c r="V36" s="157">
        <f t="shared" si="13"/>
        <v>0</v>
      </c>
      <c r="W36" s="157"/>
      <c r="X36" s="157" t="s">
        <v>292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293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4">
        <v>27</v>
      </c>
      <c r="B37" s="175" t="s">
        <v>1979</v>
      </c>
      <c r="C37" s="186" t="s">
        <v>2745</v>
      </c>
      <c r="D37" s="176" t="s">
        <v>2695</v>
      </c>
      <c r="E37" s="177">
        <v>1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15</v>
      </c>
      <c r="M37" s="179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/>
      <c r="S37" s="179" t="s">
        <v>282</v>
      </c>
      <c r="T37" s="180" t="s">
        <v>283</v>
      </c>
      <c r="U37" s="157">
        <v>0</v>
      </c>
      <c r="V37" s="157">
        <f t="shared" si="13"/>
        <v>0</v>
      </c>
      <c r="W37" s="157"/>
      <c r="X37" s="157" t="s">
        <v>292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293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28</v>
      </c>
      <c r="B38" s="175" t="s">
        <v>1981</v>
      </c>
      <c r="C38" s="186" t="s">
        <v>2692</v>
      </c>
      <c r="D38" s="176" t="s">
        <v>1928</v>
      </c>
      <c r="E38" s="177">
        <v>36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15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 t="s">
        <v>282</v>
      </c>
      <c r="T38" s="180" t="s">
        <v>283</v>
      </c>
      <c r="U38" s="157">
        <v>0</v>
      </c>
      <c r="V38" s="157">
        <f t="shared" si="13"/>
        <v>0</v>
      </c>
      <c r="W38" s="157"/>
      <c r="X38" s="157" t="s">
        <v>292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293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4">
        <v>29</v>
      </c>
      <c r="B39" s="175" t="s">
        <v>1983</v>
      </c>
      <c r="C39" s="186" t="s">
        <v>2693</v>
      </c>
      <c r="D39" s="176" t="s">
        <v>1928</v>
      </c>
      <c r="E39" s="177">
        <v>3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15</v>
      </c>
      <c r="M39" s="179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 t="s">
        <v>282</v>
      </c>
      <c r="T39" s="180" t="s">
        <v>283</v>
      </c>
      <c r="U39" s="157">
        <v>0</v>
      </c>
      <c r="V39" s="157">
        <f t="shared" si="13"/>
        <v>0</v>
      </c>
      <c r="W39" s="157"/>
      <c r="X39" s="157" t="s">
        <v>292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293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4">
        <v>30</v>
      </c>
      <c r="B40" s="175" t="s">
        <v>1985</v>
      </c>
      <c r="C40" s="186" t="s">
        <v>2746</v>
      </c>
      <c r="D40" s="176" t="s">
        <v>1164</v>
      </c>
      <c r="E40" s="177">
        <v>2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15</v>
      </c>
      <c r="M40" s="179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79"/>
      <c r="S40" s="179" t="s">
        <v>282</v>
      </c>
      <c r="T40" s="180" t="s">
        <v>283</v>
      </c>
      <c r="U40" s="157">
        <v>0</v>
      </c>
      <c r="V40" s="157">
        <f t="shared" si="13"/>
        <v>0</v>
      </c>
      <c r="W40" s="157"/>
      <c r="X40" s="157" t="s">
        <v>292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293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4">
        <v>31</v>
      </c>
      <c r="B41" s="175" t="s">
        <v>1987</v>
      </c>
      <c r="C41" s="186" t="s">
        <v>2747</v>
      </c>
      <c r="D41" s="176" t="s">
        <v>1164</v>
      </c>
      <c r="E41" s="177">
        <v>4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15</v>
      </c>
      <c r="M41" s="179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282</v>
      </c>
      <c r="T41" s="180" t="s">
        <v>283</v>
      </c>
      <c r="U41" s="157">
        <v>0</v>
      </c>
      <c r="V41" s="157">
        <f t="shared" si="13"/>
        <v>0</v>
      </c>
      <c r="W41" s="157"/>
      <c r="X41" s="157" t="s">
        <v>292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293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4">
        <v>32</v>
      </c>
      <c r="B42" s="175" t="s">
        <v>1989</v>
      </c>
      <c r="C42" s="186" t="s">
        <v>2748</v>
      </c>
      <c r="D42" s="176" t="s">
        <v>1928</v>
      </c>
      <c r="E42" s="177">
        <v>1</v>
      </c>
      <c r="F42" s="178"/>
      <c r="G42" s="179">
        <f t="shared" si="7"/>
        <v>0</v>
      </c>
      <c r="H42" s="178"/>
      <c r="I42" s="179">
        <f t="shared" si="8"/>
        <v>0</v>
      </c>
      <c r="J42" s="178"/>
      <c r="K42" s="179">
        <f t="shared" si="9"/>
        <v>0</v>
      </c>
      <c r="L42" s="179">
        <v>15</v>
      </c>
      <c r="M42" s="179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 t="s">
        <v>282</v>
      </c>
      <c r="T42" s="180" t="s">
        <v>283</v>
      </c>
      <c r="U42" s="157">
        <v>0</v>
      </c>
      <c r="V42" s="157">
        <f t="shared" si="13"/>
        <v>0</v>
      </c>
      <c r="W42" s="157"/>
      <c r="X42" s="157" t="s">
        <v>284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285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7">
        <v>33</v>
      </c>
      <c r="B43" s="168" t="s">
        <v>1991</v>
      </c>
      <c r="C43" s="184" t="s">
        <v>2749</v>
      </c>
      <c r="D43" s="169" t="s">
        <v>2650</v>
      </c>
      <c r="E43" s="170">
        <v>1</v>
      </c>
      <c r="F43" s="171"/>
      <c r="G43" s="172">
        <f t="shared" si="7"/>
        <v>0</v>
      </c>
      <c r="H43" s="171"/>
      <c r="I43" s="172">
        <f t="shared" si="8"/>
        <v>0</v>
      </c>
      <c r="J43" s="171"/>
      <c r="K43" s="172">
        <f t="shared" si="9"/>
        <v>0</v>
      </c>
      <c r="L43" s="172">
        <v>15</v>
      </c>
      <c r="M43" s="172">
        <f t="shared" si="10"/>
        <v>0</v>
      </c>
      <c r="N43" s="172">
        <v>0</v>
      </c>
      <c r="O43" s="172">
        <f t="shared" si="11"/>
        <v>0</v>
      </c>
      <c r="P43" s="172">
        <v>0</v>
      </c>
      <c r="Q43" s="172">
        <f t="shared" si="12"/>
        <v>0</v>
      </c>
      <c r="R43" s="172"/>
      <c r="S43" s="172" t="s">
        <v>282</v>
      </c>
      <c r="T43" s="173" t="s">
        <v>283</v>
      </c>
      <c r="U43" s="157">
        <v>0</v>
      </c>
      <c r="V43" s="157">
        <f t="shared" si="13"/>
        <v>0</v>
      </c>
      <c r="W43" s="157"/>
      <c r="X43" s="157" t="s">
        <v>292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293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5"/>
      <c r="B44" s="6"/>
      <c r="C44" s="187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AE44">
        <v>15</v>
      </c>
      <c r="AF44">
        <v>21</v>
      </c>
    </row>
    <row r="45" spans="1:60" x14ac:dyDescent="0.2">
      <c r="A45" s="151"/>
      <c r="B45" s="152" t="s">
        <v>29</v>
      </c>
      <c r="C45" s="188"/>
      <c r="D45" s="153"/>
      <c r="E45" s="154"/>
      <c r="F45" s="154"/>
      <c r="G45" s="182">
        <f>G8+G25+G29</f>
        <v>0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AE45">
        <f>SUMIF(L7:L43,AE44,G7:G43)</f>
        <v>0</v>
      </c>
      <c r="AF45">
        <f>SUMIF(L7:L43,AF44,G7:G43)</f>
        <v>0</v>
      </c>
      <c r="AG45" t="s">
        <v>1923</v>
      </c>
    </row>
    <row r="46" spans="1:60" x14ac:dyDescent="0.2">
      <c r="C46" s="189"/>
      <c r="D46" s="139"/>
      <c r="AG46" t="s">
        <v>1925</v>
      </c>
    </row>
    <row r="47" spans="1:60" x14ac:dyDescent="0.2">
      <c r="D47" s="139"/>
    </row>
    <row r="48" spans="1:60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I6xTSe4l6DSJWLY8JrsgPRnm3V4o4Odg2F0Q5MjXhtQJUpEov6THW/JoV9sHD1SzCMLfVn23QfZd8IiedTddDQ==" saltValue="x187XKOX3vAmYpEpEZHcP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58</v>
      </c>
      <c r="C3" s="245" t="s">
        <v>59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80</v>
      </c>
      <c r="C4" s="248" t="s">
        <v>81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104</v>
      </c>
      <c r="C8" s="183" t="s">
        <v>105</v>
      </c>
      <c r="D8" s="163"/>
      <c r="E8" s="164"/>
      <c r="F8" s="165"/>
      <c r="G8" s="165">
        <f>SUMIF(AG9:AG14,"&lt;&gt;NOR",G9:G14)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165"/>
      <c r="M8" s="165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5"/>
      <c r="S8" s="165"/>
      <c r="T8" s="166"/>
      <c r="U8" s="160"/>
      <c r="V8" s="160">
        <f>SUM(V9:V14)</f>
        <v>0</v>
      </c>
      <c r="W8" s="160"/>
      <c r="X8" s="160"/>
      <c r="AG8" t="s">
        <v>278</v>
      </c>
    </row>
    <row r="9" spans="1:60" outlineLevel="1" x14ac:dyDescent="0.2">
      <c r="A9" s="174">
        <v>1</v>
      </c>
      <c r="B9" s="175" t="s">
        <v>1926</v>
      </c>
      <c r="C9" s="186" t="s">
        <v>2750</v>
      </c>
      <c r="D9" s="176" t="s">
        <v>1928</v>
      </c>
      <c r="E9" s="177">
        <v>1</v>
      </c>
      <c r="F9" s="178"/>
      <c r="G9" s="179">
        <f t="shared" ref="G9:G14" si="0">ROUND(E9*F9,2)</f>
        <v>0</v>
      </c>
      <c r="H9" s="178"/>
      <c r="I9" s="179">
        <f t="shared" ref="I9:I14" si="1">ROUND(E9*H9,2)</f>
        <v>0</v>
      </c>
      <c r="J9" s="178"/>
      <c r="K9" s="179">
        <f t="shared" ref="K9:K14" si="2">ROUND(E9*J9,2)</f>
        <v>0</v>
      </c>
      <c r="L9" s="179">
        <v>15</v>
      </c>
      <c r="M9" s="179">
        <f t="shared" ref="M9:M14" si="3">G9*(1+L9/100)</f>
        <v>0</v>
      </c>
      <c r="N9" s="179">
        <v>0</v>
      </c>
      <c r="O9" s="179">
        <f t="shared" ref="O9:O14" si="4">ROUND(E9*N9,2)</f>
        <v>0</v>
      </c>
      <c r="P9" s="179">
        <v>0</v>
      </c>
      <c r="Q9" s="179">
        <f t="shared" ref="Q9:Q14" si="5">ROUND(E9*P9,2)</f>
        <v>0</v>
      </c>
      <c r="R9" s="179"/>
      <c r="S9" s="179" t="s">
        <v>282</v>
      </c>
      <c r="T9" s="180" t="s">
        <v>283</v>
      </c>
      <c r="U9" s="157">
        <v>0</v>
      </c>
      <c r="V9" s="157">
        <f t="shared" ref="V9:V14" si="6"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293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4">
        <v>2</v>
      </c>
      <c r="B10" s="175" t="s">
        <v>1929</v>
      </c>
      <c r="C10" s="186" t="s">
        <v>2751</v>
      </c>
      <c r="D10" s="176" t="s">
        <v>1928</v>
      </c>
      <c r="E10" s="177">
        <v>16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15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282</v>
      </c>
      <c r="T10" s="180" t="s">
        <v>283</v>
      </c>
      <c r="U10" s="157">
        <v>0</v>
      </c>
      <c r="V10" s="157">
        <f t="shared" si="6"/>
        <v>0</v>
      </c>
      <c r="W10" s="157"/>
      <c r="X10" s="157" t="s">
        <v>292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293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3</v>
      </c>
      <c r="B11" s="175" t="s">
        <v>1931</v>
      </c>
      <c r="C11" s="186" t="s">
        <v>2752</v>
      </c>
      <c r="D11" s="176" t="s">
        <v>1928</v>
      </c>
      <c r="E11" s="177">
        <v>16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15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282</v>
      </c>
      <c r="T11" s="180" t="s">
        <v>283</v>
      </c>
      <c r="U11" s="157">
        <v>0</v>
      </c>
      <c r="V11" s="157">
        <f t="shared" si="6"/>
        <v>0</v>
      </c>
      <c r="W11" s="157"/>
      <c r="X11" s="157" t="s">
        <v>292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293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4">
        <v>4</v>
      </c>
      <c r="B12" s="175" t="s">
        <v>1933</v>
      </c>
      <c r="C12" s="186" t="s">
        <v>2753</v>
      </c>
      <c r="D12" s="176" t="s">
        <v>2754</v>
      </c>
      <c r="E12" s="177">
        <v>2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15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282</v>
      </c>
      <c r="T12" s="180" t="s">
        <v>283</v>
      </c>
      <c r="U12" s="157">
        <v>0</v>
      </c>
      <c r="V12" s="157">
        <f t="shared" si="6"/>
        <v>0</v>
      </c>
      <c r="W12" s="157"/>
      <c r="X12" s="157" t="s">
        <v>292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293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5</v>
      </c>
      <c r="B13" s="175" t="s">
        <v>1935</v>
      </c>
      <c r="C13" s="186" t="s">
        <v>2755</v>
      </c>
      <c r="D13" s="176" t="s">
        <v>2650</v>
      </c>
      <c r="E13" s="177">
        <v>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15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282</v>
      </c>
      <c r="T13" s="180" t="s">
        <v>283</v>
      </c>
      <c r="U13" s="157">
        <v>0</v>
      </c>
      <c r="V13" s="157">
        <f t="shared" si="6"/>
        <v>0</v>
      </c>
      <c r="W13" s="157"/>
      <c r="X13" s="157" t="s">
        <v>292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293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4">
        <v>6</v>
      </c>
      <c r="B14" s="175" t="s">
        <v>1937</v>
      </c>
      <c r="C14" s="186" t="s">
        <v>2703</v>
      </c>
      <c r="D14" s="176" t="s">
        <v>1928</v>
      </c>
      <c r="E14" s="177">
        <v>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15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282</v>
      </c>
      <c r="T14" s="180" t="s">
        <v>283</v>
      </c>
      <c r="U14" s="157">
        <v>0</v>
      </c>
      <c r="V14" s="157">
        <f t="shared" si="6"/>
        <v>0</v>
      </c>
      <c r="W14" s="157"/>
      <c r="X14" s="157" t="s">
        <v>292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293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1" t="s">
        <v>277</v>
      </c>
      <c r="B15" s="162" t="s">
        <v>122</v>
      </c>
      <c r="C15" s="183" t="s">
        <v>123</v>
      </c>
      <c r="D15" s="163"/>
      <c r="E15" s="164"/>
      <c r="F15" s="165"/>
      <c r="G15" s="165">
        <f>SUMIF(AG16:AG17,"&lt;&gt;NOR",G16:G17)</f>
        <v>0</v>
      </c>
      <c r="H15" s="165"/>
      <c r="I15" s="165">
        <f>SUM(I16:I17)</f>
        <v>0</v>
      </c>
      <c r="J15" s="165"/>
      <c r="K15" s="165">
        <f>SUM(K16:K17)</f>
        <v>0</v>
      </c>
      <c r="L15" s="165"/>
      <c r="M15" s="165">
        <f>SUM(M16:M17)</f>
        <v>0</v>
      </c>
      <c r="N15" s="165"/>
      <c r="O15" s="165">
        <f>SUM(O16:O17)</f>
        <v>0</v>
      </c>
      <c r="P15" s="165"/>
      <c r="Q15" s="165">
        <f>SUM(Q16:Q17)</f>
        <v>0</v>
      </c>
      <c r="R15" s="165"/>
      <c r="S15" s="165"/>
      <c r="T15" s="166"/>
      <c r="U15" s="160"/>
      <c r="V15" s="160">
        <f>SUM(V16:V17)</f>
        <v>0</v>
      </c>
      <c r="W15" s="160"/>
      <c r="X15" s="160"/>
      <c r="AG15" t="s">
        <v>278</v>
      </c>
    </row>
    <row r="16" spans="1:60" outlineLevel="1" x14ac:dyDescent="0.2">
      <c r="A16" s="174">
        <v>7</v>
      </c>
      <c r="B16" s="175" t="s">
        <v>1939</v>
      </c>
      <c r="C16" s="186" t="s">
        <v>2756</v>
      </c>
      <c r="D16" s="176" t="s">
        <v>445</v>
      </c>
      <c r="E16" s="177">
        <v>512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15</v>
      </c>
      <c r="M16" s="179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79"/>
      <c r="S16" s="179" t="s">
        <v>282</v>
      </c>
      <c r="T16" s="180" t="s">
        <v>283</v>
      </c>
      <c r="U16" s="157">
        <v>0</v>
      </c>
      <c r="V16" s="157">
        <f>ROUND(E16*U16,2)</f>
        <v>0</v>
      </c>
      <c r="W16" s="157"/>
      <c r="X16" s="157" t="s">
        <v>292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293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4">
        <v>8</v>
      </c>
      <c r="B17" s="175" t="s">
        <v>1941</v>
      </c>
      <c r="C17" s="186" t="s">
        <v>2757</v>
      </c>
      <c r="D17" s="176" t="s">
        <v>1928</v>
      </c>
      <c r="E17" s="177">
        <v>10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15</v>
      </c>
      <c r="M17" s="179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79"/>
      <c r="S17" s="179" t="s">
        <v>282</v>
      </c>
      <c r="T17" s="180" t="s">
        <v>283</v>
      </c>
      <c r="U17" s="157">
        <v>0</v>
      </c>
      <c r="V17" s="157">
        <f>ROUND(E17*U17,2)</f>
        <v>0</v>
      </c>
      <c r="W17" s="157"/>
      <c r="X17" s="157" t="s">
        <v>292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293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1" t="s">
        <v>277</v>
      </c>
      <c r="B18" s="162" t="s">
        <v>125</v>
      </c>
      <c r="C18" s="183" t="s">
        <v>126</v>
      </c>
      <c r="D18" s="163"/>
      <c r="E18" s="164"/>
      <c r="F18" s="165"/>
      <c r="G18" s="165">
        <f>SUMIF(AG19:AG30,"&lt;&gt;NOR",G19:G30)</f>
        <v>0</v>
      </c>
      <c r="H18" s="165"/>
      <c r="I18" s="165">
        <f>SUM(I19:I30)</f>
        <v>0</v>
      </c>
      <c r="J18" s="165"/>
      <c r="K18" s="165">
        <f>SUM(K19:K30)</f>
        <v>0</v>
      </c>
      <c r="L18" s="165"/>
      <c r="M18" s="165">
        <f>SUM(M19:M30)</f>
        <v>0</v>
      </c>
      <c r="N18" s="165"/>
      <c r="O18" s="165">
        <f>SUM(O19:O30)</f>
        <v>0</v>
      </c>
      <c r="P18" s="165"/>
      <c r="Q18" s="165">
        <f>SUM(Q19:Q30)</f>
        <v>0</v>
      </c>
      <c r="R18" s="165"/>
      <c r="S18" s="165"/>
      <c r="T18" s="166"/>
      <c r="U18" s="160"/>
      <c r="V18" s="160">
        <f>SUM(V19:V30)</f>
        <v>0</v>
      </c>
      <c r="W18" s="160"/>
      <c r="X18" s="160"/>
      <c r="AG18" t="s">
        <v>278</v>
      </c>
    </row>
    <row r="19" spans="1:60" outlineLevel="1" x14ac:dyDescent="0.2">
      <c r="A19" s="174">
        <v>9</v>
      </c>
      <c r="B19" s="175" t="s">
        <v>1943</v>
      </c>
      <c r="C19" s="186" t="s">
        <v>2677</v>
      </c>
      <c r="D19" s="176" t="s">
        <v>445</v>
      </c>
      <c r="E19" s="177">
        <v>245</v>
      </c>
      <c r="F19" s="178"/>
      <c r="G19" s="179">
        <f t="shared" ref="G19:G30" si="7">ROUND(E19*F19,2)</f>
        <v>0</v>
      </c>
      <c r="H19" s="178"/>
      <c r="I19" s="179">
        <f t="shared" ref="I19:I30" si="8">ROUND(E19*H19,2)</f>
        <v>0</v>
      </c>
      <c r="J19" s="178"/>
      <c r="K19" s="179">
        <f t="shared" ref="K19:K30" si="9">ROUND(E19*J19,2)</f>
        <v>0</v>
      </c>
      <c r="L19" s="179">
        <v>15</v>
      </c>
      <c r="M19" s="179">
        <f t="shared" ref="M19:M30" si="10">G19*(1+L19/100)</f>
        <v>0</v>
      </c>
      <c r="N19" s="179">
        <v>0</v>
      </c>
      <c r="O19" s="179">
        <f t="shared" ref="O19:O30" si="11">ROUND(E19*N19,2)</f>
        <v>0</v>
      </c>
      <c r="P19" s="179">
        <v>0</v>
      </c>
      <c r="Q19" s="179">
        <f t="shared" ref="Q19:Q30" si="12">ROUND(E19*P19,2)</f>
        <v>0</v>
      </c>
      <c r="R19" s="179"/>
      <c r="S19" s="179" t="s">
        <v>282</v>
      </c>
      <c r="T19" s="180" t="s">
        <v>283</v>
      </c>
      <c r="U19" s="157">
        <v>0</v>
      </c>
      <c r="V19" s="157">
        <f t="shared" ref="V19:V30" si="13">ROUND(E19*U19,2)</f>
        <v>0</v>
      </c>
      <c r="W19" s="157"/>
      <c r="X19" s="157" t="s">
        <v>292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293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10</v>
      </c>
      <c r="B20" s="175" t="s">
        <v>1945</v>
      </c>
      <c r="C20" s="186" t="s">
        <v>2678</v>
      </c>
      <c r="D20" s="176" t="s">
        <v>445</v>
      </c>
      <c r="E20" s="177">
        <v>15</v>
      </c>
      <c r="F20" s="178"/>
      <c r="G20" s="179">
        <f t="shared" si="7"/>
        <v>0</v>
      </c>
      <c r="H20" s="178"/>
      <c r="I20" s="179">
        <f t="shared" si="8"/>
        <v>0</v>
      </c>
      <c r="J20" s="178"/>
      <c r="K20" s="179">
        <f t="shared" si="9"/>
        <v>0</v>
      </c>
      <c r="L20" s="179">
        <v>15</v>
      </c>
      <c r="M20" s="179">
        <f t="shared" si="10"/>
        <v>0</v>
      </c>
      <c r="N20" s="179">
        <v>0</v>
      </c>
      <c r="O20" s="179">
        <f t="shared" si="11"/>
        <v>0</v>
      </c>
      <c r="P20" s="179">
        <v>0</v>
      </c>
      <c r="Q20" s="179">
        <f t="shared" si="12"/>
        <v>0</v>
      </c>
      <c r="R20" s="179"/>
      <c r="S20" s="179" t="s">
        <v>282</v>
      </c>
      <c r="T20" s="180" t="s">
        <v>283</v>
      </c>
      <c r="U20" s="157">
        <v>0</v>
      </c>
      <c r="V20" s="157">
        <f t="shared" si="13"/>
        <v>0</v>
      </c>
      <c r="W20" s="157"/>
      <c r="X20" s="157" t="s">
        <v>292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293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11</v>
      </c>
      <c r="B21" s="175" t="s">
        <v>1947</v>
      </c>
      <c r="C21" s="186" t="s">
        <v>2758</v>
      </c>
      <c r="D21" s="176" t="s">
        <v>445</v>
      </c>
      <c r="E21" s="177">
        <v>20</v>
      </c>
      <c r="F21" s="178"/>
      <c r="G21" s="179">
        <f t="shared" si="7"/>
        <v>0</v>
      </c>
      <c r="H21" s="178"/>
      <c r="I21" s="179">
        <f t="shared" si="8"/>
        <v>0</v>
      </c>
      <c r="J21" s="178"/>
      <c r="K21" s="179">
        <f t="shared" si="9"/>
        <v>0</v>
      </c>
      <c r="L21" s="179">
        <v>15</v>
      </c>
      <c r="M21" s="179">
        <f t="shared" si="10"/>
        <v>0</v>
      </c>
      <c r="N21" s="179">
        <v>0</v>
      </c>
      <c r="O21" s="179">
        <f t="shared" si="11"/>
        <v>0</v>
      </c>
      <c r="P21" s="179">
        <v>0</v>
      </c>
      <c r="Q21" s="179">
        <f t="shared" si="12"/>
        <v>0</v>
      </c>
      <c r="R21" s="179"/>
      <c r="S21" s="179" t="s">
        <v>282</v>
      </c>
      <c r="T21" s="180" t="s">
        <v>283</v>
      </c>
      <c r="U21" s="157">
        <v>0</v>
      </c>
      <c r="V21" s="157">
        <f t="shared" si="13"/>
        <v>0</v>
      </c>
      <c r="W21" s="157"/>
      <c r="X21" s="157" t="s">
        <v>292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293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12</v>
      </c>
      <c r="B22" s="175" t="s">
        <v>1949</v>
      </c>
      <c r="C22" s="186" t="s">
        <v>2759</v>
      </c>
      <c r="D22" s="176" t="s">
        <v>1928</v>
      </c>
      <c r="E22" s="177">
        <v>50</v>
      </c>
      <c r="F22" s="178"/>
      <c r="G22" s="179">
        <f t="shared" si="7"/>
        <v>0</v>
      </c>
      <c r="H22" s="178"/>
      <c r="I22" s="179">
        <f t="shared" si="8"/>
        <v>0</v>
      </c>
      <c r="J22" s="178"/>
      <c r="K22" s="179">
        <f t="shared" si="9"/>
        <v>0</v>
      </c>
      <c r="L22" s="179">
        <v>15</v>
      </c>
      <c r="M22" s="179">
        <f t="shared" si="10"/>
        <v>0</v>
      </c>
      <c r="N22" s="179">
        <v>0</v>
      </c>
      <c r="O22" s="179">
        <f t="shared" si="11"/>
        <v>0</v>
      </c>
      <c r="P22" s="179">
        <v>0</v>
      </c>
      <c r="Q22" s="179">
        <f t="shared" si="12"/>
        <v>0</v>
      </c>
      <c r="R22" s="179"/>
      <c r="S22" s="179" t="s">
        <v>282</v>
      </c>
      <c r="T22" s="180" t="s">
        <v>283</v>
      </c>
      <c r="U22" s="157">
        <v>0</v>
      </c>
      <c r="V22" s="157">
        <f t="shared" si="13"/>
        <v>0</v>
      </c>
      <c r="W22" s="157"/>
      <c r="X22" s="157" t="s">
        <v>292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293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13</v>
      </c>
      <c r="B23" s="175" t="s">
        <v>1951</v>
      </c>
      <c r="C23" s="186" t="s">
        <v>2760</v>
      </c>
      <c r="D23" s="176" t="s">
        <v>1928</v>
      </c>
      <c r="E23" s="177">
        <v>16</v>
      </c>
      <c r="F23" s="178"/>
      <c r="G23" s="179">
        <f t="shared" si="7"/>
        <v>0</v>
      </c>
      <c r="H23" s="178"/>
      <c r="I23" s="179">
        <f t="shared" si="8"/>
        <v>0</v>
      </c>
      <c r="J23" s="178"/>
      <c r="K23" s="179">
        <f t="shared" si="9"/>
        <v>0</v>
      </c>
      <c r="L23" s="179">
        <v>15</v>
      </c>
      <c r="M23" s="179">
        <f t="shared" si="10"/>
        <v>0</v>
      </c>
      <c r="N23" s="179">
        <v>0</v>
      </c>
      <c r="O23" s="179">
        <f t="shared" si="11"/>
        <v>0</v>
      </c>
      <c r="P23" s="179">
        <v>0</v>
      </c>
      <c r="Q23" s="179">
        <f t="shared" si="12"/>
        <v>0</v>
      </c>
      <c r="R23" s="179"/>
      <c r="S23" s="179" t="s">
        <v>282</v>
      </c>
      <c r="T23" s="180" t="s">
        <v>283</v>
      </c>
      <c r="U23" s="157">
        <v>0</v>
      </c>
      <c r="V23" s="157">
        <f t="shared" si="13"/>
        <v>0</v>
      </c>
      <c r="W23" s="157"/>
      <c r="X23" s="157" t="s">
        <v>292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293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4">
        <v>14</v>
      </c>
      <c r="B24" s="175" t="s">
        <v>1953</v>
      </c>
      <c r="C24" s="186" t="s">
        <v>2761</v>
      </c>
      <c r="D24" s="176" t="s">
        <v>1928</v>
      </c>
      <c r="E24" s="177">
        <v>3</v>
      </c>
      <c r="F24" s="178"/>
      <c r="G24" s="179">
        <f t="shared" si="7"/>
        <v>0</v>
      </c>
      <c r="H24" s="178"/>
      <c r="I24" s="179">
        <f t="shared" si="8"/>
        <v>0</v>
      </c>
      <c r="J24" s="178"/>
      <c r="K24" s="179">
        <f t="shared" si="9"/>
        <v>0</v>
      </c>
      <c r="L24" s="179">
        <v>15</v>
      </c>
      <c r="M24" s="179">
        <f t="shared" si="10"/>
        <v>0</v>
      </c>
      <c r="N24" s="179">
        <v>0</v>
      </c>
      <c r="O24" s="179">
        <f t="shared" si="11"/>
        <v>0</v>
      </c>
      <c r="P24" s="179">
        <v>0</v>
      </c>
      <c r="Q24" s="179">
        <f t="shared" si="12"/>
        <v>0</v>
      </c>
      <c r="R24" s="179"/>
      <c r="S24" s="179" t="s">
        <v>282</v>
      </c>
      <c r="T24" s="180" t="s">
        <v>283</v>
      </c>
      <c r="U24" s="157">
        <v>0</v>
      </c>
      <c r="V24" s="157">
        <f t="shared" si="13"/>
        <v>0</v>
      </c>
      <c r="W24" s="157"/>
      <c r="X24" s="157" t="s">
        <v>292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293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4">
        <v>15</v>
      </c>
      <c r="B25" s="175" t="s">
        <v>1955</v>
      </c>
      <c r="C25" s="186" t="s">
        <v>2684</v>
      </c>
      <c r="D25" s="176" t="s">
        <v>1928</v>
      </c>
      <c r="E25" s="177">
        <v>80</v>
      </c>
      <c r="F25" s="178"/>
      <c r="G25" s="179">
        <f t="shared" si="7"/>
        <v>0</v>
      </c>
      <c r="H25" s="178"/>
      <c r="I25" s="179">
        <f t="shared" si="8"/>
        <v>0</v>
      </c>
      <c r="J25" s="178"/>
      <c r="K25" s="179">
        <f t="shared" si="9"/>
        <v>0</v>
      </c>
      <c r="L25" s="179">
        <v>15</v>
      </c>
      <c r="M25" s="179">
        <f t="shared" si="10"/>
        <v>0</v>
      </c>
      <c r="N25" s="179">
        <v>0</v>
      </c>
      <c r="O25" s="179">
        <f t="shared" si="11"/>
        <v>0</v>
      </c>
      <c r="P25" s="179">
        <v>0</v>
      </c>
      <c r="Q25" s="179">
        <f t="shared" si="12"/>
        <v>0</v>
      </c>
      <c r="R25" s="179"/>
      <c r="S25" s="179" t="s">
        <v>282</v>
      </c>
      <c r="T25" s="180" t="s">
        <v>283</v>
      </c>
      <c r="U25" s="157">
        <v>0</v>
      </c>
      <c r="V25" s="157">
        <f t="shared" si="13"/>
        <v>0</v>
      </c>
      <c r="W25" s="157"/>
      <c r="X25" s="157" t="s">
        <v>292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293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4">
        <v>16</v>
      </c>
      <c r="B26" s="175" t="s">
        <v>1957</v>
      </c>
      <c r="C26" s="186" t="s">
        <v>2686</v>
      </c>
      <c r="D26" s="176" t="s">
        <v>2650</v>
      </c>
      <c r="E26" s="177">
        <v>1</v>
      </c>
      <c r="F26" s="178"/>
      <c r="G26" s="179">
        <f t="shared" si="7"/>
        <v>0</v>
      </c>
      <c r="H26" s="178"/>
      <c r="I26" s="179">
        <f t="shared" si="8"/>
        <v>0</v>
      </c>
      <c r="J26" s="178"/>
      <c r="K26" s="179">
        <f t="shared" si="9"/>
        <v>0</v>
      </c>
      <c r="L26" s="179">
        <v>15</v>
      </c>
      <c r="M26" s="179">
        <f t="shared" si="10"/>
        <v>0</v>
      </c>
      <c r="N26" s="179">
        <v>0</v>
      </c>
      <c r="O26" s="179">
        <f t="shared" si="11"/>
        <v>0</v>
      </c>
      <c r="P26" s="179">
        <v>0</v>
      </c>
      <c r="Q26" s="179">
        <f t="shared" si="12"/>
        <v>0</v>
      </c>
      <c r="R26" s="179"/>
      <c r="S26" s="179" t="s">
        <v>282</v>
      </c>
      <c r="T26" s="180" t="s">
        <v>283</v>
      </c>
      <c r="U26" s="157">
        <v>0</v>
      </c>
      <c r="V26" s="157">
        <f t="shared" si="13"/>
        <v>0</v>
      </c>
      <c r="W26" s="157"/>
      <c r="X26" s="157" t="s">
        <v>292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293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17</v>
      </c>
      <c r="B27" s="175" t="s">
        <v>1959</v>
      </c>
      <c r="C27" s="186" t="s">
        <v>2685</v>
      </c>
      <c r="D27" s="176" t="s">
        <v>1928</v>
      </c>
      <c r="E27" s="177">
        <v>20</v>
      </c>
      <c r="F27" s="178"/>
      <c r="G27" s="179">
        <f t="shared" si="7"/>
        <v>0</v>
      </c>
      <c r="H27" s="178"/>
      <c r="I27" s="179">
        <f t="shared" si="8"/>
        <v>0</v>
      </c>
      <c r="J27" s="178"/>
      <c r="K27" s="179">
        <f t="shared" si="9"/>
        <v>0</v>
      </c>
      <c r="L27" s="179">
        <v>15</v>
      </c>
      <c r="M27" s="179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79"/>
      <c r="S27" s="179" t="s">
        <v>282</v>
      </c>
      <c r="T27" s="180" t="s">
        <v>283</v>
      </c>
      <c r="U27" s="157">
        <v>0</v>
      </c>
      <c r="V27" s="157">
        <f t="shared" si="13"/>
        <v>0</v>
      </c>
      <c r="W27" s="157"/>
      <c r="X27" s="157" t="s">
        <v>292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293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18</v>
      </c>
      <c r="B28" s="175" t="s">
        <v>1961</v>
      </c>
      <c r="C28" s="186" t="s">
        <v>2692</v>
      </c>
      <c r="D28" s="176" t="s">
        <v>1928</v>
      </c>
      <c r="E28" s="177">
        <v>16</v>
      </c>
      <c r="F28" s="178"/>
      <c r="G28" s="179">
        <f t="shared" si="7"/>
        <v>0</v>
      </c>
      <c r="H28" s="178"/>
      <c r="I28" s="179">
        <f t="shared" si="8"/>
        <v>0</v>
      </c>
      <c r="J28" s="178"/>
      <c r="K28" s="179">
        <f t="shared" si="9"/>
        <v>0</v>
      </c>
      <c r="L28" s="179">
        <v>15</v>
      </c>
      <c r="M28" s="179">
        <f t="shared" si="10"/>
        <v>0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79"/>
      <c r="S28" s="179" t="s">
        <v>282</v>
      </c>
      <c r="T28" s="180" t="s">
        <v>283</v>
      </c>
      <c r="U28" s="157">
        <v>0</v>
      </c>
      <c r="V28" s="157">
        <f t="shared" si="13"/>
        <v>0</v>
      </c>
      <c r="W28" s="157"/>
      <c r="X28" s="157" t="s">
        <v>292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293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4">
        <v>19</v>
      </c>
      <c r="B29" s="175" t="s">
        <v>1963</v>
      </c>
      <c r="C29" s="186" t="s">
        <v>2693</v>
      </c>
      <c r="D29" s="176" t="s">
        <v>1928</v>
      </c>
      <c r="E29" s="177">
        <v>3</v>
      </c>
      <c r="F29" s="178"/>
      <c r="G29" s="179">
        <f t="shared" si="7"/>
        <v>0</v>
      </c>
      <c r="H29" s="178"/>
      <c r="I29" s="179">
        <f t="shared" si="8"/>
        <v>0</v>
      </c>
      <c r="J29" s="178"/>
      <c r="K29" s="179">
        <f t="shared" si="9"/>
        <v>0</v>
      </c>
      <c r="L29" s="179">
        <v>15</v>
      </c>
      <c r="M29" s="179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79"/>
      <c r="S29" s="179" t="s">
        <v>282</v>
      </c>
      <c r="T29" s="180" t="s">
        <v>283</v>
      </c>
      <c r="U29" s="157">
        <v>0</v>
      </c>
      <c r="V29" s="157">
        <f t="shared" si="13"/>
        <v>0</v>
      </c>
      <c r="W29" s="157"/>
      <c r="X29" s="157" t="s">
        <v>292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293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7">
        <v>20</v>
      </c>
      <c r="B30" s="168" t="s">
        <v>1965</v>
      </c>
      <c r="C30" s="184" t="s">
        <v>2694</v>
      </c>
      <c r="D30" s="169" t="s">
        <v>2695</v>
      </c>
      <c r="E30" s="170">
        <v>1</v>
      </c>
      <c r="F30" s="171"/>
      <c r="G30" s="172">
        <f t="shared" si="7"/>
        <v>0</v>
      </c>
      <c r="H30" s="171"/>
      <c r="I30" s="172">
        <f t="shared" si="8"/>
        <v>0</v>
      </c>
      <c r="J30" s="171"/>
      <c r="K30" s="172">
        <f t="shared" si="9"/>
        <v>0</v>
      </c>
      <c r="L30" s="172">
        <v>15</v>
      </c>
      <c r="M30" s="172">
        <f t="shared" si="10"/>
        <v>0</v>
      </c>
      <c r="N30" s="172">
        <v>0</v>
      </c>
      <c r="O30" s="172">
        <f t="shared" si="11"/>
        <v>0</v>
      </c>
      <c r="P30" s="172">
        <v>0</v>
      </c>
      <c r="Q30" s="172">
        <f t="shared" si="12"/>
        <v>0</v>
      </c>
      <c r="R30" s="172"/>
      <c r="S30" s="172" t="s">
        <v>282</v>
      </c>
      <c r="T30" s="173" t="s">
        <v>283</v>
      </c>
      <c r="U30" s="157">
        <v>0</v>
      </c>
      <c r="V30" s="157">
        <f t="shared" si="13"/>
        <v>0</v>
      </c>
      <c r="W30" s="157"/>
      <c r="X30" s="157" t="s">
        <v>292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293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5"/>
      <c r="B31" s="6"/>
      <c r="C31" s="187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AE31">
        <v>15</v>
      </c>
      <c r="AF31">
        <v>21</v>
      </c>
    </row>
    <row r="32" spans="1:60" x14ac:dyDescent="0.2">
      <c r="A32" s="151"/>
      <c r="B32" s="152" t="s">
        <v>29</v>
      </c>
      <c r="C32" s="188"/>
      <c r="D32" s="153"/>
      <c r="E32" s="154"/>
      <c r="F32" s="154"/>
      <c r="G32" s="182">
        <f>G8+G15+G18</f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AE32">
        <f>SUMIF(L7:L30,AE31,G7:G30)</f>
        <v>0</v>
      </c>
      <c r="AF32">
        <f>SUMIF(L7:L30,AF31,G7:G30)</f>
        <v>0</v>
      </c>
      <c r="AG32" t="s">
        <v>1923</v>
      </c>
    </row>
    <row r="33" spans="3:33" x14ac:dyDescent="0.2">
      <c r="C33" s="189"/>
      <c r="D33" s="139"/>
      <c r="AG33" t="s">
        <v>1925</v>
      </c>
    </row>
    <row r="34" spans="3:33" x14ac:dyDescent="0.2">
      <c r="D34" s="139"/>
    </row>
    <row r="35" spans="3:33" x14ac:dyDescent="0.2">
      <c r="D35" s="139"/>
    </row>
    <row r="36" spans="3:33" x14ac:dyDescent="0.2">
      <c r="D36" s="139"/>
    </row>
    <row r="37" spans="3:33" x14ac:dyDescent="0.2">
      <c r="D37" s="139"/>
    </row>
    <row r="38" spans="3:33" x14ac:dyDescent="0.2">
      <c r="D38" s="139"/>
    </row>
    <row r="39" spans="3:33" x14ac:dyDescent="0.2">
      <c r="D39" s="139"/>
    </row>
    <row r="40" spans="3:33" x14ac:dyDescent="0.2">
      <c r="D40" s="139"/>
    </row>
    <row r="41" spans="3:33" x14ac:dyDescent="0.2">
      <c r="D41" s="139"/>
    </row>
    <row r="42" spans="3:33" x14ac:dyDescent="0.2">
      <c r="D42" s="139"/>
    </row>
    <row r="43" spans="3:33" x14ac:dyDescent="0.2">
      <c r="D43" s="139"/>
    </row>
    <row r="44" spans="3:33" x14ac:dyDescent="0.2">
      <c r="D44" s="139"/>
    </row>
    <row r="45" spans="3:33" x14ac:dyDescent="0.2">
      <c r="D45" s="139"/>
    </row>
    <row r="46" spans="3:33" x14ac:dyDescent="0.2">
      <c r="D46" s="139"/>
    </row>
    <row r="47" spans="3:33" x14ac:dyDescent="0.2">
      <c r="D47" s="139"/>
    </row>
    <row r="48" spans="3:33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BYWTF8dReC0Q7F1Cg05R82EkHTlA67ZyNVI07zYBKmyQHCKRKICRY8x107aPjWVdofLrhgG5lY163cXanOC3Dg==" saltValue="gwh5zJYSv0zyDVAeE4sli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58</v>
      </c>
      <c r="C3" s="245" t="s">
        <v>59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82</v>
      </c>
      <c r="C4" s="248" t="s">
        <v>83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132</v>
      </c>
      <c r="C8" s="183" t="s">
        <v>134</v>
      </c>
      <c r="D8" s="163"/>
      <c r="E8" s="164"/>
      <c r="F8" s="165"/>
      <c r="G8" s="165">
        <f>SUMIF(AG9:AG17,"&lt;&gt;NOR",G9:G17)</f>
        <v>0</v>
      </c>
      <c r="H8" s="165"/>
      <c r="I8" s="165">
        <f>SUM(I9:I17)</f>
        <v>0</v>
      </c>
      <c r="J8" s="165"/>
      <c r="K8" s="165">
        <f>SUM(K9:K17)</f>
        <v>0</v>
      </c>
      <c r="L8" s="165"/>
      <c r="M8" s="165">
        <f>SUM(M9:M17)</f>
        <v>0</v>
      </c>
      <c r="N8" s="165"/>
      <c r="O8" s="165">
        <f>SUM(O9:O17)</f>
        <v>0</v>
      </c>
      <c r="P8" s="165"/>
      <c r="Q8" s="165">
        <f>SUM(Q9:Q17)</f>
        <v>0</v>
      </c>
      <c r="R8" s="165"/>
      <c r="S8" s="165"/>
      <c r="T8" s="166"/>
      <c r="U8" s="160"/>
      <c r="V8" s="160">
        <f>SUM(V9:V17)</f>
        <v>0</v>
      </c>
      <c r="W8" s="160"/>
      <c r="X8" s="160"/>
      <c r="AG8" t="s">
        <v>278</v>
      </c>
    </row>
    <row r="9" spans="1:60" outlineLevel="1" x14ac:dyDescent="0.2">
      <c r="A9" s="174">
        <v>1</v>
      </c>
      <c r="B9" s="175" t="s">
        <v>2762</v>
      </c>
      <c r="C9" s="186" t="s">
        <v>2763</v>
      </c>
      <c r="D9" s="176" t="s">
        <v>1928</v>
      </c>
      <c r="E9" s="177">
        <v>1</v>
      </c>
      <c r="F9" s="178"/>
      <c r="G9" s="179">
        <f t="shared" ref="G9:G17" si="0">ROUND(E9*F9,2)</f>
        <v>0</v>
      </c>
      <c r="H9" s="178"/>
      <c r="I9" s="179">
        <f t="shared" ref="I9:I17" si="1">ROUND(E9*H9,2)</f>
        <v>0</v>
      </c>
      <c r="J9" s="178"/>
      <c r="K9" s="179">
        <f t="shared" ref="K9:K17" si="2">ROUND(E9*J9,2)</f>
        <v>0</v>
      </c>
      <c r="L9" s="179">
        <v>15</v>
      </c>
      <c r="M9" s="179">
        <f t="shared" ref="M9:M17" si="3">G9*(1+L9/100)</f>
        <v>0</v>
      </c>
      <c r="N9" s="179">
        <v>0</v>
      </c>
      <c r="O9" s="179">
        <f t="shared" ref="O9:O17" si="4">ROUND(E9*N9,2)</f>
        <v>0</v>
      </c>
      <c r="P9" s="179">
        <v>0</v>
      </c>
      <c r="Q9" s="179">
        <f t="shared" ref="Q9:Q17" si="5">ROUND(E9*P9,2)</f>
        <v>0</v>
      </c>
      <c r="R9" s="179"/>
      <c r="S9" s="179" t="s">
        <v>282</v>
      </c>
      <c r="T9" s="180" t="s">
        <v>283</v>
      </c>
      <c r="U9" s="157">
        <v>0</v>
      </c>
      <c r="V9" s="157">
        <f t="shared" ref="V9:V17" si="6">ROUND(E9*U9,2)</f>
        <v>0</v>
      </c>
      <c r="W9" s="157"/>
      <c r="X9" s="157" t="s">
        <v>284</v>
      </c>
      <c r="Y9" s="148"/>
      <c r="Z9" s="148"/>
      <c r="AA9" s="148"/>
      <c r="AB9" s="148"/>
      <c r="AC9" s="148"/>
      <c r="AD9" s="148"/>
      <c r="AE9" s="148"/>
      <c r="AF9" s="148"/>
      <c r="AG9" s="148" t="s">
        <v>285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4">
        <v>2</v>
      </c>
      <c r="B10" s="175" t="s">
        <v>2764</v>
      </c>
      <c r="C10" s="186" t="s">
        <v>2765</v>
      </c>
      <c r="D10" s="176" t="s">
        <v>1928</v>
      </c>
      <c r="E10" s="177">
        <v>1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15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282</v>
      </c>
      <c r="T10" s="180" t="s">
        <v>283</v>
      </c>
      <c r="U10" s="157">
        <v>0</v>
      </c>
      <c r="V10" s="157">
        <f t="shared" si="6"/>
        <v>0</v>
      </c>
      <c r="W10" s="157"/>
      <c r="X10" s="157" t="s">
        <v>284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285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3</v>
      </c>
      <c r="B11" s="175" t="s">
        <v>2766</v>
      </c>
      <c r="C11" s="186" t="s">
        <v>2767</v>
      </c>
      <c r="D11" s="176" t="s">
        <v>1928</v>
      </c>
      <c r="E11" s="177">
        <v>1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15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282</v>
      </c>
      <c r="T11" s="180" t="s">
        <v>283</v>
      </c>
      <c r="U11" s="157">
        <v>0</v>
      </c>
      <c r="V11" s="157">
        <f t="shared" si="6"/>
        <v>0</v>
      </c>
      <c r="W11" s="157"/>
      <c r="X11" s="157" t="s">
        <v>284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285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4">
        <v>4</v>
      </c>
      <c r="B12" s="175" t="s">
        <v>2768</v>
      </c>
      <c r="C12" s="186" t="s">
        <v>2769</v>
      </c>
      <c r="D12" s="176" t="s">
        <v>1928</v>
      </c>
      <c r="E12" s="177">
        <v>1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15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282</v>
      </c>
      <c r="T12" s="180" t="s">
        <v>283</v>
      </c>
      <c r="U12" s="157">
        <v>0</v>
      </c>
      <c r="V12" s="157">
        <f t="shared" si="6"/>
        <v>0</v>
      </c>
      <c r="W12" s="157"/>
      <c r="X12" s="157" t="s">
        <v>284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285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5</v>
      </c>
      <c r="B13" s="175" t="s">
        <v>2770</v>
      </c>
      <c r="C13" s="186" t="s">
        <v>2771</v>
      </c>
      <c r="D13" s="176" t="s">
        <v>1928</v>
      </c>
      <c r="E13" s="177">
        <v>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15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282</v>
      </c>
      <c r="T13" s="180" t="s">
        <v>283</v>
      </c>
      <c r="U13" s="157">
        <v>0</v>
      </c>
      <c r="V13" s="157">
        <f t="shared" si="6"/>
        <v>0</v>
      </c>
      <c r="W13" s="157"/>
      <c r="X13" s="157" t="s">
        <v>284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285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4">
        <v>6</v>
      </c>
      <c r="B14" s="175" t="s">
        <v>2772</v>
      </c>
      <c r="C14" s="186" t="s">
        <v>2773</v>
      </c>
      <c r="D14" s="176" t="s">
        <v>1928</v>
      </c>
      <c r="E14" s="177">
        <v>2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15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282</v>
      </c>
      <c r="T14" s="180" t="s">
        <v>283</v>
      </c>
      <c r="U14" s="157">
        <v>0</v>
      </c>
      <c r="V14" s="157">
        <f t="shared" si="6"/>
        <v>0</v>
      </c>
      <c r="W14" s="157"/>
      <c r="X14" s="157" t="s">
        <v>284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285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7</v>
      </c>
      <c r="B15" s="175" t="s">
        <v>2774</v>
      </c>
      <c r="C15" s="186" t="s">
        <v>2775</v>
      </c>
      <c r="D15" s="176" t="s">
        <v>1928</v>
      </c>
      <c r="E15" s="177">
        <v>1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15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282</v>
      </c>
      <c r="T15" s="180" t="s">
        <v>283</v>
      </c>
      <c r="U15" s="157">
        <v>0</v>
      </c>
      <c r="V15" s="157">
        <f t="shared" si="6"/>
        <v>0</v>
      </c>
      <c r="W15" s="157"/>
      <c r="X15" s="157" t="s">
        <v>284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285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8</v>
      </c>
      <c r="B16" s="175" t="s">
        <v>2776</v>
      </c>
      <c r="C16" s="186" t="s">
        <v>2777</v>
      </c>
      <c r="D16" s="176" t="s">
        <v>1928</v>
      </c>
      <c r="E16" s="177">
        <v>1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15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282</v>
      </c>
      <c r="T16" s="180" t="s">
        <v>283</v>
      </c>
      <c r="U16" s="157">
        <v>0</v>
      </c>
      <c r="V16" s="157">
        <f t="shared" si="6"/>
        <v>0</v>
      </c>
      <c r="W16" s="157"/>
      <c r="X16" s="157" t="s">
        <v>284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285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4">
        <v>9</v>
      </c>
      <c r="B17" s="175" t="s">
        <v>2778</v>
      </c>
      <c r="C17" s="186" t="s">
        <v>2779</v>
      </c>
      <c r="D17" s="176" t="s">
        <v>1928</v>
      </c>
      <c r="E17" s="177">
        <v>1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15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282</v>
      </c>
      <c r="T17" s="180" t="s">
        <v>283</v>
      </c>
      <c r="U17" s="157">
        <v>0</v>
      </c>
      <c r="V17" s="157">
        <f t="shared" si="6"/>
        <v>0</v>
      </c>
      <c r="W17" s="157"/>
      <c r="X17" s="157" t="s">
        <v>284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285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1" t="s">
        <v>277</v>
      </c>
      <c r="B18" s="162" t="s">
        <v>135</v>
      </c>
      <c r="C18" s="183" t="s">
        <v>136</v>
      </c>
      <c r="D18" s="163"/>
      <c r="E18" s="164"/>
      <c r="F18" s="165"/>
      <c r="G18" s="165">
        <f>SUMIF(AG19:AG38,"&lt;&gt;NOR",G19:G38)</f>
        <v>0</v>
      </c>
      <c r="H18" s="165"/>
      <c r="I18" s="165">
        <f>SUM(I19:I38)</f>
        <v>0</v>
      </c>
      <c r="J18" s="165"/>
      <c r="K18" s="165">
        <f>SUM(K19:K38)</f>
        <v>0</v>
      </c>
      <c r="L18" s="165"/>
      <c r="M18" s="165">
        <f>SUM(M19:M38)</f>
        <v>0</v>
      </c>
      <c r="N18" s="165"/>
      <c r="O18" s="165">
        <f>SUM(O19:O38)</f>
        <v>0</v>
      </c>
      <c r="P18" s="165"/>
      <c r="Q18" s="165">
        <f>SUM(Q19:Q38)</f>
        <v>0</v>
      </c>
      <c r="R18" s="165"/>
      <c r="S18" s="165"/>
      <c r="T18" s="166"/>
      <c r="U18" s="160"/>
      <c r="V18" s="160">
        <f>SUM(V19:V38)</f>
        <v>0</v>
      </c>
      <c r="W18" s="160"/>
      <c r="X18" s="160"/>
      <c r="AG18" t="s">
        <v>278</v>
      </c>
    </row>
    <row r="19" spans="1:60" outlineLevel="1" x14ac:dyDescent="0.2">
      <c r="A19" s="174">
        <v>10</v>
      </c>
      <c r="B19" s="175" t="s">
        <v>2780</v>
      </c>
      <c r="C19" s="186" t="s">
        <v>2781</v>
      </c>
      <c r="D19" s="176" t="s">
        <v>1928</v>
      </c>
      <c r="E19" s="177">
        <v>9</v>
      </c>
      <c r="F19" s="178"/>
      <c r="G19" s="179">
        <f t="shared" ref="G19:G38" si="7">ROUND(E19*F19,2)</f>
        <v>0</v>
      </c>
      <c r="H19" s="178"/>
      <c r="I19" s="179">
        <f t="shared" ref="I19:I38" si="8">ROUND(E19*H19,2)</f>
        <v>0</v>
      </c>
      <c r="J19" s="178"/>
      <c r="K19" s="179">
        <f t="shared" ref="K19:K38" si="9">ROUND(E19*J19,2)</f>
        <v>0</v>
      </c>
      <c r="L19" s="179">
        <v>15</v>
      </c>
      <c r="M19" s="179">
        <f t="shared" ref="M19:M38" si="10">G19*(1+L19/100)</f>
        <v>0</v>
      </c>
      <c r="N19" s="179">
        <v>0</v>
      </c>
      <c r="O19" s="179">
        <f t="shared" ref="O19:O38" si="11">ROUND(E19*N19,2)</f>
        <v>0</v>
      </c>
      <c r="P19" s="179">
        <v>0</v>
      </c>
      <c r="Q19" s="179">
        <f t="shared" ref="Q19:Q38" si="12">ROUND(E19*P19,2)</f>
        <v>0</v>
      </c>
      <c r="R19" s="179"/>
      <c r="S19" s="179" t="s">
        <v>282</v>
      </c>
      <c r="T19" s="180" t="s">
        <v>283</v>
      </c>
      <c r="U19" s="157">
        <v>0</v>
      </c>
      <c r="V19" s="157">
        <f t="shared" ref="V19:V38" si="13">ROUND(E19*U19,2)</f>
        <v>0</v>
      </c>
      <c r="W19" s="157"/>
      <c r="X19" s="157" t="s">
        <v>284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285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11</v>
      </c>
      <c r="B20" s="175" t="s">
        <v>2782</v>
      </c>
      <c r="C20" s="186" t="s">
        <v>2783</v>
      </c>
      <c r="D20" s="176" t="s">
        <v>1928</v>
      </c>
      <c r="E20" s="177">
        <v>16</v>
      </c>
      <c r="F20" s="178"/>
      <c r="G20" s="179">
        <f t="shared" si="7"/>
        <v>0</v>
      </c>
      <c r="H20" s="178"/>
      <c r="I20" s="179">
        <f t="shared" si="8"/>
        <v>0</v>
      </c>
      <c r="J20" s="178"/>
      <c r="K20" s="179">
        <f t="shared" si="9"/>
        <v>0</v>
      </c>
      <c r="L20" s="179">
        <v>15</v>
      </c>
      <c r="M20" s="179">
        <f t="shared" si="10"/>
        <v>0</v>
      </c>
      <c r="N20" s="179">
        <v>0</v>
      </c>
      <c r="O20" s="179">
        <f t="shared" si="11"/>
        <v>0</v>
      </c>
      <c r="P20" s="179">
        <v>0</v>
      </c>
      <c r="Q20" s="179">
        <f t="shared" si="12"/>
        <v>0</v>
      </c>
      <c r="R20" s="179"/>
      <c r="S20" s="179" t="s">
        <v>282</v>
      </c>
      <c r="T20" s="180" t="s">
        <v>283</v>
      </c>
      <c r="U20" s="157">
        <v>0</v>
      </c>
      <c r="V20" s="157">
        <f t="shared" si="13"/>
        <v>0</v>
      </c>
      <c r="W20" s="157"/>
      <c r="X20" s="157" t="s">
        <v>284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285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12</v>
      </c>
      <c r="B21" s="175" t="s">
        <v>2784</v>
      </c>
      <c r="C21" s="186" t="s">
        <v>2785</v>
      </c>
      <c r="D21" s="176" t="s">
        <v>1928</v>
      </c>
      <c r="E21" s="177">
        <v>6</v>
      </c>
      <c r="F21" s="178"/>
      <c r="G21" s="179">
        <f t="shared" si="7"/>
        <v>0</v>
      </c>
      <c r="H21" s="178"/>
      <c r="I21" s="179">
        <f t="shared" si="8"/>
        <v>0</v>
      </c>
      <c r="J21" s="178"/>
      <c r="K21" s="179">
        <f t="shared" si="9"/>
        <v>0</v>
      </c>
      <c r="L21" s="179">
        <v>15</v>
      </c>
      <c r="M21" s="179">
        <f t="shared" si="10"/>
        <v>0</v>
      </c>
      <c r="N21" s="179">
        <v>0</v>
      </c>
      <c r="O21" s="179">
        <f t="shared" si="11"/>
        <v>0</v>
      </c>
      <c r="P21" s="179">
        <v>0</v>
      </c>
      <c r="Q21" s="179">
        <f t="shared" si="12"/>
        <v>0</v>
      </c>
      <c r="R21" s="179"/>
      <c r="S21" s="179" t="s">
        <v>282</v>
      </c>
      <c r="T21" s="180" t="s">
        <v>283</v>
      </c>
      <c r="U21" s="157">
        <v>0</v>
      </c>
      <c r="V21" s="157">
        <f t="shared" si="13"/>
        <v>0</v>
      </c>
      <c r="W21" s="157"/>
      <c r="X21" s="157" t="s">
        <v>284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285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13</v>
      </c>
      <c r="B22" s="175" t="s">
        <v>2786</v>
      </c>
      <c r="C22" s="186" t="s">
        <v>2787</v>
      </c>
      <c r="D22" s="176" t="s">
        <v>1928</v>
      </c>
      <c r="E22" s="177">
        <v>15</v>
      </c>
      <c r="F22" s="178"/>
      <c r="G22" s="179">
        <f t="shared" si="7"/>
        <v>0</v>
      </c>
      <c r="H22" s="178"/>
      <c r="I22" s="179">
        <f t="shared" si="8"/>
        <v>0</v>
      </c>
      <c r="J22" s="178"/>
      <c r="K22" s="179">
        <f t="shared" si="9"/>
        <v>0</v>
      </c>
      <c r="L22" s="179">
        <v>15</v>
      </c>
      <c r="M22" s="179">
        <f t="shared" si="10"/>
        <v>0</v>
      </c>
      <c r="N22" s="179">
        <v>0</v>
      </c>
      <c r="O22" s="179">
        <f t="shared" si="11"/>
        <v>0</v>
      </c>
      <c r="P22" s="179">
        <v>0</v>
      </c>
      <c r="Q22" s="179">
        <f t="shared" si="12"/>
        <v>0</v>
      </c>
      <c r="R22" s="179"/>
      <c r="S22" s="179" t="s">
        <v>282</v>
      </c>
      <c r="T22" s="180" t="s">
        <v>283</v>
      </c>
      <c r="U22" s="157">
        <v>0</v>
      </c>
      <c r="V22" s="157">
        <f t="shared" si="13"/>
        <v>0</v>
      </c>
      <c r="W22" s="157"/>
      <c r="X22" s="157" t="s">
        <v>284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285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14</v>
      </c>
      <c r="B23" s="175" t="s">
        <v>2788</v>
      </c>
      <c r="C23" s="186" t="s">
        <v>2789</v>
      </c>
      <c r="D23" s="176" t="s">
        <v>1928</v>
      </c>
      <c r="E23" s="177">
        <v>5</v>
      </c>
      <c r="F23" s="178"/>
      <c r="G23" s="179">
        <f t="shared" si="7"/>
        <v>0</v>
      </c>
      <c r="H23" s="178"/>
      <c r="I23" s="179">
        <f t="shared" si="8"/>
        <v>0</v>
      </c>
      <c r="J23" s="178"/>
      <c r="K23" s="179">
        <f t="shared" si="9"/>
        <v>0</v>
      </c>
      <c r="L23" s="179">
        <v>15</v>
      </c>
      <c r="M23" s="179">
        <f t="shared" si="10"/>
        <v>0</v>
      </c>
      <c r="N23" s="179">
        <v>0</v>
      </c>
      <c r="O23" s="179">
        <f t="shared" si="11"/>
        <v>0</v>
      </c>
      <c r="P23" s="179">
        <v>0</v>
      </c>
      <c r="Q23" s="179">
        <f t="shared" si="12"/>
        <v>0</v>
      </c>
      <c r="R23" s="179"/>
      <c r="S23" s="179" t="s">
        <v>282</v>
      </c>
      <c r="T23" s="180" t="s">
        <v>283</v>
      </c>
      <c r="U23" s="157">
        <v>0</v>
      </c>
      <c r="V23" s="157">
        <f t="shared" si="13"/>
        <v>0</v>
      </c>
      <c r="W23" s="157"/>
      <c r="X23" s="157" t="s">
        <v>284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285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4">
        <v>15</v>
      </c>
      <c r="B24" s="175" t="s">
        <v>2790</v>
      </c>
      <c r="C24" s="186" t="s">
        <v>2791</v>
      </c>
      <c r="D24" s="176" t="s">
        <v>1928</v>
      </c>
      <c r="E24" s="177">
        <v>31</v>
      </c>
      <c r="F24" s="178"/>
      <c r="G24" s="179">
        <f t="shared" si="7"/>
        <v>0</v>
      </c>
      <c r="H24" s="178"/>
      <c r="I24" s="179">
        <f t="shared" si="8"/>
        <v>0</v>
      </c>
      <c r="J24" s="178"/>
      <c r="K24" s="179">
        <f t="shared" si="9"/>
        <v>0</v>
      </c>
      <c r="L24" s="179">
        <v>15</v>
      </c>
      <c r="M24" s="179">
        <f t="shared" si="10"/>
        <v>0</v>
      </c>
      <c r="N24" s="179">
        <v>0</v>
      </c>
      <c r="O24" s="179">
        <f t="shared" si="11"/>
        <v>0</v>
      </c>
      <c r="P24" s="179">
        <v>0</v>
      </c>
      <c r="Q24" s="179">
        <f t="shared" si="12"/>
        <v>0</v>
      </c>
      <c r="R24" s="179"/>
      <c r="S24" s="179" t="s">
        <v>282</v>
      </c>
      <c r="T24" s="180" t="s">
        <v>283</v>
      </c>
      <c r="U24" s="157">
        <v>0</v>
      </c>
      <c r="V24" s="157">
        <f t="shared" si="13"/>
        <v>0</v>
      </c>
      <c r="W24" s="157"/>
      <c r="X24" s="157" t="s">
        <v>284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285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4">
        <v>16</v>
      </c>
      <c r="B25" s="175" t="s">
        <v>2792</v>
      </c>
      <c r="C25" s="186" t="s">
        <v>2793</v>
      </c>
      <c r="D25" s="176" t="s">
        <v>1928</v>
      </c>
      <c r="E25" s="177">
        <v>12</v>
      </c>
      <c r="F25" s="178"/>
      <c r="G25" s="179">
        <f t="shared" si="7"/>
        <v>0</v>
      </c>
      <c r="H25" s="178"/>
      <c r="I25" s="179">
        <f t="shared" si="8"/>
        <v>0</v>
      </c>
      <c r="J25" s="178"/>
      <c r="K25" s="179">
        <f t="shared" si="9"/>
        <v>0</v>
      </c>
      <c r="L25" s="179">
        <v>15</v>
      </c>
      <c r="M25" s="179">
        <f t="shared" si="10"/>
        <v>0</v>
      </c>
      <c r="N25" s="179">
        <v>0</v>
      </c>
      <c r="O25" s="179">
        <f t="shared" si="11"/>
        <v>0</v>
      </c>
      <c r="P25" s="179">
        <v>0</v>
      </c>
      <c r="Q25" s="179">
        <f t="shared" si="12"/>
        <v>0</v>
      </c>
      <c r="R25" s="179"/>
      <c r="S25" s="179" t="s">
        <v>282</v>
      </c>
      <c r="T25" s="180" t="s">
        <v>283</v>
      </c>
      <c r="U25" s="157">
        <v>0</v>
      </c>
      <c r="V25" s="157">
        <f t="shared" si="13"/>
        <v>0</v>
      </c>
      <c r="W25" s="157"/>
      <c r="X25" s="157" t="s">
        <v>284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285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4">
        <v>17</v>
      </c>
      <c r="B26" s="175" t="s">
        <v>2794</v>
      </c>
      <c r="C26" s="186" t="s">
        <v>2795</v>
      </c>
      <c r="D26" s="176" t="s">
        <v>1928</v>
      </c>
      <c r="E26" s="177">
        <v>20</v>
      </c>
      <c r="F26" s="178"/>
      <c r="G26" s="179">
        <f t="shared" si="7"/>
        <v>0</v>
      </c>
      <c r="H26" s="178"/>
      <c r="I26" s="179">
        <f t="shared" si="8"/>
        <v>0</v>
      </c>
      <c r="J26" s="178"/>
      <c r="K26" s="179">
        <f t="shared" si="9"/>
        <v>0</v>
      </c>
      <c r="L26" s="179">
        <v>15</v>
      </c>
      <c r="M26" s="179">
        <f t="shared" si="10"/>
        <v>0</v>
      </c>
      <c r="N26" s="179">
        <v>0</v>
      </c>
      <c r="O26" s="179">
        <f t="shared" si="11"/>
        <v>0</v>
      </c>
      <c r="P26" s="179">
        <v>0</v>
      </c>
      <c r="Q26" s="179">
        <f t="shared" si="12"/>
        <v>0</v>
      </c>
      <c r="R26" s="179"/>
      <c r="S26" s="179" t="s">
        <v>282</v>
      </c>
      <c r="T26" s="180" t="s">
        <v>283</v>
      </c>
      <c r="U26" s="157">
        <v>0</v>
      </c>
      <c r="V26" s="157">
        <f t="shared" si="13"/>
        <v>0</v>
      </c>
      <c r="W26" s="157"/>
      <c r="X26" s="157" t="s">
        <v>284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285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18</v>
      </c>
      <c r="B27" s="175" t="s">
        <v>2796</v>
      </c>
      <c r="C27" s="186" t="s">
        <v>2797</v>
      </c>
      <c r="D27" s="176" t="s">
        <v>1928</v>
      </c>
      <c r="E27" s="177">
        <v>5</v>
      </c>
      <c r="F27" s="178"/>
      <c r="G27" s="179">
        <f t="shared" si="7"/>
        <v>0</v>
      </c>
      <c r="H27" s="178"/>
      <c r="I27" s="179">
        <f t="shared" si="8"/>
        <v>0</v>
      </c>
      <c r="J27" s="178"/>
      <c r="K27" s="179">
        <f t="shared" si="9"/>
        <v>0</v>
      </c>
      <c r="L27" s="179">
        <v>15</v>
      </c>
      <c r="M27" s="179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79"/>
      <c r="S27" s="179" t="s">
        <v>282</v>
      </c>
      <c r="T27" s="180" t="s">
        <v>283</v>
      </c>
      <c r="U27" s="157">
        <v>0</v>
      </c>
      <c r="V27" s="157">
        <f t="shared" si="13"/>
        <v>0</v>
      </c>
      <c r="W27" s="157"/>
      <c r="X27" s="157" t="s">
        <v>284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285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19</v>
      </c>
      <c r="B28" s="175" t="s">
        <v>2798</v>
      </c>
      <c r="C28" s="186" t="s">
        <v>2799</v>
      </c>
      <c r="D28" s="176" t="s">
        <v>1928</v>
      </c>
      <c r="E28" s="177">
        <v>18</v>
      </c>
      <c r="F28" s="178"/>
      <c r="G28" s="179">
        <f t="shared" si="7"/>
        <v>0</v>
      </c>
      <c r="H28" s="178"/>
      <c r="I28" s="179">
        <f t="shared" si="8"/>
        <v>0</v>
      </c>
      <c r="J28" s="178"/>
      <c r="K28" s="179">
        <f t="shared" si="9"/>
        <v>0</v>
      </c>
      <c r="L28" s="179">
        <v>15</v>
      </c>
      <c r="M28" s="179">
        <f t="shared" si="10"/>
        <v>0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79"/>
      <c r="S28" s="179" t="s">
        <v>282</v>
      </c>
      <c r="T28" s="180" t="s">
        <v>283</v>
      </c>
      <c r="U28" s="157">
        <v>0</v>
      </c>
      <c r="V28" s="157">
        <f t="shared" si="13"/>
        <v>0</v>
      </c>
      <c r="W28" s="157"/>
      <c r="X28" s="157" t="s">
        <v>284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285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4">
        <v>20</v>
      </c>
      <c r="B29" s="175" t="s">
        <v>2800</v>
      </c>
      <c r="C29" s="186" t="s">
        <v>2801</v>
      </c>
      <c r="D29" s="176" t="s">
        <v>1928</v>
      </c>
      <c r="E29" s="177">
        <v>2</v>
      </c>
      <c r="F29" s="178"/>
      <c r="G29" s="179">
        <f t="shared" si="7"/>
        <v>0</v>
      </c>
      <c r="H29" s="178"/>
      <c r="I29" s="179">
        <f t="shared" si="8"/>
        <v>0</v>
      </c>
      <c r="J29" s="178"/>
      <c r="K29" s="179">
        <f t="shared" si="9"/>
        <v>0</v>
      </c>
      <c r="L29" s="179">
        <v>15</v>
      </c>
      <c r="M29" s="179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79"/>
      <c r="S29" s="179" t="s">
        <v>282</v>
      </c>
      <c r="T29" s="180" t="s">
        <v>283</v>
      </c>
      <c r="U29" s="157">
        <v>0</v>
      </c>
      <c r="V29" s="157">
        <f t="shared" si="13"/>
        <v>0</v>
      </c>
      <c r="W29" s="157"/>
      <c r="X29" s="157" t="s">
        <v>284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285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4">
        <v>21</v>
      </c>
      <c r="B30" s="175" t="s">
        <v>2802</v>
      </c>
      <c r="C30" s="186" t="s">
        <v>2803</v>
      </c>
      <c r="D30" s="176" t="s">
        <v>1928</v>
      </c>
      <c r="E30" s="177">
        <v>16</v>
      </c>
      <c r="F30" s="178"/>
      <c r="G30" s="179">
        <f t="shared" si="7"/>
        <v>0</v>
      </c>
      <c r="H30" s="178"/>
      <c r="I30" s="179">
        <f t="shared" si="8"/>
        <v>0</v>
      </c>
      <c r="J30" s="178"/>
      <c r="K30" s="179">
        <f t="shared" si="9"/>
        <v>0</v>
      </c>
      <c r="L30" s="179">
        <v>15</v>
      </c>
      <c r="M30" s="179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79"/>
      <c r="S30" s="179" t="s">
        <v>282</v>
      </c>
      <c r="T30" s="180" t="s">
        <v>283</v>
      </c>
      <c r="U30" s="157">
        <v>0</v>
      </c>
      <c r="V30" s="157">
        <f t="shared" si="13"/>
        <v>0</v>
      </c>
      <c r="W30" s="157"/>
      <c r="X30" s="157" t="s">
        <v>284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285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22</v>
      </c>
      <c r="B31" s="175" t="s">
        <v>2804</v>
      </c>
      <c r="C31" s="186" t="s">
        <v>2805</v>
      </c>
      <c r="D31" s="176" t="s">
        <v>1928</v>
      </c>
      <c r="E31" s="177">
        <v>3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15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282</v>
      </c>
      <c r="T31" s="180" t="s">
        <v>283</v>
      </c>
      <c r="U31" s="157">
        <v>0</v>
      </c>
      <c r="V31" s="157">
        <f t="shared" si="13"/>
        <v>0</v>
      </c>
      <c r="W31" s="157"/>
      <c r="X31" s="157" t="s">
        <v>284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285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23</v>
      </c>
      <c r="B32" s="175" t="s">
        <v>2806</v>
      </c>
      <c r="C32" s="186" t="s">
        <v>2807</v>
      </c>
      <c r="D32" s="176" t="s">
        <v>1928</v>
      </c>
      <c r="E32" s="177">
        <v>5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15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282</v>
      </c>
      <c r="T32" s="180" t="s">
        <v>283</v>
      </c>
      <c r="U32" s="157">
        <v>0</v>
      </c>
      <c r="V32" s="157">
        <f t="shared" si="13"/>
        <v>0</v>
      </c>
      <c r="W32" s="157"/>
      <c r="X32" s="157" t="s">
        <v>284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285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24</v>
      </c>
      <c r="B33" s="175" t="s">
        <v>2808</v>
      </c>
      <c r="C33" s="186" t="s">
        <v>2809</v>
      </c>
      <c r="D33" s="176" t="s">
        <v>1928</v>
      </c>
      <c r="E33" s="177">
        <v>2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15</v>
      </c>
      <c r="M33" s="179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/>
      <c r="S33" s="179" t="s">
        <v>282</v>
      </c>
      <c r="T33" s="180" t="s">
        <v>283</v>
      </c>
      <c r="U33" s="157">
        <v>0</v>
      </c>
      <c r="V33" s="157">
        <f t="shared" si="13"/>
        <v>0</v>
      </c>
      <c r="W33" s="157"/>
      <c r="X33" s="157" t="s">
        <v>284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285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4">
        <v>25</v>
      </c>
      <c r="B34" s="175" t="s">
        <v>2810</v>
      </c>
      <c r="C34" s="186" t="s">
        <v>2811</v>
      </c>
      <c r="D34" s="176" t="s">
        <v>1928</v>
      </c>
      <c r="E34" s="177">
        <v>1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15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282</v>
      </c>
      <c r="T34" s="180" t="s">
        <v>283</v>
      </c>
      <c r="U34" s="157">
        <v>0</v>
      </c>
      <c r="V34" s="157">
        <f t="shared" si="13"/>
        <v>0</v>
      </c>
      <c r="W34" s="157"/>
      <c r="X34" s="157" t="s">
        <v>284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285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4">
        <v>26</v>
      </c>
      <c r="B35" s="175" t="s">
        <v>2812</v>
      </c>
      <c r="C35" s="186" t="s">
        <v>2813</v>
      </c>
      <c r="D35" s="176" t="s">
        <v>1928</v>
      </c>
      <c r="E35" s="177">
        <v>4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15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282</v>
      </c>
      <c r="T35" s="180" t="s">
        <v>283</v>
      </c>
      <c r="U35" s="157">
        <v>0</v>
      </c>
      <c r="V35" s="157">
        <f t="shared" si="13"/>
        <v>0</v>
      </c>
      <c r="W35" s="157"/>
      <c r="X35" s="157" t="s">
        <v>284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285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27</v>
      </c>
      <c r="B36" s="175" t="s">
        <v>2814</v>
      </c>
      <c r="C36" s="186" t="s">
        <v>2815</v>
      </c>
      <c r="D36" s="176" t="s">
        <v>1928</v>
      </c>
      <c r="E36" s="177">
        <v>6</v>
      </c>
      <c r="F36" s="178"/>
      <c r="G36" s="179">
        <f t="shared" si="7"/>
        <v>0</v>
      </c>
      <c r="H36" s="178"/>
      <c r="I36" s="179">
        <f t="shared" si="8"/>
        <v>0</v>
      </c>
      <c r="J36" s="178"/>
      <c r="K36" s="179">
        <f t="shared" si="9"/>
        <v>0</v>
      </c>
      <c r="L36" s="179">
        <v>15</v>
      </c>
      <c r="M36" s="179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79"/>
      <c r="S36" s="179" t="s">
        <v>282</v>
      </c>
      <c r="T36" s="180" t="s">
        <v>283</v>
      </c>
      <c r="U36" s="157">
        <v>0</v>
      </c>
      <c r="V36" s="157">
        <f t="shared" si="13"/>
        <v>0</v>
      </c>
      <c r="W36" s="157"/>
      <c r="X36" s="157" t="s">
        <v>284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285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4">
        <v>28</v>
      </c>
      <c r="B37" s="175" t="s">
        <v>2816</v>
      </c>
      <c r="C37" s="186" t="s">
        <v>2817</v>
      </c>
      <c r="D37" s="176" t="s">
        <v>1928</v>
      </c>
      <c r="E37" s="177">
        <v>4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15</v>
      </c>
      <c r="M37" s="179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/>
      <c r="S37" s="179" t="s">
        <v>282</v>
      </c>
      <c r="T37" s="180" t="s">
        <v>283</v>
      </c>
      <c r="U37" s="157">
        <v>0</v>
      </c>
      <c r="V37" s="157">
        <f t="shared" si="13"/>
        <v>0</v>
      </c>
      <c r="W37" s="157"/>
      <c r="X37" s="157" t="s">
        <v>284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285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29</v>
      </c>
      <c r="B38" s="175" t="s">
        <v>2818</v>
      </c>
      <c r="C38" s="186" t="s">
        <v>2819</v>
      </c>
      <c r="D38" s="176" t="s">
        <v>1928</v>
      </c>
      <c r="E38" s="177">
        <v>4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15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 t="s">
        <v>282</v>
      </c>
      <c r="T38" s="180" t="s">
        <v>283</v>
      </c>
      <c r="U38" s="157">
        <v>0</v>
      </c>
      <c r="V38" s="157">
        <f t="shared" si="13"/>
        <v>0</v>
      </c>
      <c r="W38" s="157"/>
      <c r="X38" s="157" t="s">
        <v>284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285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1" t="s">
        <v>277</v>
      </c>
      <c r="B39" s="162" t="s">
        <v>137</v>
      </c>
      <c r="C39" s="183" t="s">
        <v>123</v>
      </c>
      <c r="D39" s="163"/>
      <c r="E39" s="164"/>
      <c r="F39" s="165"/>
      <c r="G39" s="165">
        <f>SUMIF(AG40:AG66,"&lt;&gt;NOR",G40:G66)</f>
        <v>0</v>
      </c>
      <c r="H39" s="165"/>
      <c r="I39" s="165">
        <f>SUM(I40:I66)</f>
        <v>0</v>
      </c>
      <c r="J39" s="165"/>
      <c r="K39" s="165">
        <f>SUM(K40:K66)</f>
        <v>0</v>
      </c>
      <c r="L39" s="165"/>
      <c r="M39" s="165">
        <f>SUM(M40:M66)</f>
        <v>0</v>
      </c>
      <c r="N39" s="165"/>
      <c r="O39" s="165">
        <f>SUM(O40:O66)</f>
        <v>0</v>
      </c>
      <c r="P39" s="165"/>
      <c r="Q39" s="165">
        <f>SUM(Q40:Q66)</f>
        <v>0</v>
      </c>
      <c r="R39" s="165"/>
      <c r="S39" s="165"/>
      <c r="T39" s="166"/>
      <c r="U39" s="160"/>
      <c r="V39" s="160">
        <f>SUM(V40:V66)</f>
        <v>0</v>
      </c>
      <c r="W39" s="160"/>
      <c r="X39" s="160"/>
      <c r="AG39" t="s">
        <v>278</v>
      </c>
    </row>
    <row r="40" spans="1:60" outlineLevel="1" x14ac:dyDescent="0.2">
      <c r="A40" s="174">
        <v>30</v>
      </c>
      <c r="B40" s="175" t="s">
        <v>2820</v>
      </c>
      <c r="C40" s="186" t="s">
        <v>2821</v>
      </c>
      <c r="D40" s="176" t="s">
        <v>445</v>
      </c>
      <c r="E40" s="177">
        <v>280</v>
      </c>
      <c r="F40" s="178"/>
      <c r="G40" s="179">
        <f t="shared" ref="G40:G66" si="14">ROUND(E40*F40,2)</f>
        <v>0</v>
      </c>
      <c r="H40" s="178"/>
      <c r="I40" s="179">
        <f t="shared" ref="I40:I66" si="15">ROUND(E40*H40,2)</f>
        <v>0</v>
      </c>
      <c r="J40" s="178"/>
      <c r="K40" s="179">
        <f t="shared" ref="K40:K66" si="16">ROUND(E40*J40,2)</f>
        <v>0</v>
      </c>
      <c r="L40" s="179">
        <v>15</v>
      </c>
      <c r="M40" s="179">
        <f t="shared" ref="M40:M66" si="17">G40*(1+L40/100)</f>
        <v>0</v>
      </c>
      <c r="N40" s="179">
        <v>0</v>
      </c>
      <c r="O40" s="179">
        <f t="shared" ref="O40:O66" si="18">ROUND(E40*N40,2)</f>
        <v>0</v>
      </c>
      <c r="P40" s="179">
        <v>0</v>
      </c>
      <c r="Q40" s="179">
        <f t="shared" ref="Q40:Q66" si="19">ROUND(E40*P40,2)</f>
        <v>0</v>
      </c>
      <c r="R40" s="179"/>
      <c r="S40" s="179" t="s">
        <v>282</v>
      </c>
      <c r="T40" s="180" t="s">
        <v>283</v>
      </c>
      <c r="U40" s="157">
        <v>0</v>
      </c>
      <c r="V40" s="157">
        <f t="shared" ref="V40:V66" si="20">ROUND(E40*U40,2)</f>
        <v>0</v>
      </c>
      <c r="W40" s="157"/>
      <c r="X40" s="157" t="s">
        <v>292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293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4">
        <v>31</v>
      </c>
      <c r="B41" s="175" t="s">
        <v>2822</v>
      </c>
      <c r="C41" s="186" t="s">
        <v>2823</v>
      </c>
      <c r="D41" s="176" t="s">
        <v>445</v>
      </c>
      <c r="E41" s="177">
        <v>80</v>
      </c>
      <c r="F41" s="178"/>
      <c r="G41" s="179">
        <f t="shared" si="14"/>
        <v>0</v>
      </c>
      <c r="H41" s="178"/>
      <c r="I41" s="179">
        <f t="shared" si="15"/>
        <v>0</v>
      </c>
      <c r="J41" s="178"/>
      <c r="K41" s="179">
        <f t="shared" si="16"/>
        <v>0</v>
      </c>
      <c r="L41" s="179">
        <v>15</v>
      </c>
      <c r="M41" s="179">
        <f t="shared" si="17"/>
        <v>0</v>
      </c>
      <c r="N41" s="179">
        <v>0</v>
      </c>
      <c r="O41" s="179">
        <f t="shared" si="18"/>
        <v>0</v>
      </c>
      <c r="P41" s="179">
        <v>0</v>
      </c>
      <c r="Q41" s="179">
        <f t="shared" si="19"/>
        <v>0</v>
      </c>
      <c r="R41" s="179"/>
      <c r="S41" s="179" t="s">
        <v>282</v>
      </c>
      <c r="T41" s="180" t="s">
        <v>283</v>
      </c>
      <c r="U41" s="157">
        <v>0</v>
      </c>
      <c r="V41" s="157">
        <f t="shared" si="20"/>
        <v>0</v>
      </c>
      <c r="W41" s="157"/>
      <c r="X41" s="157" t="s">
        <v>292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293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4">
        <v>32</v>
      </c>
      <c r="B42" s="175" t="s">
        <v>2824</v>
      </c>
      <c r="C42" s="186" t="s">
        <v>2825</v>
      </c>
      <c r="D42" s="176" t="s">
        <v>445</v>
      </c>
      <c r="E42" s="177">
        <v>30</v>
      </c>
      <c r="F42" s="178"/>
      <c r="G42" s="179">
        <f t="shared" si="14"/>
        <v>0</v>
      </c>
      <c r="H42" s="178"/>
      <c r="I42" s="179">
        <f t="shared" si="15"/>
        <v>0</v>
      </c>
      <c r="J42" s="178"/>
      <c r="K42" s="179">
        <f t="shared" si="16"/>
        <v>0</v>
      </c>
      <c r="L42" s="179">
        <v>15</v>
      </c>
      <c r="M42" s="179">
        <f t="shared" si="17"/>
        <v>0</v>
      </c>
      <c r="N42" s="179">
        <v>0</v>
      </c>
      <c r="O42" s="179">
        <f t="shared" si="18"/>
        <v>0</v>
      </c>
      <c r="P42" s="179">
        <v>0</v>
      </c>
      <c r="Q42" s="179">
        <f t="shared" si="19"/>
        <v>0</v>
      </c>
      <c r="R42" s="179"/>
      <c r="S42" s="179" t="s">
        <v>282</v>
      </c>
      <c r="T42" s="180" t="s">
        <v>283</v>
      </c>
      <c r="U42" s="157">
        <v>0</v>
      </c>
      <c r="V42" s="157">
        <f t="shared" si="20"/>
        <v>0</v>
      </c>
      <c r="W42" s="157"/>
      <c r="X42" s="157" t="s">
        <v>292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293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4">
        <v>33</v>
      </c>
      <c r="B43" s="175" t="s">
        <v>2826</v>
      </c>
      <c r="C43" s="186" t="s">
        <v>2827</v>
      </c>
      <c r="D43" s="176" t="s">
        <v>445</v>
      </c>
      <c r="E43" s="177">
        <v>150</v>
      </c>
      <c r="F43" s="178"/>
      <c r="G43" s="179">
        <f t="shared" si="14"/>
        <v>0</v>
      </c>
      <c r="H43" s="178"/>
      <c r="I43" s="179">
        <f t="shared" si="15"/>
        <v>0</v>
      </c>
      <c r="J43" s="178"/>
      <c r="K43" s="179">
        <f t="shared" si="16"/>
        <v>0</v>
      </c>
      <c r="L43" s="179">
        <v>15</v>
      </c>
      <c r="M43" s="179">
        <f t="shared" si="17"/>
        <v>0</v>
      </c>
      <c r="N43" s="179">
        <v>0</v>
      </c>
      <c r="O43" s="179">
        <f t="shared" si="18"/>
        <v>0</v>
      </c>
      <c r="P43" s="179">
        <v>0</v>
      </c>
      <c r="Q43" s="179">
        <f t="shared" si="19"/>
        <v>0</v>
      </c>
      <c r="R43" s="179"/>
      <c r="S43" s="179" t="s">
        <v>282</v>
      </c>
      <c r="T43" s="180" t="s">
        <v>283</v>
      </c>
      <c r="U43" s="157">
        <v>0</v>
      </c>
      <c r="V43" s="157">
        <f t="shared" si="20"/>
        <v>0</v>
      </c>
      <c r="W43" s="157"/>
      <c r="X43" s="157" t="s">
        <v>292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293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4">
        <v>34</v>
      </c>
      <c r="B44" s="175" t="s">
        <v>2828</v>
      </c>
      <c r="C44" s="186" t="s">
        <v>2829</v>
      </c>
      <c r="D44" s="176" t="s">
        <v>445</v>
      </c>
      <c r="E44" s="177">
        <v>50</v>
      </c>
      <c r="F44" s="178"/>
      <c r="G44" s="179">
        <f t="shared" si="14"/>
        <v>0</v>
      </c>
      <c r="H44" s="178"/>
      <c r="I44" s="179">
        <f t="shared" si="15"/>
        <v>0</v>
      </c>
      <c r="J44" s="178"/>
      <c r="K44" s="179">
        <f t="shared" si="16"/>
        <v>0</v>
      </c>
      <c r="L44" s="179">
        <v>15</v>
      </c>
      <c r="M44" s="179">
        <f t="shared" si="17"/>
        <v>0</v>
      </c>
      <c r="N44" s="179">
        <v>0</v>
      </c>
      <c r="O44" s="179">
        <f t="shared" si="18"/>
        <v>0</v>
      </c>
      <c r="P44" s="179">
        <v>0</v>
      </c>
      <c r="Q44" s="179">
        <f t="shared" si="19"/>
        <v>0</v>
      </c>
      <c r="R44" s="179"/>
      <c r="S44" s="179" t="s">
        <v>282</v>
      </c>
      <c r="T44" s="180" t="s">
        <v>283</v>
      </c>
      <c r="U44" s="157">
        <v>0</v>
      </c>
      <c r="V44" s="157">
        <f t="shared" si="20"/>
        <v>0</v>
      </c>
      <c r="W44" s="157"/>
      <c r="X44" s="157" t="s">
        <v>292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293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4">
        <v>35</v>
      </c>
      <c r="B45" s="175" t="s">
        <v>2830</v>
      </c>
      <c r="C45" s="186" t="s">
        <v>2831</v>
      </c>
      <c r="D45" s="176" t="s">
        <v>445</v>
      </c>
      <c r="E45" s="177">
        <v>660</v>
      </c>
      <c r="F45" s="178"/>
      <c r="G45" s="179">
        <f t="shared" si="14"/>
        <v>0</v>
      </c>
      <c r="H45" s="178"/>
      <c r="I45" s="179">
        <f t="shared" si="15"/>
        <v>0</v>
      </c>
      <c r="J45" s="178"/>
      <c r="K45" s="179">
        <f t="shared" si="16"/>
        <v>0</v>
      </c>
      <c r="L45" s="179">
        <v>15</v>
      </c>
      <c r="M45" s="179">
        <f t="shared" si="17"/>
        <v>0</v>
      </c>
      <c r="N45" s="179">
        <v>0</v>
      </c>
      <c r="O45" s="179">
        <f t="shared" si="18"/>
        <v>0</v>
      </c>
      <c r="P45" s="179">
        <v>0</v>
      </c>
      <c r="Q45" s="179">
        <f t="shared" si="19"/>
        <v>0</v>
      </c>
      <c r="R45" s="179"/>
      <c r="S45" s="179" t="s">
        <v>282</v>
      </c>
      <c r="T45" s="180" t="s">
        <v>283</v>
      </c>
      <c r="U45" s="157">
        <v>0</v>
      </c>
      <c r="V45" s="157">
        <f t="shared" si="20"/>
        <v>0</v>
      </c>
      <c r="W45" s="157"/>
      <c r="X45" s="157" t="s">
        <v>284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285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4">
        <v>36</v>
      </c>
      <c r="B46" s="175" t="s">
        <v>2832</v>
      </c>
      <c r="C46" s="186" t="s">
        <v>2833</v>
      </c>
      <c r="D46" s="176" t="s">
        <v>445</v>
      </c>
      <c r="E46" s="177">
        <v>410</v>
      </c>
      <c r="F46" s="178"/>
      <c r="G46" s="179">
        <f t="shared" si="14"/>
        <v>0</v>
      </c>
      <c r="H46" s="178"/>
      <c r="I46" s="179">
        <f t="shared" si="15"/>
        <v>0</v>
      </c>
      <c r="J46" s="178"/>
      <c r="K46" s="179">
        <f t="shared" si="16"/>
        <v>0</v>
      </c>
      <c r="L46" s="179">
        <v>15</v>
      </c>
      <c r="M46" s="179">
        <f t="shared" si="17"/>
        <v>0</v>
      </c>
      <c r="N46" s="179">
        <v>0</v>
      </c>
      <c r="O46" s="179">
        <f t="shared" si="18"/>
        <v>0</v>
      </c>
      <c r="P46" s="179">
        <v>0</v>
      </c>
      <c r="Q46" s="179">
        <f t="shared" si="19"/>
        <v>0</v>
      </c>
      <c r="R46" s="179"/>
      <c r="S46" s="179" t="s">
        <v>282</v>
      </c>
      <c r="T46" s="180" t="s">
        <v>283</v>
      </c>
      <c r="U46" s="157">
        <v>0</v>
      </c>
      <c r="V46" s="157">
        <f t="shared" si="20"/>
        <v>0</v>
      </c>
      <c r="W46" s="157"/>
      <c r="X46" s="157" t="s">
        <v>284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285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4">
        <v>37</v>
      </c>
      <c r="B47" s="175" t="s">
        <v>2834</v>
      </c>
      <c r="C47" s="186" t="s">
        <v>2835</v>
      </c>
      <c r="D47" s="176" t="s">
        <v>445</v>
      </c>
      <c r="E47" s="177">
        <v>2590</v>
      </c>
      <c r="F47" s="178"/>
      <c r="G47" s="179">
        <f t="shared" si="14"/>
        <v>0</v>
      </c>
      <c r="H47" s="178"/>
      <c r="I47" s="179">
        <f t="shared" si="15"/>
        <v>0</v>
      </c>
      <c r="J47" s="178"/>
      <c r="K47" s="179">
        <f t="shared" si="16"/>
        <v>0</v>
      </c>
      <c r="L47" s="179">
        <v>15</v>
      </c>
      <c r="M47" s="179">
        <f t="shared" si="17"/>
        <v>0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79"/>
      <c r="S47" s="179" t="s">
        <v>282</v>
      </c>
      <c r="T47" s="180" t="s">
        <v>283</v>
      </c>
      <c r="U47" s="157">
        <v>0</v>
      </c>
      <c r="V47" s="157">
        <f t="shared" si="20"/>
        <v>0</v>
      </c>
      <c r="W47" s="157"/>
      <c r="X47" s="157" t="s">
        <v>284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285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4">
        <v>38</v>
      </c>
      <c r="B48" s="175" t="s">
        <v>2836</v>
      </c>
      <c r="C48" s="186" t="s">
        <v>2837</v>
      </c>
      <c r="D48" s="176" t="s">
        <v>445</v>
      </c>
      <c r="E48" s="177">
        <v>560</v>
      </c>
      <c r="F48" s="178"/>
      <c r="G48" s="179">
        <f t="shared" si="14"/>
        <v>0</v>
      </c>
      <c r="H48" s="178"/>
      <c r="I48" s="179">
        <f t="shared" si="15"/>
        <v>0</v>
      </c>
      <c r="J48" s="178"/>
      <c r="K48" s="179">
        <f t="shared" si="16"/>
        <v>0</v>
      </c>
      <c r="L48" s="179">
        <v>15</v>
      </c>
      <c r="M48" s="179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282</v>
      </c>
      <c r="T48" s="180" t="s">
        <v>283</v>
      </c>
      <c r="U48" s="157">
        <v>0</v>
      </c>
      <c r="V48" s="157">
        <f t="shared" si="20"/>
        <v>0</v>
      </c>
      <c r="W48" s="157"/>
      <c r="X48" s="157" t="s">
        <v>284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285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4">
        <v>39</v>
      </c>
      <c r="B49" s="175" t="s">
        <v>2838</v>
      </c>
      <c r="C49" s="186" t="s">
        <v>2839</v>
      </c>
      <c r="D49" s="176" t="s">
        <v>445</v>
      </c>
      <c r="E49" s="177">
        <v>1890</v>
      </c>
      <c r="F49" s="178"/>
      <c r="G49" s="179">
        <f t="shared" si="14"/>
        <v>0</v>
      </c>
      <c r="H49" s="178"/>
      <c r="I49" s="179">
        <f t="shared" si="15"/>
        <v>0</v>
      </c>
      <c r="J49" s="178"/>
      <c r="K49" s="179">
        <f t="shared" si="16"/>
        <v>0</v>
      </c>
      <c r="L49" s="179">
        <v>15</v>
      </c>
      <c r="M49" s="179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 t="s">
        <v>282</v>
      </c>
      <c r="T49" s="180" t="s">
        <v>283</v>
      </c>
      <c r="U49" s="157">
        <v>0</v>
      </c>
      <c r="V49" s="157">
        <f t="shared" si="20"/>
        <v>0</v>
      </c>
      <c r="W49" s="157"/>
      <c r="X49" s="157" t="s">
        <v>284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285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4">
        <v>40</v>
      </c>
      <c r="B50" s="175" t="s">
        <v>2840</v>
      </c>
      <c r="C50" s="186" t="s">
        <v>2841</v>
      </c>
      <c r="D50" s="176" t="s">
        <v>445</v>
      </c>
      <c r="E50" s="177">
        <v>110</v>
      </c>
      <c r="F50" s="178"/>
      <c r="G50" s="179">
        <f t="shared" si="14"/>
        <v>0</v>
      </c>
      <c r="H50" s="178"/>
      <c r="I50" s="179">
        <f t="shared" si="15"/>
        <v>0</v>
      </c>
      <c r="J50" s="178"/>
      <c r="K50" s="179">
        <f t="shared" si="16"/>
        <v>0</v>
      </c>
      <c r="L50" s="179">
        <v>15</v>
      </c>
      <c r="M50" s="179">
        <f t="shared" si="17"/>
        <v>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79"/>
      <c r="S50" s="179" t="s">
        <v>282</v>
      </c>
      <c r="T50" s="180" t="s">
        <v>283</v>
      </c>
      <c r="U50" s="157">
        <v>0</v>
      </c>
      <c r="V50" s="157">
        <f t="shared" si="20"/>
        <v>0</v>
      </c>
      <c r="W50" s="157"/>
      <c r="X50" s="157" t="s">
        <v>284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285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4">
        <v>41</v>
      </c>
      <c r="B51" s="175" t="s">
        <v>2842</v>
      </c>
      <c r="C51" s="186" t="s">
        <v>2843</v>
      </c>
      <c r="D51" s="176" t="s">
        <v>445</v>
      </c>
      <c r="E51" s="177">
        <v>90</v>
      </c>
      <c r="F51" s="178"/>
      <c r="G51" s="179">
        <f t="shared" si="14"/>
        <v>0</v>
      </c>
      <c r="H51" s="178"/>
      <c r="I51" s="179">
        <f t="shared" si="15"/>
        <v>0</v>
      </c>
      <c r="J51" s="178"/>
      <c r="K51" s="179">
        <f t="shared" si="16"/>
        <v>0</v>
      </c>
      <c r="L51" s="179">
        <v>15</v>
      </c>
      <c r="M51" s="179">
        <f t="shared" si="17"/>
        <v>0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79"/>
      <c r="S51" s="179" t="s">
        <v>282</v>
      </c>
      <c r="T51" s="180" t="s">
        <v>283</v>
      </c>
      <c r="U51" s="157">
        <v>0</v>
      </c>
      <c r="V51" s="157">
        <f t="shared" si="20"/>
        <v>0</v>
      </c>
      <c r="W51" s="157"/>
      <c r="X51" s="157" t="s">
        <v>284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285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4">
        <v>42</v>
      </c>
      <c r="B52" s="175" t="s">
        <v>2844</v>
      </c>
      <c r="C52" s="186" t="s">
        <v>2845</v>
      </c>
      <c r="D52" s="176" t="s">
        <v>445</v>
      </c>
      <c r="E52" s="177">
        <v>25</v>
      </c>
      <c r="F52" s="178"/>
      <c r="G52" s="179">
        <f t="shared" si="14"/>
        <v>0</v>
      </c>
      <c r="H52" s="178"/>
      <c r="I52" s="179">
        <f t="shared" si="15"/>
        <v>0</v>
      </c>
      <c r="J52" s="178"/>
      <c r="K52" s="179">
        <f t="shared" si="16"/>
        <v>0</v>
      </c>
      <c r="L52" s="179">
        <v>15</v>
      </c>
      <c r="M52" s="179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79"/>
      <c r="S52" s="179" t="s">
        <v>282</v>
      </c>
      <c r="T52" s="180" t="s">
        <v>283</v>
      </c>
      <c r="U52" s="157">
        <v>0</v>
      </c>
      <c r="V52" s="157">
        <f t="shared" si="20"/>
        <v>0</v>
      </c>
      <c r="W52" s="157"/>
      <c r="X52" s="157" t="s">
        <v>284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285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4">
        <v>43</v>
      </c>
      <c r="B53" s="175" t="s">
        <v>2846</v>
      </c>
      <c r="C53" s="186" t="s">
        <v>2847</v>
      </c>
      <c r="D53" s="176" t="s">
        <v>445</v>
      </c>
      <c r="E53" s="177">
        <v>45</v>
      </c>
      <c r="F53" s="178"/>
      <c r="G53" s="179">
        <f t="shared" si="14"/>
        <v>0</v>
      </c>
      <c r="H53" s="178"/>
      <c r="I53" s="179">
        <f t="shared" si="15"/>
        <v>0</v>
      </c>
      <c r="J53" s="178"/>
      <c r="K53" s="179">
        <f t="shared" si="16"/>
        <v>0</v>
      </c>
      <c r="L53" s="179">
        <v>15</v>
      </c>
      <c r="M53" s="179">
        <f t="shared" si="17"/>
        <v>0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79"/>
      <c r="S53" s="179" t="s">
        <v>282</v>
      </c>
      <c r="T53" s="180" t="s">
        <v>283</v>
      </c>
      <c r="U53" s="157">
        <v>0</v>
      </c>
      <c r="V53" s="157">
        <f t="shared" si="20"/>
        <v>0</v>
      </c>
      <c r="W53" s="157"/>
      <c r="X53" s="157" t="s">
        <v>284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285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4">
        <v>44</v>
      </c>
      <c r="B54" s="175" t="s">
        <v>2848</v>
      </c>
      <c r="C54" s="186" t="s">
        <v>2849</v>
      </c>
      <c r="D54" s="176" t="s">
        <v>445</v>
      </c>
      <c r="E54" s="177">
        <v>40</v>
      </c>
      <c r="F54" s="178"/>
      <c r="G54" s="179">
        <f t="shared" si="14"/>
        <v>0</v>
      </c>
      <c r="H54" s="178"/>
      <c r="I54" s="179">
        <f t="shared" si="15"/>
        <v>0</v>
      </c>
      <c r="J54" s="178"/>
      <c r="K54" s="179">
        <f t="shared" si="16"/>
        <v>0</v>
      </c>
      <c r="L54" s="179">
        <v>15</v>
      </c>
      <c r="M54" s="179">
        <f t="shared" si="17"/>
        <v>0</v>
      </c>
      <c r="N54" s="179">
        <v>0</v>
      </c>
      <c r="O54" s="179">
        <f t="shared" si="18"/>
        <v>0</v>
      </c>
      <c r="P54" s="179">
        <v>0</v>
      </c>
      <c r="Q54" s="179">
        <f t="shared" si="19"/>
        <v>0</v>
      </c>
      <c r="R54" s="179"/>
      <c r="S54" s="179" t="s">
        <v>282</v>
      </c>
      <c r="T54" s="180" t="s">
        <v>283</v>
      </c>
      <c r="U54" s="157">
        <v>0</v>
      </c>
      <c r="V54" s="157">
        <f t="shared" si="20"/>
        <v>0</v>
      </c>
      <c r="W54" s="157"/>
      <c r="X54" s="157" t="s">
        <v>284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285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4">
        <v>45</v>
      </c>
      <c r="B55" s="175" t="s">
        <v>2850</v>
      </c>
      <c r="C55" s="186" t="s">
        <v>2851</v>
      </c>
      <c r="D55" s="176" t="s">
        <v>445</v>
      </c>
      <c r="E55" s="177">
        <v>40</v>
      </c>
      <c r="F55" s="178"/>
      <c r="G55" s="179">
        <f t="shared" si="14"/>
        <v>0</v>
      </c>
      <c r="H55" s="178"/>
      <c r="I55" s="179">
        <f t="shared" si="15"/>
        <v>0</v>
      </c>
      <c r="J55" s="178"/>
      <c r="K55" s="179">
        <f t="shared" si="16"/>
        <v>0</v>
      </c>
      <c r="L55" s="179">
        <v>15</v>
      </c>
      <c r="M55" s="179">
        <f t="shared" si="17"/>
        <v>0</v>
      </c>
      <c r="N55" s="179">
        <v>0</v>
      </c>
      <c r="O55" s="179">
        <f t="shared" si="18"/>
        <v>0</v>
      </c>
      <c r="P55" s="179">
        <v>0</v>
      </c>
      <c r="Q55" s="179">
        <f t="shared" si="19"/>
        <v>0</v>
      </c>
      <c r="R55" s="179"/>
      <c r="S55" s="179" t="s">
        <v>282</v>
      </c>
      <c r="T55" s="180" t="s">
        <v>283</v>
      </c>
      <c r="U55" s="157">
        <v>0</v>
      </c>
      <c r="V55" s="157">
        <f t="shared" si="20"/>
        <v>0</v>
      </c>
      <c r="W55" s="157"/>
      <c r="X55" s="157" t="s">
        <v>284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285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4">
        <v>46</v>
      </c>
      <c r="B56" s="175" t="s">
        <v>2852</v>
      </c>
      <c r="C56" s="186" t="s">
        <v>2853</v>
      </c>
      <c r="D56" s="176" t="s">
        <v>445</v>
      </c>
      <c r="E56" s="177">
        <v>12</v>
      </c>
      <c r="F56" s="178"/>
      <c r="G56" s="179">
        <f t="shared" si="14"/>
        <v>0</v>
      </c>
      <c r="H56" s="178"/>
      <c r="I56" s="179">
        <f t="shared" si="15"/>
        <v>0</v>
      </c>
      <c r="J56" s="178"/>
      <c r="K56" s="179">
        <f t="shared" si="16"/>
        <v>0</v>
      </c>
      <c r="L56" s="179">
        <v>15</v>
      </c>
      <c r="M56" s="179">
        <f t="shared" si="17"/>
        <v>0</v>
      </c>
      <c r="N56" s="179">
        <v>0</v>
      </c>
      <c r="O56" s="179">
        <f t="shared" si="18"/>
        <v>0</v>
      </c>
      <c r="P56" s="179">
        <v>0</v>
      </c>
      <c r="Q56" s="179">
        <f t="shared" si="19"/>
        <v>0</v>
      </c>
      <c r="R56" s="179"/>
      <c r="S56" s="179" t="s">
        <v>282</v>
      </c>
      <c r="T56" s="180" t="s">
        <v>283</v>
      </c>
      <c r="U56" s="157">
        <v>0</v>
      </c>
      <c r="V56" s="157">
        <f t="shared" si="20"/>
        <v>0</v>
      </c>
      <c r="W56" s="157"/>
      <c r="X56" s="157" t="s">
        <v>284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285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4">
        <v>47</v>
      </c>
      <c r="B57" s="175" t="s">
        <v>2854</v>
      </c>
      <c r="C57" s="186" t="s">
        <v>2855</v>
      </c>
      <c r="D57" s="176" t="s">
        <v>445</v>
      </c>
      <c r="E57" s="177">
        <v>170</v>
      </c>
      <c r="F57" s="178"/>
      <c r="G57" s="179">
        <f t="shared" si="14"/>
        <v>0</v>
      </c>
      <c r="H57" s="178"/>
      <c r="I57" s="179">
        <f t="shared" si="15"/>
        <v>0</v>
      </c>
      <c r="J57" s="178"/>
      <c r="K57" s="179">
        <f t="shared" si="16"/>
        <v>0</v>
      </c>
      <c r="L57" s="179">
        <v>15</v>
      </c>
      <c r="M57" s="179">
        <f t="shared" si="17"/>
        <v>0</v>
      </c>
      <c r="N57" s="179">
        <v>0</v>
      </c>
      <c r="O57" s="179">
        <f t="shared" si="18"/>
        <v>0</v>
      </c>
      <c r="P57" s="179">
        <v>0</v>
      </c>
      <c r="Q57" s="179">
        <f t="shared" si="19"/>
        <v>0</v>
      </c>
      <c r="R57" s="179"/>
      <c r="S57" s="179" t="s">
        <v>282</v>
      </c>
      <c r="T57" s="180" t="s">
        <v>283</v>
      </c>
      <c r="U57" s="157">
        <v>0</v>
      </c>
      <c r="V57" s="157">
        <f t="shared" si="20"/>
        <v>0</v>
      </c>
      <c r="W57" s="157"/>
      <c r="X57" s="157" t="s">
        <v>284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285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4">
        <v>48</v>
      </c>
      <c r="B58" s="175" t="s">
        <v>2856</v>
      </c>
      <c r="C58" s="186" t="s">
        <v>2857</v>
      </c>
      <c r="D58" s="176" t="s">
        <v>445</v>
      </c>
      <c r="E58" s="177">
        <v>40</v>
      </c>
      <c r="F58" s="178"/>
      <c r="G58" s="179">
        <f t="shared" si="14"/>
        <v>0</v>
      </c>
      <c r="H58" s="178"/>
      <c r="I58" s="179">
        <f t="shared" si="15"/>
        <v>0</v>
      </c>
      <c r="J58" s="178"/>
      <c r="K58" s="179">
        <f t="shared" si="16"/>
        <v>0</v>
      </c>
      <c r="L58" s="179">
        <v>15</v>
      </c>
      <c r="M58" s="179">
        <f t="shared" si="17"/>
        <v>0</v>
      </c>
      <c r="N58" s="179">
        <v>0</v>
      </c>
      <c r="O58" s="179">
        <f t="shared" si="18"/>
        <v>0</v>
      </c>
      <c r="P58" s="179">
        <v>0</v>
      </c>
      <c r="Q58" s="179">
        <f t="shared" si="19"/>
        <v>0</v>
      </c>
      <c r="R58" s="179"/>
      <c r="S58" s="179" t="s">
        <v>282</v>
      </c>
      <c r="T58" s="180" t="s">
        <v>283</v>
      </c>
      <c r="U58" s="157">
        <v>0</v>
      </c>
      <c r="V58" s="157">
        <f t="shared" si="20"/>
        <v>0</v>
      </c>
      <c r="W58" s="157"/>
      <c r="X58" s="157" t="s">
        <v>284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285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4">
        <v>49</v>
      </c>
      <c r="B59" s="175" t="s">
        <v>2858</v>
      </c>
      <c r="C59" s="186" t="s">
        <v>2859</v>
      </c>
      <c r="D59" s="176" t="s">
        <v>445</v>
      </c>
      <c r="E59" s="177">
        <v>250</v>
      </c>
      <c r="F59" s="178"/>
      <c r="G59" s="179">
        <f t="shared" si="14"/>
        <v>0</v>
      </c>
      <c r="H59" s="178"/>
      <c r="I59" s="179">
        <f t="shared" si="15"/>
        <v>0</v>
      </c>
      <c r="J59" s="178"/>
      <c r="K59" s="179">
        <f t="shared" si="16"/>
        <v>0</v>
      </c>
      <c r="L59" s="179">
        <v>15</v>
      </c>
      <c r="M59" s="179">
        <f t="shared" si="17"/>
        <v>0</v>
      </c>
      <c r="N59" s="179">
        <v>0</v>
      </c>
      <c r="O59" s="179">
        <f t="shared" si="18"/>
        <v>0</v>
      </c>
      <c r="P59" s="179">
        <v>0</v>
      </c>
      <c r="Q59" s="179">
        <f t="shared" si="19"/>
        <v>0</v>
      </c>
      <c r="R59" s="179"/>
      <c r="S59" s="179" t="s">
        <v>282</v>
      </c>
      <c r="T59" s="180" t="s">
        <v>283</v>
      </c>
      <c r="U59" s="157">
        <v>0</v>
      </c>
      <c r="V59" s="157">
        <f t="shared" si="20"/>
        <v>0</v>
      </c>
      <c r="W59" s="157"/>
      <c r="X59" s="157" t="s">
        <v>284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285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4">
        <v>50</v>
      </c>
      <c r="B60" s="175" t="s">
        <v>2860</v>
      </c>
      <c r="C60" s="186" t="s">
        <v>2861</v>
      </c>
      <c r="D60" s="176" t="s">
        <v>445</v>
      </c>
      <c r="E60" s="177">
        <v>55</v>
      </c>
      <c r="F60" s="178"/>
      <c r="G60" s="179">
        <f t="shared" si="14"/>
        <v>0</v>
      </c>
      <c r="H60" s="178"/>
      <c r="I60" s="179">
        <f t="shared" si="15"/>
        <v>0</v>
      </c>
      <c r="J60" s="178"/>
      <c r="K60" s="179">
        <f t="shared" si="16"/>
        <v>0</v>
      </c>
      <c r="L60" s="179">
        <v>15</v>
      </c>
      <c r="M60" s="179">
        <f t="shared" si="17"/>
        <v>0</v>
      </c>
      <c r="N60" s="179">
        <v>0</v>
      </c>
      <c r="O60" s="179">
        <f t="shared" si="18"/>
        <v>0</v>
      </c>
      <c r="P60" s="179">
        <v>0</v>
      </c>
      <c r="Q60" s="179">
        <f t="shared" si="19"/>
        <v>0</v>
      </c>
      <c r="R60" s="179"/>
      <c r="S60" s="179" t="s">
        <v>282</v>
      </c>
      <c r="T60" s="180" t="s">
        <v>283</v>
      </c>
      <c r="U60" s="157">
        <v>0</v>
      </c>
      <c r="V60" s="157">
        <f t="shared" si="20"/>
        <v>0</v>
      </c>
      <c r="W60" s="157"/>
      <c r="X60" s="157" t="s">
        <v>284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285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4">
        <v>51</v>
      </c>
      <c r="B61" s="175" t="s">
        <v>2862</v>
      </c>
      <c r="C61" s="186" t="s">
        <v>2863</v>
      </c>
      <c r="D61" s="176" t="s">
        <v>445</v>
      </c>
      <c r="E61" s="177">
        <v>95</v>
      </c>
      <c r="F61" s="178"/>
      <c r="G61" s="179">
        <f t="shared" si="14"/>
        <v>0</v>
      </c>
      <c r="H61" s="178"/>
      <c r="I61" s="179">
        <f t="shared" si="15"/>
        <v>0</v>
      </c>
      <c r="J61" s="178"/>
      <c r="K61" s="179">
        <f t="shared" si="16"/>
        <v>0</v>
      </c>
      <c r="L61" s="179">
        <v>15</v>
      </c>
      <c r="M61" s="179">
        <f t="shared" si="17"/>
        <v>0</v>
      </c>
      <c r="N61" s="179">
        <v>0</v>
      </c>
      <c r="O61" s="179">
        <f t="shared" si="18"/>
        <v>0</v>
      </c>
      <c r="P61" s="179">
        <v>0</v>
      </c>
      <c r="Q61" s="179">
        <f t="shared" si="19"/>
        <v>0</v>
      </c>
      <c r="R61" s="179"/>
      <c r="S61" s="179" t="s">
        <v>282</v>
      </c>
      <c r="T61" s="180" t="s">
        <v>283</v>
      </c>
      <c r="U61" s="157">
        <v>0</v>
      </c>
      <c r="V61" s="157">
        <f t="shared" si="20"/>
        <v>0</v>
      </c>
      <c r="W61" s="157"/>
      <c r="X61" s="157" t="s">
        <v>284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285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4">
        <v>52</v>
      </c>
      <c r="B62" s="175" t="s">
        <v>2864</v>
      </c>
      <c r="C62" s="186" t="s">
        <v>2865</v>
      </c>
      <c r="D62" s="176" t="s">
        <v>445</v>
      </c>
      <c r="E62" s="177">
        <v>60</v>
      </c>
      <c r="F62" s="178"/>
      <c r="G62" s="179">
        <f t="shared" si="14"/>
        <v>0</v>
      </c>
      <c r="H62" s="178"/>
      <c r="I62" s="179">
        <f t="shared" si="15"/>
        <v>0</v>
      </c>
      <c r="J62" s="178"/>
      <c r="K62" s="179">
        <f t="shared" si="16"/>
        <v>0</v>
      </c>
      <c r="L62" s="179">
        <v>15</v>
      </c>
      <c r="M62" s="179">
        <f t="shared" si="17"/>
        <v>0</v>
      </c>
      <c r="N62" s="179">
        <v>0</v>
      </c>
      <c r="O62" s="179">
        <f t="shared" si="18"/>
        <v>0</v>
      </c>
      <c r="P62" s="179">
        <v>0</v>
      </c>
      <c r="Q62" s="179">
        <f t="shared" si="19"/>
        <v>0</v>
      </c>
      <c r="R62" s="179"/>
      <c r="S62" s="179" t="s">
        <v>282</v>
      </c>
      <c r="T62" s="180" t="s">
        <v>283</v>
      </c>
      <c r="U62" s="157">
        <v>0</v>
      </c>
      <c r="V62" s="157">
        <f t="shared" si="20"/>
        <v>0</v>
      </c>
      <c r="W62" s="157"/>
      <c r="X62" s="157" t="s">
        <v>284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285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4">
        <v>53</v>
      </c>
      <c r="B63" s="175" t="s">
        <v>2866</v>
      </c>
      <c r="C63" s="186" t="s">
        <v>2867</v>
      </c>
      <c r="D63" s="176" t="s">
        <v>445</v>
      </c>
      <c r="E63" s="177">
        <v>60</v>
      </c>
      <c r="F63" s="178"/>
      <c r="G63" s="179">
        <f t="shared" si="14"/>
        <v>0</v>
      </c>
      <c r="H63" s="178"/>
      <c r="I63" s="179">
        <f t="shared" si="15"/>
        <v>0</v>
      </c>
      <c r="J63" s="178"/>
      <c r="K63" s="179">
        <f t="shared" si="16"/>
        <v>0</v>
      </c>
      <c r="L63" s="179">
        <v>15</v>
      </c>
      <c r="M63" s="179">
        <f t="shared" si="17"/>
        <v>0</v>
      </c>
      <c r="N63" s="179">
        <v>0</v>
      </c>
      <c r="O63" s="179">
        <f t="shared" si="18"/>
        <v>0</v>
      </c>
      <c r="P63" s="179">
        <v>0</v>
      </c>
      <c r="Q63" s="179">
        <f t="shared" si="19"/>
        <v>0</v>
      </c>
      <c r="R63" s="179"/>
      <c r="S63" s="179" t="s">
        <v>282</v>
      </c>
      <c r="T63" s="180" t="s">
        <v>283</v>
      </c>
      <c r="U63" s="157">
        <v>0</v>
      </c>
      <c r="V63" s="157">
        <f t="shared" si="20"/>
        <v>0</v>
      </c>
      <c r="W63" s="157"/>
      <c r="X63" s="157" t="s">
        <v>284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285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4">
        <v>54</v>
      </c>
      <c r="B64" s="175" t="s">
        <v>2868</v>
      </c>
      <c r="C64" s="186" t="s">
        <v>2869</v>
      </c>
      <c r="D64" s="176" t="s">
        <v>445</v>
      </c>
      <c r="E64" s="177">
        <v>40</v>
      </c>
      <c r="F64" s="178"/>
      <c r="G64" s="179">
        <f t="shared" si="14"/>
        <v>0</v>
      </c>
      <c r="H64" s="178"/>
      <c r="I64" s="179">
        <f t="shared" si="15"/>
        <v>0</v>
      </c>
      <c r="J64" s="178"/>
      <c r="K64" s="179">
        <f t="shared" si="16"/>
        <v>0</v>
      </c>
      <c r="L64" s="179">
        <v>15</v>
      </c>
      <c r="M64" s="179">
        <f t="shared" si="17"/>
        <v>0</v>
      </c>
      <c r="N64" s="179">
        <v>0</v>
      </c>
      <c r="O64" s="179">
        <f t="shared" si="18"/>
        <v>0</v>
      </c>
      <c r="P64" s="179">
        <v>0</v>
      </c>
      <c r="Q64" s="179">
        <f t="shared" si="19"/>
        <v>0</v>
      </c>
      <c r="R64" s="179"/>
      <c r="S64" s="179" t="s">
        <v>282</v>
      </c>
      <c r="T64" s="180" t="s">
        <v>283</v>
      </c>
      <c r="U64" s="157">
        <v>0</v>
      </c>
      <c r="V64" s="157">
        <f t="shared" si="20"/>
        <v>0</v>
      </c>
      <c r="W64" s="157"/>
      <c r="X64" s="157" t="s">
        <v>284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285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4">
        <v>55</v>
      </c>
      <c r="B65" s="175" t="s">
        <v>2870</v>
      </c>
      <c r="C65" s="186" t="s">
        <v>2871</v>
      </c>
      <c r="D65" s="176" t="s">
        <v>445</v>
      </c>
      <c r="E65" s="177">
        <v>110</v>
      </c>
      <c r="F65" s="178"/>
      <c r="G65" s="179">
        <f t="shared" si="14"/>
        <v>0</v>
      </c>
      <c r="H65" s="178"/>
      <c r="I65" s="179">
        <f t="shared" si="15"/>
        <v>0</v>
      </c>
      <c r="J65" s="178"/>
      <c r="K65" s="179">
        <f t="shared" si="16"/>
        <v>0</v>
      </c>
      <c r="L65" s="179">
        <v>15</v>
      </c>
      <c r="M65" s="179">
        <f t="shared" si="17"/>
        <v>0</v>
      </c>
      <c r="N65" s="179">
        <v>0</v>
      </c>
      <c r="O65" s="179">
        <f t="shared" si="18"/>
        <v>0</v>
      </c>
      <c r="P65" s="179">
        <v>0</v>
      </c>
      <c r="Q65" s="179">
        <f t="shared" si="19"/>
        <v>0</v>
      </c>
      <c r="R65" s="179"/>
      <c r="S65" s="179" t="s">
        <v>282</v>
      </c>
      <c r="T65" s="180" t="s">
        <v>283</v>
      </c>
      <c r="U65" s="157">
        <v>0</v>
      </c>
      <c r="V65" s="157">
        <f t="shared" si="20"/>
        <v>0</v>
      </c>
      <c r="W65" s="157"/>
      <c r="X65" s="157" t="s">
        <v>284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285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4">
        <v>56</v>
      </c>
      <c r="B66" s="175" t="s">
        <v>2872</v>
      </c>
      <c r="C66" s="186" t="s">
        <v>2873</v>
      </c>
      <c r="D66" s="176" t="s">
        <v>445</v>
      </c>
      <c r="E66" s="177">
        <v>70</v>
      </c>
      <c r="F66" s="178"/>
      <c r="G66" s="179">
        <f t="shared" si="14"/>
        <v>0</v>
      </c>
      <c r="H66" s="178"/>
      <c r="I66" s="179">
        <f t="shared" si="15"/>
        <v>0</v>
      </c>
      <c r="J66" s="178"/>
      <c r="K66" s="179">
        <f t="shared" si="16"/>
        <v>0</v>
      </c>
      <c r="L66" s="179">
        <v>15</v>
      </c>
      <c r="M66" s="179">
        <f t="shared" si="17"/>
        <v>0</v>
      </c>
      <c r="N66" s="179">
        <v>0</v>
      </c>
      <c r="O66" s="179">
        <f t="shared" si="18"/>
        <v>0</v>
      </c>
      <c r="P66" s="179">
        <v>0</v>
      </c>
      <c r="Q66" s="179">
        <f t="shared" si="19"/>
        <v>0</v>
      </c>
      <c r="R66" s="179"/>
      <c r="S66" s="179" t="s">
        <v>282</v>
      </c>
      <c r="T66" s="180" t="s">
        <v>283</v>
      </c>
      <c r="U66" s="157">
        <v>0</v>
      </c>
      <c r="V66" s="157">
        <f t="shared" si="20"/>
        <v>0</v>
      </c>
      <c r="W66" s="157"/>
      <c r="X66" s="157" t="s">
        <v>284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285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">
      <c r="A67" s="161" t="s">
        <v>277</v>
      </c>
      <c r="B67" s="162" t="s">
        <v>139</v>
      </c>
      <c r="C67" s="183" t="s">
        <v>140</v>
      </c>
      <c r="D67" s="163"/>
      <c r="E67" s="164"/>
      <c r="F67" s="165"/>
      <c r="G67" s="165">
        <f>SUMIF(AG68:AG88,"&lt;&gt;NOR",G68:G88)</f>
        <v>0</v>
      </c>
      <c r="H67" s="165"/>
      <c r="I67" s="165">
        <f>SUM(I68:I88)</f>
        <v>0</v>
      </c>
      <c r="J67" s="165"/>
      <c r="K67" s="165">
        <f>SUM(K68:K88)</f>
        <v>0</v>
      </c>
      <c r="L67" s="165"/>
      <c r="M67" s="165">
        <f>SUM(M68:M88)</f>
        <v>0</v>
      </c>
      <c r="N67" s="165"/>
      <c r="O67" s="165">
        <f>SUM(O68:O88)</f>
        <v>0</v>
      </c>
      <c r="P67" s="165"/>
      <c r="Q67" s="165">
        <f>SUM(Q68:Q88)</f>
        <v>0</v>
      </c>
      <c r="R67" s="165"/>
      <c r="S67" s="165"/>
      <c r="T67" s="166"/>
      <c r="U67" s="160"/>
      <c r="V67" s="160">
        <f>SUM(V68:V88)</f>
        <v>0</v>
      </c>
      <c r="W67" s="160"/>
      <c r="X67" s="160"/>
      <c r="AG67" t="s">
        <v>278</v>
      </c>
    </row>
    <row r="68" spans="1:60" ht="22.5" outlineLevel="1" x14ac:dyDescent="0.2">
      <c r="A68" s="174">
        <v>57</v>
      </c>
      <c r="B68" s="175" t="s">
        <v>2874</v>
      </c>
      <c r="C68" s="186" t="s">
        <v>2875</v>
      </c>
      <c r="D68" s="176" t="s">
        <v>445</v>
      </c>
      <c r="E68" s="177">
        <v>40</v>
      </c>
      <c r="F68" s="178"/>
      <c r="G68" s="179">
        <f t="shared" ref="G68:G88" si="21">ROUND(E68*F68,2)</f>
        <v>0</v>
      </c>
      <c r="H68" s="178"/>
      <c r="I68" s="179">
        <f t="shared" ref="I68:I88" si="22">ROUND(E68*H68,2)</f>
        <v>0</v>
      </c>
      <c r="J68" s="178"/>
      <c r="K68" s="179">
        <f t="shared" ref="K68:K88" si="23">ROUND(E68*J68,2)</f>
        <v>0</v>
      </c>
      <c r="L68" s="179">
        <v>15</v>
      </c>
      <c r="M68" s="179">
        <f t="shared" ref="M68:M88" si="24">G68*(1+L68/100)</f>
        <v>0</v>
      </c>
      <c r="N68" s="179">
        <v>0</v>
      </c>
      <c r="O68" s="179">
        <f t="shared" ref="O68:O88" si="25">ROUND(E68*N68,2)</f>
        <v>0</v>
      </c>
      <c r="P68" s="179">
        <v>0</v>
      </c>
      <c r="Q68" s="179">
        <f t="shared" ref="Q68:Q88" si="26">ROUND(E68*P68,2)</f>
        <v>0</v>
      </c>
      <c r="R68" s="179"/>
      <c r="S68" s="179" t="s">
        <v>282</v>
      </c>
      <c r="T68" s="180" t="s">
        <v>283</v>
      </c>
      <c r="U68" s="157">
        <v>0</v>
      </c>
      <c r="V68" s="157">
        <f t="shared" ref="V68:V88" si="27">ROUND(E68*U68,2)</f>
        <v>0</v>
      </c>
      <c r="W68" s="157"/>
      <c r="X68" s="157" t="s">
        <v>284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285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74">
        <v>58</v>
      </c>
      <c r="B69" s="175" t="s">
        <v>2876</v>
      </c>
      <c r="C69" s="186" t="s">
        <v>2877</v>
      </c>
      <c r="D69" s="176" t="s">
        <v>445</v>
      </c>
      <c r="E69" s="177">
        <v>10</v>
      </c>
      <c r="F69" s="178"/>
      <c r="G69" s="179">
        <f t="shared" si="21"/>
        <v>0</v>
      </c>
      <c r="H69" s="178"/>
      <c r="I69" s="179">
        <f t="shared" si="22"/>
        <v>0</v>
      </c>
      <c r="J69" s="178"/>
      <c r="K69" s="179">
        <f t="shared" si="23"/>
        <v>0</v>
      </c>
      <c r="L69" s="179">
        <v>15</v>
      </c>
      <c r="M69" s="179">
        <f t="shared" si="24"/>
        <v>0</v>
      </c>
      <c r="N69" s="179">
        <v>0</v>
      </c>
      <c r="O69" s="179">
        <f t="shared" si="25"/>
        <v>0</v>
      </c>
      <c r="P69" s="179">
        <v>0</v>
      </c>
      <c r="Q69" s="179">
        <f t="shared" si="26"/>
        <v>0</v>
      </c>
      <c r="R69" s="179"/>
      <c r="S69" s="179" t="s">
        <v>282</v>
      </c>
      <c r="T69" s="180" t="s">
        <v>283</v>
      </c>
      <c r="U69" s="157">
        <v>0</v>
      </c>
      <c r="V69" s="157">
        <f t="shared" si="27"/>
        <v>0</v>
      </c>
      <c r="W69" s="157"/>
      <c r="X69" s="157" t="s">
        <v>284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285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74">
        <v>59</v>
      </c>
      <c r="B70" s="175" t="s">
        <v>2878</v>
      </c>
      <c r="C70" s="186" t="s">
        <v>2879</v>
      </c>
      <c r="D70" s="176" t="s">
        <v>445</v>
      </c>
      <c r="E70" s="177">
        <v>10</v>
      </c>
      <c r="F70" s="178"/>
      <c r="G70" s="179">
        <f t="shared" si="21"/>
        <v>0</v>
      </c>
      <c r="H70" s="178"/>
      <c r="I70" s="179">
        <f t="shared" si="22"/>
        <v>0</v>
      </c>
      <c r="J70" s="178"/>
      <c r="K70" s="179">
        <f t="shared" si="23"/>
        <v>0</v>
      </c>
      <c r="L70" s="179">
        <v>15</v>
      </c>
      <c r="M70" s="179">
        <f t="shared" si="24"/>
        <v>0</v>
      </c>
      <c r="N70" s="179">
        <v>0</v>
      </c>
      <c r="O70" s="179">
        <f t="shared" si="25"/>
        <v>0</v>
      </c>
      <c r="P70" s="179">
        <v>0</v>
      </c>
      <c r="Q70" s="179">
        <f t="shared" si="26"/>
        <v>0</v>
      </c>
      <c r="R70" s="179"/>
      <c r="S70" s="179" t="s">
        <v>282</v>
      </c>
      <c r="T70" s="180" t="s">
        <v>283</v>
      </c>
      <c r="U70" s="157">
        <v>0</v>
      </c>
      <c r="V70" s="157">
        <f t="shared" si="27"/>
        <v>0</v>
      </c>
      <c r="W70" s="157"/>
      <c r="X70" s="157" t="s">
        <v>284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285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4">
        <v>60</v>
      </c>
      <c r="B71" s="175" t="s">
        <v>2880</v>
      </c>
      <c r="C71" s="186" t="s">
        <v>2881</v>
      </c>
      <c r="D71" s="176" t="s">
        <v>445</v>
      </c>
      <c r="E71" s="177">
        <v>180</v>
      </c>
      <c r="F71" s="178"/>
      <c r="G71" s="179">
        <f t="shared" si="21"/>
        <v>0</v>
      </c>
      <c r="H71" s="178"/>
      <c r="I71" s="179">
        <f t="shared" si="22"/>
        <v>0</v>
      </c>
      <c r="J71" s="178"/>
      <c r="K71" s="179">
        <f t="shared" si="23"/>
        <v>0</v>
      </c>
      <c r="L71" s="179">
        <v>15</v>
      </c>
      <c r="M71" s="179">
        <f t="shared" si="24"/>
        <v>0</v>
      </c>
      <c r="N71" s="179">
        <v>0</v>
      </c>
      <c r="O71" s="179">
        <f t="shared" si="25"/>
        <v>0</v>
      </c>
      <c r="P71" s="179">
        <v>0</v>
      </c>
      <c r="Q71" s="179">
        <f t="shared" si="26"/>
        <v>0</v>
      </c>
      <c r="R71" s="179"/>
      <c r="S71" s="179" t="s">
        <v>282</v>
      </c>
      <c r="T71" s="180" t="s">
        <v>283</v>
      </c>
      <c r="U71" s="157">
        <v>0</v>
      </c>
      <c r="V71" s="157">
        <f t="shared" si="27"/>
        <v>0</v>
      </c>
      <c r="W71" s="157"/>
      <c r="X71" s="157" t="s">
        <v>284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285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4">
        <v>61</v>
      </c>
      <c r="B72" s="175" t="s">
        <v>2882</v>
      </c>
      <c r="C72" s="186" t="s">
        <v>2883</v>
      </c>
      <c r="D72" s="176" t="s">
        <v>445</v>
      </c>
      <c r="E72" s="177">
        <v>30</v>
      </c>
      <c r="F72" s="178"/>
      <c r="G72" s="179">
        <f t="shared" si="21"/>
        <v>0</v>
      </c>
      <c r="H72" s="178"/>
      <c r="I72" s="179">
        <f t="shared" si="22"/>
        <v>0</v>
      </c>
      <c r="J72" s="178"/>
      <c r="K72" s="179">
        <f t="shared" si="23"/>
        <v>0</v>
      </c>
      <c r="L72" s="179">
        <v>15</v>
      </c>
      <c r="M72" s="179">
        <f t="shared" si="24"/>
        <v>0</v>
      </c>
      <c r="N72" s="179">
        <v>0</v>
      </c>
      <c r="O72" s="179">
        <f t="shared" si="25"/>
        <v>0</v>
      </c>
      <c r="P72" s="179">
        <v>0</v>
      </c>
      <c r="Q72" s="179">
        <f t="shared" si="26"/>
        <v>0</v>
      </c>
      <c r="R72" s="179"/>
      <c r="S72" s="179" t="s">
        <v>282</v>
      </c>
      <c r="T72" s="180" t="s">
        <v>283</v>
      </c>
      <c r="U72" s="157">
        <v>0</v>
      </c>
      <c r="V72" s="157">
        <f t="shared" si="27"/>
        <v>0</v>
      </c>
      <c r="W72" s="157"/>
      <c r="X72" s="157" t="s">
        <v>284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285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4">
        <v>62</v>
      </c>
      <c r="B73" s="175" t="s">
        <v>2884</v>
      </c>
      <c r="C73" s="186" t="s">
        <v>2885</v>
      </c>
      <c r="D73" s="176" t="s">
        <v>1671</v>
      </c>
      <c r="E73" s="177">
        <v>180</v>
      </c>
      <c r="F73" s="178"/>
      <c r="G73" s="179">
        <f t="shared" si="21"/>
        <v>0</v>
      </c>
      <c r="H73" s="178"/>
      <c r="I73" s="179">
        <f t="shared" si="22"/>
        <v>0</v>
      </c>
      <c r="J73" s="178"/>
      <c r="K73" s="179">
        <f t="shared" si="23"/>
        <v>0</v>
      </c>
      <c r="L73" s="179">
        <v>15</v>
      </c>
      <c r="M73" s="179">
        <f t="shared" si="24"/>
        <v>0</v>
      </c>
      <c r="N73" s="179">
        <v>0</v>
      </c>
      <c r="O73" s="179">
        <f t="shared" si="25"/>
        <v>0</v>
      </c>
      <c r="P73" s="179">
        <v>0</v>
      </c>
      <c r="Q73" s="179">
        <f t="shared" si="26"/>
        <v>0</v>
      </c>
      <c r="R73" s="179"/>
      <c r="S73" s="179" t="s">
        <v>282</v>
      </c>
      <c r="T73" s="180" t="s">
        <v>283</v>
      </c>
      <c r="U73" s="157">
        <v>0</v>
      </c>
      <c r="V73" s="157">
        <f t="shared" si="27"/>
        <v>0</v>
      </c>
      <c r="W73" s="157"/>
      <c r="X73" s="157" t="s">
        <v>284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285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4">
        <v>63</v>
      </c>
      <c r="B74" s="175" t="s">
        <v>2886</v>
      </c>
      <c r="C74" s="186" t="s">
        <v>2887</v>
      </c>
      <c r="D74" s="176" t="s">
        <v>445</v>
      </c>
      <c r="E74" s="177">
        <v>60</v>
      </c>
      <c r="F74" s="178"/>
      <c r="G74" s="179">
        <f t="shared" si="21"/>
        <v>0</v>
      </c>
      <c r="H74" s="178"/>
      <c r="I74" s="179">
        <f t="shared" si="22"/>
        <v>0</v>
      </c>
      <c r="J74" s="178"/>
      <c r="K74" s="179">
        <f t="shared" si="23"/>
        <v>0</v>
      </c>
      <c r="L74" s="179">
        <v>15</v>
      </c>
      <c r="M74" s="179">
        <f t="shared" si="24"/>
        <v>0</v>
      </c>
      <c r="N74" s="179">
        <v>0</v>
      </c>
      <c r="O74" s="179">
        <f t="shared" si="25"/>
        <v>0</v>
      </c>
      <c r="P74" s="179">
        <v>0</v>
      </c>
      <c r="Q74" s="179">
        <f t="shared" si="26"/>
        <v>0</v>
      </c>
      <c r="R74" s="179"/>
      <c r="S74" s="179" t="s">
        <v>282</v>
      </c>
      <c r="T74" s="180" t="s">
        <v>283</v>
      </c>
      <c r="U74" s="157">
        <v>0</v>
      </c>
      <c r="V74" s="157">
        <f t="shared" si="27"/>
        <v>0</v>
      </c>
      <c r="W74" s="157"/>
      <c r="X74" s="157" t="s">
        <v>292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293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4">
        <v>64</v>
      </c>
      <c r="B75" s="175" t="s">
        <v>2888</v>
      </c>
      <c r="C75" s="186" t="s">
        <v>2889</v>
      </c>
      <c r="D75" s="176" t="s">
        <v>445</v>
      </c>
      <c r="E75" s="177">
        <v>30</v>
      </c>
      <c r="F75" s="178"/>
      <c r="G75" s="179">
        <f t="shared" si="21"/>
        <v>0</v>
      </c>
      <c r="H75" s="178"/>
      <c r="I75" s="179">
        <f t="shared" si="22"/>
        <v>0</v>
      </c>
      <c r="J75" s="178"/>
      <c r="K75" s="179">
        <f t="shared" si="23"/>
        <v>0</v>
      </c>
      <c r="L75" s="179">
        <v>15</v>
      </c>
      <c r="M75" s="179">
        <f t="shared" si="24"/>
        <v>0</v>
      </c>
      <c r="N75" s="179">
        <v>0</v>
      </c>
      <c r="O75" s="179">
        <f t="shared" si="25"/>
        <v>0</v>
      </c>
      <c r="P75" s="179">
        <v>0</v>
      </c>
      <c r="Q75" s="179">
        <f t="shared" si="26"/>
        <v>0</v>
      </c>
      <c r="R75" s="179"/>
      <c r="S75" s="179" t="s">
        <v>282</v>
      </c>
      <c r="T75" s="180" t="s">
        <v>283</v>
      </c>
      <c r="U75" s="157">
        <v>0</v>
      </c>
      <c r="V75" s="157">
        <f t="shared" si="27"/>
        <v>0</v>
      </c>
      <c r="W75" s="157"/>
      <c r="X75" s="157" t="s">
        <v>292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293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4">
        <v>65</v>
      </c>
      <c r="B76" s="175" t="s">
        <v>2890</v>
      </c>
      <c r="C76" s="186" t="s">
        <v>2891</v>
      </c>
      <c r="D76" s="176" t="s">
        <v>445</v>
      </c>
      <c r="E76" s="177">
        <v>30</v>
      </c>
      <c r="F76" s="178"/>
      <c r="G76" s="179">
        <f t="shared" si="21"/>
        <v>0</v>
      </c>
      <c r="H76" s="178"/>
      <c r="I76" s="179">
        <f t="shared" si="22"/>
        <v>0</v>
      </c>
      <c r="J76" s="178"/>
      <c r="K76" s="179">
        <f t="shared" si="23"/>
        <v>0</v>
      </c>
      <c r="L76" s="179">
        <v>15</v>
      </c>
      <c r="M76" s="179">
        <f t="shared" si="24"/>
        <v>0</v>
      </c>
      <c r="N76" s="179">
        <v>0</v>
      </c>
      <c r="O76" s="179">
        <f t="shared" si="25"/>
        <v>0</v>
      </c>
      <c r="P76" s="179">
        <v>0</v>
      </c>
      <c r="Q76" s="179">
        <f t="shared" si="26"/>
        <v>0</v>
      </c>
      <c r="R76" s="179"/>
      <c r="S76" s="179" t="s">
        <v>282</v>
      </c>
      <c r="T76" s="180" t="s">
        <v>283</v>
      </c>
      <c r="U76" s="157">
        <v>0</v>
      </c>
      <c r="V76" s="157">
        <f t="shared" si="27"/>
        <v>0</v>
      </c>
      <c r="W76" s="157"/>
      <c r="X76" s="157" t="s">
        <v>292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293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4">
        <v>66</v>
      </c>
      <c r="B77" s="175" t="s">
        <v>2892</v>
      </c>
      <c r="C77" s="186" t="s">
        <v>2893</v>
      </c>
      <c r="D77" s="176" t="s">
        <v>1928</v>
      </c>
      <c r="E77" s="177">
        <v>280</v>
      </c>
      <c r="F77" s="178"/>
      <c r="G77" s="179">
        <f t="shared" si="21"/>
        <v>0</v>
      </c>
      <c r="H77" s="178"/>
      <c r="I77" s="179">
        <f t="shared" si="22"/>
        <v>0</v>
      </c>
      <c r="J77" s="178"/>
      <c r="K77" s="179">
        <f t="shared" si="23"/>
        <v>0</v>
      </c>
      <c r="L77" s="179">
        <v>15</v>
      </c>
      <c r="M77" s="179">
        <f t="shared" si="24"/>
        <v>0</v>
      </c>
      <c r="N77" s="179">
        <v>0</v>
      </c>
      <c r="O77" s="179">
        <f t="shared" si="25"/>
        <v>0</v>
      </c>
      <c r="P77" s="179">
        <v>0</v>
      </c>
      <c r="Q77" s="179">
        <f t="shared" si="26"/>
        <v>0</v>
      </c>
      <c r="R77" s="179"/>
      <c r="S77" s="179" t="s">
        <v>282</v>
      </c>
      <c r="T77" s="180" t="s">
        <v>283</v>
      </c>
      <c r="U77" s="157">
        <v>0</v>
      </c>
      <c r="V77" s="157">
        <f t="shared" si="27"/>
        <v>0</v>
      </c>
      <c r="W77" s="157"/>
      <c r="X77" s="157" t="s">
        <v>284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285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4">
        <v>67</v>
      </c>
      <c r="B78" s="175" t="s">
        <v>2894</v>
      </c>
      <c r="C78" s="186" t="s">
        <v>2895</v>
      </c>
      <c r="D78" s="176" t="s">
        <v>1928</v>
      </c>
      <c r="E78" s="177">
        <v>498</v>
      </c>
      <c r="F78" s="178"/>
      <c r="G78" s="179">
        <f t="shared" si="21"/>
        <v>0</v>
      </c>
      <c r="H78" s="178"/>
      <c r="I78" s="179">
        <f t="shared" si="22"/>
        <v>0</v>
      </c>
      <c r="J78" s="178"/>
      <c r="K78" s="179">
        <f t="shared" si="23"/>
        <v>0</v>
      </c>
      <c r="L78" s="179">
        <v>15</v>
      </c>
      <c r="M78" s="179">
        <f t="shared" si="24"/>
        <v>0</v>
      </c>
      <c r="N78" s="179">
        <v>0</v>
      </c>
      <c r="O78" s="179">
        <f t="shared" si="25"/>
        <v>0</v>
      </c>
      <c r="P78" s="179">
        <v>0</v>
      </c>
      <c r="Q78" s="179">
        <f t="shared" si="26"/>
        <v>0</v>
      </c>
      <c r="R78" s="179"/>
      <c r="S78" s="179" t="s">
        <v>282</v>
      </c>
      <c r="T78" s="180" t="s">
        <v>283</v>
      </c>
      <c r="U78" s="157">
        <v>0</v>
      </c>
      <c r="V78" s="157">
        <f t="shared" si="27"/>
        <v>0</v>
      </c>
      <c r="W78" s="157"/>
      <c r="X78" s="157" t="s">
        <v>284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285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4">
        <v>68</v>
      </c>
      <c r="B79" s="175" t="s">
        <v>2896</v>
      </c>
      <c r="C79" s="186" t="s">
        <v>2897</v>
      </c>
      <c r="D79" s="176" t="s">
        <v>1928</v>
      </c>
      <c r="E79" s="177">
        <v>411</v>
      </c>
      <c r="F79" s="178"/>
      <c r="G79" s="179">
        <f t="shared" si="21"/>
        <v>0</v>
      </c>
      <c r="H79" s="178"/>
      <c r="I79" s="179">
        <f t="shared" si="22"/>
        <v>0</v>
      </c>
      <c r="J79" s="178"/>
      <c r="K79" s="179">
        <f t="shared" si="23"/>
        <v>0</v>
      </c>
      <c r="L79" s="179">
        <v>15</v>
      </c>
      <c r="M79" s="179">
        <f t="shared" si="24"/>
        <v>0</v>
      </c>
      <c r="N79" s="179">
        <v>0</v>
      </c>
      <c r="O79" s="179">
        <f t="shared" si="25"/>
        <v>0</v>
      </c>
      <c r="P79" s="179">
        <v>0</v>
      </c>
      <c r="Q79" s="179">
        <f t="shared" si="26"/>
        <v>0</v>
      </c>
      <c r="R79" s="179"/>
      <c r="S79" s="179" t="s">
        <v>282</v>
      </c>
      <c r="T79" s="180" t="s">
        <v>283</v>
      </c>
      <c r="U79" s="157">
        <v>0</v>
      </c>
      <c r="V79" s="157">
        <f t="shared" si="27"/>
        <v>0</v>
      </c>
      <c r="W79" s="157"/>
      <c r="X79" s="157" t="s">
        <v>284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285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4">
        <v>69</v>
      </c>
      <c r="B80" s="175" t="s">
        <v>2898</v>
      </c>
      <c r="C80" s="186" t="s">
        <v>2899</v>
      </c>
      <c r="D80" s="176" t="s">
        <v>1928</v>
      </c>
      <c r="E80" s="177">
        <v>120</v>
      </c>
      <c r="F80" s="178"/>
      <c r="G80" s="179">
        <f t="shared" si="21"/>
        <v>0</v>
      </c>
      <c r="H80" s="178"/>
      <c r="I80" s="179">
        <f t="shared" si="22"/>
        <v>0</v>
      </c>
      <c r="J80" s="178"/>
      <c r="K80" s="179">
        <f t="shared" si="23"/>
        <v>0</v>
      </c>
      <c r="L80" s="179">
        <v>15</v>
      </c>
      <c r="M80" s="179">
        <f t="shared" si="24"/>
        <v>0</v>
      </c>
      <c r="N80" s="179">
        <v>0</v>
      </c>
      <c r="O80" s="179">
        <f t="shared" si="25"/>
        <v>0</v>
      </c>
      <c r="P80" s="179">
        <v>0</v>
      </c>
      <c r="Q80" s="179">
        <f t="shared" si="26"/>
        <v>0</v>
      </c>
      <c r="R80" s="179"/>
      <c r="S80" s="179" t="s">
        <v>282</v>
      </c>
      <c r="T80" s="180" t="s">
        <v>283</v>
      </c>
      <c r="U80" s="157">
        <v>0</v>
      </c>
      <c r="V80" s="157">
        <f t="shared" si="27"/>
        <v>0</v>
      </c>
      <c r="W80" s="157"/>
      <c r="X80" s="157" t="s">
        <v>284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285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4">
        <v>70</v>
      </c>
      <c r="B81" s="175" t="s">
        <v>2900</v>
      </c>
      <c r="C81" s="186" t="s">
        <v>2901</v>
      </c>
      <c r="D81" s="176" t="s">
        <v>1928</v>
      </c>
      <c r="E81" s="177">
        <v>20</v>
      </c>
      <c r="F81" s="178"/>
      <c r="G81" s="179">
        <f t="shared" si="21"/>
        <v>0</v>
      </c>
      <c r="H81" s="178"/>
      <c r="I81" s="179">
        <f t="shared" si="22"/>
        <v>0</v>
      </c>
      <c r="J81" s="178"/>
      <c r="K81" s="179">
        <f t="shared" si="23"/>
        <v>0</v>
      </c>
      <c r="L81" s="179">
        <v>15</v>
      </c>
      <c r="M81" s="179">
        <f t="shared" si="24"/>
        <v>0</v>
      </c>
      <c r="N81" s="179">
        <v>0</v>
      </c>
      <c r="O81" s="179">
        <f t="shared" si="25"/>
        <v>0</v>
      </c>
      <c r="P81" s="179">
        <v>0</v>
      </c>
      <c r="Q81" s="179">
        <f t="shared" si="26"/>
        <v>0</v>
      </c>
      <c r="R81" s="179"/>
      <c r="S81" s="179" t="s">
        <v>282</v>
      </c>
      <c r="T81" s="180" t="s">
        <v>283</v>
      </c>
      <c r="U81" s="157">
        <v>0</v>
      </c>
      <c r="V81" s="157">
        <f t="shared" si="27"/>
        <v>0</v>
      </c>
      <c r="W81" s="157"/>
      <c r="X81" s="157" t="s">
        <v>284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285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4">
        <v>71</v>
      </c>
      <c r="B82" s="175" t="s">
        <v>2902</v>
      </c>
      <c r="C82" s="186" t="s">
        <v>2903</v>
      </c>
      <c r="D82" s="176" t="s">
        <v>1928</v>
      </c>
      <c r="E82" s="177">
        <v>28</v>
      </c>
      <c r="F82" s="178"/>
      <c r="G82" s="179">
        <f t="shared" si="21"/>
        <v>0</v>
      </c>
      <c r="H82" s="178"/>
      <c r="I82" s="179">
        <f t="shared" si="22"/>
        <v>0</v>
      </c>
      <c r="J82" s="178"/>
      <c r="K82" s="179">
        <f t="shared" si="23"/>
        <v>0</v>
      </c>
      <c r="L82" s="179">
        <v>15</v>
      </c>
      <c r="M82" s="179">
        <f t="shared" si="24"/>
        <v>0</v>
      </c>
      <c r="N82" s="179">
        <v>0</v>
      </c>
      <c r="O82" s="179">
        <f t="shared" si="25"/>
        <v>0</v>
      </c>
      <c r="P82" s="179">
        <v>0</v>
      </c>
      <c r="Q82" s="179">
        <f t="shared" si="26"/>
        <v>0</v>
      </c>
      <c r="R82" s="179"/>
      <c r="S82" s="179" t="s">
        <v>282</v>
      </c>
      <c r="T82" s="180" t="s">
        <v>283</v>
      </c>
      <c r="U82" s="157">
        <v>0</v>
      </c>
      <c r="V82" s="157">
        <f t="shared" si="27"/>
        <v>0</v>
      </c>
      <c r="W82" s="157"/>
      <c r="X82" s="157" t="s">
        <v>284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285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4">
        <v>72</v>
      </c>
      <c r="B83" s="175" t="s">
        <v>2904</v>
      </c>
      <c r="C83" s="186" t="s">
        <v>2905</v>
      </c>
      <c r="D83" s="176" t="s">
        <v>1928</v>
      </c>
      <c r="E83" s="177">
        <v>2</v>
      </c>
      <c r="F83" s="178"/>
      <c r="G83" s="179">
        <f t="shared" si="21"/>
        <v>0</v>
      </c>
      <c r="H83" s="178"/>
      <c r="I83" s="179">
        <f t="shared" si="22"/>
        <v>0</v>
      </c>
      <c r="J83" s="178"/>
      <c r="K83" s="179">
        <f t="shared" si="23"/>
        <v>0</v>
      </c>
      <c r="L83" s="179">
        <v>15</v>
      </c>
      <c r="M83" s="179">
        <f t="shared" si="24"/>
        <v>0</v>
      </c>
      <c r="N83" s="179">
        <v>0</v>
      </c>
      <c r="O83" s="179">
        <f t="shared" si="25"/>
        <v>0</v>
      </c>
      <c r="P83" s="179">
        <v>0</v>
      </c>
      <c r="Q83" s="179">
        <f t="shared" si="26"/>
        <v>0</v>
      </c>
      <c r="R83" s="179"/>
      <c r="S83" s="179" t="s">
        <v>282</v>
      </c>
      <c r="T83" s="180" t="s">
        <v>283</v>
      </c>
      <c r="U83" s="157">
        <v>0</v>
      </c>
      <c r="V83" s="157">
        <f t="shared" si="27"/>
        <v>0</v>
      </c>
      <c r="W83" s="157"/>
      <c r="X83" s="157" t="s">
        <v>284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285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74">
        <v>73</v>
      </c>
      <c r="B84" s="175" t="s">
        <v>2906</v>
      </c>
      <c r="C84" s="186" t="s">
        <v>2907</v>
      </c>
      <c r="D84" s="176" t="s">
        <v>1928</v>
      </c>
      <c r="E84" s="177">
        <v>47</v>
      </c>
      <c r="F84" s="178"/>
      <c r="G84" s="179">
        <f t="shared" si="21"/>
        <v>0</v>
      </c>
      <c r="H84" s="178"/>
      <c r="I84" s="179">
        <f t="shared" si="22"/>
        <v>0</v>
      </c>
      <c r="J84" s="178"/>
      <c r="K84" s="179">
        <f t="shared" si="23"/>
        <v>0</v>
      </c>
      <c r="L84" s="179">
        <v>15</v>
      </c>
      <c r="M84" s="179">
        <f t="shared" si="24"/>
        <v>0</v>
      </c>
      <c r="N84" s="179">
        <v>0</v>
      </c>
      <c r="O84" s="179">
        <f t="shared" si="25"/>
        <v>0</v>
      </c>
      <c r="P84" s="179">
        <v>0</v>
      </c>
      <c r="Q84" s="179">
        <f t="shared" si="26"/>
        <v>0</v>
      </c>
      <c r="R84" s="179"/>
      <c r="S84" s="179" t="s">
        <v>282</v>
      </c>
      <c r="T84" s="180" t="s">
        <v>283</v>
      </c>
      <c r="U84" s="157">
        <v>0</v>
      </c>
      <c r="V84" s="157">
        <f t="shared" si="27"/>
        <v>0</v>
      </c>
      <c r="W84" s="157"/>
      <c r="X84" s="157" t="s">
        <v>284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285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4">
        <v>74</v>
      </c>
      <c r="B85" s="175" t="s">
        <v>2908</v>
      </c>
      <c r="C85" s="186" t="s">
        <v>2909</v>
      </c>
      <c r="D85" s="176" t="s">
        <v>1928</v>
      </c>
      <c r="E85" s="177">
        <v>4</v>
      </c>
      <c r="F85" s="178"/>
      <c r="G85" s="179">
        <f t="shared" si="21"/>
        <v>0</v>
      </c>
      <c r="H85" s="178"/>
      <c r="I85" s="179">
        <f t="shared" si="22"/>
        <v>0</v>
      </c>
      <c r="J85" s="178"/>
      <c r="K85" s="179">
        <f t="shared" si="23"/>
        <v>0</v>
      </c>
      <c r="L85" s="179">
        <v>15</v>
      </c>
      <c r="M85" s="179">
        <f t="shared" si="24"/>
        <v>0</v>
      </c>
      <c r="N85" s="179">
        <v>0</v>
      </c>
      <c r="O85" s="179">
        <f t="shared" si="25"/>
        <v>0</v>
      </c>
      <c r="P85" s="179">
        <v>0</v>
      </c>
      <c r="Q85" s="179">
        <f t="shared" si="26"/>
        <v>0</v>
      </c>
      <c r="R85" s="179"/>
      <c r="S85" s="179" t="s">
        <v>282</v>
      </c>
      <c r="T85" s="180" t="s">
        <v>283</v>
      </c>
      <c r="U85" s="157">
        <v>0</v>
      </c>
      <c r="V85" s="157">
        <f t="shared" si="27"/>
        <v>0</v>
      </c>
      <c r="W85" s="157"/>
      <c r="X85" s="157" t="s">
        <v>284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285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4">
        <v>75</v>
      </c>
      <c r="B86" s="175" t="s">
        <v>2910</v>
      </c>
      <c r="C86" s="186" t="s">
        <v>2911</v>
      </c>
      <c r="D86" s="176" t="s">
        <v>1928</v>
      </c>
      <c r="E86" s="177">
        <v>1</v>
      </c>
      <c r="F86" s="178"/>
      <c r="G86" s="179">
        <f t="shared" si="21"/>
        <v>0</v>
      </c>
      <c r="H86" s="178"/>
      <c r="I86" s="179">
        <f t="shared" si="22"/>
        <v>0</v>
      </c>
      <c r="J86" s="178"/>
      <c r="K86" s="179">
        <f t="shared" si="23"/>
        <v>0</v>
      </c>
      <c r="L86" s="179">
        <v>15</v>
      </c>
      <c r="M86" s="179">
        <f t="shared" si="24"/>
        <v>0</v>
      </c>
      <c r="N86" s="179">
        <v>0</v>
      </c>
      <c r="O86" s="179">
        <f t="shared" si="25"/>
        <v>0</v>
      </c>
      <c r="P86" s="179">
        <v>0</v>
      </c>
      <c r="Q86" s="179">
        <f t="shared" si="26"/>
        <v>0</v>
      </c>
      <c r="R86" s="179"/>
      <c r="S86" s="179" t="s">
        <v>282</v>
      </c>
      <c r="T86" s="180" t="s">
        <v>283</v>
      </c>
      <c r="U86" s="157">
        <v>0</v>
      </c>
      <c r="V86" s="157">
        <f t="shared" si="27"/>
        <v>0</v>
      </c>
      <c r="W86" s="157"/>
      <c r="X86" s="157" t="s">
        <v>284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285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4">
        <v>76</v>
      </c>
      <c r="B87" s="175" t="s">
        <v>2912</v>
      </c>
      <c r="C87" s="186" t="s">
        <v>2913</v>
      </c>
      <c r="D87" s="176" t="s">
        <v>1928</v>
      </c>
      <c r="E87" s="177">
        <v>5</v>
      </c>
      <c r="F87" s="178"/>
      <c r="G87" s="179">
        <f t="shared" si="21"/>
        <v>0</v>
      </c>
      <c r="H87" s="178"/>
      <c r="I87" s="179">
        <f t="shared" si="22"/>
        <v>0</v>
      </c>
      <c r="J87" s="178"/>
      <c r="K87" s="179">
        <f t="shared" si="23"/>
        <v>0</v>
      </c>
      <c r="L87" s="179">
        <v>15</v>
      </c>
      <c r="M87" s="179">
        <f t="shared" si="24"/>
        <v>0</v>
      </c>
      <c r="N87" s="179">
        <v>0</v>
      </c>
      <c r="O87" s="179">
        <f t="shared" si="25"/>
        <v>0</v>
      </c>
      <c r="P87" s="179">
        <v>0</v>
      </c>
      <c r="Q87" s="179">
        <f t="shared" si="26"/>
        <v>0</v>
      </c>
      <c r="R87" s="179"/>
      <c r="S87" s="179" t="s">
        <v>282</v>
      </c>
      <c r="T87" s="180" t="s">
        <v>283</v>
      </c>
      <c r="U87" s="157">
        <v>0</v>
      </c>
      <c r="V87" s="157">
        <f t="shared" si="27"/>
        <v>0</v>
      </c>
      <c r="W87" s="157"/>
      <c r="X87" s="157" t="s">
        <v>284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285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4">
        <v>77</v>
      </c>
      <c r="B88" s="175" t="s">
        <v>2914</v>
      </c>
      <c r="C88" s="186" t="s">
        <v>2915</v>
      </c>
      <c r="D88" s="176" t="s">
        <v>1928</v>
      </c>
      <c r="E88" s="177">
        <v>1</v>
      </c>
      <c r="F88" s="178"/>
      <c r="G88" s="179">
        <f t="shared" si="21"/>
        <v>0</v>
      </c>
      <c r="H88" s="178"/>
      <c r="I88" s="179">
        <f t="shared" si="22"/>
        <v>0</v>
      </c>
      <c r="J88" s="178"/>
      <c r="K88" s="179">
        <f t="shared" si="23"/>
        <v>0</v>
      </c>
      <c r="L88" s="179">
        <v>15</v>
      </c>
      <c r="M88" s="179">
        <f t="shared" si="24"/>
        <v>0</v>
      </c>
      <c r="N88" s="179">
        <v>0</v>
      </c>
      <c r="O88" s="179">
        <f t="shared" si="25"/>
        <v>0</v>
      </c>
      <c r="P88" s="179">
        <v>0</v>
      </c>
      <c r="Q88" s="179">
        <f t="shared" si="26"/>
        <v>0</v>
      </c>
      <c r="R88" s="179"/>
      <c r="S88" s="179" t="s">
        <v>282</v>
      </c>
      <c r="T88" s="180" t="s">
        <v>283</v>
      </c>
      <c r="U88" s="157">
        <v>0</v>
      </c>
      <c r="V88" s="157">
        <f t="shared" si="27"/>
        <v>0</v>
      </c>
      <c r="W88" s="157"/>
      <c r="X88" s="157" t="s">
        <v>292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293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1" t="s">
        <v>277</v>
      </c>
      <c r="B89" s="162" t="s">
        <v>141</v>
      </c>
      <c r="C89" s="183" t="s">
        <v>142</v>
      </c>
      <c r="D89" s="163"/>
      <c r="E89" s="164"/>
      <c r="F89" s="165"/>
      <c r="G89" s="165">
        <f>SUMIF(AG90:AG126,"&lt;&gt;NOR",G90:G126)</f>
        <v>0</v>
      </c>
      <c r="H89" s="165"/>
      <c r="I89" s="165">
        <f>SUM(I90:I126)</f>
        <v>0</v>
      </c>
      <c r="J89" s="165"/>
      <c r="K89" s="165">
        <f>SUM(K90:K126)</f>
        <v>0</v>
      </c>
      <c r="L89" s="165"/>
      <c r="M89" s="165">
        <f>SUM(M90:M126)</f>
        <v>0</v>
      </c>
      <c r="N89" s="165"/>
      <c r="O89" s="165">
        <f>SUM(O90:O126)</f>
        <v>0</v>
      </c>
      <c r="P89" s="165"/>
      <c r="Q89" s="165">
        <f>SUM(Q90:Q126)</f>
        <v>0</v>
      </c>
      <c r="R89" s="165"/>
      <c r="S89" s="165"/>
      <c r="T89" s="166"/>
      <c r="U89" s="160"/>
      <c r="V89" s="160">
        <f>SUM(V90:V126)</f>
        <v>0</v>
      </c>
      <c r="W89" s="160"/>
      <c r="X89" s="160"/>
      <c r="AG89" t="s">
        <v>278</v>
      </c>
    </row>
    <row r="90" spans="1:60" outlineLevel="1" x14ac:dyDescent="0.2">
      <c r="A90" s="174">
        <v>78</v>
      </c>
      <c r="B90" s="175" t="s">
        <v>2916</v>
      </c>
      <c r="C90" s="186" t="s">
        <v>2917</v>
      </c>
      <c r="D90" s="176" t="s">
        <v>1928</v>
      </c>
      <c r="E90" s="177">
        <v>46</v>
      </c>
      <c r="F90" s="178"/>
      <c r="G90" s="179">
        <f t="shared" ref="G90:G126" si="28">ROUND(E90*F90,2)</f>
        <v>0</v>
      </c>
      <c r="H90" s="178"/>
      <c r="I90" s="179">
        <f t="shared" ref="I90:I126" si="29">ROUND(E90*H90,2)</f>
        <v>0</v>
      </c>
      <c r="J90" s="178"/>
      <c r="K90" s="179">
        <f t="shared" ref="K90:K126" si="30">ROUND(E90*J90,2)</f>
        <v>0</v>
      </c>
      <c r="L90" s="179">
        <v>15</v>
      </c>
      <c r="M90" s="179">
        <f t="shared" ref="M90:M126" si="31">G90*(1+L90/100)</f>
        <v>0</v>
      </c>
      <c r="N90" s="179">
        <v>0</v>
      </c>
      <c r="O90" s="179">
        <f t="shared" ref="O90:O126" si="32">ROUND(E90*N90,2)</f>
        <v>0</v>
      </c>
      <c r="P90" s="179">
        <v>0</v>
      </c>
      <c r="Q90" s="179">
        <f t="shared" ref="Q90:Q126" si="33">ROUND(E90*P90,2)</f>
        <v>0</v>
      </c>
      <c r="R90" s="179"/>
      <c r="S90" s="179" t="s">
        <v>282</v>
      </c>
      <c r="T90" s="180" t="s">
        <v>283</v>
      </c>
      <c r="U90" s="157">
        <v>0</v>
      </c>
      <c r="V90" s="157">
        <f t="shared" ref="V90:V126" si="34">ROUND(E90*U90,2)</f>
        <v>0</v>
      </c>
      <c r="W90" s="157"/>
      <c r="X90" s="157" t="s">
        <v>284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285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4">
        <v>79</v>
      </c>
      <c r="B91" s="175" t="s">
        <v>2918</v>
      </c>
      <c r="C91" s="186" t="s">
        <v>2919</v>
      </c>
      <c r="D91" s="176" t="s">
        <v>1928</v>
      </c>
      <c r="E91" s="177">
        <v>8</v>
      </c>
      <c r="F91" s="178"/>
      <c r="G91" s="179">
        <f t="shared" si="28"/>
        <v>0</v>
      </c>
      <c r="H91" s="178"/>
      <c r="I91" s="179">
        <f t="shared" si="29"/>
        <v>0</v>
      </c>
      <c r="J91" s="178"/>
      <c r="K91" s="179">
        <f t="shared" si="30"/>
        <v>0</v>
      </c>
      <c r="L91" s="179">
        <v>15</v>
      </c>
      <c r="M91" s="179">
        <f t="shared" si="31"/>
        <v>0</v>
      </c>
      <c r="N91" s="179">
        <v>0</v>
      </c>
      <c r="O91" s="179">
        <f t="shared" si="32"/>
        <v>0</v>
      </c>
      <c r="P91" s="179">
        <v>0</v>
      </c>
      <c r="Q91" s="179">
        <f t="shared" si="33"/>
        <v>0</v>
      </c>
      <c r="R91" s="179"/>
      <c r="S91" s="179" t="s">
        <v>282</v>
      </c>
      <c r="T91" s="180" t="s">
        <v>283</v>
      </c>
      <c r="U91" s="157">
        <v>0</v>
      </c>
      <c r="V91" s="157">
        <f t="shared" si="34"/>
        <v>0</v>
      </c>
      <c r="W91" s="157"/>
      <c r="X91" s="157" t="s">
        <v>284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285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4">
        <v>80</v>
      </c>
      <c r="B92" s="175" t="s">
        <v>2920</v>
      </c>
      <c r="C92" s="186" t="s">
        <v>2921</v>
      </c>
      <c r="D92" s="176" t="s">
        <v>1928</v>
      </c>
      <c r="E92" s="177">
        <v>12</v>
      </c>
      <c r="F92" s="178"/>
      <c r="G92" s="179">
        <f t="shared" si="28"/>
        <v>0</v>
      </c>
      <c r="H92" s="178"/>
      <c r="I92" s="179">
        <f t="shared" si="29"/>
        <v>0</v>
      </c>
      <c r="J92" s="178"/>
      <c r="K92" s="179">
        <f t="shared" si="30"/>
        <v>0</v>
      </c>
      <c r="L92" s="179">
        <v>15</v>
      </c>
      <c r="M92" s="179">
        <f t="shared" si="31"/>
        <v>0</v>
      </c>
      <c r="N92" s="179">
        <v>0</v>
      </c>
      <c r="O92" s="179">
        <f t="shared" si="32"/>
        <v>0</v>
      </c>
      <c r="P92" s="179">
        <v>0</v>
      </c>
      <c r="Q92" s="179">
        <f t="shared" si="33"/>
        <v>0</v>
      </c>
      <c r="R92" s="179"/>
      <c r="S92" s="179" t="s">
        <v>282</v>
      </c>
      <c r="T92" s="180" t="s">
        <v>283</v>
      </c>
      <c r="U92" s="157">
        <v>0</v>
      </c>
      <c r="V92" s="157">
        <f t="shared" si="34"/>
        <v>0</v>
      </c>
      <c r="W92" s="157"/>
      <c r="X92" s="157" t="s">
        <v>284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285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4">
        <v>81</v>
      </c>
      <c r="B93" s="175" t="s">
        <v>2922</v>
      </c>
      <c r="C93" s="186" t="s">
        <v>2923</v>
      </c>
      <c r="D93" s="176" t="s">
        <v>1928</v>
      </c>
      <c r="E93" s="177">
        <v>6</v>
      </c>
      <c r="F93" s="178"/>
      <c r="G93" s="179">
        <f t="shared" si="28"/>
        <v>0</v>
      </c>
      <c r="H93" s="178"/>
      <c r="I93" s="179">
        <f t="shared" si="29"/>
        <v>0</v>
      </c>
      <c r="J93" s="178"/>
      <c r="K93" s="179">
        <f t="shared" si="30"/>
        <v>0</v>
      </c>
      <c r="L93" s="179">
        <v>15</v>
      </c>
      <c r="M93" s="179">
        <f t="shared" si="31"/>
        <v>0</v>
      </c>
      <c r="N93" s="179">
        <v>0</v>
      </c>
      <c r="O93" s="179">
        <f t="shared" si="32"/>
        <v>0</v>
      </c>
      <c r="P93" s="179">
        <v>0</v>
      </c>
      <c r="Q93" s="179">
        <f t="shared" si="33"/>
        <v>0</v>
      </c>
      <c r="R93" s="179"/>
      <c r="S93" s="179" t="s">
        <v>282</v>
      </c>
      <c r="T93" s="180" t="s">
        <v>283</v>
      </c>
      <c r="U93" s="157">
        <v>0</v>
      </c>
      <c r="V93" s="157">
        <f t="shared" si="34"/>
        <v>0</v>
      </c>
      <c r="W93" s="157"/>
      <c r="X93" s="157" t="s">
        <v>284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285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4">
        <v>82</v>
      </c>
      <c r="B94" s="175" t="s">
        <v>2924</v>
      </c>
      <c r="C94" s="186" t="s">
        <v>2925</v>
      </c>
      <c r="D94" s="176" t="s">
        <v>1928</v>
      </c>
      <c r="E94" s="177">
        <v>28</v>
      </c>
      <c r="F94" s="178"/>
      <c r="G94" s="179">
        <f t="shared" si="28"/>
        <v>0</v>
      </c>
      <c r="H94" s="178"/>
      <c r="I94" s="179">
        <f t="shared" si="29"/>
        <v>0</v>
      </c>
      <c r="J94" s="178"/>
      <c r="K94" s="179">
        <f t="shared" si="30"/>
        <v>0</v>
      </c>
      <c r="L94" s="179">
        <v>15</v>
      </c>
      <c r="M94" s="179">
        <f t="shared" si="31"/>
        <v>0</v>
      </c>
      <c r="N94" s="179">
        <v>0</v>
      </c>
      <c r="O94" s="179">
        <f t="shared" si="32"/>
        <v>0</v>
      </c>
      <c r="P94" s="179">
        <v>0</v>
      </c>
      <c r="Q94" s="179">
        <f t="shared" si="33"/>
        <v>0</v>
      </c>
      <c r="R94" s="179"/>
      <c r="S94" s="179" t="s">
        <v>282</v>
      </c>
      <c r="T94" s="180" t="s">
        <v>283</v>
      </c>
      <c r="U94" s="157">
        <v>0</v>
      </c>
      <c r="V94" s="157">
        <f t="shared" si="34"/>
        <v>0</v>
      </c>
      <c r="W94" s="157"/>
      <c r="X94" s="157" t="s">
        <v>284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285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4">
        <v>83</v>
      </c>
      <c r="B95" s="175" t="s">
        <v>2926</v>
      </c>
      <c r="C95" s="186" t="s">
        <v>2927</v>
      </c>
      <c r="D95" s="176" t="s">
        <v>1928</v>
      </c>
      <c r="E95" s="177">
        <v>19</v>
      </c>
      <c r="F95" s="178"/>
      <c r="G95" s="179">
        <f t="shared" si="28"/>
        <v>0</v>
      </c>
      <c r="H95" s="178"/>
      <c r="I95" s="179">
        <f t="shared" si="29"/>
        <v>0</v>
      </c>
      <c r="J95" s="178"/>
      <c r="K95" s="179">
        <f t="shared" si="30"/>
        <v>0</v>
      </c>
      <c r="L95" s="179">
        <v>15</v>
      </c>
      <c r="M95" s="179">
        <f t="shared" si="31"/>
        <v>0</v>
      </c>
      <c r="N95" s="179">
        <v>0</v>
      </c>
      <c r="O95" s="179">
        <f t="shared" si="32"/>
        <v>0</v>
      </c>
      <c r="P95" s="179">
        <v>0</v>
      </c>
      <c r="Q95" s="179">
        <f t="shared" si="33"/>
        <v>0</v>
      </c>
      <c r="R95" s="179"/>
      <c r="S95" s="179" t="s">
        <v>282</v>
      </c>
      <c r="T95" s="180" t="s">
        <v>283</v>
      </c>
      <c r="U95" s="157">
        <v>0</v>
      </c>
      <c r="V95" s="157">
        <f t="shared" si="34"/>
        <v>0</v>
      </c>
      <c r="W95" s="157"/>
      <c r="X95" s="157" t="s">
        <v>284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285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4">
        <v>84</v>
      </c>
      <c r="B96" s="175" t="s">
        <v>2928</v>
      </c>
      <c r="C96" s="186" t="s">
        <v>2929</v>
      </c>
      <c r="D96" s="176" t="s">
        <v>1928</v>
      </c>
      <c r="E96" s="177">
        <v>7</v>
      </c>
      <c r="F96" s="178"/>
      <c r="G96" s="179">
        <f t="shared" si="28"/>
        <v>0</v>
      </c>
      <c r="H96" s="178"/>
      <c r="I96" s="179">
        <f t="shared" si="29"/>
        <v>0</v>
      </c>
      <c r="J96" s="178"/>
      <c r="K96" s="179">
        <f t="shared" si="30"/>
        <v>0</v>
      </c>
      <c r="L96" s="179">
        <v>15</v>
      </c>
      <c r="M96" s="179">
        <f t="shared" si="31"/>
        <v>0</v>
      </c>
      <c r="N96" s="179">
        <v>0</v>
      </c>
      <c r="O96" s="179">
        <f t="shared" si="32"/>
        <v>0</v>
      </c>
      <c r="P96" s="179">
        <v>0</v>
      </c>
      <c r="Q96" s="179">
        <f t="shared" si="33"/>
        <v>0</v>
      </c>
      <c r="R96" s="179"/>
      <c r="S96" s="179" t="s">
        <v>282</v>
      </c>
      <c r="T96" s="180" t="s">
        <v>283</v>
      </c>
      <c r="U96" s="157">
        <v>0</v>
      </c>
      <c r="V96" s="157">
        <f t="shared" si="34"/>
        <v>0</v>
      </c>
      <c r="W96" s="157"/>
      <c r="X96" s="157" t="s">
        <v>284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285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4">
        <v>85</v>
      </c>
      <c r="B97" s="175" t="s">
        <v>2930</v>
      </c>
      <c r="C97" s="186" t="s">
        <v>2931</v>
      </c>
      <c r="D97" s="176" t="s">
        <v>1928</v>
      </c>
      <c r="E97" s="177">
        <v>1</v>
      </c>
      <c r="F97" s="178"/>
      <c r="G97" s="179">
        <f t="shared" si="28"/>
        <v>0</v>
      </c>
      <c r="H97" s="178"/>
      <c r="I97" s="179">
        <f t="shared" si="29"/>
        <v>0</v>
      </c>
      <c r="J97" s="178"/>
      <c r="K97" s="179">
        <f t="shared" si="30"/>
        <v>0</v>
      </c>
      <c r="L97" s="179">
        <v>15</v>
      </c>
      <c r="M97" s="179">
        <f t="shared" si="31"/>
        <v>0</v>
      </c>
      <c r="N97" s="179">
        <v>0</v>
      </c>
      <c r="O97" s="179">
        <f t="shared" si="32"/>
        <v>0</v>
      </c>
      <c r="P97" s="179">
        <v>0</v>
      </c>
      <c r="Q97" s="179">
        <f t="shared" si="33"/>
        <v>0</v>
      </c>
      <c r="R97" s="179"/>
      <c r="S97" s="179" t="s">
        <v>282</v>
      </c>
      <c r="T97" s="180" t="s">
        <v>283</v>
      </c>
      <c r="U97" s="157">
        <v>0</v>
      </c>
      <c r="V97" s="157">
        <f t="shared" si="34"/>
        <v>0</v>
      </c>
      <c r="W97" s="157"/>
      <c r="X97" s="157" t="s">
        <v>284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285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4">
        <v>86</v>
      </c>
      <c r="B98" s="175" t="s">
        <v>2932</v>
      </c>
      <c r="C98" s="186" t="s">
        <v>2933</v>
      </c>
      <c r="D98" s="176" t="s">
        <v>1928</v>
      </c>
      <c r="E98" s="177">
        <v>11</v>
      </c>
      <c r="F98" s="178"/>
      <c r="G98" s="179">
        <f t="shared" si="28"/>
        <v>0</v>
      </c>
      <c r="H98" s="178"/>
      <c r="I98" s="179">
        <f t="shared" si="29"/>
        <v>0</v>
      </c>
      <c r="J98" s="178"/>
      <c r="K98" s="179">
        <f t="shared" si="30"/>
        <v>0</v>
      </c>
      <c r="L98" s="179">
        <v>15</v>
      </c>
      <c r="M98" s="179">
        <f t="shared" si="31"/>
        <v>0</v>
      </c>
      <c r="N98" s="179">
        <v>0</v>
      </c>
      <c r="O98" s="179">
        <f t="shared" si="32"/>
        <v>0</v>
      </c>
      <c r="P98" s="179">
        <v>0</v>
      </c>
      <c r="Q98" s="179">
        <f t="shared" si="33"/>
        <v>0</v>
      </c>
      <c r="R98" s="179"/>
      <c r="S98" s="179" t="s">
        <v>282</v>
      </c>
      <c r="T98" s="180" t="s">
        <v>283</v>
      </c>
      <c r="U98" s="157">
        <v>0</v>
      </c>
      <c r="V98" s="157">
        <f t="shared" si="34"/>
        <v>0</v>
      </c>
      <c r="W98" s="157"/>
      <c r="X98" s="157" t="s">
        <v>284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285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4">
        <v>87</v>
      </c>
      <c r="B99" s="175" t="s">
        <v>2934</v>
      </c>
      <c r="C99" s="186" t="s">
        <v>2935</v>
      </c>
      <c r="D99" s="176" t="s">
        <v>1928</v>
      </c>
      <c r="E99" s="177">
        <v>172</v>
      </c>
      <c r="F99" s="178"/>
      <c r="G99" s="179">
        <f t="shared" si="28"/>
        <v>0</v>
      </c>
      <c r="H99" s="178"/>
      <c r="I99" s="179">
        <f t="shared" si="29"/>
        <v>0</v>
      </c>
      <c r="J99" s="178"/>
      <c r="K99" s="179">
        <f t="shared" si="30"/>
        <v>0</v>
      </c>
      <c r="L99" s="179">
        <v>15</v>
      </c>
      <c r="M99" s="179">
        <f t="shared" si="31"/>
        <v>0</v>
      </c>
      <c r="N99" s="179">
        <v>0</v>
      </c>
      <c r="O99" s="179">
        <f t="shared" si="32"/>
        <v>0</v>
      </c>
      <c r="P99" s="179">
        <v>0</v>
      </c>
      <c r="Q99" s="179">
        <f t="shared" si="33"/>
        <v>0</v>
      </c>
      <c r="R99" s="179"/>
      <c r="S99" s="179" t="s">
        <v>282</v>
      </c>
      <c r="T99" s="180" t="s">
        <v>283</v>
      </c>
      <c r="U99" s="157">
        <v>0</v>
      </c>
      <c r="V99" s="157">
        <f t="shared" si="34"/>
        <v>0</v>
      </c>
      <c r="W99" s="157"/>
      <c r="X99" s="157" t="s">
        <v>292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293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4">
        <v>88</v>
      </c>
      <c r="B100" s="175" t="s">
        <v>2936</v>
      </c>
      <c r="C100" s="186" t="s">
        <v>2937</v>
      </c>
      <c r="D100" s="176" t="s">
        <v>1928</v>
      </c>
      <c r="E100" s="177">
        <v>41</v>
      </c>
      <c r="F100" s="178"/>
      <c r="G100" s="179">
        <f t="shared" si="28"/>
        <v>0</v>
      </c>
      <c r="H100" s="178"/>
      <c r="I100" s="179">
        <f t="shared" si="29"/>
        <v>0</v>
      </c>
      <c r="J100" s="178"/>
      <c r="K100" s="179">
        <f t="shared" si="30"/>
        <v>0</v>
      </c>
      <c r="L100" s="179">
        <v>15</v>
      </c>
      <c r="M100" s="179">
        <f t="shared" si="31"/>
        <v>0</v>
      </c>
      <c r="N100" s="179">
        <v>0</v>
      </c>
      <c r="O100" s="179">
        <f t="shared" si="32"/>
        <v>0</v>
      </c>
      <c r="P100" s="179">
        <v>0</v>
      </c>
      <c r="Q100" s="179">
        <f t="shared" si="33"/>
        <v>0</v>
      </c>
      <c r="R100" s="179"/>
      <c r="S100" s="179" t="s">
        <v>282</v>
      </c>
      <c r="T100" s="180" t="s">
        <v>283</v>
      </c>
      <c r="U100" s="157">
        <v>0</v>
      </c>
      <c r="V100" s="157">
        <f t="shared" si="34"/>
        <v>0</v>
      </c>
      <c r="W100" s="157"/>
      <c r="X100" s="157" t="s">
        <v>292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293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4">
        <v>89</v>
      </c>
      <c r="B101" s="175" t="s">
        <v>2938</v>
      </c>
      <c r="C101" s="186" t="s">
        <v>2939</v>
      </c>
      <c r="D101" s="176" t="s">
        <v>1928</v>
      </c>
      <c r="E101" s="177">
        <v>29</v>
      </c>
      <c r="F101" s="178"/>
      <c r="G101" s="179">
        <f t="shared" si="28"/>
        <v>0</v>
      </c>
      <c r="H101" s="178"/>
      <c r="I101" s="179">
        <f t="shared" si="29"/>
        <v>0</v>
      </c>
      <c r="J101" s="178"/>
      <c r="K101" s="179">
        <f t="shared" si="30"/>
        <v>0</v>
      </c>
      <c r="L101" s="179">
        <v>15</v>
      </c>
      <c r="M101" s="179">
        <f t="shared" si="31"/>
        <v>0</v>
      </c>
      <c r="N101" s="179">
        <v>0</v>
      </c>
      <c r="O101" s="179">
        <f t="shared" si="32"/>
        <v>0</v>
      </c>
      <c r="P101" s="179">
        <v>0</v>
      </c>
      <c r="Q101" s="179">
        <f t="shared" si="33"/>
        <v>0</v>
      </c>
      <c r="R101" s="179"/>
      <c r="S101" s="179" t="s">
        <v>282</v>
      </c>
      <c r="T101" s="180" t="s">
        <v>283</v>
      </c>
      <c r="U101" s="157">
        <v>0</v>
      </c>
      <c r="V101" s="157">
        <f t="shared" si="34"/>
        <v>0</v>
      </c>
      <c r="W101" s="157"/>
      <c r="X101" s="157" t="s">
        <v>292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293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4">
        <v>90</v>
      </c>
      <c r="B102" s="175" t="s">
        <v>2940</v>
      </c>
      <c r="C102" s="186" t="s">
        <v>2941</v>
      </c>
      <c r="D102" s="176" t="s">
        <v>1928</v>
      </c>
      <c r="E102" s="177">
        <v>6</v>
      </c>
      <c r="F102" s="178"/>
      <c r="G102" s="179">
        <f t="shared" si="28"/>
        <v>0</v>
      </c>
      <c r="H102" s="178"/>
      <c r="I102" s="179">
        <f t="shared" si="29"/>
        <v>0</v>
      </c>
      <c r="J102" s="178"/>
      <c r="K102" s="179">
        <f t="shared" si="30"/>
        <v>0</v>
      </c>
      <c r="L102" s="179">
        <v>15</v>
      </c>
      <c r="M102" s="179">
        <f t="shared" si="31"/>
        <v>0</v>
      </c>
      <c r="N102" s="179">
        <v>0</v>
      </c>
      <c r="O102" s="179">
        <f t="shared" si="32"/>
        <v>0</v>
      </c>
      <c r="P102" s="179">
        <v>0</v>
      </c>
      <c r="Q102" s="179">
        <f t="shared" si="33"/>
        <v>0</v>
      </c>
      <c r="R102" s="179"/>
      <c r="S102" s="179" t="s">
        <v>282</v>
      </c>
      <c r="T102" s="180" t="s">
        <v>283</v>
      </c>
      <c r="U102" s="157">
        <v>0</v>
      </c>
      <c r="V102" s="157">
        <f t="shared" si="34"/>
        <v>0</v>
      </c>
      <c r="W102" s="157"/>
      <c r="X102" s="157" t="s">
        <v>292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293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4">
        <v>91</v>
      </c>
      <c r="B103" s="175" t="s">
        <v>2942</v>
      </c>
      <c r="C103" s="186" t="s">
        <v>2943</v>
      </c>
      <c r="D103" s="176" t="s">
        <v>1928</v>
      </c>
      <c r="E103" s="177">
        <v>12</v>
      </c>
      <c r="F103" s="178"/>
      <c r="G103" s="179">
        <f t="shared" si="28"/>
        <v>0</v>
      </c>
      <c r="H103" s="178"/>
      <c r="I103" s="179">
        <f t="shared" si="29"/>
        <v>0</v>
      </c>
      <c r="J103" s="178"/>
      <c r="K103" s="179">
        <f t="shared" si="30"/>
        <v>0</v>
      </c>
      <c r="L103" s="179">
        <v>15</v>
      </c>
      <c r="M103" s="179">
        <f t="shared" si="31"/>
        <v>0</v>
      </c>
      <c r="N103" s="179">
        <v>0</v>
      </c>
      <c r="O103" s="179">
        <f t="shared" si="32"/>
        <v>0</v>
      </c>
      <c r="P103" s="179">
        <v>0</v>
      </c>
      <c r="Q103" s="179">
        <f t="shared" si="33"/>
        <v>0</v>
      </c>
      <c r="R103" s="179"/>
      <c r="S103" s="179" t="s">
        <v>282</v>
      </c>
      <c r="T103" s="180" t="s">
        <v>283</v>
      </c>
      <c r="U103" s="157">
        <v>0</v>
      </c>
      <c r="V103" s="157">
        <f t="shared" si="34"/>
        <v>0</v>
      </c>
      <c r="W103" s="157"/>
      <c r="X103" s="157" t="s">
        <v>284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285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4">
        <v>92</v>
      </c>
      <c r="B104" s="175" t="s">
        <v>2944</v>
      </c>
      <c r="C104" s="186" t="s">
        <v>2945</v>
      </c>
      <c r="D104" s="176" t="s">
        <v>1928</v>
      </c>
      <c r="E104" s="177">
        <v>4</v>
      </c>
      <c r="F104" s="178"/>
      <c r="G104" s="179">
        <f t="shared" si="28"/>
        <v>0</v>
      </c>
      <c r="H104" s="178"/>
      <c r="I104" s="179">
        <f t="shared" si="29"/>
        <v>0</v>
      </c>
      <c r="J104" s="178"/>
      <c r="K104" s="179">
        <f t="shared" si="30"/>
        <v>0</v>
      </c>
      <c r="L104" s="179">
        <v>15</v>
      </c>
      <c r="M104" s="179">
        <f t="shared" si="31"/>
        <v>0</v>
      </c>
      <c r="N104" s="179">
        <v>0</v>
      </c>
      <c r="O104" s="179">
        <f t="shared" si="32"/>
        <v>0</v>
      </c>
      <c r="P104" s="179">
        <v>0</v>
      </c>
      <c r="Q104" s="179">
        <f t="shared" si="33"/>
        <v>0</v>
      </c>
      <c r="R104" s="179"/>
      <c r="S104" s="179" t="s">
        <v>282</v>
      </c>
      <c r="T104" s="180" t="s">
        <v>283</v>
      </c>
      <c r="U104" s="157">
        <v>0</v>
      </c>
      <c r="V104" s="157">
        <f t="shared" si="34"/>
        <v>0</v>
      </c>
      <c r="W104" s="157"/>
      <c r="X104" s="157" t="s">
        <v>292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293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4">
        <v>93</v>
      </c>
      <c r="B105" s="175" t="s">
        <v>2946</v>
      </c>
      <c r="C105" s="186" t="s">
        <v>2947</v>
      </c>
      <c r="D105" s="176" t="s">
        <v>1928</v>
      </c>
      <c r="E105" s="177">
        <v>2</v>
      </c>
      <c r="F105" s="178"/>
      <c r="G105" s="179">
        <f t="shared" si="28"/>
        <v>0</v>
      </c>
      <c r="H105" s="178"/>
      <c r="I105" s="179">
        <f t="shared" si="29"/>
        <v>0</v>
      </c>
      <c r="J105" s="178"/>
      <c r="K105" s="179">
        <f t="shared" si="30"/>
        <v>0</v>
      </c>
      <c r="L105" s="179">
        <v>15</v>
      </c>
      <c r="M105" s="179">
        <f t="shared" si="31"/>
        <v>0</v>
      </c>
      <c r="N105" s="179">
        <v>0</v>
      </c>
      <c r="O105" s="179">
        <f t="shared" si="32"/>
        <v>0</v>
      </c>
      <c r="P105" s="179">
        <v>0</v>
      </c>
      <c r="Q105" s="179">
        <f t="shared" si="33"/>
        <v>0</v>
      </c>
      <c r="R105" s="179"/>
      <c r="S105" s="179" t="s">
        <v>282</v>
      </c>
      <c r="T105" s="180" t="s">
        <v>283</v>
      </c>
      <c r="U105" s="157">
        <v>0</v>
      </c>
      <c r="V105" s="157">
        <f t="shared" si="34"/>
        <v>0</v>
      </c>
      <c r="W105" s="157"/>
      <c r="X105" s="157" t="s">
        <v>284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285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4">
        <v>94</v>
      </c>
      <c r="B106" s="175" t="s">
        <v>2948</v>
      </c>
      <c r="C106" s="186" t="s">
        <v>2949</v>
      </c>
      <c r="D106" s="176" t="s">
        <v>1928</v>
      </c>
      <c r="E106" s="177">
        <v>1</v>
      </c>
      <c r="F106" s="178"/>
      <c r="G106" s="179">
        <f t="shared" si="28"/>
        <v>0</v>
      </c>
      <c r="H106" s="178"/>
      <c r="I106" s="179">
        <f t="shared" si="29"/>
        <v>0</v>
      </c>
      <c r="J106" s="178"/>
      <c r="K106" s="179">
        <f t="shared" si="30"/>
        <v>0</v>
      </c>
      <c r="L106" s="179">
        <v>15</v>
      </c>
      <c r="M106" s="179">
        <f t="shared" si="31"/>
        <v>0</v>
      </c>
      <c r="N106" s="179">
        <v>0</v>
      </c>
      <c r="O106" s="179">
        <f t="shared" si="32"/>
        <v>0</v>
      </c>
      <c r="P106" s="179">
        <v>0</v>
      </c>
      <c r="Q106" s="179">
        <f t="shared" si="33"/>
        <v>0</v>
      </c>
      <c r="R106" s="179"/>
      <c r="S106" s="179" t="s">
        <v>282</v>
      </c>
      <c r="T106" s="180" t="s">
        <v>283</v>
      </c>
      <c r="U106" s="157">
        <v>0</v>
      </c>
      <c r="V106" s="157">
        <f t="shared" si="34"/>
        <v>0</v>
      </c>
      <c r="W106" s="157"/>
      <c r="X106" s="157" t="s">
        <v>284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285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4">
        <v>95</v>
      </c>
      <c r="B107" s="175" t="s">
        <v>2950</v>
      </c>
      <c r="C107" s="186" t="s">
        <v>2951</v>
      </c>
      <c r="D107" s="176" t="s">
        <v>1928</v>
      </c>
      <c r="E107" s="177">
        <v>10</v>
      </c>
      <c r="F107" s="178"/>
      <c r="G107" s="179">
        <f t="shared" si="28"/>
        <v>0</v>
      </c>
      <c r="H107" s="178"/>
      <c r="I107" s="179">
        <f t="shared" si="29"/>
        <v>0</v>
      </c>
      <c r="J107" s="178"/>
      <c r="K107" s="179">
        <f t="shared" si="30"/>
        <v>0</v>
      </c>
      <c r="L107" s="179">
        <v>15</v>
      </c>
      <c r="M107" s="179">
        <f t="shared" si="31"/>
        <v>0</v>
      </c>
      <c r="N107" s="179">
        <v>0</v>
      </c>
      <c r="O107" s="179">
        <f t="shared" si="32"/>
        <v>0</v>
      </c>
      <c r="P107" s="179">
        <v>0</v>
      </c>
      <c r="Q107" s="179">
        <f t="shared" si="33"/>
        <v>0</v>
      </c>
      <c r="R107" s="179"/>
      <c r="S107" s="179" t="s">
        <v>282</v>
      </c>
      <c r="T107" s="180" t="s">
        <v>283</v>
      </c>
      <c r="U107" s="157">
        <v>0</v>
      </c>
      <c r="V107" s="157">
        <f t="shared" si="34"/>
        <v>0</v>
      </c>
      <c r="W107" s="157"/>
      <c r="X107" s="157" t="s">
        <v>284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285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4">
        <v>96</v>
      </c>
      <c r="B108" s="175" t="s">
        <v>2952</v>
      </c>
      <c r="C108" s="186" t="s">
        <v>2953</v>
      </c>
      <c r="D108" s="176" t="s">
        <v>1928</v>
      </c>
      <c r="E108" s="177">
        <v>5</v>
      </c>
      <c r="F108" s="178"/>
      <c r="G108" s="179">
        <f t="shared" si="28"/>
        <v>0</v>
      </c>
      <c r="H108" s="178"/>
      <c r="I108" s="179">
        <f t="shared" si="29"/>
        <v>0</v>
      </c>
      <c r="J108" s="178"/>
      <c r="K108" s="179">
        <f t="shared" si="30"/>
        <v>0</v>
      </c>
      <c r="L108" s="179">
        <v>15</v>
      </c>
      <c r="M108" s="179">
        <f t="shared" si="31"/>
        <v>0</v>
      </c>
      <c r="N108" s="179">
        <v>0</v>
      </c>
      <c r="O108" s="179">
        <f t="shared" si="32"/>
        <v>0</v>
      </c>
      <c r="P108" s="179">
        <v>0</v>
      </c>
      <c r="Q108" s="179">
        <f t="shared" si="33"/>
        <v>0</v>
      </c>
      <c r="R108" s="179"/>
      <c r="S108" s="179" t="s">
        <v>282</v>
      </c>
      <c r="T108" s="180" t="s">
        <v>283</v>
      </c>
      <c r="U108" s="157">
        <v>0</v>
      </c>
      <c r="V108" s="157">
        <f t="shared" si="34"/>
        <v>0</v>
      </c>
      <c r="W108" s="157"/>
      <c r="X108" s="157" t="s">
        <v>284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285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4">
        <v>97</v>
      </c>
      <c r="B109" s="175" t="s">
        <v>2954</v>
      </c>
      <c r="C109" s="186" t="s">
        <v>2955</v>
      </c>
      <c r="D109" s="176" t="s">
        <v>1928</v>
      </c>
      <c r="E109" s="177">
        <v>1</v>
      </c>
      <c r="F109" s="178"/>
      <c r="G109" s="179">
        <f t="shared" si="28"/>
        <v>0</v>
      </c>
      <c r="H109" s="178"/>
      <c r="I109" s="179">
        <f t="shared" si="29"/>
        <v>0</v>
      </c>
      <c r="J109" s="178"/>
      <c r="K109" s="179">
        <f t="shared" si="30"/>
        <v>0</v>
      </c>
      <c r="L109" s="179">
        <v>15</v>
      </c>
      <c r="M109" s="179">
        <f t="shared" si="31"/>
        <v>0</v>
      </c>
      <c r="N109" s="179">
        <v>0</v>
      </c>
      <c r="O109" s="179">
        <f t="shared" si="32"/>
        <v>0</v>
      </c>
      <c r="P109" s="179">
        <v>0</v>
      </c>
      <c r="Q109" s="179">
        <f t="shared" si="33"/>
        <v>0</v>
      </c>
      <c r="R109" s="179"/>
      <c r="S109" s="179" t="s">
        <v>282</v>
      </c>
      <c r="T109" s="180" t="s">
        <v>283</v>
      </c>
      <c r="U109" s="157">
        <v>0</v>
      </c>
      <c r="V109" s="157">
        <f t="shared" si="34"/>
        <v>0</v>
      </c>
      <c r="W109" s="157"/>
      <c r="X109" s="157" t="s">
        <v>284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285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4">
        <v>98</v>
      </c>
      <c r="B110" s="175" t="s">
        <v>2956</v>
      </c>
      <c r="C110" s="186" t="s">
        <v>2957</v>
      </c>
      <c r="D110" s="176" t="s">
        <v>1928</v>
      </c>
      <c r="E110" s="177">
        <v>12</v>
      </c>
      <c r="F110" s="178"/>
      <c r="G110" s="179">
        <f t="shared" si="28"/>
        <v>0</v>
      </c>
      <c r="H110" s="178"/>
      <c r="I110" s="179">
        <f t="shared" si="29"/>
        <v>0</v>
      </c>
      <c r="J110" s="178"/>
      <c r="K110" s="179">
        <f t="shared" si="30"/>
        <v>0</v>
      </c>
      <c r="L110" s="179">
        <v>15</v>
      </c>
      <c r="M110" s="179">
        <f t="shared" si="31"/>
        <v>0</v>
      </c>
      <c r="N110" s="179">
        <v>0</v>
      </c>
      <c r="O110" s="179">
        <f t="shared" si="32"/>
        <v>0</v>
      </c>
      <c r="P110" s="179">
        <v>0</v>
      </c>
      <c r="Q110" s="179">
        <f t="shared" si="33"/>
        <v>0</v>
      </c>
      <c r="R110" s="179"/>
      <c r="S110" s="179" t="s">
        <v>282</v>
      </c>
      <c r="T110" s="180" t="s">
        <v>283</v>
      </c>
      <c r="U110" s="157">
        <v>0</v>
      </c>
      <c r="V110" s="157">
        <f t="shared" si="34"/>
        <v>0</v>
      </c>
      <c r="W110" s="157"/>
      <c r="X110" s="157" t="s">
        <v>284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285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4">
        <v>99</v>
      </c>
      <c r="B111" s="175" t="s">
        <v>2958</v>
      </c>
      <c r="C111" s="186" t="s">
        <v>2959</v>
      </c>
      <c r="D111" s="176" t="s">
        <v>1928</v>
      </c>
      <c r="E111" s="177">
        <v>1</v>
      </c>
      <c r="F111" s="178"/>
      <c r="G111" s="179">
        <f t="shared" si="28"/>
        <v>0</v>
      </c>
      <c r="H111" s="178"/>
      <c r="I111" s="179">
        <f t="shared" si="29"/>
        <v>0</v>
      </c>
      <c r="J111" s="178"/>
      <c r="K111" s="179">
        <f t="shared" si="30"/>
        <v>0</v>
      </c>
      <c r="L111" s="179">
        <v>15</v>
      </c>
      <c r="M111" s="179">
        <f t="shared" si="31"/>
        <v>0</v>
      </c>
      <c r="N111" s="179">
        <v>0</v>
      </c>
      <c r="O111" s="179">
        <f t="shared" si="32"/>
        <v>0</v>
      </c>
      <c r="P111" s="179">
        <v>0</v>
      </c>
      <c r="Q111" s="179">
        <f t="shared" si="33"/>
        <v>0</v>
      </c>
      <c r="R111" s="179"/>
      <c r="S111" s="179" t="s">
        <v>282</v>
      </c>
      <c r="T111" s="180" t="s">
        <v>283</v>
      </c>
      <c r="U111" s="157">
        <v>0</v>
      </c>
      <c r="V111" s="157">
        <f t="shared" si="34"/>
        <v>0</v>
      </c>
      <c r="W111" s="157"/>
      <c r="X111" s="157" t="s">
        <v>284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285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4">
        <v>100</v>
      </c>
      <c r="B112" s="175" t="s">
        <v>2960</v>
      </c>
      <c r="C112" s="186" t="s">
        <v>2961</v>
      </c>
      <c r="D112" s="176" t="s">
        <v>1928</v>
      </c>
      <c r="E112" s="177">
        <v>80</v>
      </c>
      <c r="F112" s="178"/>
      <c r="G112" s="179">
        <f t="shared" si="28"/>
        <v>0</v>
      </c>
      <c r="H112" s="178"/>
      <c r="I112" s="179">
        <f t="shared" si="29"/>
        <v>0</v>
      </c>
      <c r="J112" s="178"/>
      <c r="K112" s="179">
        <f t="shared" si="30"/>
        <v>0</v>
      </c>
      <c r="L112" s="179">
        <v>15</v>
      </c>
      <c r="M112" s="179">
        <f t="shared" si="31"/>
        <v>0</v>
      </c>
      <c r="N112" s="179">
        <v>0</v>
      </c>
      <c r="O112" s="179">
        <f t="shared" si="32"/>
        <v>0</v>
      </c>
      <c r="P112" s="179">
        <v>0</v>
      </c>
      <c r="Q112" s="179">
        <f t="shared" si="33"/>
        <v>0</v>
      </c>
      <c r="R112" s="179"/>
      <c r="S112" s="179" t="s">
        <v>282</v>
      </c>
      <c r="T112" s="180" t="s">
        <v>283</v>
      </c>
      <c r="U112" s="157">
        <v>0</v>
      </c>
      <c r="V112" s="157">
        <f t="shared" si="34"/>
        <v>0</v>
      </c>
      <c r="W112" s="157"/>
      <c r="X112" s="157" t="s">
        <v>284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285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4">
        <v>101</v>
      </c>
      <c r="B113" s="175" t="s">
        <v>2962</v>
      </c>
      <c r="C113" s="186" t="s">
        <v>2963</v>
      </c>
      <c r="D113" s="176" t="s">
        <v>1928</v>
      </c>
      <c r="E113" s="177">
        <v>1115</v>
      </c>
      <c r="F113" s="178"/>
      <c r="G113" s="179">
        <f t="shared" si="28"/>
        <v>0</v>
      </c>
      <c r="H113" s="178"/>
      <c r="I113" s="179">
        <f t="shared" si="29"/>
        <v>0</v>
      </c>
      <c r="J113" s="178"/>
      <c r="K113" s="179">
        <f t="shared" si="30"/>
        <v>0</v>
      </c>
      <c r="L113" s="179">
        <v>15</v>
      </c>
      <c r="M113" s="179">
        <f t="shared" si="31"/>
        <v>0</v>
      </c>
      <c r="N113" s="179">
        <v>0</v>
      </c>
      <c r="O113" s="179">
        <f t="shared" si="32"/>
        <v>0</v>
      </c>
      <c r="P113" s="179">
        <v>0</v>
      </c>
      <c r="Q113" s="179">
        <f t="shared" si="33"/>
        <v>0</v>
      </c>
      <c r="R113" s="179"/>
      <c r="S113" s="179" t="s">
        <v>282</v>
      </c>
      <c r="T113" s="180" t="s">
        <v>283</v>
      </c>
      <c r="U113" s="157">
        <v>0</v>
      </c>
      <c r="V113" s="157">
        <f t="shared" si="34"/>
        <v>0</v>
      </c>
      <c r="W113" s="157"/>
      <c r="X113" s="157" t="s">
        <v>284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285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4">
        <v>102</v>
      </c>
      <c r="B114" s="175" t="s">
        <v>2964</v>
      </c>
      <c r="C114" s="186" t="s">
        <v>2965</v>
      </c>
      <c r="D114" s="176" t="s">
        <v>2650</v>
      </c>
      <c r="E114" s="177">
        <v>1</v>
      </c>
      <c r="F114" s="178"/>
      <c r="G114" s="179">
        <f t="shared" si="28"/>
        <v>0</v>
      </c>
      <c r="H114" s="178"/>
      <c r="I114" s="179">
        <f t="shared" si="29"/>
        <v>0</v>
      </c>
      <c r="J114" s="178"/>
      <c r="K114" s="179">
        <f t="shared" si="30"/>
        <v>0</v>
      </c>
      <c r="L114" s="179">
        <v>15</v>
      </c>
      <c r="M114" s="179">
        <f t="shared" si="31"/>
        <v>0</v>
      </c>
      <c r="N114" s="179">
        <v>0</v>
      </c>
      <c r="O114" s="179">
        <f t="shared" si="32"/>
        <v>0</v>
      </c>
      <c r="P114" s="179">
        <v>0</v>
      </c>
      <c r="Q114" s="179">
        <f t="shared" si="33"/>
        <v>0</v>
      </c>
      <c r="R114" s="179"/>
      <c r="S114" s="179" t="s">
        <v>282</v>
      </c>
      <c r="T114" s="180" t="s">
        <v>283</v>
      </c>
      <c r="U114" s="157">
        <v>0</v>
      </c>
      <c r="V114" s="157">
        <f t="shared" si="34"/>
        <v>0</v>
      </c>
      <c r="W114" s="157"/>
      <c r="X114" s="157" t="s">
        <v>292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293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4">
        <v>103</v>
      </c>
      <c r="B115" s="175" t="s">
        <v>2966</v>
      </c>
      <c r="C115" s="186" t="s">
        <v>2714</v>
      </c>
      <c r="D115" s="176" t="s">
        <v>445</v>
      </c>
      <c r="E115" s="177">
        <v>26</v>
      </c>
      <c r="F115" s="178"/>
      <c r="G115" s="179">
        <f t="shared" si="28"/>
        <v>0</v>
      </c>
      <c r="H115" s="178"/>
      <c r="I115" s="179">
        <f t="shared" si="29"/>
        <v>0</v>
      </c>
      <c r="J115" s="178"/>
      <c r="K115" s="179">
        <f t="shared" si="30"/>
        <v>0</v>
      </c>
      <c r="L115" s="179">
        <v>15</v>
      </c>
      <c r="M115" s="179">
        <f t="shared" si="31"/>
        <v>0</v>
      </c>
      <c r="N115" s="179">
        <v>0</v>
      </c>
      <c r="O115" s="179">
        <f t="shared" si="32"/>
        <v>0</v>
      </c>
      <c r="P115" s="179">
        <v>0</v>
      </c>
      <c r="Q115" s="179">
        <f t="shared" si="33"/>
        <v>0</v>
      </c>
      <c r="R115" s="179"/>
      <c r="S115" s="179" t="s">
        <v>282</v>
      </c>
      <c r="T115" s="180" t="s">
        <v>283</v>
      </c>
      <c r="U115" s="157">
        <v>0</v>
      </c>
      <c r="V115" s="157">
        <f t="shared" si="34"/>
        <v>0</v>
      </c>
      <c r="W115" s="157"/>
      <c r="X115" s="157" t="s">
        <v>292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293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4">
        <v>104</v>
      </c>
      <c r="B116" s="175" t="s">
        <v>2967</v>
      </c>
      <c r="C116" s="186" t="s">
        <v>2968</v>
      </c>
      <c r="D116" s="176" t="s">
        <v>2650</v>
      </c>
      <c r="E116" s="177">
        <v>1</v>
      </c>
      <c r="F116" s="178"/>
      <c r="G116" s="179">
        <f t="shared" si="28"/>
        <v>0</v>
      </c>
      <c r="H116" s="178"/>
      <c r="I116" s="179">
        <f t="shared" si="29"/>
        <v>0</v>
      </c>
      <c r="J116" s="178"/>
      <c r="K116" s="179">
        <f t="shared" si="30"/>
        <v>0</v>
      </c>
      <c r="L116" s="179">
        <v>15</v>
      </c>
      <c r="M116" s="179">
        <f t="shared" si="31"/>
        <v>0</v>
      </c>
      <c r="N116" s="179">
        <v>0</v>
      </c>
      <c r="O116" s="179">
        <f t="shared" si="32"/>
        <v>0</v>
      </c>
      <c r="P116" s="179">
        <v>0</v>
      </c>
      <c r="Q116" s="179">
        <f t="shared" si="33"/>
        <v>0</v>
      </c>
      <c r="R116" s="179"/>
      <c r="S116" s="179" t="s">
        <v>282</v>
      </c>
      <c r="T116" s="180" t="s">
        <v>283</v>
      </c>
      <c r="U116" s="157">
        <v>0</v>
      </c>
      <c r="V116" s="157">
        <f t="shared" si="34"/>
        <v>0</v>
      </c>
      <c r="W116" s="157"/>
      <c r="X116" s="157" t="s">
        <v>284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285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4">
        <v>105</v>
      </c>
      <c r="B117" s="175" t="s">
        <v>2969</v>
      </c>
      <c r="C117" s="186" t="s">
        <v>2970</v>
      </c>
      <c r="D117" s="176" t="s">
        <v>1928</v>
      </c>
      <c r="E117" s="177">
        <v>65</v>
      </c>
      <c r="F117" s="178"/>
      <c r="G117" s="179">
        <f t="shared" si="28"/>
        <v>0</v>
      </c>
      <c r="H117" s="178"/>
      <c r="I117" s="179">
        <f t="shared" si="29"/>
        <v>0</v>
      </c>
      <c r="J117" s="178"/>
      <c r="K117" s="179">
        <f t="shared" si="30"/>
        <v>0</v>
      </c>
      <c r="L117" s="179">
        <v>15</v>
      </c>
      <c r="M117" s="179">
        <f t="shared" si="31"/>
        <v>0</v>
      </c>
      <c r="N117" s="179">
        <v>0</v>
      </c>
      <c r="O117" s="179">
        <f t="shared" si="32"/>
        <v>0</v>
      </c>
      <c r="P117" s="179">
        <v>0</v>
      </c>
      <c r="Q117" s="179">
        <f t="shared" si="33"/>
        <v>0</v>
      </c>
      <c r="R117" s="179"/>
      <c r="S117" s="179" t="s">
        <v>282</v>
      </c>
      <c r="T117" s="180" t="s">
        <v>283</v>
      </c>
      <c r="U117" s="157">
        <v>0</v>
      </c>
      <c r="V117" s="157">
        <f t="shared" si="34"/>
        <v>0</v>
      </c>
      <c r="W117" s="157"/>
      <c r="X117" s="157" t="s">
        <v>284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285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4">
        <v>106</v>
      </c>
      <c r="B118" s="175" t="s">
        <v>2971</v>
      </c>
      <c r="C118" s="186" t="s">
        <v>2715</v>
      </c>
      <c r="D118" s="176" t="s">
        <v>1928</v>
      </c>
      <c r="E118" s="177">
        <v>1</v>
      </c>
      <c r="F118" s="178"/>
      <c r="G118" s="179">
        <f t="shared" si="28"/>
        <v>0</v>
      </c>
      <c r="H118" s="178"/>
      <c r="I118" s="179">
        <f t="shared" si="29"/>
        <v>0</v>
      </c>
      <c r="J118" s="178"/>
      <c r="K118" s="179">
        <f t="shared" si="30"/>
        <v>0</v>
      </c>
      <c r="L118" s="179">
        <v>15</v>
      </c>
      <c r="M118" s="179">
        <f t="shared" si="31"/>
        <v>0</v>
      </c>
      <c r="N118" s="179">
        <v>0</v>
      </c>
      <c r="O118" s="179">
        <f t="shared" si="32"/>
        <v>0</v>
      </c>
      <c r="P118" s="179">
        <v>0</v>
      </c>
      <c r="Q118" s="179">
        <f t="shared" si="33"/>
        <v>0</v>
      </c>
      <c r="R118" s="179"/>
      <c r="S118" s="179" t="s">
        <v>282</v>
      </c>
      <c r="T118" s="180" t="s">
        <v>283</v>
      </c>
      <c r="U118" s="157">
        <v>0</v>
      </c>
      <c r="V118" s="157">
        <f t="shared" si="34"/>
        <v>0</v>
      </c>
      <c r="W118" s="157"/>
      <c r="X118" s="157" t="s">
        <v>284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285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4">
        <v>107</v>
      </c>
      <c r="B119" s="175" t="s">
        <v>2972</v>
      </c>
      <c r="C119" s="186" t="s">
        <v>2973</v>
      </c>
      <c r="D119" s="176" t="s">
        <v>1928</v>
      </c>
      <c r="E119" s="177">
        <v>1</v>
      </c>
      <c r="F119" s="178"/>
      <c r="G119" s="179">
        <f t="shared" si="28"/>
        <v>0</v>
      </c>
      <c r="H119" s="178"/>
      <c r="I119" s="179">
        <f t="shared" si="29"/>
        <v>0</v>
      </c>
      <c r="J119" s="178"/>
      <c r="K119" s="179">
        <f t="shared" si="30"/>
        <v>0</v>
      </c>
      <c r="L119" s="179">
        <v>15</v>
      </c>
      <c r="M119" s="179">
        <f t="shared" si="31"/>
        <v>0</v>
      </c>
      <c r="N119" s="179">
        <v>0</v>
      </c>
      <c r="O119" s="179">
        <f t="shared" si="32"/>
        <v>0</v>
      </c>
      <c r="P119" s="179">
        <v>0</v>
      </c>
      <c r="Q119" s="179">
        <f t="shared" si="33"/>
        <v>0</v>
      </c>
      <c r="R119" s="179"/>
      <c r="S119" s="179" t="s">
        <v>282</v>
      </c>
      <c r="T119" s="180" t="s">
        <v>283</v>
      </c>
      <c r="U119" s="157">
        <v>0</v>
      </c>
      <c r="V119" s="157">
        <f t="shared" si="34"/>
        <v>0</v>
      </c>
      <c r="W119" s="157"/>
      <c r="X119" s="157" t="s">
        <v>284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285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4">
        <v>108</v>
      </c>
      <c r="B120" s="175" t="s">
        <v>2974</v>
      </c>
      <c r="C120" s="186" t="s">
        <v>2975</v>
      </c>
      <c r="D120" s="176" t="s">
        <v>1928</v>
      </c>
      <c r="E120" s="177">
        <v>1</v>
      </c>
      <c r="F120" s="178"/>
      <c r="G120" s="179">
        <f t="shared" si="28"/>
        <v>0</v>
      </c>
      <c r="H120" s="178"/>
      <c r="I120" s="179">
        <f t="shared" si="29"/>
        <v>0</v>
      </c>
      <c r="J120" s="178"/>
      <c r="K120" s="179">
        <f t="shared" si="30"/>
        <v>0</v>
      </c>
      <c r="L120" s="179">
        <v>15</v>
      </c>
      <c r="M120" s="179">
        <f t="shared" si="31"/>
        <v>0</v>
      </c>
      <c r="N120" s="179">
        <v>0</v>
      </c>
      <c r="O120" s="179">
        <f t="shared" si="32"/>
        <v>0</v>
      </c>
      <c r="P120" s="179">
        <v>0</v>
      </c>
      <c r="Q120" s="179">
        <f t="shared" si="33"/>
        <v>0</v>
      </c>
      <c r="R120" s="179"/>
      <c r="S120" s="179" t="s">
        <v>282</v>
      </c>
      <c r="T120" s="180" t="s">
        <v>283</v>
      </c>
      <c r="U120" s="157">
        <v>0</v>
      </c>
      <c r="V120" s="157">
        <f t="shared" si="34"/>
        <v>0</v>
      </c>
      <c r="W120" s="157"/>
      <c r="X120" s="157" t="s">
        <v>292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293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4">
        <v>109</v>
      </c>
      <c r="B121" s="175" t="s">
        <v>2976</v>
      </c>
      <c r="C121" s="186" t="s">
        <v>2977</v>
      </c>
      <c r="D121" s="176" t="s">
        <v>1928</v>
      </c>
      <c r="E121" s="177">
        <v>1</v>
      </c>
      <c r="F121" s="178"/>
      <c r="G121" s="179">
        <f t="shared" si="28"/>
        <v>0</v>
      </c>
      <c r="H121" s="178"/>
      <c r="I121" s="179">
        <f t="shared" si="29"/>
        <v>0</v>
      </c>
      <c r="J121" s="178"/>
      <c r="K121" s="179">
        <f t="shared" si="30"/>
        <v>0</v>
      </c>
      <c r="L121" s="179">
        <v>15</v>
      </c>
      <c r="M121" s="179">
        <f t="shared" si="31"/>
        <v>0</v>
      </c>
      <c r="N121" s="179">
        <v>0</v>
      </c>
      <c r="O121" s="179">
        <f t="shared" si="32"/>
        <v>0</v>
      </c>
      <c r="P121" s="179">
        <v>0</v>
      </c>
      <c r="Q121" s="179">
        <f t="shared" si="33"/>
        <v>0</v>
      </c>
      <c r="R121" s="179"/>
      <c r="S121" s="179" t="s">
        <v>282</v>
      </c>
      <c r="T121" s="180" t="s">
        <v>283</v>
      </c>
      <c r="U121" s="157">
        <v>0</v>
      </c>
      <c r="V121" s="157">
        <f t="shared" si="34"/>
        <v>0</v>
      </c>
      <c r="W121" s="157"/>
      <c r="X121" s="157" t="s">
        <v>284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285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4">
        <v>110</v>
      </c>
      <c r="B122" s="175" t="s">
        <v>2978</v>
      </c>
      <c r="C122" s="186" t="s">
        <v>2979</v>
      </c>
      <c r="D122" s="176" t="s">
        <v>1928</v>
      </c>
      <c r="E122" s="177">
        <v>1</v>
      </c>
      <c r="F122" s="178"/>
      <c r="G122" s="179">
        <f t="shared" si="28"/>
        <v>0</v>
      </c>
      <c r="H122" s="178"/>
      <c r="I122" s="179">
        <f t="shared" si="29"/>
        <v>0</v>
      </c>
      <c r="J122" s="178"/>
      <c r="K122" s="179">
        <f t="shared" si="30"/>
        <v>0</v>
      </c>
      <c r="L122" s="179">
        <v>15</v>
      </c>
      <c r="M122" s="179">
        <f t="shared" si="31"/>
        <v>0</v>
      </c>
      <c r="N122" s="179">
        <v>0</v>
      </c>
      <c r="O122" s="179">
        <f t="shared" si="32"/>
        <v>0</v>
      </c>
      <c r="P122" s="179">
        <v>0</v>
      </c>
      <c r="Q122" s="179">
        <f t="shared" si="33"/>
        <v>0</v>
      </c>
      <c r="R122" s="179"/>
      <c r="S122" s="179" t="s">
        <v>282</v>
      </c>
      <c r="T122" s="180" t="s">
        <v>283</v>
      </c>
      <c r="U122" s="157">
        <v>0</v>
      </c>
      <c r="V122" s="157">
        <f t="shared" si="34"/>
        <v>0</v>
      </c>
      <c r="W122" s="157"/>
      <c r="X122" s="157" t="s">
        <v>284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285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4">
        <v>111</v>
      </c>
      <c r="B123" s="175" t="s">
        <v>2980</v>
      </c>
      <c r="C123" s="186" t="s">
        <v>2981</v>
      </c>
      <c r="D123" s="176" t="s">
        <v>1164</v>
      </c>
      <c r="E123" s="177">
        <v>60</v>
      </c>
      <c r="F123" s="178"/>
      <c r="G123" s="179">
        <f t="shared" si="28"/>
        <v>0</v>
      </c>
      <c r="H123" s="178"/>
      <c r="I123" s="179">
        <f t="shared" si="29"/>
        <v>0</v>
      </c>
      <c r="J123" s="178"/>
      <c r="K123" s="179">
        <f t="shared" si="30"/>
        <v>0</v>
      </c>
      <c r="L123" s="179">
        <v>15</v>
      </c>
      <c r="M123" s="179">
        <f t="shared" si="31"/>
        <v>0</v>
      </c>
      <c r="N123" s="179">
        <v>0</v>
      </c>
      <c r="O123" s="179">
        <f t="shared" si="32"/>
        <v>0</v>
      </c>
      <c r="P123" s="179">
        <v>0</v>
      </c>
      <c r="Q123" s="179">
        <f t="shared" si="33"/>
        <v>0</v>
      </c>
      <c r="R123" s="179"/>
      <c r="S123" s="179" t="s">
        <v>282</v>
      </c>
      <c r="T123" s="180" t="s">
        <v>283</v>
      </c>
      <c r="U123" s="157">
        <v>0</v>
      </c>
      <c r="V123" s="157">
        <f t="shared" si="34"/>
        <v>0</v>
      </c>
      <c r="W123" s="157"/>
      <c r="X123" s="157" t="s">
        <v>292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293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4">
        <v>112</v>
      </c>
      <c r="B124" s="175" t="s">
        <v>2982</v>
      </c>
      <c r="C124" s="186" t="s">
        <v>2983</v>
      </c>
      <c r="D124" s="176" t="s">
        <v>1164</v>
      </c>
      <c r="E124" s="177">
        <v>10</v>
      </c>
      <c r="F124" s="178"/>
      <c r="G124" s="179">
        <f t="shared" si="28"/>
        <v>0</v>
      </c>
      <c r="H124" s="178"/>
      <c r="I124" s="179">
        <f t="shared" si="29"/>
        <v>0</v>
      </c>
      <c r="J124" s="178"/>
      <c r="K124" s="179">
        <f t="shared" si="30"/>
        <v>0</v>
      </c>
      <c r="L124" s="179">
        <v>15</v>
      </c>
      <c r="M124" s="179">
        <f t="shared" si="31"/>
        <v>0</v>
      </c>
      <c r="N124" s="179">
        <v>0</v>
      </c>
      <c r="O124" s="179">
        <f t="shared" si="32"/>
        <v>0</v>
      </c>
      <c r="P124" s="179">
        <v>0</v>
      </c>
      <c r="Q124" s="179">
        <f t="shared" si="33"/>
        <v>0</v>
      </c>
      <c r="R124" s="179"/>
      <c r="S124" s="179" t="s">
        <v>282</v>
      </c>
      <c r="T124" s="180" t="s">
        <v>283</v>
      </c>
      <c r="U124" s="157">
        <v>0</v>
      </c>
      <c r="V124" s="157">
        <f t="shared" si="34"/>
        <v>0</v>
      </c>
      <c r="W124" s="157"/>
      <c r="X124" s="157" t="s">
        <v>292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293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4">
        <v>113</v>
      </c>
      <c r="B125" s="175" t="s">
        <v>2984</v>
      </c>
      <c r="C125" s="186" t="s">
        <v>2985</v>
      </c>
      <c r="D125" s="176" t="s">
        <v>1164</v>
      </c>
      <c r="E125" s="177">
        <v>20</v>
      </c>
      <c r="F125" s="178"/>
      <c r="G125" s="179">
        <f t="shared" si="28"/>
        <v>0</v>
      </c>
      <c r="H125" s="178"/>
      <c r="I125" s="179">
        <f t="shared" si="29"/>
        <v>0</v>
      </c>
      <c r="J125" s="178"/>
      <c r="K125" s="179">
        <f t="shared" si="30"/>
        <v>0</v>
      </c>
      <c r="L125" s="179">
        <v>15</v>
      </c>
      <c r="M125" s="179">
        <f t="shared" si="31"/>
        <v>0</v>
      </c>
      <c r="N125" s="179">
        <v>0</v>
      </c>
      <c r="O125" s="179">
        <f t="shared" si="32"/>
        <v>0</v>
      </c>
      <c r="P125" s="179">
        <v>0</v>
      </c>
      <c r="Q125" s="179">
        <f t="shared" si="33"/>
        <v>0</v>
      </c>
      <c r="R125" s="179"/>
      <c r="S125" s="179" t="s">
        <v>282</v>
      </c>
      <c r="T125" s="180" t="s">
        <v>283</v>
      </c>
      <c r="U125" s="157">
        <v>0</v>
      </c>
      <c r="V125" s="157">
        <f t="shared" si="34"/>
        <v>0</v>
      </c>
      <c r="W125" s="157"/>
      <c r="X125" s="157" t="s">
        <v>292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293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4">
        <v>114</v>
      </c>
      <c r="B126" s="175" t="s">
        <v>2986</v>
      </c>
      <c r="C126" s="186" t="s">
        <v>2987</v>
      </c>
      <c r="D126" s="176" t="s">
        <v>1928</v>
      </c>
      <c r="E126" s="177">
        <v>1</v>
      </c>
      <c r="F126" s="178"/>
      <c r="G126" s="179">
        <f t="shared" si="28"/>
        <v>0</v>
      </c>
      <c r="H126" s="178"/>
      <c r="I126" s="179">
        <f t="shared" si="29"/>
        <v>0</v>
      </c>
      <c r="J126" s="178"/>
      <c r="K126" s="179">
        <f t="shared" si="30"/>
        <v>0</v>
      </c>
      <c r="L126" s="179">
        <v>15</v>
      </c>
      <c r="M126" s="179">
        <f t="shared" si="31"/>
        <v>0</v>
      </c>
      <c r="N126" s="179">
        <v>0</v>
      </c>
      <c r="O126" s="179">
        <f t="shared" si="32"/>
        <v>0</v>
      </c>
      <c r="P126" s="179">
        <v>0</v>
      </c>
      <c r="Q126" s="179">
        <f t="shared" si="33"/>
        <v>0</v>
      </c>
      <c r="R126" s="179"/>
      <c r="S126" s="179" t="s">
        <v>282</v>
      </c>
      <c r="T126" s="180" t="s">
        <v>283</v>
      </c>
      <c r="U126" s="157">
        <v>0</v>
      </c>
      <c r="V126" s="157">
        <f t="shared" si="34"/>
        <v>0</v>
      </c>
      <c r="W126" s="157"/>
      <c r="X126" s="157" t="s">
        <v>284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285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5.5" x14ac:dyDescent="0.2">
      <c r="A127" s="161" t="s">
        <v>277</v>
      </c>
      <c r="B127" s="162" t="s">
        <v>108</v>
      </c>
      <c r="C127" s="183" t="s">
        <v>109</v>
      </c>
      <c r="D127" s="163"/>
      <c r="E127" s="164"/>
      <c r="F127" s="165"/>
      <c r="G127" s="165">
        <f>SUMIF(AG128:AG138,"&lt;&gt;NOR",G128:G138)</f>
        <v>0</v>
      </c>
      <c r="H127" s="165"/>
      <c r="I127" s="165">
        <f>SUM(I128:I138)</f>
        <v>0</v>
      </c>
      <c r="J127" s="165"/>
      <c r="K127" s="165">
        <f>SUM(K128:K138)</f>
        <v>0</v>
      </c>
      <c r="L127" s="165"/>
      <c r="M127" s="165">
        <f>SUM(M128:M138)</f>
        <v>0</v>
      </c>
      <c r="N127" s="165"/>
      <c r="O127" s="165">
        <f>SUM(O128:O138)</f>
        <v>0</v>
      </c>
      <c r="P127" s="165"/>
      <c r="Q127" s="165">
        <f>SUM(Q128:Q138)</f>
        <v>0</v>
      </c>
      <c r="R127" s="165"/>
      <c r="S127" s="165"/>
      <c r="T127" s="166"/>
      <c r="U127" s="160"/>
      <c r="V127" s="160">
        <f>SUM(V128:V138)</f>
        <v>0</v>
      </c>
      <c r="W127" s="160"/>
      <c r="X127" s="160"/>
      <c r="AG127" t="s">
        <v>278</v>
      </c>
    </row>
    <row r="128" spans="1:60" outlineLevel="1" x14ac:dyDescent="0.2">
      <c r="A128" s="174">
        <v>115</v>
      </c>
      <c r="B128" s="175" t="s">
        <v>2988</v>
      </c>
      <c r="C128" s="186" t="s">
        <v>2989</v>
      </c>
      <c r="D128" s="176" t="s">
        <v>1928</v>
      </c>
      <c r="E128" s="177">
        <v>2</v>
      </c>
      <c r="F128" s="178"/>
      <c r="G128" s="179">
        <f t="shared" ref="G128:G138" si="35">ROUND(E128*F128,2)</f>
        <v>0</v>
      </c>
      <c r="H128" s="178"/>
      <c r="I128" s="179">
        <f t="shared" ref="I128:I138" si="36">ROUND(E128*H128,2)</f>
        <v>0</v>
      </c>
      <c r="J128" s="178"/>
      <c r="K128" s="179">
        <f t="shared" ref="K128:K138" si="37">ROUND(E128*J128,2)</f>
        <v>0</v>
      </c>
      <c r="L128" s="179">
        <v>15</v>
      </c>
      <c r="M128" s="179">
        <f t="shared" ref="M128:M138" si="38">G128*(1+L128/100)</f>
        <v>0</v>
      </c>
      <c r="N128" s="179">
        <v>0</v>
      </c>
      <c r="O128" s="179">
        <f t="shared" ref="O128:O138" si="39">ROUND(E128*N128,2)</f>
        <v>0</v>
      </c>
      <c r="P128" s="179">
        <v>0</v>
      </c>
      <c r="Q128" s="179">
        <f t="shared" ref="Q128:Q138" si="40">ROUND(E128*P128,2)</f>
        <v>0</v>
      </c>
      <c r="R128" s="179"/>
      <c r="S128" s="179" t="s">
        <v>282</v>
      </c>
      <c r="T128" s="180" t="s">
        <v>283</v>
      </c>
      <c r="U128" s="157">
        <v>0</v>
      </c>
      <c r="V128" s="157">
        <f t="shared" ref="V128:V138" si="41">ROUND(E128*U128,2)</f>
        <v>0</v>
      </c>
      <c r="W128" s="157"/>
      <c r="X128" s="157" t="s">
        <v>284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285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4">
        <v>116</v>
      </c>
      <c r="B129" s="175" t="s">
        <v>2990</v>
      </c>
      <c r="C129" s="186" t="s">
        <v>2991</v>
      </c>
      <c r="D129" s="176" t="s">
        <v>1928</v>
      </c>
      <c r="E129" s="177">
        <v>1</v>
      </c>
      <c r="F129" s="178"/>
      <c r="G129" s="179">
        <f t="shared" si="35"/>
        <v>0</v>
      </c>
      <c r="H129" s="178"/>
      <c r="I129" s="179">
        <f t="shared" si="36"/>
        <v>0</v>
      </c>
      <c r="J129" s="178"/>
      <c r="K129" s="179">
        <f t="shared" si="37"/>
        <v>0</v>
      </c>
      <c r="L129" s="179">
        <v>15</v>
      </c>
      <c r="M129" s="179">
        <f t="shared" si="38"/>
        <v>0</v>
      </c>
      <c r="N129" s="179">
        <v>0</v>
      </c>
      <c r="O129" s="179">
        <f t="shared" si="39"/>
        <v>0</v>
      </c>
      <c r="P129" s="179">
        <v>0</v>
      </c>
      <c r="Q129" s="179">
        <f t="shared" si="40"/>
        <v>0</v>
      </c>
      <c r="R129" s="179"/>
      <c r="S129" s="179" t="s">
        <v>282</v>
      </c>
      <c r="T129" s="180" t="s">
        <v>283</v>
      </c>
      <c r="U129" s="157">
        <v>0</v>
      </c>
      <c r="V129" s="157">
        <f t="shared" si="41"/>
        <v>0</v>
      </c>
      <c r="W129" s="157"/>
      <c r="X129" s="157" t="s">
        <v>284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285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4">
        <v>117</v>
      </c>
      <c r="B130" s="175" t="s">
        <v>2992</v>
      </c>
      <c r="C130" s="186" t="s">
        <v>2993</v>
      </c>
      <c r="D130" s="176" t="s">
        <v>1928</v>
      </c>
      <c r="E130" s="177">
        <v>1</v>
      </c>
      <c r="F130" s="178"/>
      <c r="G130" s="179">
        <f t="shared" si="35"/>
        <v>0</v>
      </c>
      <c r="H130" s="178"/>
      <c r="I130" s="179">
        <f t="shared" si="36"/>
        <v>0</v>
      </c>
      <c r="J130" s="178"/>
      <c r="K130" s="179">
        <f t="shared" si="37"/>
        <v>0</v>
      </c>
      <c r="L130" s="179">
        <v>15</v>
      </c>
      <c r="M130" s="179">
        <f t="shared" si="38"/>
        <v>0</v>
      </c>
      <c r="N130" s="179">
        <v>0</v>
      </c>
      <c r="O130" s="179">
        <f t="shared" si="39"/>
        <v>0</v>
      </c>
      <c r="P130" s="179">
        <v>0</v>
      </c>
      <c r="Q130" s="179">
        <f t="shared" si="40"/>
        <v>0</v>
      </c>
      <c r="R130" s="179"/>
      <c r="S130" s="179" t="s">
        <v>282</v>
      </c>
      <c r="T130" s="180" t="s">
        <v>283</v>
      </c>
      <c r="U130" s="157">
        <v>0</v>
      </c>
      <c r="V130" s="157">
        <f t="shared" si="41"/>
        <v>0</v>
      </c>
      <c r="W130" s="157"/>
      <c r="X130" s="157" t="s">
        <v>284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285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4">
        <v>118</v>
      </c>
      <c r="B131" s="175" t="s">
        <v>2994</v>
      </c>
      <c r="C131" s="186" t="s">
        <v>2995</v>
      </c>
      <c r="D131" s="176" t="s">
        <v>1928</v>
      </c>
      <c r="E131" s="177">
        <v>2</v>
      </c>
      <c r="F131" s="178"/>
      <c r="G131" s="179">
        <f t="shared" si="35"/>
        <v>0</v>
      </c>
      <c r="H131" s="178"/>
      <c r="I131" s="179">
        <f t="shared" si="36"/>
        <v>0</v>
      </c>
      <c r="J131" s="178"/>
      <c r="K131" s="179">
        <f t="shared" si="37"/>
        <v>0</v>
      </c>
      <c r="L131" s="179">
        <v>15</v>
      </c>
      <c r="M131" s="179">
        <f t="shared" si="38"/>
        <v>0</v>
      </c>
      <c r="N131" s="179">
        <v>0</v>
      </c>
      <c r="O131" s="179">
        <f t="shared" si="39"/>
        <v>0</v>
      </c>
      <c r="P131" s="179">
        <v>0</v>
      </c>
      <c r="Q131" s="179">
        <f t="shared" si="40"/>
        <v>0</v>
      </c>
      <c r="R131" s="179"/>
      <c r="S131" s="179" t="s">
        <v>282</v>
      </c>
      <c r="T131" s="180" t="s">
        <v>283</v>
      </c>
      <c r="U131" s="157">
        <v>0</v>
      </c>
      <c r="V131" s="157">
        <f t="shared" si="41"/>
        <v>0</v>
      </c>
      <c r="W131" s="157"/>
      <c r="X131" s="157" t="s">
        <v>284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285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4">
        <v>119</v>
      </c>
      <c r="B132" s="175" t="s">
        <v>2996</v>
      </c>
      <c r="C132" s="186" t="s">
        <v>2997</v>
      </c>
      <c r="D132" s="176" t="s">
        <v>1928</v>
      </c>
      <c r="E132" s="177">
        <v>1</v>
      </c>
      <c r="F132" s="178"/>
      <c r="G132" s="179">
        <f t="shared" si="35"/>
        <v>0</v>
      </c>
      <c r="H132" s="178"/>
      <c r="I132" s="179">
        <f t="shared" si="36"/>
        <v>0</v>
      </c>
      <c r="J132" s="178"/>
      <c r="K132" s="179">
        <f t="shared" si="37"/>
        <v>0</v>
      </c>
      <c r="L132" s="179">
        <v>15</v>
      </c>
      <c r="M132" s="179">
        <f t="shared" si="38"/>
        <v>0</v>
      </c>
      <c r="N132" s="179">
        <v>0</v>
      </c>
      <c r="O132" s="179">
        <f t="shared" si="39"/>
        <v>0</v>
      </c>
      <c r="P132" s="179">
        <v>0</v>
      </c>
      <c r="Q132" s="179">
        <f t="shared" si="40"/>
        <v>0</v>
      </c>
      <c r="R132" s="179"/>
      <c r="S132" s="179" t="s">
        <v>282</v>
      </c>
      <c r="T132" s="180" t="s">
        <v>283</v>
      </c>
      <c r="U132" s="157">
        <v>0</v>
      </c>
      <c r="V132" s="157">
        <f t="shared" si="41"/>
        <v>0</v>
      </c>
      <c r="W132" s="157"/>
      <c r="X132" s="157" t="s">
        <v>284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285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4">
        <v>120</v>
      </c>
      <c r="B133" s="175" t="s">
        <v>2998</v>
      </c>
      <c r="C133" s="186" t="s">
        <v>2999</v>
      </c>
      <c r="D133" s="176" t="s">
        <v>1928</v>
      </c>
      <c r="E133" s="177">
        <v>1</v>
      </c>
      <c r="F133" s="178"/>
      <c r="G133" s="179">
        <f t="shared" si="35"/>
        <v>0</v>
      </c>
      <c r="H133" s="178"/>
      <c r="I133" s="179">
        <f t="shared" si="36"/>
        <v>0</v>
      </c>
      <c r="J133" s="178"/>
      <c r="K133" s="179">
        <f t="shared" si="37"/>
        <v>0</v>
      </c>
      <c r="L133" s="179">
        <v>15</v>
      </c>
      <c r="M133" s="179">
        <f t="shared" si="38"/>
        <v>0</v>
      </c>
      <c r="N133" s="179">
        <v>0</v>
      </c>
      <c r="O133" s="179">
        <f t="shared" si="39"/>
        <v>0</v>
      </c>
      <c r="P133" s="179">
        <v>0</v>
      </c>
      <c r="Q133" s="179">
        <f t="shared" si="40"/>
        <v>0</v>
      </c>
      <c r="R133" s="179"/>
      <c r="S133" s="179" t="s">
        <v>282</v>
      </c>
      <c r="T133" s="180" t="s">
        <v>283</v>
      </c>
      <c r="U133" s="157">
        <v>0</v>
      </c>
      <c r="V133" s="157">
        <f t="shared" si="41"/>
        <v>0</v>
      </c>
      <c r="W133" s="157"/>
      <c r="X133" s="157" t="s">
        <v>284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285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4">
        <v>121</v>
      </c>
      <c r="B134" s="175" t="s">
        <v>3000</v>
      </c>
      <c r="C134" s="186" t="s">
        <v>3001</v>
      </c>
      <c r="D134" s="176" t="s">
        <v>1928</v>
      </c>
      <c r="E134" s="177">
        <v>1</v>
      </c>
      <c r="F134" s="178"/>
      <c r="G134" s="179">
        <f t="shared" si="35"/>
        <v>0</v>
      </c>
      <c r="H134" s="178"/>
      <c r="I134" s="179">
        <f t="shared" si="36"/>
        <v>0</v>
      </c>
      <c r="J134" s="178"/>
      <c r="K134" s="179">
        <f t="shared" si="37"/>
        <v>0</v>
      </c>
      <c r="L134" s="179">
        <v>15</v>
      </c>
      <c r="M134" s="179">
        <f t="shared" si="38"/>
        <v>0</v>
      </c>
      <c r="N134" s="179">
        <v>0</v>
      </c>
      <c r="O134" s="179">
        <f t="shared" si="39"/>
        <v>0</v>
      </c>
      <c r="P134" s="179">
        <v>0</v>
      </c>
      <c r="Q134" s="179">
        <f t="shared" si="40"/>
        <v>0</v>
      </c>
      <c r="R134" s="179"/>
      <c r="S134" s="179" t="s">
        <v>282</v>
      </c>
      <c r="T134" s="180" t="s">
        <v>283</v>
      </c>
      <c r="U134" s="157">
        <v>0</v>
      </c>
      <c r="V134" s="157">
        <f t="shared" si="41"/>
        <v>0</v>
      </c>
      <c r="W134" s="157"/>
      <c r="X134" s="157" t="s">
        <v>284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285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4">
        <v>122</v>
      </c>
      <c r="B135" s="175" t="s">
        <v>3002</v>
      </c>
      <c r="C135" s="186" t="s">
        <v>3003</v>
      </c>
      <c r="D135" s="176" t="s">
        <v>1928</v>
      </c>
      <c r="E135" s="177">
        <v>1</v>
      </c>
      <c r="F135" s="178"/>
      <c r="G135" s="179">
        <f t="shared" si="35"/>
        <v>0</v>
      </c>
      <c r="H135" s="178"/>
      <c r="I135" s="179">
        <f t="shared" si="36"/>
        <v>0</v>
      </c>
      <c r="J135" s="178"/>
      <c r="K135" s="179">
        <f t="shared" si="37"/>
        <v>0</v>
      </c>
      <c r="L135" s="179">
        <v>15</v>
      </c>
      <c r="M135" s="179">
        <f t="shared" si="38"/>
        <v>0</v>
      </c>
      <c r="N135" s="179">
        <v>0</v>
      </c>
      <c r="O135" s="179">
        <f t="shared" si="39"/>
        <v>0</v>
      </c>
      <c r="P135" s="179">
        <v>0</v>
      </c>
      <c r="Q135" s="179">
        <f t="shared" si="40"/>
        <v>0</v>
      </c>
      <c r="R135" s="179"/>
      <c r="S135" s="179" t="s">
        <v>282</v>
      </c>
      <c r="T135" s="180" t="s">
        <v>283</v>
      </c>
      <c r="U135" s="157">
        <v>0</v>
      </c>
      <c r="V135" s="157">
        <f t="shared" si="41"/>
        <v>0</v>
      </c>
      <c r="W135" s="157"/>
      <c r="X135" s="157" t="s">
        <v>284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285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4">
        <v>123</v>
      </c>
      <c r="B136" s="175" t="s">
        <v>3004</v>
      </c>
      <c r="C136" s="186" t="s">
        <v>3005</v>
      </c>
      <c r="D136" s="176" t="s">
        <v>1928</v>
      </c>
      <c r="E136" s="177">
        <v>1</v>
      </c>
      <c r="F136" s="178"/>
      <c r="G136" s="179">
        <f t="shared" si="35"/>
        <v>0</v>
      </c>
      <c r="H136" s="178"/>
      <c r="I136" s="179">
        <f t="shared" si="36"/>
        <v>0</v>
      </c>
      <c r="J136" s="178"/>
      <c r="K136" s="179">
        <f t="shared" si="37"/>
        <v>0</v>
      </c>
      <c r="L136" s="179">
        <v>15</v>
      </c>
      <c r="M136" s="179">
        <f t="shared" si="38"/>
        <v>0</v>
      </c>
      <c r="N136" s="179">
        <v>0</v>
      </c>
      <c r="O136" s="179">
        <f t="shared" si="39"/>
        <v>0</v>
      </c>
      <c r="P136" s="179">
        <v>0</v>
      </c>
      <c r="Q136" s="179">
        <f t="shared" si="40"/>
        <v>0</v>
      </c>
      <c r="R136" s="179"/>
      <c r="S136" s="179" t="s">
        <v>282</v>
      </c>
      <c r="T136" s="180" t="s">
        <v>283</v>
      </c>
      <c r="U136" s="157">
        <v>0</v>
      </c>
      <c r="V136" s="157">
        <f t="shared" si="41"/>
        <v>0</v>
      </c>
      <c r="W136" s="157"/>
      <c r="X136" s="157" t="s">
        <v>284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285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4">
        <v>124</v>
      </c>
      <c r="B137" s="175" t="s">
        <v>3006</v>
      </c>
      <c r="C137" s="186" t="s">
        <v>3007</v>
      </c>
      <c r="D137" s="176" t="s">
        <v>1928</v>
      </c>
      <c r="E137" s="177">
        <v>1</v>
      </c>
      <c r="F137" s="178"/>
      <c r="G137" s="179">
        <f t="shared" si="35"/>
        <v>0</v>
      </c>
      <c r="H137" s="178"/>
      <c r="I137" s="179">
        <f t="shared" si="36"/>
        <v>0</v>
      </c>
      <c r="J137" s="178"/>
      <c r="K137" s="179">
        <f t="shared" si="37"/>
        <v>0</v>
      </c>
      <c r="L137" s="179">
        <v>15</v>
      </c>
      <c r="M137" s="179">
        <f t="shared" si="38"/>
        <v>0</v>
      </c>
      <c r="N137" s="179">
        <v>0</v>
      </c>
      <c r="O137" s="179">
        <f t="shared" si="39"/>
        <v>0</v>
      </c>
      <c r="P137" s="179">
        <v>0</v>
      </c>
      <c r="Q137" s="179">
        <f t="shared" si="40"/>
        <v>0</v>
      </c>
      <c r="R137" s="179"/>
      <c r="S137" s="179" t="s">
        <v>282</v>
      </c>
      <c r="T137" s="180" t="s">
        <v>283</v>
      </c>
      <c r="U137" s="157">
        <v>0</v>
      </c>
      <c r="V137" s="157">
        <f t="shared" si="41"/>
        <v>0</v>
      </c>
      <c r="W137" s="157"/>
      <c r="X137" s="157" t="s">
        <v>284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285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4">
        <v>125</v>
      </c>
      <c r="B138" s="175" t="s">
        <v>3008</v>
      </c>
      <c r="C138" s="186" t="s">
        <v>3009</v>
      </c>
      <c r="D138" s="176" t="s">
        <v>1928</v>
      </c>
      <c r="E138" s="177">
        <v>1</v>
      </c>
      <c r="F138" s="178"/>
      <c r="G138" s="179">
        <f t="shared" si="35"/>
        <v>0</v>
      </c>
      <c r="H138" s="178"/>
      <c r="I138" s="179">
        <f t="shared" si="36"/>
        <v>0</v>
      </c>
      <c r="J138" s="178"/>
      <c r="K138" s="179">
        <f t="shared" si="37"/>
        <v>0</v>
      </c>
      <c r="L138" s="179">
        <v>15</v>
      </c>
      <c r="M138" s="179">
        <f t="shared" si="38"/>
        <v>0</v>
      </c>
      <c r="N138" s="179">
        <v>0</v>
      </c>
      <c r="O138" s="179">
        <f t="shared" si="39"/>
        <v>0</v>
      </c>
      <c r="P138" s="179">
        <v>0</v>
      </c>
      <c r="Q138" s="179">
        <f t="shared" si="40"/>
        <v>0</v>
      </c>
      <c r="R138" s="179"/>
      <c r="S138" s="179" t="s">
        <v>282</v>
      </c>
      <c r="T138" s="180" t="s">
        <v>283</v>
      </c>
      <c r="U138" s="157">
        <v>0</v>
      </c>
      <c r="V138" s="157">
        <f t="shared" si="41"/>
        <v>0</v>
      </c>
      <c r="W138" s="157"/>
      <c r="X138" s="157" t="s">
        <v>284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285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x14ac:dyDescent="0.2">
      <c r="A139" s="161" t="s">
        <v>277</v>
      </c>
      <c r="B139" s="162" t="s">
        <v>110</v>
      </c>
      <c r="C139" s="183" t="s">
        <v>111</v>
      </c>
      <c r="D139" s="163"/>
      <c r="E139" s="164"/>
      <c r="F139" s="165"/>
      <c r="G139" s="165">
        <f>SUMIF(AG140:AG158,"&lt;&gt;NOR",G140:G158)</f>
        <v>0</v>
      </c>
      <c r="H139" s="165"/>
      <c r="I139" s="165">
        <f>SUM(I140:I158)</f>
        <v>0</v>
      </c>
      <c r="J139" s="165"/>
      <c r="K139" s="165">
        <f>SUM(K140:K158)</f>
        <v>0</v>
      </c>
      <c r="L139" s="165"/>
      <c r="M139" s="165">
        <f>SUM(M140:M158)</f>
        <v>0</v>
      </c>
      <c r="N139" s="165"/>
      <c r="O139" s="165">
        <f>SUM(O140:O158)</f>
        <v>0</v>
      </c>
      <c r="P139" s="165"/>
      <c r="Q139" s="165">
        <f>SUM(Q140:Q158)</f>
        <v>0</v>
      </c>
      <c r="R139" s="165"/>
      <c r="S139" s="165"/>
      <c r="T139" s="166"/>
      <c r="U139" s="160"/>
      <c r="V139" s="160">
        <f>SUM(V140:V158)</f>
        <v>0</v>
      </c>
      <c r="W139" s="160"/>
      <c r="X139" s="160"/>
      <c r="AG139" t="s">
        <v>278</v>
      </c>
    </row>
    <row r="140" spans="1:60" outlineLevel="1" x14ac:dyDescent="0.2">
      <c r="A140" s="174">
        <v>126</v>
      </c>
      <c r="B140" s="175" t="s">
        <v>3010</v>
      </c>
      <c r="C140" s="186" t="s">
        <v>3011</v>
      </c>
      <c r="D140" s="176" t="s">
        <v>445</v>
      </c>
      <c r="E140" s="177">
        <v>130</v>
      </c>
      <c r="F140" s="178"/>
      <c r="G140" s="179">
        <f t="shared" ref="G140:G158" si="42">ROUND(E140*F140,2)</f>
        <v>0</v>
      </c>
      <c r="H140" s="178"/>
      <c r="I140" s="179">
        <f t="shared" ref="I140:I158" si="43">ROUND(E140*H140,2)</f>
        <v>0</v>
      </c>
      <c r="J140" s="178"/>
      <c r="K140" s="179">
        <f t="shared" ref="K140:K158" si="44">ROUND(E140*J140,2)</f>
        <v>0</v>
      </c>
      <c r="L140" s="179">
        <v>15</v>
      </c>
      <c r="M140" s="179">
        <f t="shared" ref="M140:M158" si="45">G140*(1+L140/100)</f>
        <v>0</v>
      </c>
      <c r="N140" s="179">
        <v>0</v>
      </c>
      <c r="O140" s="179">
        <f t="shared" ref="O140:O158" si="46">ROUND(E140*N140,2)</f>
        <v>0</v>
      </c>
      <c r="P140" s="179">
        <v>0</v>
      </c>
      <c r="Q140" s="179">
        <f t="shared" ref="Q140:Q158" si="47">ROUND(E140*P140,2)</f>
        <v>0</v>
      </c>
      <c r="R140" s="179"/>
      <c r="S140" s="179" t="s">
        <v>282</v>
      </c>
      <c r="T140" s="180" t="s">
        <v>283</v>
      </c>
      <c r="U140" s="157">
        <v>0</v>
      </c>
      <c r="V140" s="157">
        <f t="shared" ref="V140:V158" si="48">ROUND(E140*U140,2)</f>
        <v>0</v>
      </c>
      <c r="W140" s="157"/>
      <c r="X140" s="157" t="s">
        <v>284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285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4">
        <v>127</v>
      </c>
      <c r="B141" s="175" t="s">
        <v>3012</v>
      </c>
      <c r="C141" s="186" t="s">
        <v>3013</v>
      </c>
      <c r="D141" s="176" t="s">
        <v>445</v>
      </c>
      <c r="E141" s="177">
        <v>190</v>
      </c>
      <c r="F141" s="178"/>
      <c r="G141" s="179">
        <f t="shared" si="42"/>
        <v>0</v>
      </c>
      <c r="H141" s="178"/>
      <c r="I141" s="179">
        <f t="shared" si="43"/>
        <v>0</v>
      </c>
      <c r="J141" s="178"/>
      <c r="K141" s="179">
        <f t="shared" si="44"/>
        <v>0</v>
      </c>
      <c r="L141" s="179">
        <v>15</v>
      </c>
      <c r="M141" s="179">
        <f t="shared" si="45"/>
        <v>0</v>
      </c>
      <c r="N141" s="179">
        <v>0</v>
      </c>
      <c r="O141" s="179">
        <f t="shared" si="46"/>
        <v>0</v>
      </c>
      <c r="P141" s="179">
        <v>0</v>
      </c>
      <c r="Q141" s="179">
        <f t="shared" si="47"/>
        <v>0</v>
      </c>
      <c r="R141" s="179"/>
      <c r="S141" s="179" t="s">
        <v>282</v>
      </c>
      <c r="T141" s="180" t="s">
        <v>283</v>
      </c>
      <c r="U141" s="157">
        <v>0</v>
      </c>
      <c r="V141" s="157">
        <f t="shared" si="48"/>
        <v>0</v>
      </c>
      <c r="W141" s="157"/>
      <c r="X141" s="157" t="s">
        <v>284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285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4">
        <v>128</v>
      </c>
      <c r="B142" s="175" t="s">
        <v>3014</v>
      </c>
      <c r="C142" s="186" t="s">
        <v>3015</v>
      </c>
      <c r="D142" s="176" t="s">
        <v>445</v>
      </c>
      <c r="E142" s="177">
        <v>18</v>
      </c>
      <c r="F142" s="178"/>
      <c r="G142" s="179">
        <f t="shared" si="42"/>
        <v>0</v>
      </c>
      <c r="H142" s="178"/>
      <c r="I142" s="179">
        <f t="shared" si="43"/>
        <v>0</v>
      </c>
      <c r="J142" s="178"/>
      <c r="K142" s="179">
        <f t="shared" si="44"/>
        <v>0</v>
      </c>
      <c r="L142" s="179">
        <v>15</v>
      </c>
      <c r="M142" s="179">
        <f t="shared" si="45"/>
        <v>0</v>
      </c>
      <c r="N142" s="179">
        <v>0</v>
      </c>
      <c r="O142" s="179">
        <f t="shared" si="46"/>
        <v>0</v>
      </c>
      <c r="P142" s="179">
        <v>0</v>
      </c>
      <c r="Q142" s="179">
        <f t="shared" si="47"/>
        <v>0</v>
      </c>
      <c r="R142" s="179"/>
      <c r="S142" s="179" t="s">
        <v>282</v>
      </c>
      <c r="T142" s="180" t="s">
        <v>283</v>
      </c>
      <c r="U142" s="157">
        <v>0</v>
      </c>
      <c r="V142" s="157">
        <f t="shared" si="48"/>
        <v>0</v>
      </c>
      <c r="W142" s="157"/>
      <c r="X142" s="157" t="s">
        <v>284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285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4">
        <v>129</v>
      </c>
      <c r="B143" s="175" t="s">
        <v>3016</v>
      </c>
      <c r="C143" s="186" t="s">
        <v>3017</v>
      </c>
      <c r="D143" s="176" t="s">
        <v>1928</v>
      </c>
      <c r="E143" s="177">
        <v>65</v>
      </c>
      <c r="F143" s="178"/>
      <c r="G143" s="179">
        <f t="shared" si="42"/>
        <v>0</v>
      </c>
      <c r="H143" s="178"/>
      <c r="I143" s="179">
        <f t="shared" si="43"/>
        <v>0</v>
      </c>
      <c r="J143" s="178"/>
      <c r="K143" s="179">
        <f t="shared" si="44"/>
        <v>0</v>
      </c>
      <c r="L143" s="179">
        <v>15</v>
      </c>
      <c r="M143" s="179">
        <f t="shared" si="45"/>
        <v>0</v>
      </c>
      <c r="N143" s="179">
        <v>0</v>
      </c>
      <c r="O143" s="179">
        <f t="shared" si="46"/>
        <v>0</v>
      </c>
      <c r="P143" s="179">
        <v>0</v>
      </c>
      <c r="Q143" s="179">
        <f t="shared" si="47"/>
        <v>0</v>
      </c>
      <c r="R143" s="179"/>
      <c r="S143" s="179" t="s">
        <v>282</v>
      </c>
      <c r="T143" s="180" t="s">
        <v>283</v>
      </c>
      <c r="U143" s="157">
        <v>0</v>
      </c>
      <c r="V143" s="157">
        <f t="shared" si="48"/>
        <v>0</v>
      </c>
      <c r="W143" s="157"/>
      <c r="X143" s="157" t="s">
        <v>292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293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4">
        <v>130</v>
      </c>
      <c r="B144" s="175" t="s">
        <v>3018</v>
      </c>
      <c r="C144" s="186" t="s">
        <v>3019</v>
      </c>
      <c r="D144" s="176" t="s">
        <v>1928</v>
      </c>
      <c r="E144" s="177">
        <v>15</v>
      </c>
      <c r="F144" s="178"/>
      <c r="G144" s="179">
        <f t="shared" si="42"/>
        <v>0</v>
      </c>
      <c r="H144" s="178"/>
      <c r="I144" s="179">
        <f t="shared" si="43"/>
        <v>0</v>
      </c>
      <c r="J144" s="178"/>
      <c r="K144" s="179">
        <f t="shared" si="44"/>
        <v>0</v>
      </c>
      <c r="L144" s="179">
        <v>15</v>
      </c>
      <c r="M144" s="179">
        <f t="shared" si="45"/>
        <v>0</v>
      </c>
      <c r="N144" s="179">
        <v>0</v>
      </c>
      <c r="O144" s="179">
        <f t="shared" si="46"/>
        <v>0</v>
      </c>
      <c r="P144" s="179">
        <v>0</v>
      </c>
      <c r="Q144" s="179">
        <f t="shared" si="47"/>
        <v>0</v>
      </c>
      <c r="R144" s="179"/>
      <c r="S144" s="179" t="s">
        <v>282</v>
      </c>
      <c r="T144" s="180" t="s">
        <v>283</v>
      </c>
      <c r="U144" s="157">
        <v>0</v>
      </c>
      <c r="V144" s="157">
        <f t="shared" si="48"/>
        <v>0</v>
      </c>
      <c r="W144" s="157"/>
      <c r="X144" s="157" t="s">
        <v>292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293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4">
        <v>131</v>
      </c>
      <c r="B145" s="175" t="s">
        <v>3020</v>
      </c>
      <c r="C145" s="186" t="s">
        <v>3021</v>
      </c>
      <c r="D145" s="176" t="s">
        <v>1928</v>
      </c>
      <c r="E145" s="177">
        <v>17</v>
      </c>
      <c r="F145" s="178"/>
      <c r="G145" s="179">
        <f t="shared" si="42"/>
        <v>0</v>
      </c>
      <c r="H145" s="178"/>
      <c r="I145" s="179">
        <f t="shared" si="43"/>
        <v>0</v>
      </c>
      <c r="J145" s="178"/>
      <c r="K145" s="179">
        <f t="shared" si="44"/>
        <v>0</v>
      </c>
      <c r="L145" s="179">
        <v>15</v>
      </c>
      <c r="M145" s="179">
        <f t="shared" si="45"/>
        <v>0</v>
      </c>
      <c r="N145" s="179">
        <v>0</v>
      </c>
      <c r="O145" s="179">
        <f t="shared" si="46"/>
        <v>0</v>
      </c>
      <c r="P145" s="179">
        <v>0</v>
      </c>
      <c r="Q145" s="179">
        <f t="shared" si="47"/>
        <v>0</v>
      </c>
      <c r="R145" s="179"/>
      <c r="S145" s="179" t="s">
        <v>282</v>
      </c>
      <c r="T145" s="180" t="s">
        <v>283</v>
      </c>
      <c r="U145" s="157">
        <v>0</v>
      </c>
      <c r="V145" s="157">
        <f t="shared" si="48"/>
        <v>0</v>
      </c>
      <c r="W145" s="157"/>
      <c r="X145" s="157" t="s">
        <v>284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285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74">
        <v>132</v>
      </c>
      <c r="B146" s="175" t="s">
        <v>3022</v>
      </c>
      <c r="C146" s="186" t="s">
        <v>3023</v>
      </c>
      <c r="D146" s="176" t="s">
        <v>1928</v>
      </c>
      <c r="E146" s="177">
        <v>34</v>
      </c>
      <c r="F146" s="178"/>
      <c r="G146" s="179">
        <f t="shared" si="42"/>
        <v>0</v>
      </c>
      <c r="H146" s="178"/>
      <c r="I146" s="179">
        <f t="shared" si="43"/>
        <v>0</v>
      </c>
      <c r="J146" s="178"/>
      <c r="K146" s="179">
        <f t="shared" si="44"/>
        <v>0</v>
      </c>
      <c r="L146" s="179">
        <v>15</v>
      </c>
      <c r="M146" s="179">
        <f t="shared" si="45"/>
        <v>0</v>
      </c>
      <c r="N146" s="179">
        <v>0</v>
      </c>
      <c r="O146" s="179">
        <f t="shared" si="46"/>
        <v>0</v>
      </c>
      <c r="P146" s="179">
        <v>0</v>
      </c>
      <c r="Q146" s="179">
        <f t="shared" si="47"/>
        <v>0</v>
      </c>
      <c r="R146" s="179"/>
      <c r="S146" s="179" t="s">
        <v>282</v>
      </c>
      <c r="T146" s="180" t="s">
        <v>283</v>
      </c>
      <c r="U146" s="157">
        <v>0</v>
      </c>
      <c r="V146" s="157">
        <f t="shared" si="48"/>
        <v>0</v>
      </c>
      <c r="W146" s="157"/>
      <c r="X146" s="157" t="s">
        <v>284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285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4">
        <v>133</v>
      </c>
      <c r="B147" s="175" t="s">
        <v>3024</v>
      </c>
      <c r="C147" s="186" t="s">
        <v>3025</v>
      </c>
      <c r="D147" s="176" t="s">
        <v>1928</v>
      </c>
      <c r="E147" s="177">
        <v>7</v>
      </c>
      <c r="F147" s="178"/>
      <c r="G147" s="179">
        <f t="shared" si="42"/>
        <v>0</v>
      </c>
      <c r="H147" s="178"/>
      <c r="I147" s="179">
        <f t="shared" si="43"/>
        <v>0</v>
      </c>
      <c r="J147" s="178"/>
      <c r="K147" s="179">
        <f t="shared" si="44"/>
        <v>0</v>
      </c>
      <c r="L147" s="179">
        <v>15</v>
      </c>
      <c r="M147" s="179">
        <f t="shared" si="45"/>
        <v>0</v>
      </c>
      <c r="N147" s="179">
        <v>0</v>
      </c>
      <c r="O147" s="179">
        <f t="shared" si="46"/>
        <v>0</v>
      </c>
      <c r="P147" s="179">
        <v>0</v>
      </c>
      <c r="Q147" s="179">
        <f t="shared" si="47"/>
        <v>0</v>
      </c>
      <c r="R147" s="179"/>
      <c r="S147" s="179" t="s">
        <v>282</v>
      </c>
      <c r="T147" s="180" t="s">
        <v>283</v>
      </c>
      <c r="U147" s="157">
        <v>0</v>
      </c>
      <c r="V147" s="157">
        <f t="shared" si="48"/>
        <v>0</v>
      </c>
      <c r="W147" s="157"/>
      <c r="X147" s="157" t="s">
        <v>284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285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4">
        <v>134</v>
      </c>
      <c r="B148" s="175" t="s">
        <v>3026</v>
      </c>
      <c r="C148" s="186" t="s">
        <v>3027</v>
      </c>
      <c r="D148" s="176" t="s">
        <v>1928</v>
      </c>
      <c r="E148" s="177">
        <v>5</v>
      </c>
      <c r="F148" s="178"/>
      <c r="G148" s="179">
        <f t="shared" si="42"/>
        <v>0</v>
      </c>
      <c r="H148" s="178"/>
      <c r="I148" s="179">
        <f t="shared" si="43"/>
        <v>0</v>
      </c>
      <c r="J148" s="178"/>
      <c r="K148" s="179">
        <f t="shared" si="44"/>
        <v>0</v>
      </c>
      <c r="L148" s="179">
        <v>15</v>
      </c>
      <c r="M148" s="179">
        <f t="shared" si="45"/>
        <v>0</v>
      </c>
      <c r="N148" s="179">
        <v>0</v>
      </c>
      <c r="O148" s="179">
        <f t="shared" si="46"/>
        <v>0</v>
      </c>
      <c r="P148" s="179">
        <v>0</v>
      </c>
      <c r="Q148" s="179">
        <f t="shared" si="47"/>
        <v>0</v>
      </c>
      <c r="R148" s="179"/>
      <c r="S148" s="179" t="s">
        <v>282</v>
      </c>
      <c r="T148" s="180" t="s">
        <v>283</v>
      </c>
      <c r="U148" s="157">
        <v>0</v>
      </c>
      <c r="V148" s="157">
        <f t="shared" si="48"/>
        <v>0</v>
      </c>
      <c r="W148" s="157"/>
      <c r="X148" s="157" t="s">
        <v>284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285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4">
        <v>135</v>
      </c>
      <c r="B149" s="175" t="s">
        <v>3028</v>
      </c>
      <c r="C149" s="186" t="s">
        <v>3029</v>
      </c>
      <c r="D149" s="176" t="s">
        <v>1928</v>
      </c>
      <c r="E149" s="177">
        <v>7</v>
      </c>
      <c r="F149" s="178"/>
      <c r="G149" s="179">
        <f t="shared" si="42"/>
        <v>0</v>
      </c>
      <c r="H149" s="178"/>
      <c r="I149" s="179">
        <f t="shared" si="43"/>
        <v>0</v>
      </c>
      <c r="J149" s="178"/>
      <c r="K149" s="179">
        <f t="shared" si="44"/>
        <v>0</v>
      </c>
      <c r="L149" s="179">
        <v>15</v>
      </c>
      <c r="M149" s="179">
        <f t="shared" si="45"/>
        <v>0</v>
      </c>
      <c r="N149" s="179">
        <v>0</v>
      </c>
      <c r="O149" s="179">
        <f t="shared" si="46"/>
        <v>0</v>
      </c>
      <c r="P149" s="179">
        <v>0</v>
      </c>
      <c r="Q149" s="179">
        <f t="shared" si="47"/>
        <v>0</v>
      </c>
      <c r="R149" s="179"/>
      <c r="S149" s="179" t="s">
        <v>282</v>
      </c>
      <c r="T149" s="180" t="s">
        <v>283</v>
      </c>
      <c r="U149" s="157">
        <v>0</v>
      </c>
      <c r="V149" s="157">
        <f t="shared" si="48"/>
        <v>0</v>
      </c>
      <c r="W149" s="157"/>
      <c r="X149" s="157" t="s">
        <v>284</v>
      </c>
      <c r="Y149" s="148"/>
      <c r="Z149" s="148"/>
      <c r="AA149" s="148"/>
      <c r="AB149" s="148"/>
      <c r="AC149" s="148"/>
      <c r="AD149" s="148"/>
      <c r="AE149" s="148"/>
      <c r="AF149" s="148"/>
      <c r="AG149" s="148" t="s">
        <v>285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4">
        <v>136</v>
      </c>
      <c r="B150" s="175" t="s">
        <v>3030</v>
      </c>
      <c r="C150" s="186" t="s">
        <v>3031</v>
      </c>
      <c r="D150" s="176" t="s">
        <v>1928</v>
      </c>
      <c r="E150" s="177">
        <v>20</v>
      </c>
      <c r="F150" s="178"/>
      <c r="G150" s="179">
        <f t="shared" si="42"/>
        <v>0</v>
      </c>
      <c r="H150" s="178"/>
      <c r="I150" s="179">
        <f t="shared" si="43"/>
        <v>0</v>
      </c>
      <c r="J150" s="178"/>
      <c r="K150" s="179">
        <f t="shared" si="44"/>
        <v>0</v>
      </c>
      <c r="L150" s="179">
        <v>15</v>
      </c>
      <c r="M150" s="179">
        <f t="shared" si="45"/>
        <v>0</v>
      </c>
      <c r="N150" s="179">
        <v>0</v>
      </c>
      <c r="O150" s="179">
        <f t="shared" si="46"/>
        <v>0</v>
      </c>
      <c r="P150" s="179">
        <v>0</v>
      </c>
      <c r="Q150" s="179">
        <f t="shared" si="47"/>
        <v>0</v>
      </c>
      <c r="R150" s="179"/>
      <c r="S150" s="179" t="s">
        <v>282</v>
      </c>
      <c r="T150" s="180" t="s">
        <v>283</v>
      </c>
      <c r="U150" s="157">
        <v>0</v>
      </c>
      <c r="V150" s="157">
        <f t="shared" si="48"/>
        <v>0</v>
      </c>
      <c r="W150" s="157"/>
      <c r="X150" s="157" t="s">
        <v>284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285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4">
        <v>137</v>
      </c>
      <c r="B151" s="175" t="s">
        <v>3032</v>
      </c>
      <c r="C151" s="186" t="s">
        <v>3033</v>
      </c>
      <c r="D151" s="176" t="s">
        <v>1928</v>
      </c>
      <c r="E151" s="177">
        <v>50</v>
      </c>
      <c r="F151" s="178"/>
      <c r="G151" s="179">
        <f t="shared" si="42"/>
        <v>0</v>
      </c>
      <c r="H151" s="178"/>
      <c r="I151" s="179">
        <f t="shared" si="43"/>
        <v>0</v>
      </c>
      <c r="J151" s="178"/>
      <c r="K151" s="179">
        <f t="shared" si="44"/>
        <v>0</v>
      </c>
      <c r="L151" s="179">
        <v>15</v>
      </c>
      <c r="M151" s="179">
        <f t="shared" si="45"/>
        <v>0</v>
      </c>
      <c r="N151" s="179">
        <v>0</v>
      </c>
      <c r="O151" s="179">
        <f t="shared" si="46"/>
        <v>0</v>
      </c>
      <c r="P151" s="179">
        <v>0</v>
      </c>
      <c r="Q151" s="179">
        <f t="shared" si="47"/>
        <v>0</v>
      </c>
      <c r="R151" s="179"/>
      <c r="S151" s="179" t="s">
        <v>282</v>
      </c>
      <c r="T151" s="180" t="s">
        <v>283</v>
      </c>
      <c r="U151" s="157">
        <v>0</v>
      </c>
      <c r="V151" s="157">
        <f t="shared" si="48"/>
        <v>0</v>
      </c>
      <c r="W151" s="157"/>
      <c r="X151" s="157" t="s">
        <v>284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285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4">
        <v>138</v>
      </c>
      <c r="B152" s="175" t="s">
        <v>3034</v>
      </c>
      <c r="C152" s="186" t="s">
        <v>3035</v>
      </c>
      <c r="D152" s="176" t="s">
        <v>1671</v>
      </c>
      <c r="E152" s="177">
        <v>3</v>
      </c>
      <c r="F152" s="178"/>
      <c r="G152" s="179">
        <f t="shared" si="42"/>
        <v>0</v>
      </c>
      <c r="H152" s="178"/>
      <c r="I152" s="179">
        <f t="shared" si="43"/>
        <v>0</v>
      </c>
      <c r="J152" s="178"/>
      <c r="K152" s="179">
        <f t="shared" si="44"/>
        <v>0</v>
      </c>
      <c r="L152" s="179">
        <v>15</v>
      </c>
      <c r="M152" s="179">
        <f t="shared" si="45"/>
        <v>0</v>
      </c>
      <c r="N152" s="179">
        <v>0</v>
      </c>
      <c r="O152" s="179">
        <f t="shared" si="46"/>
        <v>0</v>
      </c>
      <c r="P152" s="179">
        <v>0</v>
      </c>
      <c r="Q152" s="179">
        <f t="shared" si="47"/>
        <v>0</v>
      </c>
      <c r="R152" s="179"/>
      <c r="S152" s="179" t="s">
        <v>282</v>
      </c>
      <c r="T152" s="180" t="s">
        <v>283</v>
      </c>
      <c r="U152" s="157">
        <v>0</v>
      </c>
      <c r="V152" s="157">
        <f t="shared" si="48"/>
        <v>0</v>
      </c>
      <c r="W152" s="157"/>
      <c r="X152" s="157" t="s">
        <v>284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285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4">
        <v>139</v>
      </c>
      <c r="B153" s="175" t="s">
        <v>3036</v>
      </c>
      <c r="C153" s="186" t="s">
        <v>3037</v>
      </c>
      <c r="D153" s="176" t="s">
        <v>1928</v>
      </c>
      <c r="E153" s="177">
        <v>25</v>
      </c>
      <c r="F153" s="178"/>
      <c r="G153" s="179">
        <f t="shared" si="42"/>
        <v>0</v>
      </c>
      <c r="H153" s="178"/>
      <c r="I153" s="179">
        <f t="shared" si="43"/>
        <v>0</v>
      </c>
      <c r="J153" s="178"/>
      <c r="K153" s="179">
        <f t="shared" si="44"/>
        <v>0</v>
      </c>
      <c r="L153" s="179">
        <v>15</v>
      </c>
      <c r="M153" s="179">
        <f t="shared" si="45"/>
        <v>0</v>
      </c>
      <c r="N153" s="179">
        <v>0</v>
      </c>
      <c r="O153" s="179">
        <f t="shared" si="46"/>
        <v>0</v>
      </c>
      <c r="P153" s="179">
        <v>0</v>
      </c>
      <c r="Q153" s="179">
        <f t="shared" si="47"/>
        <v>0</v>
      </c>
      <c r="R153" s="179"/>
      <c r="S153" s="179" t="s">
        <v>282</v>
      </c>
      <c r="T153" s="180" t="s">
        <v>283</v>
      </c>
      <c r="U153" s="157">
        <v>0</v>
      </c>
      <c r="V153" s="157">
        <f t="shared" si="48"/>
        <v>0</v>
      </c>
      <c r="W153" s="157"/>
      <c r="X153" s="157" t="s">
        <v>284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285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4">
        <v>140</v>
      </c>
      <c r="B154" s="175" t="s">
        <v>3038</v>
      </c>
      <c r="C154" s="186" t="s">
        <v>3039</v>
      </c>
      <c r="D154" s="176" t="s">
        <v>445</v>
      </c>
      <c r="E154" s="177">
        <v>22</v>
      </c>
      <c r="F154" s="178"/>
      <c r="G154" s="179">
        <f t="shared" si="42"/>
        <v>0</v>
      </c>
      <c r="H154" s="178"/>
      <c r="I154" s="179">
        <f t="shared" si="43"/>
        <v>0</v>
      </c>
      <c r="J154" s="178"/>
      <c r="K154" s="179">
        <f t="shared" si="44"/>
        <v>0</v>
      </c>
      <c r="L154" s="179">
        <v>15</v>
      </c>
      <c r="M154" s="179">
        <f t="shared" si="45"/>
        <v>0</v>
      </c>
      <c r="N154" s="179">
        <v>0</v>
      </c>
      <c r="O154" s="179">
        <f t="shared" si="46"/>
        <v>0</v>
      </c>
      <c r="P154" s="179">
        <v>0</v>
      </c>
      <c r="Q154" s="179">
        <f t="shared" si="47"/>
        <v>0</v>
      </c>
      <c r="R154" s="179"/>
      <c r="S154" s="179" t="s">
        <v>282</v>
      </c>
      <c r="T154" s="180" t="s">
        <v>283</v>
      </c>
      <c r="U154" s="157">
        <v>0</v>
      </c>
      <c r="V154" s="157">
        <f t="shared" si="48"/>
        <v>0</v>
      </c>
      <c r="W154" s="157"/>
      <c r="X154" s="157" t="s">
        <v>284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285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4">
        <v>141</v>
      </c>
      <c r="B155" s="175" t="s">
        <v>3040</v>
      </c>
      <c r="C155" s="186" t="s">
        <v>3041</v>
      </c>
      <c r="D155" s="176" t="s">
        <v>1928</v>
      </c>
      <c r="E155" s="177">
        <v>2</v>
      </c>
      <c r="F155" s="178"/>
      <c r="G155" s="179">
        <f t="shared" si="42"/>
        <v>0</v>
      </c>
      <c r="H155" s="178"/>
      <c r="I155" s="179">
        <f t="shared" si="43"/>
        <v>0</v>
      </c>
      <c r="J155" s="178"/>
      <c r="K155" s="179">
        <f t="shared" si="44"/>
        <v>0</v>
      </c>
      <c r="L155" s="179">
        <v>15</v>
      </c>
      <c r="M155" s="179">
        <f t="shared" si="45"/>
        <v>0</v>
      </c>
      <c r="N155" s="179">
        <v>0</v>
      </c>
      <c r="O155" s="179">
        <f t="shared" si="46"/>
        <v>0</v>
      </c>
      <c r="P155" s="179">
        <v>0</v>
      </c>
      <c r="Q155" s="179">
        <f t="shared" si="47"/>
        <v>0</v>
      </c>
      <c r="R155" s="179"/>
      <c r="S155" s="179" t="s">
        <v>282</v>
      </c>
      <c r="T155" s="180" t="s">
        <v>283</v>
      </c>
      <c r="U155" s="157">
        <v>0</v>
      </c>
      <c r="V155" s="157">
        <f t="shared" si="48"/>
        <v>0</v>
      </c>
      <c r="W155" s="157"/>
      <c r="X155" s="157" t="s">
        <v>284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285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74">
        <v>142</v>
      </c>
      <c r="B156" s="175" t="s">
        <v>3042</v>
      </c>
      <c r="C156" s="186" t="s">
        <v>3043</v>
      </c>
      <c r="D156" s="176" t="s">
        <v>1928</v>
      </c>
      <c r="E156" s="177">
        <v>7</v>
      </c>
      <c r="F156" s="178"/>
      <c r="G156" s="179">
        <f t="shared" si="42"/>
        <v>0</v>
      </c>
      <c r="H156" s="178"/>
      <c r="I156" s="179">
        <f t="shared" si="43"/>
        <v>0</v>
      </c>
      <c r="J156" s="178"/>
      <c r="K156" s="179">
        <f t="shared" si="44"/>
        <v>0</v>
      </c>
      <c r="L156" s="179">
        <v>15</v>
      </c>
      <c r="M156" s="179">
        <f t="shared" si="45"/>
        <v>0</v>
      </c>
      <c r="N156" s="179">
        <v>0</v>
      </c>
      <c r="O156" s="179">
        <f t="shared" si="46"/>
        <v>0</v>
      </c>
      <c r="P156" s="179">
        <v>0</v>
      </c>
      <c r="Q156" s="179">
        <f t="shared" si="47"/>
        <v>0</v>
      </c>
      <c r="R156" s="179"/>
      <c r="S156" s="179" t="s">
        <v>282</v>
      </c>
      <c r="T156" s="180" t="s">
        <v>283</v>
      </c>
      <c r="U156" s="157">
        <v>0</v>
      </c>
      <c r="V156" s="157">
        <f t="shared" si="48"/>
        <v>0</v>
      </c>
      <c r="W156" s="157"/>
      <c r="X156" s="157" t="s">
        <v>284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285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4">
        <v>143</v>
      </c>
      <c r="B157" s="175" t="s">
        <v>3044</v>
      </c>
      <c r="C157" s="186" t="s">
        <v>3045</v>
      </c>
      <c r="D157" s="176" t="s">
        <v>1928</v>
      </c>
      <c r="E157" s="177">
        <v>3</v>
      </c>
      <c r="F157" s="178"/>
      <c r="G157" s="179">
        <f t="shared" si="42"/>
        <v>0</v>
      </c>
      <c r="H157" s="178"/>
      <c r="I157" s="179">
        <f t="shared" si="43"/>
        <v>0</v>
      </c>
      <c r="J157" s="178"/>
      <c r="K157" s="179">
        <f t="shared" si="44"/>
        <v>0</v>
      </c>
      <c r="L157" s="179">
        <v>15</v>
      </c>
      <c r="M157" s="179">
        <f t="shared" si="45"/>
        <v>0</v>
      </c>
      <c r="N157" s="179">
        <v>0</v>
      </c>
      <c r="O157" s="179">
        <f t="shared" si="46"/>
        <v>0</v>
      </c>
      <c r="P157" s="179">
        <v>0</v>
      </c>
      <c r="Q157" s="179">
        <f t="shared" si="47"/>
        <v>0</v>
      </c>
      <c r="R157" s="179"/>
      <c r="S157" s="179" t="s">
        <v>282</v>
      </c>
      <c r="T157" s="180" t="s">
        <v>283</v>
      </c>
      <c r="U157" s="157">
        <v>0</v>
      </c>
      <c r="V157" s="157">
        <f t="shared" si="48"/>
        <v>0</v>
      </c>
      <c r="W157" s="157"/>
      <c r="X157" s="157" t="s">
        <v>292</v>
      </c>
      <c r="Y157" s="148"/>
      <c r="Z157" s="148"/>
      <c r="AA157" s="148"/>
      <c r="AB157" s="148"/>
      <c r="AC157" s="148"/>
      <c r="AD157" s="148"/>
      <c r="AE157" s="148"/>
      <c r="AF157" s="148"/>
      <c r="AG157" s="148" t="s">
        <v>293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67">
        <v>144</v>
      </c>
      <c r="B158" s="168" t="s">
        <v>3046</v>
      </c>
      <c r="C158" s="184" t="s">
        <v>3047</v>
      </c>
      <c r="D158" s="169" t="s">
        <v>1928</v>
      </c>
      <c r="E158" s="170">
        <v>1</v>
      </c>
      <c r="F158" s="171"/>
      <c r="G158" s="172">
        <f t="shared" si="42"/>
        <v>0</v>
      </c>
      <c r="H158" s="171"/>
      <c r="I158" s="172">
        <f t="shared" si="43"/>
        <v>0</v>
      </c>
      <c r="J158" s="171"/>
      <c r="K158" s="172">
        <f t="shared" si="44"/>
        <v>0</v>
      </c>
      <c r="L158" s="172">
        <v>15</v>
      </c>
      <c r="M158" s="172">
        <f t="shared" si="45"/>
        <v>0</v>
      </c>
      <c r="N158" s="172">
        <v>0</v>
      </c>
      <c r="O158" s="172">
        <f t="shared" si="46"/>
        <v>0</v>
      </c>
      <c r="P158" s="172">
        <v>0</v>
      </c>
      <c r="Q158" s="172">
        <f t="shared" si="47"/>
        <v>0</v>
      </c>
      <c r="R158" s="172"/>
      <c r="S158" s="172" t="s">
        <v>282</v>
      </c>
      <c r="T158" s="173" t="s">
        <v>283</v>
      </c>
      <c r="U158" s="157">
        <v>0</v>
      </c>
      <c r="V158" s="157">
        <f t="shared" si="48"/>
        <v>0</v>
      </c>
      <c r="W158" s="157"/>
      <c r="X158" s="157" t="s">
        <v>284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285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x14ac:dyDescent="0.2">
      <c r="A159" s="5"/>
      <c r="B159" s="6"/>
      <c r="C159" s="187"/>
      <c r="D159" s="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AE159">
        <v>15</v>
      </c>
      <c r="AF159">
        <v>21</v>
      </c>
    </row>
    <row r="160" spans="1:60" x14ac:dyDescent="0.2">
      <c r="A160" s="151"/>
      <c r="B160" s="152" t="s">
        <v>29</v>
      </c>
      <c r="C160" s="188"/>
      <c r="D160" s="153"/>
      <c r="E160" s="154"/>
      <c r="F160" s="154"/>
      <c r="G160" s="182">
        <f>G8+G18+G39+G67+G89+G127+G139</f>
        <v>0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AE160">
        <f>SUMIF(L7:L158,AE159,G7:G158)</f>
        <v>0</v>
      </c>
      <c r="AF160">
        <f>SUMIF(L7:L158,AF159,G7:G158)</f>
        <v>0</v>
      </c>
      <c r="AG160" t="s">
        <v>1923</v>
      </c>
    </row>
    <row r="161" spans="3:33" x14ac:dyDescent="0.2">
      <c r="C161" s="189"/>
      <c r="D161" s="139"/>
      <c r="AG161" t="s">
        <v>1925</v>
      </c>
    </row>
    <row r="162" spans="3:33" x14ac:dyDescent="0.2">
      <c r="D162" s="139"/>
    </row>
    <row r="163" spans="3:33" x14ac:dyDescent="0.2">
      <c r="D163" s="139"/>
    </row>
    <row r="164" spans="3:33" x14ac:dyDescent="0.2">
      <c r="D164" s="139"/>
    </row>
    <row r="165" spans="3:33" x14ac:dyDescent="0.2">
      <c r="D165" s="139"/>
    </row>
    <row r="166" spans="3:33" x14ac:dyDescent="0.2">
      <c r="D166" s="139"/>
    </row>
    <row r="167" spans="3:33" x14ac:dyDescent="0.2">
      <c r="D167" s="139"/>
    </row>
    <row r="168" spans="3:33" x14ac:dyDescent="0.2">
      <c r="D168" s="139"/>
    </row>
    <row r="169" spans="3:33" x14ac:dyDescent="0.2">
      <c r="D169" s="139"/>
    </row>
    <row r="170" spans="3:33" x14ac:dyDescent="0.2">
      <c r="D170" s="139"/>
    </row>
    <row r="171" spans="3:33" x14ac:dyDescent="0.2">
      <c r="D171" s="139"/>
    </row>
    <row r="172" spans="3:33" x14ac:dyDescent="0.2">
      <c r="D172" s="139"/>
    </row>
    <row r="173" spans="3:33" x14ac:dyDescent="0.2">
      <c r="D173" s="139"/>
    </row>
    <row r="174" spans="3:33" x14ac:dyDescent="0.2">
      <c r="D174" s="139"/>
    </row>
    <row r="175" spans="3:33" x14ac:dyDescent="0.2">
      <c r="D175" s="139"/>
    </row>
    <row r="176" spans="3:33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iB7FjSg5MMKSeWAkxGJyuZiFLvvkk67w/NSwF/Jynn0FxvQcSt6C3DL3URzer3beYbynMcowbIEakJz0XkTWjQ==" saltValue="D9lEnmADGk6rR8dh2LpCx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58</v>
      </c>
      <c r="C3" s="245" t="s">
        <v>59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84</v>
      </c>
      <c r="C4" s="248" t="s">
        <v>85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249</v>
      </c>
      <c r="C8" s="183" t="s">
        <v>27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5"/>
      <c r="S8" s="165"/>
      <c r="T8" s="166"/>
      <c r="U8" s="160"/>
      <c r="V8" s="160">
        <f>SUM(V9:V10)</f>
        <v>0</v>
      </c>
      <c r="W8" s="160"/>
      <c r="X8" s="160"/>
      <c r="AG8" t="s">
        <v>278</v>
      </c>
    </row>
    <row r="9" spans="1:60" outlineLevel="1" x14ac:dyDescent="0.2">
      <c r="A9" s="174">
        <v>1</v>
      </c>
      <c r="B9" s="175" t="s">
        <v>3048</v>
      </c>
      <c r="C9" s="186" t="s">
        <v>3049</v>
      </c>
      <c r="D9" s="176" t="s">
        <v>2372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15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282</v>
      </c>
      <c r="T9" s="180" t="s">
        <v>283</v>
      </c>
      <c r="U9" s="157">
        <v>0</v>
      </c>
      <c r="V9" s="157">
        <f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2655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67">
        <v>2</v>
      </c>
      <c r="B10" s="168" t="s">
        <v>3050</v>
      </c>
      <c r="C10" s="184" t="s">
        <v>3051</v>
      </c>
      <c r="D10" s="169" t="s">
        <v>2372</v>
      </c>
      <c r="E10" s="170">
        <v>1</v>
      </c>
      <c r="F10" s="171"/>
      <c r="G10" s="172">
        <f>ROUND(E10*F10,2)</f>
        <v>0</v>
      </c>
      <c r="H10" s="171"/>
      <c r="I10" s="172">
        <f>ROUND(E10*H10,2)</f>
        <v>0</v>
      </c>
      <c r="J10" s="171"/>
      <c r="K10" s="172">
        <f>ROUND(E10*J10,2)</f>
        <v>0</v>
      </c>
      <c r="L10" s="172">
        <v>15</v>
      </c>
      <c r="M10" s="172">
        <f>G10*(1+L10/100)</f>
        <v>0</v>
      </c>
      <c r="N10" s="172">
        <v>0</v>
      </c>
      <c r="O10" s="172">
        <f>ROUND(E10*N10,2)</f>
        <v>0</v>
      </c>
      <c r="P10" s="172">
        <v>0</v>
      </c>
      <c r="Q10" s="172">
        <f>ROUND(E10*P10,2)</f>
        <v>0</v>
      </c>
      <c r="R10" s="172"/>
      <c r="S10" s="172" t="s">
        <v>282</v>
      </c>
      <c r="T10" s="173" t="s">
        <v>283</v>
      </c>
      <c r="U10" s="157">
        <v>0</v>
      </c>
      <c r="V10" s="157">
        <f>ROUND(E10*U10,2)</f>
        <v>0</v>
      </c>
      <c r="W10" s="157"/>
      <c r="X10" s="157" t="s">
        <v>292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2655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5"/>
      <c r="B11" s="6"/>
      <c r="C11" s="187"/>
      <c r="D11" s="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AE11">
        <v>15</v>
      </c>
      <c r="AF11">
        <v>21</v>
      </c>
    </row>
    <row r="12" spans="1:60" x14ac:dyDescent="0.2">
      <c r="A12" s="151"/>
      <c r="B12" s="152" t="s">
        <v>29</v>
      </c>
      <c r="C12" s="188"/>
      <c r="D12" s="153"/>
      <c r="E12" s="154"/>
      <c r="F12" s="154"/>
      <c r="G12" s="182">
        <f>G8</f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AE12">
        <f>SUMIF(L7:L10,AE11,G7:G10)</f>
        <v>0</v>
      </c>
      <c r="AF12">
        <f>SUMIF(L7:L10,AF11,G7:G10)</f>
        <v>0</v>
      </c>
      <c r="AG12" t="s">
        <v>1923</v>
      </c>
    </row>
    <row r="13" spans="1:60" x14ac:dyDescent="0.2">
      <c r="C13" s="189"/>
      <c r="D13" s="139"/>
      <c r="AG13" t="s">
        <v>1925</v>
      </c>
    </row>
    <row r="14" spans="1:60" x14ac:dyDescent="0.2">
      <c r="D14" s="139"/>
    </row>
    <row r="15" spans="1:60" x14ac:dyDescent="0.2">
      <c r="D15" s="139"/>
    </row>
    <row r="16" spans="1:60" x14ac:dyDescent="0.2">
      <c r="D16" s="139"/>
    </row>
    <row r="17" spans="4:4" x14ac:dyDescent="0.2">
      <c r="D17" s="139"/>
    </row>
    <row r="18" spans="4:4" x14ac:dyDescent="0.2">
      <c r="D18" s="139"/>
    </row>
    <row r="19" spans="4:4" x14ac:dyDescent="0.2">
      <c r="D19" s="139"/>
    </row>
    <row r="20" spans="4:4" x14ac:dyDescent="0.2">
      <c r="D20" s="139"/>
    </row>
    <row r="21" spans="4:4" x14ac:dyDescent="0.2">
      <c r="D21" s="139"/>
    </row>
    <row r="22" spans="4:4" x14ac:dyDescent="0.2">
      <c r="D22" s="139"/>
    </row>
    <row r="23" spans="4:4" x14ac:dyDescent="0.2">
      <c r="D23" s="139"/>
    </row>
    <row r="24" spans="4:4" x14ac:dyDescent="0.2">
      <c r="D24" s="139"/>
    </row>
    <row r="25" spans="4:4" x14ac:dyDescent="0.2">
      <c r="D25" s="139"/>
    </row>
    <row r="26" spans="4:4" x14ac:dyDescent="0.2">
      <c r="D26" s="139"/>
    </row>
    <row r="27" spans="4:4" x14ac:dyDescent="0.2">
      <c r="D27" s="139"/>
    </row>
    <row r="28" spans="4:4" x14ac:dyDescent="0.2">
      <c r="D28" s="139"/>
    </row>
    <row r="29" spans="4:4" x14ac:dyDescent="0.2">
      <c r="D29" s="139"/>
    </row>
    <row r="30" spans="4:4" x14ac:dyDescent="0.2">
      <c r="D30" s="139"/>
    </row>
    <row r="31" spans="4:4" x14ac:dyDescent="0.2">
      <c r="D31" s="139"/>
    </row>
    <row r="32" spans="4:4" x14ac:dyDescent="0.2">
      <c r="D32" s="139"/>
    </row>
    <row r="33" spans="4:4" x14ac:dyDescent="0.2">
      <c r="D33" s="139"/>
    </row>
    <row r="34" spans="4:4" x14ac:dyDescent="0.2">
      <c r="D34" s="139"/>
    </row>
    <row r="35" spans="4:4" x14ac:dyDescent="0.2">
      <c r="D35" s="139"/>
    </row>
    <row r="36" spans="4:4" x14ac:dyDescent="0.2">
      <c r="D36" s="139"/>
    </row>
    <row r="37" spans="4:4" x14ac:dyDescent="0.2">
      <c r="D37" s="139"/>
    </row>
    <row r="38" spans="4:4" x14ac:dyDescent="0.2">
      <c r="D38" s="139"/>
    </row>
    <row r="39" spans="4:4" x14ac:dyDescent="0.2">
      <c r="D39" s="139"/>
    </row>
    <row r="40" spans="4:4" x14ac:dyDescent="0.2">
      <c r="D40" s="139"/>
    </row>
    <row r="41" spans="4:4" x14ac:dyDescent="0.2">
      <c r="D41" s="139"/>
    </row>
    <row r="42" spans="4:4" x14ac:dyDescent="0.2">
      <c r="D42" s="139"/>
    </row>
    <row r="43" spans="4:4" x14ac:dyDescent="0.2">
      <c r="D43" s="139"/>
    </row>
    <row r="44" spans="4:4" x14ac:dyDescent="0.2">
      <c r="D44" s="139"/>
    </row>
    <row r="45" spans="4:4" x14ac:dyDescent="0.2">
      <c r="D45" s="139"/>
    </row>
    <row r="46" spans="4:4" x14ac:dyDescent="0.2">
      <c r="D46" s="139"/>
    </row>
    <row r="47" spans="4:4" x14ac:dyDescent="0.2">
      <c r="D47" s="139"/>
    </row>
    <row r="48" spans="4:4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cYRbOIbKnGj7XV6kon5zzvQmwUeKlIXVV+p3WhhZEUV9ytbMbs1+6scMnDri+E+7x5iFZsPU6JQV2ARmQj786g==" saltValue="vkriTp2uDeHlO/cu+vWgN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86</v>
      </c>
      <c r="C3" s="245" t="s">
        <v>87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50</v>
      </c>
      <c r="C4" s="248" t="s">
        <v>88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143</v>
      </c>
      <c r="C8" s="183" t="s">
        <v>144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5"/>
      <c r="S8" s="165"/>
      <c r="T8" s="166"/>
      <c r="U8" s="160"/>
      <c r="V8" s="160">
        <f>SUM(V9:V10)</f>
        <v>0</v>
      </c>
      <c r="W8" s="160"/>
      <c r="X8" s="160"/>
      <c r="AG8" t="s">
        <v>278</v>
      </c>
    </row>
    <row r="9" spans="1:60" outlineLevel="1" x14ac:dyDescent="0.2">
      <c r="A9" s="167">
        <v>1</v>
      </c>
      <c r="B9" s="168" t="s">
        <v>3052</v>
      </c>
      <c r="C9" s="184" t="s">
        <v>280</v>
      </c>
      <c r="D9" s="169" t="s">
        <v>281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282</v>
      </c>
      <c r="T9" s="173" t="s">
        <v>283</v>
      </c>
      <c r="U9" s="157">
        <v>0</v>
      </c>
      <c r="V9" s="157">
        <f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3053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3054</v>
      </c>
      <c r="D10" s="158"/>
      <c r="E10" s="159">
        <v>1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287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1" t="s">
        <v>277</v>
      </c>
      <c r="B11" s="162" t="s">
        <v>145</v>
      </c>
      <c r="C11" s="183" t="s">
        <v>147</v>
      </c>
      <c r="D11" s="163"/>
      <c r="E11" s="164"/>
      <c r="F11" s="165"/>
      <c r="G11" s="165">
        <f>SUMIF(AG12:AG25,"&lt;&gt;NOR",G12:G25)</f>
        <v>0</v>
      </c>
      <c r="H11" s="165"/>
      <c r="I11" s="165">
        <f>SUM(I12:I25)</f>
        <v>0</v>
      </c>
      <c r="J11" s="165"/>
      <c r="K11" s="165">
        <f>SUM(K12:K25)</f>
        <v>0</v>
      </c>
      <c r="L11" s="165"/>
      <c r="M11" s="165">
        <f>SUM(M12:M25)</f>
        <v>0</v>
      </c>
      <c r="N11" s="165"/>
      <c r="O11" s="165">
        <f>SUM(O12:O25)</f>
        <v>0</v>
      </c>
      <c r="P11" s="165"/>
      <c r="Q11" s="165">
        <f>SUM(Q12:Q25)</f>
        <v>0</v>
      </c>
      <c r="R11" s="165"/>
      <c r="S11" s="165"/>
      <c r="T11" s="166"/>
      <c r="U11" s="160"/>
      <c r="V11" s="160">
        <f>SUM(V12:V25)</f>
        <v>0</v>
      </c>
      <c r="W11" s="160"/>
      <c r="X11" s="160"/>
      <c r="AG11" t="s">
        <v>278</v>
      </c>
    </row>
    <row r="12" spans="1:60" outlineLevel="1" x14ac:dyDescent="0.2">
      <c r="A12" s="167">
        <v>2</v>
      </c>
      <c r="B12" s="168" t="s">
        <v>299</v>
      </c>
      <c r="C12" s="184" t="s">
        <v>300</v>
      </c>
      <c r="D12" s="169" t="s">
        <v>290</v>
      </c>
      <c r="E12" s="170">
        <v>75.706000000000003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/>
      <c r="S12" s="172" t="s">
        <v>291</v>
      </c>
      <c r="T12" s="173" t="s">
        <v>283</v>
      </c>
      <c r="U12" s="157">
        <v>0</v>
      </c>
      <c r="V12" s="157">
        <f>ROUND(E12*U12,2)</f>
        <v>0</v>
      </c>
      <c r="W12" s="157"/>
      <c r="X12" s="157" t="s">
        <v>292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3053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5" t="s">
        <v>3055</v>
      </c>
      <c r="D13" s="158"/>
      <c r="E13" s="159">
        <v>42.760000000000005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287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3056</v>
      </c>
      <c r="D14" s="158"/>
      <c r="E14" s="159">
        <v>29.950000000000003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287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5" t="s">
        <v>3057</v>
      </c>
      <c r="D15" s="158"/>
      <c r="E15" s="159">
        <v>3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287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3</v>
      </c>
      <c r="B16" s="168" t="s">
        <v>307</v>
      </c>
      <c r="C16" s="184" t="s">
        <v>308</v>
      </c>
      <c r="D16" s="169" t="s">
        <v>290</v>
      </c>
      <c r="E16" s="170">
        <v>75.706000000000003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291</v>
      </c>
      <c r="T16" s="173" t="s">
        <v>283</v>
      </c>
      <c r="U16" s="157">
        <v>0</v>
      </c>
      <c r="V16" s="157">
        <f>ROUND(E16*U16,2)</f>
        <v>0</v>
      </c>
      <c r="W16" s="157"/>
      <c r="X16" s="157" t="s">
        <v>292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3053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3055</v>
      </c>
      <c r="D17" s="158"/>
      <c r="E17" s="159">
        <v>42.760000000000005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287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3056</v>
      </c>
      <c r="D18" s="158"/>
      <c r="E18" s="159">
        <v>29.950000000000003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287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3057</v>
      </c>
      <c r="D19" s="158"/>
      <c r="E19" s="159">
        <v>3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287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7">
        <v>4</v>
      </c>
      <c r="B20" s="168" t="s">
        <v>326</v>
      </c>
      <c r="C20" s="184" t="s">
        <v>327</v>
      </c>
      <c r="D20" s="169" t="s">
        <v>290</v>
      </c>
      <c r="E20" s="170">
        <v>75.706000000000003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291</v>
      </c>
      <c r="T20" s="173" t="s">
        <v>283</v>
      </c>
      <c r="U20" s="157">
        <v>0</v>
      </c>
      <c r="V20" s="157">
        <f>ROUND(E20*U20,2)</f>
        <v>0</v>
      </c>
      <c r="W20" s="157"/>
      <c r="X20" s="157" t="s">
        <v>292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3053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5" t="s">
        <v>3058</v>
      </c>
      <c r="D21" s="158"/>
      <c r="E21" s="159">
        <v>75.710000000000008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287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5</v>
      </c>
      <c r="B22" s="168" t="s">
        <v>3059</v>
      </c>
      <c r="C22" s="184" t="s">
        <v>3060</v>
      </c>
      <c r="D22" s="169" t="s">
        <v>290</v>
      </c>
      <c r="E22" s="170">
        <v>75.706000000000003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291</v>
      </c>
      <c r="T22" s="173" t="s">
        <v>283</v>
      </c>
      <c r="U22" s="157">
        <v>0</v>
      </c>
      <c r="V22" s="157">
        <f>ROUND(E22*U22,2)</f>
        <v>0</v>
      </c>
      <c r="W22" s="157"/>
      <c r="X22" s="157" t="s">
        <v>292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3053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3058</v>
      </c>
      <c r="D23" s="158"/>
      <c r="E23" s="159">
        <v>75.710000000000008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287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7">
        <v>6</v>
      </c>
      <c r="B24" s="168" t="s">
        <v>333</v>
      </c>
      <c r="C24" s="184" t="s">
        <v>334</v>
      </c>
      <c r="D24" s="169" t="s">
        <v>290</v>
      </c>
      <c r="E24" s="170">
        <v>75.706000000000003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/>
      <c r="S24" s="172" t="s">
        <v>291</v>
      </c>
      <c r="T24" s="173" t="s">
        <v>283</v>
      </c>
      <c r="U24" s="157">
        <v>0</v>
      </c>
      <c r="V24" s="157">
        <f>ROUND(E24*U24,2)</f>
        <v>0</v>
      </c>
      <c r="W24" s="157"/>
      <c r="X24" s="157" t="s">
        <v>292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3053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3058</v>
      </c>
      <c r="D25" s="158"/>
      <c r="E25" s="159">
        <v>75.710000000000008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287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1" t="s">
        <v>277</v>
      </c>
      <c r="B26" s="162" t="s">
        <v>148</v>
      </c>
      <c r="C26" s="183" t="s">
        <v>149</v>
      </c>
      <c r="D26" s="163"/>
      <c r="E26" s="164"/>
      <c r="F26" s="165"/>
      <c r="G26" s="165">
        <f>SUMIF(AG27:AG35,"&lt;&gt;NOR",G27:G35)</f>
        <v>0</v>
      </c>
      <c r="H26" s="165"/>
      <c r="I26" s="165">
        <f>SUM(I27:I35)</f>
        <v>0</v>
      </c>
      <c r="J26" s="165"/>
      <c r="K26" s="165">
        <f>SUM(K27:K35)</f>
        <v>0</v>
      </c>
      <c r="L26" s="165"/>
      <c r="M26" s="165">
        <f>SUM(M27:M35)</f>
        <v>0</v>
      </c>
      <c r="N26" s="165"/>
      <c r="O26" s="165">
        <f>SUM(O27:O35)</f>
        <v>0</v>
      </c>
      <c r="P26" s="165"/>
      <c r="Q26" s="165">
        <f>SUM(Q27:Q35)</f>
        <v>0</v>
      </c>
      <c r="R26" s="165"/>
      <c r="S26" s="165"/>
      <c r="T26" s="166"/>
      <c r="U26" s="160"/>
      <c r="V26" s="160">
        <f>SUM(V27:V35)</f>
        <v>0</v>
      </c>
      <c r="W26" s="160"/>
      <c r="X26" s="160"/>
      <c r="AG26" t="s">
        <v>278</v>
      </c>
    </row>
    <row r="27" spans="1:60" outlineLevel="1" x14ac:dyDescent="0.2">
      <c r="A27" s="167">
        <v>7</v>
      </c>
      <c r="B27" s="168" t="s">
        <v>435</v>
      </c>
      <c r="C27" s="184" t="s">
        <v>3061</v>
      </c>
      <c r="D27" s="169" t="s">
        <v>353</v>
      </c>
      <c r="E27" s="170">
        <v>221.60000000000002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2"/>
      <c r="S27" s="172" t="s">
        <v>291</v>
      </c>
      <c r="T27" s="173" t="s">
        <v>283</v>
      </c>
      <c r="U27" s="157">
        <v>0</v>
      </c>
      <c r="V27" s="157">
        <f>ROUND(E27*U27,2)</f>
        <v>0</v>
      </c>
      <c r="W27" s="157"/>
      <c r="X27" s="157" t="s">
        <v>292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3053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3062</v>
      </c>
      <c r="D28" s="158"/>
      <c r="E28" s="159">
        <v>101.80000000000001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287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3063</v>
      </c>
      <c r="D29" s="158"/>
      <c r="E29" s="159">
        <v>119.80000000000001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287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7">
        <v>8</v>
      </c>
      <c r="B30" s="168" t="s">
        <v>438</v>
      </c>
      <c r="C30" s="184" t="s">
        <v>3064</v>
      </c>
      <c r="D30" s="169" t="s">
        <v>290</v>
      </c>
      <c r="E30" s="170">
        <v>3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/>
      <c r="S30" s="172" t="s">
        <v>291</v>
      </c>
      <c r="T30" s="173" t="s">
        <v>283</v>
      </c>
      <c r="U30" s="157">
        <v>0</v>
      </c>
      <c r="V30" s="157">
        <f>ROUND(E30*U30,2)</f>
        <v>0</v>
      </c>
      <c r="W30" s="157"/>
      <c r="X30" s="157" t="s">
        <v>292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3053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3057</v>
      </c>
      <c r="D31" s="158"/>
      <c r="E31" s="159">
        <v>3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287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9</v>
      </c>
      <c r="B32" s="168" t="s">
        <v>3065</v>
      </c>
      <c r="C32" s="184" t="s">
        <v>3066</v>
      </c>
      <c r="D32" s="169" t="s">
        <v>353</v>
      </c>
      <c r="E32" s="170">
        <v>14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/>
      <c r="S32" s="172" t="s">
        <v>291</v>
      </c>
      <c r="T32" s="173" t="s">
        <v>283</v>
      </c>
      <c r="U32" s="157">
        <v>0</v>
      </c>
      <c r="V32" s="157">
        <f>ROUND(E32*U32,2)</f>
        <v>0</v>
      </c>
      <c r="W32" s="157"/>
      <c r="X32" s="157" t="s">
        <v>292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3053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5" t="s">
        <v>3067</v>
      </c>
      <c r="D33" s="158"/>
      <c r="E33" s="159">
        <v>14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287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7">
        <v>10</v>
      </c>
      <c r="B34" s="168" t="s">
        <v>454</v>
      </c>
      <c r="C34" s="184" t="s">
        <v>455</v>
      </c>
      <c r="D34" s="169" t="s">
        <v>353</v>
      </c>
      <c r="E34" s="170">
        <v>16.100000000000001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 t="s">
        <v>456</v>
      </c>
      <c r="S34" s="172" t="s">
        <v>291</v>
      </c>
      <c r="T34" s="173" t="s">
        <v>283</v>
      </c>
      <c r="U34" s="157">
        <v>0</v>
      </c>
      <c r="V34" s="157">
        <f>ROUND(E34*U34,2)</f>
        <v>0</v>
      </c>
      <c r="W34" s="157"/>
      <c r="X34" s="157" t="s">
        <v>284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285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3068</v>
      </c>
      <c r="D35" s="158"/>
      <c r="E35" s="159">
        <v>16.100000000000001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287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61" t="s">
        <v>277</v>
      </c>
      <c r="B36" s="162" t="s">
        <v>152</v>
      </c>
      <c r="C36" s="183" t="s">
        <v>153</v>
      </c>
      <c r="D36" s="163"/>
      <c r="E36" s="164"/>
      <c r="F36" s="165"/>
      <c r="G36" s="165">
        <f>SUMIF(AG37:AG43,"&lt;&gt;NOR",G37:G43)</f>
        <v>0</v>
      </c>
      <c r="H36" s="165"/>
      <c r="I36" s="165">
        <f>SUM(I37:I43)</f>
        <v>0</v>
      </c>
      <c r="J36" s="165"/>
      <c r="K36" s="165">
        <f>SUM(K37:K43)</f>
        <v>0</v>
      </c>
      <c r="L36" s="165"/>
      <c r="M36" s="165">
        <f>SUM(M37:M43)</f>
        <v>0</v>
      </c>
      <c r="N36" s="165"/>
      <c r="O36" s="165">
        <f>SUM(O37:O43)</f>
        <v>0</v>
      </c>
      <c r="P36" s="165"/>
      <c r="Q36" s="165">
        <f>SUM(Q37:Q43)</f>
        <v>0</v>
      </c>
      <c r="R36" s="165"/>
      <c r="S36" s="165"/>
      <c r="T36" s="166"/>
      <c r="U36" s="160"/>
      <c r="V36" s="160">
        <f>SUM(V37:V43)</f>
        <v>0</v>
      </c>
      <c r="W36" s="160"/>
      <c r="X36" s="160"/>
      <c r="AG36" t="s">
        <v>278</v>
      </c>
    </row>
    <row r="37" spans="1:60" outlineLevel="1" x14ac:dyDescent="0.2">
      <c r="A37" s="167">
        <v>11</v>
      </c>
      <c r="B37" s="168" t="s">
        <v>682</v>
      </c>
      <c r="C37" s="184" t="s">
        <v>3069</v>
      </c>
      <c r="D37" s="169" t="s">
        <v>445</v>
      </c>
      <c r="E37" s="170">
        <v>8.5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/>
      <c r="S37" s="172" t="s">
        <v>291</v>
      </c>
      <c r="T37" s="173" t="s">
        <v>283</v>
      </c>
      <c r="U37" s="157">
        <v>0</v>
      </c>
      <c r="V37" s="157">
        <f>ROUND(E37*U37,2)</f>
        <v>0</v>
      </c>
      <c r="W37" s="157"/>
      <c r="X37" s="157" t="s">
        <v>292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3053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3070</v>
      </c>
      <c r="D38" s="158"/>
      <c r="E38" s="159">
        <v>5.5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287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3071</v>
      </c>
      <c r="D39" s="158"/>
      <c r="E39" s="159">
        <v>3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287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12</v>
      </c>
      <c r="B40" s="168" t="s">
        <v>686</v>
      </c>
      <c r="C40" s="184" t="s">
        <v>3072</v>
      </c>
      <c r="D40" s="169" t="s">
        <v>281</v>
      </c>
      <c r="E40" s="170">
        <v>55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456</v>
      </c>
      <c r="S40" s="172" t="s">
        <v>291</v>
      </c>
      <c r="T40" s="173" t="s">
        <v>283</v>
      </c>
      <c r="U40" s="157">
        <v>0</v>
      </c>
      <c r="V40" s="157">
        <f>ROUND(E40*U40,2)</f>
        <v>0</v>
      </c>
      <c r="W40" s="157"/>
      <c r="X40" s="157" t="s">
        <v>284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285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3073</v>
      </c>
      <c r="D41" s="158"/>
      <c r="E41" s="159">
        <v>55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287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7">
        <v>13</v>
      </c>
      <c r="B42" s="168" t="s">
        <v>3074</v>
      </c>
      <c r="C42" s="184" t="s">
        <v>3075</v>
      </c>
      <c r="D42" s="169" t="s">
        <v>281</v>
      </c>
      <c r="E42" s="170">
        <v>30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 t="s">
        <v>456</v>
      </c>
      <c r="S42" s="172" t="s">
        <v>291</v>
      </c>
      <c r="T42" s="173" t="s">
        <v>283</v>
      </c>
      <c r="U42" s="157">
        <v>0</v>
      </c>
      <c r="V42" s="157">
        <f>ROUND(E42*U42,2)</f>
        <v>0</v>
      </c>
      <c r="W42" s="157"/>
      <c r="X42" s="157" t="s">
        <v>284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285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5" t="s">
        <v>3076</v>
      </c>
      <c r="D43" s="158"/>
      <c r="E43" s="159">
        <v>30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287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1" t="s">
        <v>277</v>
      </c>
      <c r="B44" s="162" t="s">
        <v>156</v>
      </c>
      <c r="C44" s="183" t="s">
        <v>157</v>
      </c>
      <c r="D44" s="163"/>
      <c r="E44" s="164"/>
      <c r="F44" s="165"/>
      <c r="G44" s="165">
        <f>SUMIF(AG45:AG58,"&lt;&gt;NOR",G45:G58)</f>
        <v>0</v>
      </c>
      <c r="H44" s="165"/>
      <c r="I44" s="165">
        <f>SUM(I45:I58)</f>
        <v>0</v>
      </c>
      <c r="J44" s="165"/>
      <c r="K44" s="165">
        <f>SUM(K45:K58)</f>
        <v>0</v>
      </c>
      <c r="L44" s="165"/>
      <c r="M44" s="165">
        <f>SUM(M45:M58)</f>
        <v>0</v>
      </c>
      <c r="N44" s="165"/>
      <c r="O44" s="165">
        <f>SUM(O45:O58)</f>
        <v>0</v>
      </c>
      <c r="P44" s="165"/>
      <c r="Q44" s="165">
        <f>SUM(Q45:Q58)</f>
        <v>0</v>
      </c>
      <c r="R44" s="165"/>
      <c r="S44" s="165"/>
      <c r="T44" s="166"/>
      <c r="U44" s="160"/>
      <c r="V44" s="160">
        <f>SUM(V45:V58)</f>
        <v>0</v>
      </c>
      <c r="W44" s="160"/>
      <c r="X44" s="160"/>
      <c r="AG44" t="s">
        <v>278</v>
      </c>
    </row>
    <row r="45" spans="1:60" outlineLevel="1" x14ac:dyDescent="0.2">
      <c r="A45" s="167">
        <v>14</v>
      </c>
      <c r="B45" s="168" t="s">
        <v>3077</v>
      </c>
      <c r="C45" s="184" t="s">
        <v>3078</v>
      </c>
      <c r="D45" s="169" t="s">
        <v>290</v>
      </c>
      <c r="E45" s="170">
        <v>0.67100000000000004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/>
      <c r="S45" s="172" t="s">
        <v>291</v>
      </c>
      <c r="T45" s="173" t="s">
        <v>283</v>
      </c>
      <c r="U45" s="157">
        <v>0</v>
      </c>
      <c r="V45" s="157">
        <f>ROUND(E45*U45,2)</f>
        <v>0</v>
      </c>
      <c r="W45" s="157"/>
      <c r="X45" s="157" t="s">
        <v>292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3053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3079</v>
      </c>
      <c r="D46" s="158"/>
      <c r="E46" s="159">
        <v>0.67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287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7">
        <v>15</v>
      </c>
      <c r="B47" s="168" t="s">
        <v>791</v>
      </c>
      <c r="C47" s="184" t="s">
        <v>792</v>
      </c>
      <c r="D47" s="169" t="s">
        <v>353</v>
      </c>
      <c r="E47" s="170">
        <v>1.056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/>
      <c r="S47" s="172" t="s">
        <v>291</v>
      </c>
      <c r="T47" s="173" t="s">
        <v>283</v>
      </c>
      <c r="U47" s="157">
        <v>0</v>
      </c>
      <c r="V47" s="157">
        <f>ROUND(E47*U47,2)</f>
        <v>0</v>
      </c>
      <c r="W47" s="157"/>
      <c r="X47" s="157" t="s">
        <v>292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3053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5" t="s">
        <v>3080</v>
      </c>
      <c r="D48" s="158"/>
      <c r="E48" s="159">
        <v>1.06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287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67">
        <v>16</v>
      </c>
      <c r="B49" s="168" t="s">
        <v>796</v>
      </c>
      <c r="C49" s="184" t="s">
        <v>797</v>
      </c>
      <c r="D49" s="169" t="s">
        <v>353</v>
      </c>
      <c r="E49" s="170">
        <v>1.056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2"/>
      <c r="S49" s="172" t="s">
        <v>291</v>
      </c>
      <c r="T49" s="173" t="s">
        <v>283</v>
      </c>
      <c r="U49" s="157">
        <v>0</v>
      </c>
      <c r="V49" s="157">
        <f>ROUND(E49*U49,2)</f>
        <v>0</v>
      </c>
      <c r="W49" s="157"/>
      <c r="X49" s="157" t="s">
        <v>292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3053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3080</v>
      </c>
      <c r="D50" s="158"/>
      <c r="E50" s="159">
        <v>1.06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287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7">
        <v>17</v>
      </c>
      <c r="B51" s="168" t="s">
        <v>803</v>
      </c>
      <c r="C51" s="184" t="s">
        <v>804</v>
      </c>
      <c r="D51" s="169" t="s">
        <v>353</v>
      </c>
      <c r="E51" s="170">
        <v>2.0790000000000002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/>
      <c r="S51" s="172" t="s">
        <v>291</v>
      </c>
      <c r="T51" s="173" t="s">
        <v>283</v>
      </c>
      <c r="U51" s="157">
        <v>0</v>
      </c>
      <c r="V51" s="157">
        <f>ROUND(E51*U51,2)</f>
        <v>0</v>
      </c>
      <c r="W51" s="157"/>
      <c r="X51" s="157" t="s">
        <v>292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3053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3081</v>
      </c>
      <c r="D52" s="158"/>
      <c r="E52" s="159">
        <v>2.08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287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18</v>
      </c>
      <c r="B53" s="168" t="s">
        <v>807</v>
      </c>
      <c r="C53" s="184" t="s">
        <v>808</v>
      </c>
      <c r="D53" s="169" t="s">
        <v>353</v>
      </c>
      <c r="E53" s="170">
        <v>2.0790000000000002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/>
      <c r="S53" s="172" t="s">
        <v>291</v>
      </c>
      <c r="T53" s="173" t="s">
        <v>283</v>
      </c>
      <c r="U53" s="157">
        <v>0</v>
      </c>
      <c r="V53" s="157">
        <f>ROUND(E53*U53,2)</f>
        <v>0</v>
      </c>
      <c r="W53" s="157"/>
      <c r="X53" s="157" t="s">
        <v>292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3053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3081</v>
      </c>
      <c r="D54" s="158"/>
      <c r="E54" s="159">
        <v>2.08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287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67">
        <v>19</v>
      </c>
      <c r="B55" s="168" t="s">
        <v>3082</v>
      </c>
      <c r="C55" s="184" t="s">
        <v>3083</v>
      </c>
      <c r="D55" s="169" t="s">
        <v>364</v>
      </c>
      <c r="E55" s="170">
        <v>1.2360000000000001E-2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/>
      <c r="S55" s="172" t="s">
        <v>291</v>
      </c>
      <c r="T55" s="173" t="s">
        <v>283</v>
      </c>
      <c r="U55" s="157">
        <v>0</v>
      </c>
      <c r="V55" s="157">
        <f>ROUND(E55*U55,2)</f>
        <v>0</v>
      </c>
      <c r="W55" s="157"/>
      <c r="X55" s="157" t="s">
        <v>292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3053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3084</v>
      </c>
      <c r="D56" s="158"/>
      <c r="E56" s="159">
        <v>0.01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287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20</v>
      </c>
      <c r="B57" s="168" t="s">
        <v>3085</v>
      </c>
      <c r="C57" s="184" t="s">
        <v>3086</v>
      </c>
      <c r="D57" s="169" t="s">
        <v>445</v>
      </c>
      <c r="E57" s="170">
        <v>6.6000000000000005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/>
      <c r="S57" s="172" t="s">
        <v>282</v>
      </c>
      <c r="T57" s="173" t="s">
        <v>283</v>
      </c>
      <c r="U57" s="157">
        <v>0</v>
      </c>
      <c r="V57" s="157">
        <f>ROUND(E57*U57,2)</f>
        <v>0</v>
      </c>
      <c r="W57" s="157"/>
      <c r="X57" s="157" t="s">
        <v>292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3053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3087</v>
      </c>
      <c r="D58" s="158"/>
      <c r="E58" s="159">
        <v>6.6000000000000005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287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x14ac:dyDescent="0.2">
      <c r="A59" s="161" t="s">
        <v>277</v>
      </c>
      <c r="B59" s="162" t="s">
        <v>160</v>
      </c>
      <c r="C59" s="183" t="s">
        <v>161</v>
      </c>
      <c r="D59" s="163"/>
      <c r="E59" s="164"/>
      <c r="F59" s="165"/>
      <c r="G59" s="165">
        <f>SUMIF(AG60:AG76,"&lt;&gt;NOR",G60:G76)</f>
        <v>0</v>
      </c>
      <c r="H59" s="165"/>
      <c r="I59" s="165">
        <f>SUM(I60:I76)</f>
        <v>0</v>
      </c>
      <c r="J59" s="165"/>
      <c r="K59" s="165">
        <f>SUM(K60:K76)</f>
        <v>0</v>
      </c>
      <c r="L59" s="165"/>
      <c r="M59" s="165">
        <f>SUM(M60:M76)</f>
        <v>0</v>
      </c>
      <c r="N59" s="165"/>
      <c r="O59" s="165">
        <f>SUM(O60:O76)</f>
        <v>0</v>
      </c>
      <c r="P59" s="165"/>
      <c r="Q59" s="165">
        <f>SUM(Q60:Q76)</f>
        <v>0</v>
      </c>
      <c r="R59" s="165"/>
      <c r="S59" s="165"/>
      <c r="T59" s="166"/>
      <c r="U59" s="160"/>
      <c r="V59" s="160">
        <f>SUM(V60:V76)</f>
        <v>0</v>
      </c>
      <c r="W59" s="160"/>
      <c r="X59" s="160"/>
      <c r="AG59" t="s">
        <v>278</v>
      </c>
    </row>
    <row r="60" spans="1:60" outlineLevel="1" x14ac:dyDescent="0.2">
      <c r="A60" s="167">
        <v>21</v>
      </c>
      <c r="B60" s="168" t="s">
        <v>3088</v>
      </c>
      <c r="C60" s="184" t="s">
        <v>3089</v>
      </c>
      <c r="D60" s="169" t="s">
        <v>353</v>
      </c>
      <c r="E60" s="170">
        <v>221.60000000000002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2"/>
      <c r="S60" s="172" t="s">
        <v>291</v>
      </c>
      <c r="T60" s="173" t="s">
        <v>283</v>
      </c>
      <c r="U60" s="157">
        <v>0</v>
      </c>
      <c r="V60" s="157">
        <f>ROUND(E60*U60,2)</f>
        <v>0</v>
      </c>
      <c r="W60" s="157"/>
      <c r="X60" s="157" t="s">
        <v>292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3053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3090</v>
      </c>
      <c r="D61" s="158"/>
      <c r="E61" s="159">
        <v>101.80000000000001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287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5" t="s">
        <v>3091</v>
      </c>
      <c r="D62" s="158"/>
      <c r="E62" s="159">
        <v>119.80000000000001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287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67">
        <v>22</v>
      </c>
      <c r="B63" s="168" t="s">
        <v>3092</v>
      </c>
      <c r="C63" s="184" t="s">
        <v>3093</v>
      </c>
      <c r="D63" s="169" t="s">
        <v>353</v>
      </c>
      <c r="E63" s="170">
        <v>101.80000000000001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2"/>
      <c r="S63" s="172" t="s">
        <v>291</v>
      </c>
      <c r="T63" s="173" t="s">
        <v>283</v>
      </c>
      <c r="U63" s="157">
        <v>0</v>
      </c>
      <c r="V63" s="157">
        <f>ROUND(E63*U63,2)</f>
        <v>0</v>
      </c>
      <c r="W63" s="157"/>
      <c r="X63" s="157" t="s">
        <v>292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3053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3090</v>
      </c>
      <c r="D64" s="158"/>
      <c r="E64" s="159">
        <v>101.80000000000001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287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67">
        <v>23</v>
      </c>
      <c r="B65" s="168" t="s">
        <v>3094</v>
      </c>
      <c r="C65" s="184" t="s">
        <v>3095</v>
      </c>
      <c r="D65" s="169" t="s">
        <v>353</v>
      </c>
      <c r="E65" s="170">
        <v>119.80000000000001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/>
      <c r="S65" s="172" t="s">
        <v>291</v>
      </c>
      <c r="T65" s="173" t="s">
        <v>283</v>
      </c>
      <c r="U65" s="157">
        <v>0</v>
      </c>
      <c r="V65" s="157">
        <f>ROUND(E65*U65,2)</f>
        <v>0</v>
      </c>
      <c r="W65" s="157"/>
      <c r="X65" s="157" t="s">
        <v>292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3053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3091</v>
      </c>
      <c r="D66" s="158"/>
      <c r="E66" s="159">
        <v>119.80000000000001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287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67">
        <v>24</v>
      </c>
      <c r="B67" s="168" t="s">
        <v>3096</v>
      </c>
      <c r="C67" s="184" t="s">
        <v>3097</v>
      </c>
      <c r="D67" s="169" t="s">
        <v>353</v>
      </c>
      <c r="E67" s="170">
        <v>122.65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2">
        <v>0</v>
      </c>
      <c r="O67" s="172">
        <f>ROUND(E67*N67,2)</f>
        <v>0</v>
      </c>
      <c r="P67" s="172">
        <v>0</v>
      </c>
      <c r="Q67" s="172">
        <f>ROUND(E67*P67,2)</f>
        <v>0</v>
      </c>
      <c r="R67" s="172"/>
      <c r="S67" s="172" t="s">
        <v>291</v>
      </c>
      <c r="T67" s="173" t="s">
        <v>283</v>
      </c>
      <c r="U67" s="157">
        <v>0</v>
      </c>
      <c r="V67" s="157">
        <f>ROUND(E67*U67,2)</f>
        <v>0</v>
      </c>
      <c r="W67" s="157"/>
      <c r="X67" s="157" t="s">
        <v>292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3053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5" t="s">
        <v>3090</v>
      </c>
      <c r="D68" s="158"/>
      <c r="E68" s="159">
        <v>101.80000000000001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287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3098</v>
      </c>
      <c r="D69" s="158"/>
      <c r="E69" s="159">
        <v>20.85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287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7">
        <v>25</v>
      </c>
      <c r="B70" s="168" t="s">
        <v>3099</v>
      </c>
      <c r="C70" s="184" t="s">
        <v>3100</v>
      </c>
      <c r="D70" s="169" t="s">
        <v>353</v>
      </c>
      <c r="E70" s="170">
        <v>128.34800000000001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 t="s">
        <v>456</v>
      </c>
      <c r="S70" s="172" t="s">
        <v>291</v>
      </c>
      <c r="T70" s="173" t="s">
        <v>283</v>
      </c>
      <c r="U70" s="157">
        <v>0</v>
      </c>
      <c r="V70" s="157">
        <f>ROUND(E70*U70,2)</f>
        <v>0</v>
      </c>
      <c r="W70" s="157"/>
      <c r="X70" s="157" t="s">
        <v>284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285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5" t="s">
        <v>3101</v>
      </c>
      <c r="D71" s="158"/>
      <c r="E71" s="159">
        <v>128.35000000000002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287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67">
        <v>26</v>
      </c>
      <c r="B72" s="168" t="s">
        <v>3102</v>
      </c>
      <c r="C72" s="184" t="s">
        <v>3103</v>
      </c>
      <c r="D72" s="169" t="s">
        <v>353</v>
      </c>
      <c r="E72" s="170">
        <v>3.4320000000000004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72" t="s">
        <v>456</v>
      </c>
      <c r="S72" s="172" t="s">
        <v>291</v>
      </c>
      <c r="T72" s="173" t="s">
        <v>283</v>
      </c>
      <c r="U72" s="157">
        <v>0</v>
      </c>
      <c r="V72" s="157">
        <f>ROUND(E72*U72,2)</f>
        <v>0</v>
      </c>
      <c r="W72" s="157"/>
      <c r="X72" s="157" t="s">
        <v>284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285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3104</v>
      </c>
      <c r="D73" s="158"/>
      <c r="E73" s="159">
        <v>3.43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287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7">
        <v>27</v>
      </c>
      <c r="B74" s="168" t="s">
        <v>3105</v>
      </c>
      <c r="C74" s="184" t="s">
        <v>3106</v>
      </c>
      <c r="D74" s="169" t="s">
        <v>353</v>
      </c>
      <c r="E74" s="170">
        <v>134.91500000000002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 t="s">
        <v>456</v>
      </c>
      <c r="S74" s="172" t="s">
        <v>291</v>
      </c>
      <c r="T74" s="173" t="s">
        <v>283</v>
      </c>
      <c r="U74" s="157">
        <v>0</v>
      </c>
      <c r="V74" s="157">
        <f>ROUND(E74*U74,2)</f>
        <v>0</v>
      </c>
      <c r="W74" s="157"/>
      <c r="X74" s="157" t="s">
        <v>284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285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5" t="s">
        <v>3107</v>
      </c>
      <c r="D75" s="158"/>
      <c r="E75" s="159">
        <v>111.98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287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3108</v>
      </c>
      <c r="D76" s="158"/>
      <c r="E76" s="159">
        <v>22.94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287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x14ac:dyDescent="0.2">
      <c r="A77" s="161" t="s">
        <v>277</v>
      </c>
      <c r="B77" s="162" t="s">
        <v>175</v>
      </c>
      <c r="C77" s="183" t="s">
        <v>176</v>
      </c>
      <c r="D77" s="163"/>
      <c r="E77" s="164"/>
      <c r="F77" s="165"/>
      <c r="G77" s="165">
        <f>SUMIF(AG78:AG82,"&lt;&gt;NOR",G78:G82)</f>
        <v>0</v>
      </c>
      <c r="H77" s="165"/>
      <c r="I77" s="165">
        <f>SUM(I78:I82)</f>
        <v>0</v>
      </c>
      <c r="J77" s="165"/>
      <c r="K77" s="165">
        <f>SUM(K78:K82)</f>
        <v>0</v>
      </c>
      <c r="L77" s="165"/>
      <c r="M77" s="165">
        <f>SUM(M78:M82)</f>
        <v>0</v>
      </c>
      <c r="N77" s="165"/>
      <c r="O77" s="165">
        <f>SUM(O78:O82)</f>
        <v>0</v>
      </c>
      <c r="P77" s="165"/>
      <c r="Q77" s="165">
        <f>SUM(Q78:Q82)</f>
        <v>0</v>
      </c>
      <c r="R77" s="165"/>
      <c r="S77" s="165"/>
      <c r="T77" s="166"/>
      <c r="U77" s="160"/>
      <c r="V77" s="160">
        <f>SUM(V78:V82)</f>
        <v>0</v>
      </c>
      <c r="W77" s="160"/>
      <c r="X77" s="160"/>
      <c r="AG77" t="s">
        <v>278</v>
      </c>
    </row>
    <row r="78" spans="1:60" outlineLevel="1" x14ac:dyDescent="0.2">
      <c r="A78" s="167">
        <v>28</v>
      </c>
      <c r="B78" s="168" t="s">
        <v>3109</v>
      </c>
      <c r="C78" s="184" t="s">
        <v>3110</v>
      </c>
      <c r="D78" s="169" t="s">
        <v>445</v>
      </c>
      <c r="E78" s="170">
        <v>57.400000000000006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/>
      <c r="S78" s="172" t="s">
        <v>291</v>
      </c>
      <c r="T78" s="173" t="s">
        <v>283</v>
      </c>
      <c r="U78" s="157">
        <v>0</v>
      </c>
      <c r="V78" s="157">
        <f>ROUND(E78*U78,2)</f>
        <v>0</v>
      </c>
      <c r="W78" s="157"/>
      <c r="X78" s="157" t="s">
        <v>292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3053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3111</v>
      </c>
      <c r="D79" s="158"/>
      <c r="E79" s="159">
        <v>42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287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3112</v>
      </c>
      <c r="D80" s="158"/>
      <c r="E80" s="159">
        <v>15.4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287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67">
        <v>29</v>
      </c>
      <c r="B81" s="168" t="s">
        <v>3113</v>
      </c>
      <c r="C81" s="184" t="s">
        <v>3114</v>
      </c>
      <c r="D81" s="169" t="s">
        <v>445</v>
      </c>
      <c r="E81" s="170">
        <v>46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2">
        <v>0</v>
      </c>
      <c r="O81" s="172">
        <f>ROUND(E81*N81,2)</f>
        <v>0</v>
      </c>
      <c r="P81" s="172">
        <v>0</v>
      </c>
      <c r="Q81" s="172">
        <f>ROUND(E81*P81,2)</f>
        <v>0</v>
      </c>
      <c r="R81" s="172"/>
      <c r="S81" s="172" t="s">
        <v>291</v>
      </c>
      <c r="T81" s="173" t="s">
        <v>283</v>
      </c>
      <c r="U81" s="157">
        <v>0</v>
      </c>
      <c r="V81" s="157">
        <f>ROUND(E81*U81,2)</f>
        <v>0</v>
      </c>
      <c r="W81" s="157"/>
      <c r="X81" s="157" t="s">
        <v>292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3053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5" t="s">
        <v>3115</v>
      </c>
      <c r="D82" s="158"/>
      <c r="E82" s="159">
        <v>46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287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1" t="s">
        <v>277</v>
      </c>
      <c r="B83" s="162" t="s">
        <v>183</v>
      </c>
      <c r="C83" s="183" t="s">
        <v>184</v>
      </c>
      <c r="D83" s="163"/>
      <c r="E83" s="164"/>
      <c r="F83" s="165"/>
      <c r="G83" s="165">
        <f>SUMIF(AG84:AG85,"&lt;&gt;NOR",G84:G85)</f>
        <v>0</v>
      </c>
      <c r="H83" s="165"/>
      <c r="I83" s="165">
        <f>SUM(I84:I85)</f>
        <v>0</v>
      </c>
      <c r="J83" s="165"/>
      <c r="K83" s="165">
        <f>SUM(K84:K85)</f>
        <v>0</v>
      </c>
      <c r="L83" s="165"/>
      <c r="M83" s="165">
        <f>SUM(M84:M85)</f>
        <v>0</v>
      </c>
      <c r="N83" s="165"/>
      <c r="O83" s="165">
        <f>SUM(O84:O85)</f>
        <v>0</v>
      </c>
      <c r="P83" s="165"/>
      <c r="Q83" s="165">
        <f>SUM(Q84:Q85)</f>
        <v>0</v>
      </c>
      <c r="R83" s="165"/>
      <c r="S83" s="165"/>
      <c r="T83" s="166"/>
      <c r="U83" s="160"/>
      <c r="V83" s="160">
        <f>SUM(V84:V85)</f>
        <v>0</v>
      </c>
      <c r="W83" s="160"/>
      <c r="X83" s="160"/>
      <c r="AG83" t="s">
        <v>278</v>
      </c>
    </row>
    <row r="84" spans="1:60" outlineLevel="1" x14ac:dyDescent="0.2">
      <c r="A84" s="167">
        <v>30</v>
      </c>
      <c r="B84" s="168" t="s">
        <v>3116</v>
      </c>
      <c r="C84" s="184" t="s">
        <v>3117</v>
      </c>
      <c r="D84" s="169" t="s">
        <v>353</v>
      </c>
      <c r="E84" s="170">
        <v>20.85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21</v>
      </c>
      <c r="M84" s="172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2"/>
      <c r="S84" s="172" t="s">
        <v>291</v>
      </c>
      <c r="T84" s="173" t="s">
        <v>283</v>
      </c>
      <c r="U84" s="157">
        <v>0</v>
      </c>
      <c r="V84" s="157">
        <f>ROUND(E84*U84,2)</f>
        <v>0</v>
      </c>
      <c r="W84" s="157"/>
      <c r="X84" s="157" t="s">
        <v>292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3053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5" t="s">
        <v>3098</v>
      </c>
      <c r="D85" s="158"/>
      <c r="E85" s="159">
        <v>20.85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287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x14ac:dyDescent="0.2">
      <c r="A86" s="161" t="s">
        <v>277</v>
      </c>
      <c r="B86" s="162" t="s">
        <v>189</v>
      </c>
      <c r="C86" s="183" t="s">
        <v>190</v>
      </c>
      <c r="D86" s="163"/>
      <c r="E86" s="164"/>
      <c r="F86" s="165"/>
      <c r="G86" s="165">
        <f>SUMIF(AG87:AG88,"&lt;&gt;NOR",G87:G88)</f>
        <v>0</v>
      </c>
      <c r="H86" s="165"/>
      <c r="I86" s="165">
        <f>SUM(I87:I88)</f>
        <v>0</v>
      </c>
      <c r="J86" s="165"/>
      <c r="K86" s="165">
        <f>SUM(K87:K88)</f>
        <v>0</v>
      </c>
      <c r="L86" s="165"/>
      <c r="M86" s="165">
        <f>SUM(M87:M88)</f>
        <v>0</v>
      </c>
      <c r="N86" s="165"/>
      <c r="O86" s="165">
        <f>SUM(O87:O88)</f>
        <v>0</v>
      </c>
      <c r="P86" s="165"/>
      <c r="Q86" s="165">
        <f>SUM(Q87:Q88)</f>
        <v>0</v>
      </c>
      <c r="R86" s="165"/>
      <c r="S86" s="165"/>
      <c r="T86" s="166"/>
      <c r="U86" s="160"/>
      <c r="V86" s="160">
        <f>SUM(V87:V88)</f>
        <v>0</v>
      </c>
      <c r="W86" s="160"/>
      <c r="X86" s="160"/>
      <c r="AG86" t="s">
        <v>278</v>
      </c>
    </row>
    <row r="87" spans="1:60" outlineLevel="1" x14ac:dyDescent="0.2">
      <c r="A87" s="167">
        <v>31</v>
      </c>
      <c r="B87" s="168" t="s">
        <v>3118</v>
      </c>
      <c r="C87" s="184" t="s">
        <v>3119</v>
      </c>
      <c r="D87" s="169" t="s">
        <v>364</v>
      </c>
      <c r="E87" s="170">
        <v>221.55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2">
        <v>0</v>
      </c>
      <c r="O87" s="172">
        <f>ROUND(E87*N87,2)</f>
        <v>0</v>
      </c>
      <c r="P87" s="172">
        <v>0</v>
      </c>
      <c r="Q87" s="172">
        <f>ROUND(E87*P87,2)</f>
        <v>0</v>
      </c>
      <c r="R87" s="172"/>
      <c r="S87" s="172" t="s">
        <v>291</v>
      </c>
      <c r="T87" s="173" t="s">
        <v>283</v>
      </c>
      <c r="U87" s="157">
        <v>0</v>
      </c>
      <c r="V87" s="157">
        <f>ROUND(E87*U87,2)</f>
        <v>0</v>
      </c>
      <c r="W87" s="157"/>
      <c r="X87" s="157" t="s">
        <v>292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3053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5" t="s">
        <v>3120</v>
      </c>
      <c r="D88" s="158"/>
      <c r="E88" s="159">
        <v>221.55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287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5"/>
      <c r="B89" s="6"/>
      <c r="C89" s="187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AE89">
        <v>15</v>
      </c>
      <c r="AF89">
        <v>21</v>
      </c>
    </row>
    <row r="90" spans="1:60" x14ac:dyDescent="0.2">
      <c r="A90" s="151"/>
      <c r="B90" s="152" t="s">
        <v>29</v>
      </c>
      <c r="C90" s="188"/>
      <c r="D90" s="153"/>
      <c r="E90" s="154"/>
      <c r="F90" s="154"/>
      <c r="G90" s="182">
        <f>G8+G11+G26+G36+G44+G59+G77+G83+G86</f>
        <v>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AE90">
        <f>SUMIF(L7:L88,AE89,G7:G88)</f>
        <v>0</v>
      </c>
      <c r="AF90">
        <f>SUMIF(L7:L88,AF89,G7:G88)</f>
        <v>0</v>
      </c>
      <c r="AG90" t="s">
        <v>1923</v>
      </c>
    </row>
    <row r="91" spans="1:60" x14ac:dyDescent="0.2">
      <c r="C91" s="189"/>
      <c r="D91" s="139"/>
      <c r="AG91" t="s">
        <v>1925</v>
      </c>
    </row>
    <row r="92" spans="1:60" x14ac:dyDescent="0.2">
      <c r="D92" s="139"/>
    </row>
    <row r="93" spans="1:60" x14ac:dyDescent="0.2">
      <c r="D93" s="139"/>
    </row>
    <row r="94" spans="1:60" x14ac:dyDescent="0.2">
      <c r="D94" s="139"/>
    </row>
    <row r="95" spans="1:60" x14ac:dyDescent="0.2">
      <c r="D95" s="139"/>
    </row>
    <row r="96" spans="1:60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L6dndfY9GTseCjzk42ixd+G+ASfeKJc6kmjmcLzGIhxNq4/h4o8NdsCSoeirSi67AQ35UgNMhFCkSnRU84oCTQ==" saltValue="fcVxbNgdhx4Y4ievR5590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89</v>
      </c>
      <c r="C3" s="245" t="s">
        <v>90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50</v>
      </c>
      <c r="C4" s="248" t="s">
        <v>88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143</v>
      </c>
      <c r="C8" s="183" t="s">
        <v>144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5"/>
      <c r="S8" s="165"/>
      <c r="T8" s="166"/>
      <c r="U8" s="160"/>
      <c r="V8" s="160">
        <f>SUM(V9:V10)</f>
        <v>0</v>
      </c>
      <c r="W8" s="160"/>
      <c r="X8" s="160"/>
      <c r="AG8" t="s">
        <v>278</v>
      </c>
    </row>
    <row r="9" spans="1:60" outlineLevel="1" x14ac:dyDescent="0.2">
      <c r="A9" s="167">
        <v>1</v>
      </c>
      <c r="B9" s="168" t="s">
        <v>3052</v>
      </c>
      <c r="C9" s="184" t="s">
        <v>280</v>
      </c>
      <c r="D9" s="169" t="s">
        <v>281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282</v>
      </c>
      <c r="T9" s="173" t="s">
        <v>283</v>
      </c>
      <c r="U9" s="157">
        <v>0</v>
      </c>
      <c r="V9" s="157">
        <f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3053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3054</v>
      </c>
      <c r="D10" s="158"/>
      <c r="E10" s="159">
        <v>1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287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1" t="s">
        <v>277</v>
      </c>
      <c r="B11" s="162" t="s">
        <v>145</v>
      </c>
      <c r="C11" s="183" t="s">
        <v>147</v>
      </c>
      <c r="D11" s="163"/>
      <c r="E11" s="164"/>
      <c r="F11" s="165"/>
      <c r="G11" s="165">
        <f>SUMIF(AG12:AG23,"&lt;&gt;NOR",G12:G23)</f>
        <v>0</v>
      </c>
      <c r="H11" s="165"/>
      <c r="I11" s="165">
        <f>SUM(I12:I23)</f>
        <v>0</v>
      </c>
      <c r="J11" s="165"/>
      <c r="K11" s="165">
        <f>SUM(K12:K23)</f>
        <v>0</v>
      </c>
      <c r="L11" s="165"/>
      <c r="M11" s="165">
        <f>SUM(M12:M23)</f>
        <v>0</v>
      </c>
      <c r="N11" s="165"/>
      <c r="O11" s="165">
        <f>SUM(O12:O23)</f>
        <v>0</v>
      </c>
      <c r="P11" s="165"/>
      <c r="Q11" s="165">
        <f>SUM(Q12:Q23)</f>
        <v>0</v>
      </c>
      <c r="R11" s="165"/>
      <c r="S11" s="165"/>
      <c r="T11" s="166"/>
      <c r="U11" s="160"/>
      <c r="V11" s="160">
        <f>SUM(V12:V23)</f>
        <v>0</v>
      </c>
      <c r="W11" s="160"/>
      <c r="X11" s="160"/>
      <c r="AG11" t="s">
        <v>278</v>
      </c>
    </row>
    <row r="12" spans="1:60" outlineLevel="1" x14ac:dyDescent="0.2">
      <c r="A12" s="167">
        <v>2</v>
      </c>
      <c r="B12" s="168" t="s">
        <v>299</v>
      </c>
      <c r="C12" s="184" t="s">
        <v>300</v>
      </c>
      <c r="D12" s="169" t="s">
        <v>290</v>
      </c>
      <c r="E12" s="170">
        <v>41.592000000000006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/>
      <c r="S12" s="172" t="s">
        <v>291</v>
      </c>
      <c r="T12" s="173" t="s">
        <v>283</v>
      </c>
      <c r="U12" s="157">
        <v>0</v>
      </c>
      <c r="V12" s="157">
        <f>ROUND(E12*U12,2)</f>
        <v>0</v>
      </c>
      <c r="W12" s="157"/>
      <c r="X12" s="157" t="s">
        <v>292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3053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5" t="s">
        <v>3121</v>
      </c>
      <c r="D13" s="158"/>
      <c r="E13" s="159">
        <v>32.590000000000003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287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3122</v>
      </c>
      <c r="D14" s="158"/>
      <c r="E14" s="159">
        <v>9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287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7">
        <v>3</v>
      </c>
      <c r="B15" s="168" t="s">
        <v>307</v>
      </c>
      <c r="C15" s="184" t="s">
        <v>308</v>
      </c>
      <c r="D15" s="169" t="s">
        <v>290</v>
      </c>
      <c r="E15" s="170">
        <v>41.592000000000006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291</v>
      </c>
      <c r="T15" s="173" t="s">
        <v>283</v>
      </c>
      <c r="U15" s="157">
        <v>0</v>
      </c>
      <c r="V15" s="157">
        <f>ROUND(E15*U15,2)</f>
        <v>0</v>
      </c>
      <c r="W15" s="157"/>
      <c r="X15" s="157" t="s">
        <v>292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3053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3121</v>
      </c>
      <c r="D16" s="158"/>
      <c r="E16" s="159">
        <v>32.590000000000003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287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3122</v>
      </c>
      <c r="D17" s="158"/>
      <c r="E17" s="159">
        <v>9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287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4</v>
      </c>
      <c r="B18" s="168" t="s">
        <v>326</v>
      </c>
      <c r="C18" s="184" t="s">
        <v>327</v>
      </c>
      <c r="D18" s="169" t="s">
        <v>290</v>
      </c>
      <c r="E18" s="170">
        <v>41.592000000000006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291</v>
      </c>
      <c r="T18" s="173" t="s">
        <v>283</v>
      </c>
      <c r="U18" s="157">
        <v>0</v>
      </c>
      <c r="V18" s="157">
        <f>ROUND(E18*U18,2)</f>
        <v>0</v>
      </c>
      <c r="W18" s="157"/>
      <c r="X18" s="157" t="s">
        <v>292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3053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3123</v>
      </c>
      <c r="D19" s="158"/>
      <c r="E19" s="159">
        <v>41.59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287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7">
        <v>5</v>
      </c>
      <c r="B20" s="168" t="s">
        <v>3059</v>
      </c>
      <c r="C20" s="184" t="s">
        <v>3060</v>
      </c>
      <c r="D20" s="169" t="s">
        <v>290</v>
      </c>
      <c r="E20" s="170">
        <v>41.592000000000006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291</v>
      </c>
      <c r="T20" s="173" t="s">
        <v>283</v>
      </c>
      <c r="U20" s="157">
        <v>0</v>
      </c>
      <c r="V20" s="157">
        <f>ROUND(E20*U20,2)</f>
        <v>0</v>
      </c>
      <c r="W20" s="157"/>
      <c r="X20" s="157" t="s">
        <v>292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3053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5" t="s">
        <v>3123</v>
      </c>
      <c r="D21" s="158"/>
      <c r="E21" s="159">
        <v>41.59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287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6</v>
      </c>
      <c r="B22" s="168" t="s">
        <v>333</v>
      </c>
      <c r="C22" s="184" t="s">
        <v>334</v>
      </c>
      <c r="D22" s="169" t="s">
        <v>290</v>
      </c>
      <c r="E22" s="170">
        <v>41.592000000000006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291</v>
      </c>
      <c r="T22" s="173" t="s">
        <v>283</v>
      </c>
      <c r="U22" s="157">
        <v>0</v>
      </c>
      <c r="V22" s="157">
        <f>ROUND(E22*U22,2)</f>
        <v>0</v>
      </c>
      <c r="W22" s="157"/>
      <c r="X22" s="157" t="s">
        <v>292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3053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3123</v>
      </c>
      <c r="D23" s="158"/>
      <c r="E23" s="159">
        <v>41.59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287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1" t="s">
        <v>277</v>
      </c>
      <c r="B24" s="162" t="s">
        <v>148</v>
      </c>
      <c r="C24" s="183" t="s">
        <v>149</v>
      </c>
      <c r="D24" s="163"/>
      <c r="E24" s="164"/>
      <c r="F24" s="165"/>
      <c r="G24" s="165">
        <f>SUMIF(AG25:AG32,"&lt;&gt;NOR",G25:G32)</f>
        <v>0</v>
      </c>
      <c r="H24" s="165"/>
      <c r="I24" s="165">
        <f>SUM(I25:I32)</f>
        <v>0</v>
      </c>
      <c r="J24" s="165"/>
      <c r="K24" s="165">
        <f>SUM(K25:K32)</f>
        <v>0</v>
      </c>
      <c r="L24" s="165"/>
      <c r="M24" s="165">
        <f>SUM(M25:M32)</f>
        <v>0</v>
      </c>
      <c r="N24" s="165"/>
      <c r="O24" s="165">
        <f>SUM(O25:O32)</f>
        <v>0</v>
      </c>
      <c r="P24" s="165"/>
      <c r="Q24" s="165">
        <f>SUM(Q25:Q32)</f>
        <v>0</v>
      </c>
      <c r="R24" s="165"/>
      <c r="S24" s="165"/>
      <c r="T24" s="166"/>
      <c r="U24" s="160"/>
      <c r="V24" s="160">
        <f>SUM(V25:V32)</f>
        <v>0</v>
      </c>
      <c r="W24" s="160"/>
      <c r="X24" s="160"/>
      <c r="AG24" t="s">
        <v>278</v>
      </c>
    </row>
    <row r="25" spans="1:60" outlineLevel="1" x14ac:dyDescent="0.2">
      <c r="A25" s="167">
        <v>7</v>
      </c>
      <c r="B25" s="168" t="s">
        <v>435</v>
      </c>
      <c r="C25" s="184" t="s">
        <v>3061</v>
      </c>
      <c r="D25" s="169" t="s">
        <v>353</v>
      </c>
      <c r="E25" s="170">
        <v>77.600000000000009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/>
      <c r="S25" s="172" t="s">
        <v>291</v>
      </c>
      <c r="T25" s="173" t="s">
        <v>283</v>
      </c>
      <c r="U25" s="157">
        <v>0</v>
      </c>
      <c r="V25" s="157">
        <f>ROUND(E25*U25,2)</f>
        <v>0</v>
      </c>
      <c r="W25" s="157"/>
      <c r="X25" s="157" t="s">
        <v>292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3053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3124</v>
      </c>
      <c r="D26" s="158"/>
      <c r="E26" s="159">
        <v>77.600000000000009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287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7">
        <v>8</v>
      </c>
      <c r="B27" s="168" t="s">
        <v>438</v>
      </c>
      <c r="C27" s="184" t="s">
        <v>3064</v>
      </c>
      <c r="D27" s="169" t="s">
        <v>290</v>
      </c>
      <c r="E27" s="170">
        <v>9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2"/>
      <c r="S27" s="172" t="s">
        <v>291</v>
      </c>
      <c r="T27" s="173" t="s">
        <v>283</v>
      </c>
      <c r="U27" s="157">
        <v>0</v>
      </c>
      <c r="V27" s="157">
        <f>ROUND(E27*U27,2)</f>
        <v>0</v>
      </c>
      <c r="W27" s="157"/>
      <c r="X27" s="157" t="s">
        <v>292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3053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3122</v>
      </c>
      <c r="D28" s="158"/>
      <c r="E28" s="159">
        <v>9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287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9</v>
      </c>
      <c r="B29" s="168" t="s">
        <v>3065</v>
      </c>
      <c r="C29" s="184" t="s">
        <v>3066</v>
      </c>
      <c r="D29" s="169" t="s">
        <v>353</v>
      </c>
      <c r="E29" s="170">
        <v>42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291</v>
      </c>
      <c r="T29" s="173" t="s">
        <v>283</v>
      </c>
      <c r="U29" s="157">
        <v>0</v>
      </c>
      <c r="V29" s="157">
        <f>ROUND(E29*U29,2)</f>
        <v>0</v>
      </c>
      <c r="W29" s="157"/>
      <c r="X29" s="157" t="s">
        <v>292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3053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3125</v>
      </c>
      <c r="D30" s="158"/>
      <c r="E30" s="159">
        <v>42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287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10</v>
      </c>
      <c r="B31" s="168" t="s">
        <v>454</v>
      </c>
      <c r="C31" s="184" t="s">
        <v>455</v>
      </c>
      <c r="D31" s="169" t="s">
        <v>353</v>
      </c>
      <c r="E31" s="170">
        <v>48.300000000000004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 t="s">
        <v>456</v>
      </c>
      <c r="S31" s="172" t="s">
        <v>291</v>
      </c>
      <c r="T31" s="173" t="s">
        <v>283</v>
      </c>
      <c r="U31" s="157">
        <v>0</v>
      </c>
      <c r="V31" s="157">
        <f>ROUND(E31*U31,2)</f>
        <v>0</v>
      </c>
      <c r="W31" s="157"/>
      <c r="X31" s="157" t="s">
        <v>284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285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3126</v>
      </c>
      <c r="D32" s="158"/>
      <c r="E32" s="159">
        <v>48.300000000000004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287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1" t="s">
        <v>277</v>
      </c>
      <c r="B33" s="162" t="s">
        <v>160</v>
      </c>
      <c r="C33" s="183" t="s">
        <v>161</v>
      </c>
      <c r="D33" s="163"/>
      <c r="E33" s="164"/>
      <c r="F33" s="165"/>
      <c r="G33" s="165">
        <f>SUMIF(AG34:AG41,"&lt;&gt;NOR",G34:G41)</f>
        <v>0</v>
      </c>
      <c r="H33" s="165"/>
      <c r="I33" s="165">
        <f>SUM(I34:I41)</f>
        <v>0</v>
      </c>
      <c r="J33" s="165"/>
      <c r="K33" s="165">
        <f>SUM(K34:K41)</f>
        <v>0</v>
      </c>
      <c r="L33" s="165"/>
      <c r="M33" s="165">
        <f>SUM(M34:M41)</f>
        <v>0</v>
      </c>
      <c r="N33" s="165"/>
      <c r="O33" s="165">
        <f>SUM(O34:O41)</f>
        <v>0</v>
      </c>
      <c r="P33" s="165"/>
      <c r="Q33" s="165">
        <f>SUM(Q34:Q41)</f>
        <v>0</v>
      </c>
      <c r="R33" s="165"/>
      <c r="S33" s="165"/>
      <c r="T33" s="166"/>
      <c r="U33" s="160"/>
      <c r="V33" s="160">
        <f>SUM(V34:V41)</f>
        <v>0</v>
      </c>
      <c r="W33" s="160"/>
      <c r="X33" s="160"/>
      <c r="AG33" t="s">
        <v>278</v>
      </c>
    </row>
    <row r="34" spans="1:60" outlineLevel="1" x14ac:dyDescent="0.2">
      <c r="A34" s="167">
        <v>11</v>
      </c>
      <c r="B34" s="168" t="s">
        <v>3088</v>
      </c>
      <c r="C34" s="184" t="s">
        <v>3089</v>
      </c>
      <c r="D34" s="169" t="s">
        <v>353</v>
      </c>
      <c r="E34" s="170">
        <v>77.600000000000009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/>
      <c r="S34" s="172" t="s">
        <v>291</v>
      </c>
      <c r="T34" s="173" t="s">
        <v>283</v>
      </c>
      <c r="U34" s="157">
        <v>0</v>
      </c>
      <c r="V34" s="157">
        <f>ROUND(E34*U34,2)</f>
        <v>0</v>
      </c>
      <c r="W34" s="157"/>
      <c r="X34" s="157" t="s">
        <v>292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3053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3127</v>
      </c>
      <c r="D35" s="158"/>
      <c r="E35" s="159">
        <v>77.600000000000009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287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7">
        <v>12</v>
      </c>
      <c r="B36" s="168" t="s">
        <v>3092</v>
      </c>
      <c r="C36" s="184" t="s">
        <v>3093</v>
      </c>
      <c r="D36" s="169" t="s">
        <v>353</v>
      </c>
      <c r="E36" s="170">
        <v>77.600000000000009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/>
      <c r="S36" s="172" t="s">
        <v>291</v>
      </c>
      <c r="T36" s="173" t="s">
        <v>283</v>
      </c>
      <c r="U36" s="157">
        <v>0</v>
      </c>
      <c r="V36" s="157">
        <f>ROUND(E36*U36,2)</f>
        <v>0</v>
      </c>
      <c r="W36" s="157"/>
      <c r="X36" s="157" t="s">
        <v>292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3053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5" t="s">
        <v>3127</v>
      </c>
      <c r="D37" s="158"/>
      <c r="E37" s="159">
        <v>77.600000000000009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287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7">
        <v>13</v>
      </c>
      <c r="B38" s="168" t="s">
        <v>3096</v>
      </c>
      <c r="C38" s="184" t="s">
        <v>3097</v>
      </c>
      <c r="D38" s="169" t="s">
        <v>353</v>
      </c>
      <c r="E38" s="170">
        <v>77.600000000000009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/>
      <c r="S38" s="172" t="s">
        <v>291</v>
      </c>
      <c r="T38" s="173" t="s">
        <v>283</v>
      </c>
      <c r="U38" s="157">
        <v>0</v>
      </c>
      <c r="V38" s="157">
        <f>ROUND(E38*U38,2)</f>
        <v>0</v>
      </c>
      <c r="W38" s="157"/>
      <c r="X38" s="157" t="s">
        <v>292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3053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3127</v>
      </c>
      <c r="D39" s="158"/>
      <c r="E39" s="159">
        <v>77.600000000000009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287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14</v>
      </c>
      <c r="B40" s="168" t="s">
        <v>3105</v>
      </c>
      <c r="C40" s="184" t="s">
        <v>3106</v>
      </c>
      <c r="D40" s="169" t="s">
        <v>353</v>
      </c>
      <c r="E40" s="170">
        <v>85.360000000000014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456</v>
      </c>
      <c r="S40" s="172" t="s">
        <v>291</v>
      </c>
      <c r="T40" s="173" t="s">
        <v>283</v>
      </c>
      <c r="U40" s="157">
        <v>0</v>
      </c>
      <c r="V40" s="157">
        <f>ROUND(E40*U40,2)</f>
        <v>0</v>
      </c>
      <c r="W40" s="157"/>
      <c r="X40" s="157" t="s">
        <v>284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285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3128</v>
      </c>
      <c r="D41" s="158"/>
      <c r="E41" s="159">
        <v>85.360000000000014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287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1" t="s">
        <v>277</v>
      </c>
      <c r="B42" s="162" t="s">
        <v>175</v>
      </c>
      <c r="C42" s="183" t="s">
        <v>176</v>
      </c>
      <c r="D42" s="163"/>
      <c r="E42" s="164"/>
      <c r="F42" s="165"/>
      <c r="G42" s="165">
        <f>SUMIF(AG43:AG44,"&lt;&gt;NOR",G43:G44)</f>
        <v>0</v>
      </c>
      <c r="H42" s="165"/>
      <c r="I42" s="165">
        <f>SUM(I43:I44)</f>
        <v>0</v>
      </c>
      <c r="J42" s="165"/>
      <c r="K42" s="165">
        <f>SUM(K43:K44)</f>
        <v>0</v>
      </c>
      <c r="L42" s="165"/>
      <c r="M42" s="165">
        <f>SUM(M43:M44)</f>
        <v>0</v>
      </c>
      <c r="N42" s="165"/>
      <c r="O42" s="165">
        <f>SUM(O43:O44)</f>
        <v>0</v>
      </c>
      <c r="P42" s="165"/>
      <c r="Q42" s="165">
        <f>SUM(Q43:Q44)</f>
        <v>0</v>
      </c>
      <c r="R42" s="165"/>
      <c r="S42" s="165"/>
      <c r="T42" s="166"/>
      <c r="U42" s="160"/>
      <c r="V42" s="160">
        <f>SUM(V43:V44)</f>
        <v>0</v>
      </c>
      <c r="W42" s="160"/>
      <c r="X42" s="160"/>
      <c r="AG42" t="s">
        <v>278</v>
      </c>
    </row>
    <row r="43" spans="1:60" outlineLevel="1" x14ac:dyDescent="0.2">
      <c r="A43" s="167">
        <v>15</v>
      </c>
      <c r="B43" s="168" t="s">
        <v>3109</v>
      </c>
      <c r="C43" s="184" t="s">
        <v>3110</v>
      </c>
      <c r="D43" s="169" t="s">
        <v>445</v>
      </c>
      <c r="E43" s="170">
        <v>46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/>
      <c r="S43" s="172" t="s">
        <v>291</v>
      </c>
      <c r="T43" s="173" t="s">
        <v>283</v>
      </c>
      <c r="U43" s="157">
        <v>0</v>
      </c>
      <c r="V43" s="157">
        <f>ROUND(E43*U43,2)</f>
        <v>0</v>
      </c>
      <c r="W43" s="157"/>
      <c r="X43" s="157" t="s">
        <v>292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3053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3129</v>
      </c>
      <c r="D44" s="158"/>
      <c r="E44" s="159">
        <v>46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287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">
      <c r="A45" s="161" t="s">
        <v>277</v>
      </c>
      <c r="B45" s="162" t="s">
        <v>189</v>
      </c>
      <c r="C45" s="183" t="s">
        <v>190</v>
      </c>
      <c r="D45" s="163"/>
      <c r="E45" s="164"/>
      <c r="F45" s="165"/>
      <c r="G45" s="165">
        <f>SUMIF(AG46:AG47,"&lt;&gt;NOR",G46:G47)</f>
        <v>0</v>
      </c>
      <c r="H45" s="165"/>
      <c r="I45" s="165">
        <f>SUM(I46:I47)</f>
        <v>0</v>
      </c>
      <c r="J45" s="165"/>
      <c r="K45" s="165">
        <f>SUM(K46:K47)</f>
        <v>0</v>
      </c>
      <c r="L45" s="165"/>
      <c r="M45" s="165">
        <f>SUM(M46:M47)</f>
        <v>0</v>
      </c>
      <c r="N45" s="165"/>
      <c r="O45" s="165">
        <f>SUM(O46:O47)</f>
        <v>0</v>
      </c>
      <c r="P45" s="165"/>
      <c r="Q45" s="165">
        <f>SUM(Q46:Q47)</f>
        <v>0</v>
      </c>
      <c r="R45" s="165"/>
      <c r="S45" s="165"/>
      <c r="T45" s="166"/>
      <c r="U45" s="160"/>
      <c r="V45" s="160">
        <f>SUM(V46:V47)</f>
        <v>0</v>
      </c>
      <c r="W45" s="160"/>
      <c r="X45" s="160"/>
      <c r="AG45" t="s">
        <v>278</v>
      </c>
    </row>
    <row r="46" spans="1:60" outlineLevel="1" x14ac:dyDescent="0.2">
      <c r="A46" s="167">
        <v>16</v>
      </c>
      <c r="B46" s="168" t="s">
        <v>3118</v>
      </c>
      <c r="C46" s="184" t="s">
        <v>3119</v>
      </c>
      <c r="D46" s="169" t="s">
        <v>364</v>
      </c>
      <c r="E46" s="170">
        <v>105.77000000000001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72">
        <v>0</v>
      </c>
      <c r="O46" s="172">
        <f>ROUND(E46*N46,2)</f>
        <v>0</v>
      </c>
      <c r="P46" s="172">
        <v>0</v>
      </c>
      <c r="Q46" s="172">
        <f>ROUND(E46*P46,2)</f>
        <v>0</v>
      </c>
      <c r="R46" s="172"/>
      <c r="S46" s="172" t="s">
        <v>291</v>
      </c>
      <c r="T46" s="173" t="s">
        <v>283</v>
      </c>
      <c r="U46" s="157">
        <v>0</v>
      </c>
      <c r="V46" s="157">
        <f>ROUND(E46*U46,2)</f>
        <v>0</v>
      </c>
      <c r="W46" s="157"/>
      <c r="X46" s="157" t="s">
        <v>292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3053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3130</v>
      </c>
      <c r="D47" s="158"/>
      <c r="E47" s="159">
        <v>105.77000000000001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287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5"/>
      <c r="B48" s="6"/>
      <c r="C48" s="187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AE48">
        <v>15</v>
      </c>
      <c r="AF48">
        <v>21</v>
      </c>
    </row>
    <row r="49" spans="1:33" x14ac:dyDescent="0.2">
      <c r="A49" s="151"/>
      <c r="B49" s="152" t="s">
        <v>29</v>
      </c>
      <c r="C49" s="188"/>
      <c r="D49" s="153"/>
      <c r="E49" s="154"/>
      <c r="F49" s="154"/>
      <c r="G49" s="182">
        <f>G8+G11+G24+G33+G42+G45</f>
        <v>0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AE49">
        <f>SUMIF(L7:L47,AE48,G7:G47)</f>
        <v>0</v>
      </c>
      <c r="AF49">
        <f>SUMIF(L7:L47,AF48,G7:G47)</f>
        <v>0</v>
      </c>
      <c r="AG49" t="s">
        <v>1923</v>
      </c>
    </row>
    <row r="50" spans="1:33" x14ac:dyDescent="0.2">
      <c r="C50" s="189"/>
      <c r="D50" s="139"/>
      <c r="AG50" t="s">
        <v>1925</v>
      </c>
    </row>
    <row r="51" spans="1:33" x14ac:dyDescent="0.2">
      <c r="D51" s="139"/>
    </row>
    <row r="52" spans="1:33" x14ac:dyDescent="0.2">
      <c r="D52" s="139"/>
    </row>
    <row r="53" spans="1:33" x14ac:dyDescent="0.2">
      <c r="D53" s="139"/>
    </row>
    <row r="54" spans="1:33" x14ac:dyDescent="0.2">
      <c r="D54" s="139"/>
    </row>
    <row r="55" spans="1:33" x14ac:dyDescent="0.2">
      <c r="D55" s="139"/>
    </row>
    <row r="56" spans="1:33" x14ac:dyDescent="0.2">
      <c r="D56" s="139"/>
    </row>
    <row r="57" spans="1:33" x14ac:dyDescent="0.2">
      <c r="D57" s="139"/>
    </row>
    <row r="58" spans="1:33" x14ac:dyDescent="0.2">
      <c r="D58" s="139"/>
    </row>
    <row r="59" spans="1:33" x14ac:dyDescent="0.2">
      <c r="D59" s="139"/>
    </row>
    <row r="60" spans="1:33" x14ac:dyDescent="0.2">
      <c r="D60" s="139"/>
    </row>
    <row r="61" spans="1:33" x14ac:dyDescent="0.2">
      <c r="D61" s="139"/>
    </row>
    <row r="62" spans="1:33" x14ac:dyDescent="0.2">
      <c r="D62" s="139"/>
    </row>
    <row r="63" spans="1:33" x14ac:dyDescent="0.2">
      <c r="D63" s="139"/>
    </row>
    <row r="64" spans="1:33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XlsThhswDro3IfqK6qnrflJDimZLpks2wLVVXvDah0KXsxGioBonnhSvb0rQxHVPpfJ338tMutElxZPtBFqW0A==" saltValue="FVMURwShHlSkvf5Z1Q3Vk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91</v>
      </c>
      <c r="C3" s="245" t="s">
        <v>92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50</v>
      </c>
      <c r="C4" s="248" t="s">
        <v>88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143</v>
      </c>
      <c r="C8" s="183" t="s">
        <v>144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5"/>
      <c r="S8" s="165"/>
      <c r="T8" s="166"/>
      <c r="U8" s="160"/>
      <c r="V8" s="160">
        <f>SUM(V9:V10)</f>
        <v>0</v>
      </c>
      <c r="W8" s="160"/>
      <c r="X8" s="160"/>
      <c r="AG8" t="s">
        <v>278</v>
      </c>
    </row>
    <row r="9" spans="1:60" outlineLevel="1" x14ac:dyDescent="0.2">
      <c r="A9" s="167">
        <v>1</v>
      </c>
      <c r="B9" s="168" t="s">
        <v>3131</v>
      </c>
      <c r="C9" s="184" t="s">
        <v>3132</v>
      </c>
      <c r="D9" s="169" t="s">
        <v>281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282</v>
      </c>
      <c r="T9" s="173" t="s">
        <v>283</v>
      </c>
      <c r="U9" s="157">
        <v>0</v>
      </c>
      <c r="V9" s="157">
        <f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3053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3054</v>
      </c>
      <c r="D10" s="158"/>
      <c r="E10" s="159">
        <v>1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287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1" t="s">
        <v>277</v>
      </c>
      <c r="B11" s="162" t="s">
        <v>145</v>
      </c>
      <c r="C11" s="183" t="s">
        <v>147</v>
      </c>
      <c r="D11" s="163"/>
      <c r="E11" s="164"/>
      <c r="F11" s="165"/>
      <c r="G11" s="165">
        <f>SUMIF(AG12:AG64,"&lt;&gt;NOR",G12:G64)</f>
        <v>0</v>
      </c>
      <c r="H11" s="165"/>
      <c r="I11" s="165">
        <f>SUM(I12:I64)</f>
        <v>0</v>
      </c>
      <c r="J11" s="165"/>
      <c r="K11" s="165">
        <f>SUM(K12:K64)</f>
        <v>0</v>
      </c>
      <c r="L11" s="165"/>
      <c r="M11" s="165">
        <f>SUM(M12:M64)</f>
        <v>0</v>
      </c>
      <c r="N11" s="165"/>
      <c r="O11" s="165">
        <f>SUM(O12:O64)</f>
        <v>0</v>
      </c>
      <c r="P11" s="165"/>
      <c r="Q11" s="165">
        <f>SUM(Q12:Q64)</f>
        <v>0</v>
      </c>
      <c r="R11" s="165"/>
      <c r="S11" s="165"/>
      <c r="T11" s="166"/>
      <c r="U11" s="160"/>
      <c r="V11" s="160">
        <f>SUM(V12:V64)</f>
        <v>0</v>
      </c>
      <c r="W11" s="160"/>
      <c r="X11" s="160"/>
      <c r="AG11" t="s">
        <v>278</v>
      </c>
    </row>
    <row r="12" spans="1:60" outlineLevel="1" x14ac:dyDescent="0.2">
      <c r="A12" s="167">
        <v>2</v>
      </c>
      <c r="B12" s="168" t="s">
        <v>3133</v>
      </c>
      <c r="C12" s="184" t="s">
        <v>3134</v>
      </c>
      <c r="D12" s="169" t="s">
        <v>353</v>
      </c>
      <c r="E12" s="170">
        <v>25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/>
      <c r="S12" s="172" t="s">
        <v>291</v>
      </c>
      <c r="T12" s="173" t="s">
        <v>283</v>
      </c>
      <c r="U12" s="157">
        <v>0</v>
      </c>
      <c r="V12" s="157">
        <f>ROUND(E12*U12,2)</f>
        <v>0</v>
      </c>
      <c r="W12" s="157"/>
      <c r="X12" s="157" t="s">
        <v>292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3053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5" t="s">
        <v>3135</v>
      </c>
      <c r="D13" s="158"/>
      <c r="E13" s="159">
        <v>25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287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7">
        <v>3</v>
      </c>
      <c r="B14" s="168" t="s">
        <v>3136</v>
      </c>
      <c r="C14" s="184" t="s">
        <v>3137</v>
      </c>
      <c r="D14" s="169" t="s">
        <v>281</v>
      </c>
      <c r="E14" s="170">
        <v>4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/>
      <c r="S14" s="172" t="s">
        <v>291</v>
      </c>
      <c r="T14" s="173" t="s">
        <v>283</v>
      </c>
      <c r="U14" s="157">
        <v>0</v>
      </c>
      <c r="V14" s="157">
        <f>ROUND(E14*U14,2)</f>
        <v>0</v>
      </c>
      <c r="W14" s="157"/>
      <c r="X14" s="157" t="s">
        <v>292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3053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5" t="s">
        <v>3138</v>
      </c>
      <c r="D15" s="158"/>
      <c r="E15" s="159">
        <v>4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287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4</v>
      </c>
      <c r="B16" s="168" t="s">
        <v>3139</v>
      </c>
      <c r="C16" s="184" t="s">
        <v>3140</v>
      </c>
      <c r="D16" s="169" t="s">
        <v>290</v>
      </c>
      <c r="E16" s="170">
        <v>73.5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291</v>
      </c>
      <c r="T16" s="173" t="s">
        <v>283</v>
      </c>
      <c r="U16" s="157">
        <v>0</v>
      </c>
      <c r="V16" s="157">
        <f>ROUND(E16*U16,2)</f>
        <v>0</v>
      </c>
      <c r="W16" s="157"/>
      <c r="X16" s="157" t="s">
        <v>292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3053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3141</v>
      </c>
      <c r="D17" s="158"/>
      <c r="E17" s="159">
        <v>73.5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287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5</v>
      </c>
      <c r="B18" s="168" t="s">
        <v>322</v>
      </c>
      <c r="C18" s="184" t="s">
        <v>323</v>
      </c>
      <c r="D18" s="169" t="s">
        <v>290</v>
      </c>
      <c r="E18" s="170">
        <v>73.5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291</v>
      </c>
      <c r="T18" s="173" t="s">
        <v>283</v>
      </c>
      <c r="U18" s="157">
        <v>0</v>
      </c>
      <c r="V18" s="157">
        <f>ROUND(E18*U18,2)</f>
        <v>0</v>
      </c>
      <c r="W18" s="157"/>
      <c r="X18" s="157" t="s">
        <v>292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3053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3141</v>
      </c>
      <c r="D19" s="158"/>
      <c r="E19" s="159">
        <v>73.5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287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7">
        <v>6</v>
      </c>
      <c r="B20" s="168" t="s">
        <v>3142</v>
      </c>
      <c r="C20" s="184" t="s">
        <v>3143</v>
      </c>
      <c r="D20" s="169" t="s">
        <v>353</v>
      </c>
      <c r="E20" s="170">
        <v>490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291</v>
      </c>
      <c r="T20" s="173" t="s">
        <v>283</v>
      </c>
      <c r="U20" s="157">
        <v>0</v>
      </c>
      <c r="V20" s="157">
        <f>ROUND(E20*U20,2)</f>
        <v>0</v>
      </c>
      <c r="W20" s="157"/>
      <c r="X20" s="157" t="s">
        <v>292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3053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5" t="s">
        <v>3144</v>
      </c>
      <c r="D21" s="158"/>
      <c r="E21" s="159">
        <v>490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287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7</v>
      </c>
      <c r="B22" s="168" t="s">
        <v>3145</v>
      </c>
      <c r="C22" s="184" t="s">
        <v>3146</v>
      </c>
      <c r="D22" s="169" t="s">
        <v>353</v>
      </c>
      <c r="E22" s="170">
        <v>490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291</v>
      </c>
      <c r="T22" s="173" t="s">
        <v>283</v>
      </c>
      <c r="U22" s="157">
        <v>0</v>
      </c>
      <c r="V22" s="157">
        <f>ROUND(E22*U22,2)</f>
        <v>0</v>
      </c>
      <c r="W22" s="157"/>
      <c r="X22" s="157" t="s">
        <v>292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3053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3144</v>
      </c>
      <c r="D23" s="158"/>
      <c r="E23" s="159">
        <v>490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287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7">
        <v>8</v>
      </c>
      <c r="B24" s="168" t="s">
        <v>3147</v>
      </c>
      <c r="C24" s="184" t="s">
        <v>3148</v>
      </c>
      <c r="D24" s="169" t="s">
        <v>353</v>
      </c>
      <c r="E24" s="170">
        <v>490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/>
      <c r="S24" s="172" t="s">
        <v>291</v>
      </c>
      <c r="T24" s="173" t="s">
        <v>283</v>
      </c>
      <c r="U24" s="157">
        <v>0</v>
      </c>
      <c r="V24" s="157">
        <f>ROUND(E24*U24,2)</f>
        <v>0</v>
      </c>
      <c r="W24" s="157"/>
      <c r="X24" s="157" t="s">
        <v>292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3053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3144</v>
      </c>
      <c r="D25" s="158"/>
      <c r="E25" s="159">
        <v>490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287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7">
        <v>9</v>
      </c>
      <c r="B26" s="168" t="s">
        <v>3149</v>
      </c>
      <c r="C26" s="184" t="s">
        <v>3150</v>
      </c>
      <c r="D26" s="169" t="s">
        <v>281</v>
      </c>
      <c r="E26" s="170">
        <v>4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/>
      <c r="S26" s="172" t="s">
        <v>291</v>
      </c>
      <c r="T26" s="173" t="s">
        <v>283</v>
      </c>
      <c r="U26" s="157">
        <v>0</v>
      </c>
      <c r="V26" s="157">
        <f>ROUND(E26*U26,2)</f>
        <v>0</v>
      </c>
      <c r="W26" s="157"/>
      <c r="X26" s="157" t="s">
        <v>292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3053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3151</v>
      </c>
      <c r="D27" s="158"/>
      <c r="E27" s="159">
        <v>4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287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7">
        <v>10</v>
      </c>
      <c r="B28" s="168" t="s">
        <v>3152</v>
      </c>
      <c r="C28" s="184" t="s">
        <v>3153</v>
      </c>
      <c r="D28" s="169" t="s">
        <v>281</v>
      </c>
      <c r="E28" s="170">
        <v>4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/>
      <c r="S28" s="172" t="s">
        <v>291</v>
      </c>
      <c r="T28" s="173" t="s">
        <v>283</v>
      </c>
      <c r="U28" s="157">
        <v>0</v>
      </c>
      <c r="V28" s="157">
        <f>ROUND(E28*U28,2)</f>
        <v>0</v>
      </c>
      <c r="W28" s="157"/>
      <c r="X28" s="157" t="s">
        <v>292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3053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3151</v>
      </c>
      <c r="D29" s="158"/>
      <c r="E29" s="159">
        <v>4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287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7">
        <v>11</v>
      </c>
      <c r="B30" s="168" t="s">
        <v>3154</v>
      </c>
      <c r="C30" s="184" t="s">
        <v>3155</v>
      </c>
      <c r="D30" s="169" t="s">
        <v>281</v>
      </c>
      <c r="E30" s="170">
        <v>12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/>
      <c r="S30" s="172" t="s">
        <v>291</v>
      </c>
      <c r="T30" s="173" t="s">
        <v>283</v>
      </c>
      <c r="U30" s="157">
        <v>0</v>
      </c>
      <c r="V30" s="157">
        <f>ROUND(E30*U30,2)</f>
        <v>0</v>
      </c>
      <c r="W30" s="157"/>
      <c r="X30" s="157" t="s">
        <v>292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3053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3156</v>
      </c>
      <c r="D31" s="158"/>
      <c r="E31" s="159">
        <v>12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287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12</v>
      </c>
      <c r="B32" s="168" t="s">
        <v>3157</v>
      </c>
      <c r="C32" s="184" t="s">
        <v>3158</v>
      </c>
      <c r="D32" s="169" t="s">
        <v>353</v>
      </c>
      <c r="E32" s="170">
        <v>6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/>
      <c r="S32" s="172" t="s">
        <v>291</v>
      </c>
      <c r="T32" s="173" t="s">
        <v>283</v>
      </c>
      <c r="U32" s="157">
        <v>0</v>
      </c>
      <c r="V32" s="157">
        <f>ROUND(E32*U32,2)</f>
        <v>0</v>
      </c>
      <c r="W32" s="157"/>
      <c r="X32" s="157" t="s">
        <v>292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3053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5" t="s">
        <v>3159</v>
      </c>
      <c r="D33" s="158"/>
      <c r="E33" s="159">
        <v>6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287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7">
        <v>13</v>
      </c>
      <c r="B34" s="168" t="s">
        <v>3160</v>
      </c>
      <c r="C34" s="184" t="s">
        <v>3161</v>
      </c>
      <c r="D34" s="169" t="s">
        <v>281</v>
      </c>
      <c r="E34" s="170">
        <v>4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/>
      <c r="S34" s="172" t="s">
        <v>291</v>
      </c>
      <c r="T34" s="173" t="s">
        <v>283</v>
      </c>
      <c r="U34" s="157">
        <v>0</v>
      </c>
      <c r="V34" s="157">
        <f>ROUND(E34*U34,2)</f>
        <v>0</v>
      </c>
      <c r="W34" s="157"/>
      <c r="X34" s="157" t="s">
        <v>292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3053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3151</v>
      </c>
      <c r="D35" s="158"/>
      <c r="E35" s="159">
        <v>4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287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7">
        <v>14</v>
      </c>
      <c r="B36" s="168" t="s">
        <v>3162</v>
      </c>
      <c r="C36" s="184" t="s">
        <v>3163</v>
      </c>
      <c r="D36" s="169" t="s">
        <v>353</v>
      </c>
      <c r="E36" s="170">
        <v>490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/>
      <c r="S36" s="172" t="s">
        <v>291</v>
      </c>
      <c r="T36" s="173" t="s">
        <v>283</v>
      </c>
      <c r="U36" s="157">
        <v>0</v>
      </c>
      <c r="V36" s="157">
        <f>ROUND(E36*U36,2)</f>
        <v>0</v>
      </c>
      <c r="W36" s="157"/>
      <c r="X36" s="157" t="s">
        <v>292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3053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5" t="s">
        <v>3144</v>
      </c>
      <c r="D37" s="158"/>
      <c r="E37" s="159">
        <v>490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287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7">
        <v>15</v>
      </c>
      <c r="B38" s="168" t="s">
        <v>3164</v>
      </c>
      <c r="C38" s="184" t="s">
        <v>3165</v>
      </c>
      <c r="D38" s="169" t="s">
        <v>364</v>
      </c>
      <c r="E38" s="170">
        <v>6.9000000000000006E-2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/>
      <c r="S38" s="172" t="s">
        <v>291</v>
      </c>
      <c r="T38" s="173" t="s">
        <v>283</v>
      </c>
      <c r="U38" s="157">
        <v>0</v>
      </c>
      <c r="V38" s="157">
        <f>ROUND(E38*U38,2)</f>
        <v>0</v>
      </c>
      <c r="W38" s="157"/>
      <c r="X38" s="157" t="s">
        <v>292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3053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3166</v>
      </c>
      <c r="D39" s="158"/>
      <c r="E39" s="159">
        <v>0.05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287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3167</v>
      </c>
      <c r="D40" s="158"/>
      <c r="E40" s="159">
        <v>0.02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287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7">
        <v>16</v>
      </c>
      <c r="B41" s="168" t="s">
        <v>3168</v>
      </c>
      <c r="C41" s="184" t="s">
        <v>3169</v>
      </c>
      <c r="D41" s="169" t="s">
        <v>290</v>
      </c>
      <c r="E41" s="170">
        <v>2.6500000000000004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2"/>
      <c r="S41" s="172" t="s">
        <v>291</v>
      </c>
      <c r="T41" s="173" t="s">
        <v>283</v>
      </c>
      <c r="U41" s="157">
        <v>0</v>
      </c>
      <c r="V41" s="157">
        <f>ROUND(E41*U41,2)</f>
        <v>0</v>
      </c>
      <c r="W41" s="157"/>
      <c r="X41" s="157" t="s">
        <v>292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3053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3170</v>
      </c>
      <c r="D42" s="158"/>
      <c r="E42" s="159">
        <v>2.4500000000000002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287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5" t="s">
        <v>3171</v>
      </c>
      <c r="D43" s="158"/>
      <c r="E43" s="159">
        <v>0.2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287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67">
        <v>17</v>
      </c>
      <c r="B44" s="168" t="s">
        <v>3172</v>
      </c>
      <c r="C44" s="184" t="s">
        <v>3173</v>
      </c>
      <c r="D44" s="169" t="s">
        <v>290</v>
      </c>
      <c r="E44" s="170">
        <v>2.6500000000000004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/>
      <c r="S44" s="172" t="s">
        <v>291</v>
      </c>
      <c r="T44" s="173" t="s">
        <v>283</v>
      </c>
      <c r="U44" s="157">
        <v>0</v>
      </c>
      <c r="V44" s="157">
        <f>ROUND(E44*U44,2)</f>
        <v>0</v>
      </c>
      <c r="W44" s="157"/>
      <c r="X44" s="157" t="s">
        <v>292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3053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3170</v>
      </c>
      <c r="D45" s="158"/>
      <c r="E45" s="159">
        <v>2.4500000000000002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287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3171</v>
      </c>
      <c r="D46" s="158"/>
      <c r="E46" s="159">
        <v>0.2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287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7">
        <v>18</v>
      </c>
      <c r="B47" s="168" t="s">
        <v>3174</v>
      </c>
      <c r="C47" s="184" t="s">
        <v>3175</v>
      </c>
      <c r="D47" s="169" t="s">
        <v>281</v>
      </c>
      <c r="E47" s="170">
        <v>4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/>
      <c r="S47" s="172" t="s">
        <v>282</v>
      </c>
      <c r="T47" s="173" t="s">
        <v>283</v>
      </c>
      <c r="U47" s="157">
        <v>0</v>
      </c>
      <c r="V47" s="157">
        <f>ROUND(E47*U47,2)</f>
        <v>0</v>
      </c>
      <c r="W47" s="157"/>
      <c r="X47" s="157" t="s">
        <v>292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3053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5" t="s">
        <v>3151</v>
      </c>
      <c r="D48" s="158"/>
      <c r="E48" s="159">
        <v>4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287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67">
        <v>19</v>
      </c>
      <c r="B49" s="168" t="s">
        <v>3176</v>
      </c>
      <c r="C49" s="184" t="s">
        <v>3177</v>
      </c>
      <c r="D49" s="169" t="s">
        <v>1671</v>
      </c>
      <c r="E49" s="170">
        <v>17.150000000000002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2" t="s">
        <v>456</v>
      </c>
      <c r="S49" s="172" t="s">
        <v>291</v>
      </c>
      <c r="T49" s="173" t="s">
        <v>283</v>
      </c>
      <c r="U49" s="157">
        <v>0</v>
      </c>
      <c r="V49" s="157">
        <f>ROUND(E49*U49,2)</f>
        <v>0</v>
      </c>
      <c r="W49" s="157"/>
      <c r="X49" s="157" t="s">
        <v>284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285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3178</v>
      </c>
      <c r="D50" s="158"/>
      <c r="E50" s="159">
        <v>17.150000000000002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287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7">
        <v>20</v>
      </c>
      <c r="B51" s="168" t="s">
        <v>3179</v>
      </c>
      <c r="C51" s="184" t="s">
        <v>3180</v>
      </c>
      <c r="D51" s="169" t="s">
        <v>290</v>
      </c>
      <c r="E51" s="170">
        <v>2.6500000000000004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456</v>
      </c>
      <c r="S51" s="172" t="s">
        <v>291</v>
      </c>
      <c r="T51" s="173" t="s">
        <v>283</v>
      </c>
      <c r="U51" s="157">
        <v>0</v>
      </c>
      <c r="V51" s="157">
        <f>ROUND(E51*U51,2)</f>
        <v>0</v>
      </c>
      <c r="W51" s="157"/>
      <c r="X51" s="157" t="s">
        <v>284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285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3170</v>
      </c>
      <c r="D52" s="158"/>
      <c r="E52" s="159">
        <v>2.4500000000000002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287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3171</v>
      </c>
      <c r="D53" s="158"/>
      <c r="E53" s="159">
        <v>0.2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287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7">
        <v>21</v>
      </c>
      <c r="B54" s="168" t="s">
        <v>3181</v>
      </c>
      <c r="C54" s="184" t="s">
        <v>3182</v>
      </c>
      <c r="D54" s="169" t="s">
        <v>3183</v>
      </c>
      <c r="E54" s="170">
        <v>51.45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456</v>
      </c>
      <c r="S54" s="172" t="s">
        <v>291</v>
      </c>
      <c r="T54" s="173" t="s">
        <v>283</v>
      </c>
      <c r="U54" s="157">
        <v>0</v>
      </c>
      <c r="V54" s="157">
        <f>ROUND(E54*U54,2)</f>
        <v>0</v>
      </c>
      <c r="W54" s="157"/>
      <c r="X54" s="157" t="s">
        <v>284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285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5" t="s">
        <v>3184</v>
      </c>
      <c r="D55" s="158"/>
      <c r="E55" s="159">
        <v>51.45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287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7">
        <v>22</v>
      </c>
      <c r="B56" s="168" t="s">
        <v>3185</v>
      </c>
      <c r="C56" s="184" t="s">
        <v>3186</v>
      </c>
      <c r="D56" s="169" t="s">
        <v>3187</v>
      </c>
      <c r="E56" s="170">
        <v>0.49000000000000005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2" t="s">
        <v>456</v>
      </c>
      <c r="S56" s="172" t="s">
        <v>291</v>
      </c>
      <c r="T56" s="173" t="s">
        <v>283</v>
      </c>
      <c r="U56" s="157">
        <v>0</v>
      </c>
      <c r="V56" s="157">
        <f>ROUND(E56*U56,2)</f>
        <v>0</v>
      </c>
      <c r="W56" s="157"/>
      <c r="X56" s="157" t="s">
        <v>284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285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5" t="s">
        <v>3188</v>
      </c>
      <c r="D57" s="158"/>
      <c r="E57" s="159">
        <v>0.49000000000000005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287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67">
        <v>23</v>
      </c>
      <c r="B58" s="168" t="s">
        <v>3189</v>
      </c>
      <c r="C58" s="184" t="s">
        <v>3190</v>
      </c>
      <c r="D58" s="169" t="s">
        <v>353</v>
      </c>
      <c r="E58" s="170">
        <v>490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2"/>
      <c r="S58" s="172" t="s">
        <v>291</v>
      </c>
      <c r="T58" s="173" t="s">
        <v>283</v>
      </c>
      <c r="U58" s="157">
        <v>0</v>
      </c>
      <c r="V58" s="157">
        <f>ROUND(E58*U58,2)</f>
        <v>0</v>
      </c>
      <c r="W58" s="157"/>
      <c r="X58" s="157" t="s">
        <v>292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3053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5" t="s">
        <v>3144</v>
      </c>
      <c r="D59" s="158"/>
      <c r="E59" s="159">
        <v>490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287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67">
        <v>24</v>
      </c>
      <c r="B60" s="168" t="s">
        <v>3191</v>
      </c>
      <c r="C60" s="184" t="s">
        <v>3192</v>
      </c>
      <c r="D60" s="169" t="s">
        <v>353</v>
      </c>
      <c r="E60" s="170">
        <v>490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2"/>
      <c r="S60" s="172" t="s">
        <v>291</v>
      </c>
      <c r="T60" s="173" t="s">
        <v>283</v>
      </c>
      <c r="U60" s="157">
        <v>0</v>
      </c>
      <c r="V60" s="157">
        <f>ROUND(E60*U60,2)</f>
        <v>0</v>
      </c>
      <c r="W60" s="157"/>
      <c r="X60" s="157" t="s">
        <v>292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3053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3144</v>
      </c>
      <c r="D61" s="158"/>
      <c r="E61" s="159">
        <v>490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287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7">
        <v>25</v>
      </c>
      <c r="B62" s="168" t="s">
        <v>3193</v>
      </c>
      <c r="C62" s="184" t="s">
        <v>3194</v>
      </c>
      <c r="D62" s="169" t="s">
        <v>353</v>
      </c>
      <c r="E62" s="170">
        <v>980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/>
      <c r="S62" s="172" t="s">
        <v>291</v>
      </c>
      <c r="T62" s="173" t="s">
        <v>283</v>
      </c>
      <c r="U62" s="157">
        <v>0</v>
      </c>
      <c r="V62" s="157">
        <f>ROUND(E62*U62,2)</f>
        <v>0</v>
      </c>
      <c r="W62" s="157"/>
      <c r="X62" s="157" t="s">
        <v>292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3053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3195</v>
      </c>
      <c r="D63" s="158"/>
      <c r="E63" s="159">
        <v>980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287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4">
        <v>26</v>
      </c>
      <c r="B64" s="175" t="s">
        <v>3196</v>
      </c>
      <c r="C64" s="186" t="s">
        <v>3197</v>
      </c>
      <c r="D64" s="176" t="s">
        <v>3198</v>
      </c>
      <c r="E64" s="177">
        <v>5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79"/>
      <c r="S64" s="179" t="s">
        <v>282</v>
      </c>
      <c r="T64" s="180" t="s">
        <v>283</v>
      </c>
      <c r="U64" s="157">
        <v>0</v>
      </c>
      <c r="V64" s="157">
        <f>ROUND(E64*U64,2)</f>
        <v>0</v>
      </c>
      <c r="W64" s="157"/>
      <c r="X64" s="157" t="s">
        <v>292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3053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1" t="s">
        <v>277</v>
      </c>
      <c r="B65" s="162" t="s">
        <v>189</v>
      </c>
      <c r="C65" s="183" t="s">
        <v>190</v>
      </c>
      <c r="D65" s="163"/>
      <c r="E65" s="164"/>
      <c r="F65" s="165"/>
      <c r="G65" s="165">
        <f>SUMIF(AG66:AG67,"&lt;&gt;NOR",G66:G67)</f>
        <v>0</v>
      </c>
      <c r="H65" s="165"/>
      <c r="I65" s="165">
        <f>SUM(I66:I67)</f>
        <v>0</v>
      </c>
      <c r="J65" s="165"/>
      <c r="K65" s="165">
        <f>SUM(K66:K67)</f>
        <v>0</v>
      </c>
      <c r="L65" s="165"/>
      <c r="M65" s="165">
        <f>SUM(M66:M67)</f>
        <v>0</v>
      </c>
      <c r="N65" s="165"/>
      <c r="O65" s="165">
        <f>SUM(O66:O67)</f>
        <v>0</v>
      </c>
      <c r="P65" s="165"/>
      <c r="Q65" s="165">
        <f>SUM(Q66:Q67)</f>
        <v>0</v>
      </c>
      <c r="R65" s="165"/>
      <c r="S65" s="165"/>
      <c r="T65" s="166"/>
      <c r="U65" s="160"/>
      <c r="V65" s="160">
        <f>SUM(V66:V67)</f>
        <v>0</v>
      </c>
      <c r="W65" s="160"/>
      <c r="X65" s="160"/>
      <c r="AG65" t="s">
        <v>278</v>
      </c>
    </row>
    <row r="66" spans="1:60" outlineLevel="1" x14ac:dyDescent="0.2">
      <c r="A66" s="167">
        <v>27</v>
      </c>
      <c r="B66" s="168" t="s">
        <v>3199</v>
      </c>
      <c r="C66" s="184" t="s">
        <v>3200</v>
      </c>
      <c r="D66" s="169" t="s">
        <v>364</v>
      </c>
      <c r="E66" s="170">
        <v>7.7000000000000013E-2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/>
      <c r="S66" s="172" t="s">
        <v>291</v>
      </c>
      <c r="T66" s="173" t="s">
        <v>283</v>
      </c>
      <c r="U66" s="157">
        <v>0</v>
      </c>
      <c r="V66" s="157">
        <f>ROUND(E66*U66,2)</f>
        <v>0</v>
      </c>
      <c r="W66" s="157"/>
      <c r="X66" s="157" t="s">
        <v>292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3053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3201</v>
      </c>
      <c r="D67" s="158"/>
      <c r="E67" s="159">
        <v>0.08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287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x14ac:dyDescent="0.2">
      <c r="A68" s="5"/>
      <c r="B68" s="6"/>
      <c r="C68" s="187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AE68">
        <v>15</v>
      </c>
      <c r="AF68">
        <v>21</v>
      </c>
    </row>
    <row r="69" spans="1:60" x14ac:dyDescent="0.2">
      <c r="A69" s="151"/>
      <c r="B69" s="152" t="s">
        <v>29</v>
      </c>
      <c r="C69" s="188"/>
      <c r="D69" s="153"/>
      <c r="E69" s="154"/>
      <c r="F69" s="154"/>
      <c r="G69" s="182">
        <f>G8+G11+G65</f>
        <v>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AE69">
        <f>SUMIF(L7:L67,AE68,G7:G67)</f>
        <v>0</v>
      </c>
      <c r="AF69">
        <f>SUMIF(L7:L67,AF68,G7:G67)</f>
        <v>0</v>
      </c>
      <c r="AG69" t="s">
        <v>1923</v>
      </c>
    </row>
    <row r="70" spans="1:60" x14ac:dyDescent="0.2">
      <c r="C70" s="189"/>
      <c r="D70" s="139"/>
      <c r="AG70" t="s">
        <v>1925</v>
      </c>
    </row>
    <row r="71" spans="1:60" x14ac:dyDescent="0.2">
      <c r="D71" s="139"/>
    </row>
    <row r="72" spans="1:60" x14ac:dyDescent="0.2">
      <c r="D72" s="139"/>
    </row>
    <row r="73" spans="1:60" x14ac:dyDescent="0.2">
      <c r="D73" s="139"/>
    </row>
    <row r="74" spans="1:60" x14ac:dyDescent="0.2">
      <c r="D74" s="139"/>
    </row>
    <row r="75" spans="1:60" x14ac:dyDescent="0.2">
      <c r="D75" s="139"/>
    </row>
    <row r="76" spans="1:60" x14ac:dyDescent="0.2">
      <c r="D76" s="139"/>
    </row>
    <row r="77" spans="1:60" x14ac:dyDescent="0.2">
      <c r="D77" s="139"/>
    </row>
    <row r="78" spans="1:60" x14ac:dyDescent="0.2">
      <c r="D78" s="139"/>
    </row>
    <row r="79" spans="1:60" x14ac:dyDescent="0.2">
      <c r="D79" s="139"/>
    </row>
    <row r="80" spans="1:60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qcGbVd8ygn3BOb9cT1vKHHP36rS8t5PWSDrHtZNH/rfGZ5Q2y7VZ1L9SIGP2vSsUO3WCg6/beADfXQc6+StNpw==" saltValue="BR66ICvJW+B0VI68wXfcq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93</v>
      </c>
      <c r="C3" s="245" t="s">
        <v>94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50</v>
      </c>
      <c r="C4" s="248" t="s">
        <v>88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143</v>
      </c>
      <c r="C8" s="183" t="s">
        <v>144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5"/>
      <c r="S8" s="165"/>
      <c r="T8" s="166"/>
      <c r="U8" s="160"/>
      <c r="V8" s="160">
        <f>SUM(V9:V10)</f>
        <v>0</v>
      </c>
      <c r="W8" s="160"/>
      <c r="X8" s="160"/>
      <c r="AG8" t="s">
        <v>278</v>
      </c>
    </row>
    <row r="9" spans="1:60" outlineLevel="1" x14ac:dyDescent="0.2">
      <c r="A9" s="167">
        <v>1</v>
      </c>
      <c r="B9" s="168" t="s">
        <v>3131</v>
      </c>
      <c r="C9" s="184" t="s">
        <v>3202</v>
      </c>
      <c r="D9" s="169" t="s">
        <v>281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282</v>
      </c>
      <c r="T9" s="173" t="s">
        <v>283</v>
      </c>
      <c r="U9" s="157">
        <v>0</v>
      </c>
      <c r="V9" s="157">
        <f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3053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3054</v>
      </c>
      <c r="D10" s="158"/>
      <c r="E10" s="159">
        <v>1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287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1" t="s">
        <v>277</v>
      </c>
      <c r="B11" s="162" t="s">
        <v>145</v>
      </c>
      <c r="C11" s="183" t="s">
        <v>147</v>
      </c>
      <c r="D11" s="163"/>
      <c r="E11" s="164"/>
      <c r="F11" s="165"/>
      <c r="G11" s="165">
        <f>SUMIF(AG12:AG49,"&lt;&gt;NOR",G12:G49)</f>
        <v>0</v>
      </c>
      <c r="H11" s="165"/>
      <c r="I11" s="165">
        <f>SUM(I12:I49)</f>
        <v>0</v>
      </c>
      <c r="J11" s="165"/>
      <c r="K11" s="165">
        <f>SUM(K12:K49)</f>
        <v>0</v>
      </c>
      <c r="L11" s="165"/>
      <c r="M11" s="165">
        <f>SUM(M12:M49)</f>
        <v>0</v>
      </c>
      <c r="N11" s="165"/>
      <c r="O11" s="165">
        <f>SUM(O12:O49)</f>
        <v>0</v>
      </c>
      <c r="P11" s="165"/>
      <c r="Q11" s="165">
        <f>SUM(Q12:Q49)</f>
        <v>0</v>
      </c>
      <c r="R11" s="165"/>
      <c r="S11" s="165"/>
      <c r="T11" s="166"/>
      <c r="U11" s="160"/>
      <c r="V11" s="160">
        <f>SUM(V12:V49)</f>
        <v>0</v>
      </c>
      <c r="W11" s="160"/>
      <c r="X11" s="160"/>
      <c r="AG11" t="s">
        <v>278</v>
      </c>
    </row>
    <row r="12" spans="1:60" outlineLevel="1" x14ac:dyDescent="0.2">
      <c r="A12" s="167">
        <v>2</v>
      </c>
      <c r="B12" s="168" t="s">
        <v>3203</v>
      </c>
      <c r="C12" s="184" t="s">
        <v>3204</v>
      </c>
      <c r="D12" s="169" t="s">
        <v>290</v>
      </c>
      <c r="E12" s="170">
        <v>696.11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15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/>
      <c r="S12" s="172" t="s">
        <v>291</v>
      </c>
      <c r="T12" s="173" t="s">
        <v>283</v>
      </c>
      <c r="U12" s="157">
        <v>0</v>
      </c>
      <c r="V12" s="157">
        <f>ROUND(E12*U12,2)</f>
        <v>0</v>
      </c>
      <c r="W12" s="157"/>
      <c r="X12" s="157" t="s">
        <v>292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3053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5" t="s">
        <v>3205</v>
      </c>
      <c r="D13" s="158"/>
      <c r="E13" s="159">
        <v>696.11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287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7">
        <v>3</v>
      </c>
      <c r="B14" s="168" t="s">
        <v>3206</v>
      </c>
      <c r="C14" s="184" t="s">
        <v>3207</v>
      </c>
      <c r="D14" s="169" t="s">
        <v>290</v>
      </c>
      <c r="E14" s="170">
        <v>696.11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15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/>
      <c r="S14" s="172" t="s">
        <v>291</v>
      </c>
      <c r="T14" s="173" t="s">
        <v>283</v>
      </c>
      <c r="U14" s="157">
        <v>0</v>
      </c>
      <c r="V14" s="157">
        <f>ROUND(E14*U14,2)</f>
        <v>0</v>
      </c>
      <c r="W14" s="157"/>
      <c r="X14" s="157" t="s">
        <v>292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3053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5" t="s">
        <v>3205</v>
      </c>
      <c r="D15" s="158"/>
      <c r="E15" s="159">
        <v>696.11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287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4</v>
      </c>
      <c r="B16" s="168" t="s">
        <v>3208</v>
      </c>
      <c r="C16" s="184" t="s">
        <v>3209</v>
      </c>
      <c r="D16" s="169" t="s">
        <v>290</v>
      </c>
      <c r="E16" s="170">
        <v>696.11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15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291</v>
      </c>
      <c r="T16" s="173" t="s">
        <v>283</v>
      </c>
      <c r="U16" s="157">
        <v>0</v>
      </c>
      <c r="V16" s="157">
        <f>ROUND(E16*U16,2)</f>
        <v>0</v>
      </c>
      <c r="W16" s="157"/>
      <c r="X16" s="157" t="s">
        <v>292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3053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3205</v>
      </c>
      <c r="D17" s="158"/>
      <c r="E17" s="159">
        <v>696.11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287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5</v>
      </c>
      <c r="B18" s="168" t="s">
        <v>3139</v>
      </c>
      <c r="C18" s="184" t="s">
        <v>3140</v>
      </c>
      <c r="D18" s="169" t="s">
        <v>290</v>
      </c>
      <c r="E18" s="170">
        <v>696.11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15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291</v>
      </c>
      <c r="T18" s="173" t="s">
        <v>283</v>
      </c>
      <c r="U18" s="157">
        <v>0</v>
      </c>
      <c r="V18" s="157">
        <f>ROUND(E18*U18,2)</f>
        <v>0</v>
      </c>
      <c r="W18" s="157"/>
      <c r="X18" s="157" t="s">
        <v>292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3053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3205</v>
      </c>
      <c r="D19" s="158"/>
      <c r="E19" s="159">
        <v>696.11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287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7">
        <v>6</v>
      </c>
      <c r="B20" s="168" t="s">
        <v>326</v>
      </c>
      <c r="C20" s="184" t="s">
        <v>327</v>
      </c>
      <c r="D20" s="169" t="s">
        <v>290</v>
      </c>
      <c r="E20" s="170">
        <v>696.11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15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291</v>
      </c>
      <c r="T20" s="173" t="s">
        <v>283</v>
      </c>
      <c r="U20" s="157">
        <v>0</v>
      </c>
      <c r="V20" s="157">
        <f>ROUND(E20*U20,2)</f>
        <v>0</v>
      </c>
      <c r="W20" s="157"/>
      <c r="X20" s="157" t="s">
        <v>292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3053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5" t="s">
        <v>3205</v>
      </c>
      <c r="D21" s="158"/>
      <c r="E21" s="159">
        <v>696.11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287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7</v>
      </c>
      <c r="B22" s="168" t="s">
        <v>330</v>
      </c>
      <c r="C22" s="184" t="s">
        <v>331</v>
      </c>
      <c r="D22" s="169" t="s">
        <v>290</v>
      </c>
      <c r="E22" s="170">
        <v>696.11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15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291</v>
      </c>
      <c r="T22" s="173" t="s">
        <v>283</v>
      </c>
      <c r="U22" s="157">
        <v>0</v>
      </c>
      <c r="V22" s="157">
        <f>ROUND(E22*U22,2)</f>
        <v>0</v>
      </c>
      <c r="W22" s="157"/>
      <c r="X22" s="157" t="s">
        <v>292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3053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3210</v>
      </c>
      <c r="D23" s="158"/>
      <c r="E23" s="159">
        <v>696.11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287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7">
        <v>8</v>
      </c>
      <c r="B24" s="168" t="s">
        <v>3059</v>
      </c>
      <c r="C24" s="184" t="s">
        <v>3211</v>
      </c>
      <c r="D24" s="169" t="s">
        <v>290</v>
      </c>
      <c r="E24" s="170">
        <v>696.11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15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/>
      <c r="S24" s="172" t="s">
        <v>291</v>
      </c>
      <c r="T24" s="173" t="s">
        <v>283</v>
      </c>
      <c r="U24" s="157">
        <v>0</v>
      </c>
      <c r="V24" s="157">
        <f>ROUND(E24*U24,2)</f>
        <v>0</v>
      </c>
      <c r="W24" s="157"/>
      <c r="X24" s="157" t="s">
        <v>292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3053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3205</v>
      </c>
      <c r="D25" s="158"/>
      <c r="E25" s="159">
        <v>696.11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287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7">
        <v>9</v>
      </c>
      <c r="B26" s="168" t="s">
        <v>333</v>
      </c>
      <c r="C26" s="184" t="s">
        <v>334</v>
      </c>
      <c r="D26" s="169" t="s">
        <v>290</v>
      </c>
      <c r="E26" s="170">
        <v>696.11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15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/>
      <c r="S26" s="172" t="s">
        <v>291</v>
      </c>
      <c r="T26" s="173" t="s">
        <v>283</v>
      </c>
      <c r="U26" s="157">
        <v>0</v>
      </c>
      <c r="V26" s="157">
        <f>ROUND(E26*U26,2)</f>
        <v>0</v>
      </c>
      <c r="W26" s="157"/>
      <c r="X26" s="157" t="s">
        <v>292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3053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3205</v>
      </c>
      <c r="D27" s="158"/>
      <c r="E27" s="159">
        <v>696.11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287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7">
        <v>10</v>
      </c>
      <c r="B28" s="168" t="s">
        <v>3212</v>
      </c>
      <c r="C28" s="184" t="s">
        <v>3213</v>
      </c>
      <c r="D28" s="169" t="s">
        <v>1169</v>
      </c>
      <c r="E28" s="170">
        <v>480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15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/>
      <c r="S28" s="172" t="s">
        <v>291</v>
      </c>
      <c r="T28" s="173" t="s">
        <v>283</v>
      </c>
      <c r="U28" s="157">
        <v>0</v>
      </c>
      <c r="V28" s="157">
        <f>ROUND(E28*U28,2)</f>
        <v>0</v>
      </c>
      <c r="W28" s="157"/>
      <c r="X28" s="157" t="s">
        <v>446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3214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3215</v>
      </c>
      <c r="D29" s="158"/>
      <c r="E29" s="159">
        <v>480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287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7">
        <v>11</v>
      </c>
      <c r="B30" s="168" t="s">
        <v>3216</v>
      </c>
      <c r="C30" s="184" t="s">
        <v>3217</v>
      </c>
      <c r="D30" s="169" t="s">
        <v>445</v>
      </c>
      <c r="E30" s="170">
        <v>54.6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15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/>
      <c r="S30" s="172" t="s">
        <v>291</v>
      </c>
      <c r="T30" s="173" t="s">
        <v>283</v>
      </c>
      <c r="U30" s="157">
        <v>0</v>
      </c>
      <c r="V30" s="157">
        <f>ROUND(E30*U30,2)</f>
        <v>0</v>
      </c>
      <c r="W30" s="157"/>
      <c r="X30" s="157" t="s">
        <v>292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3053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3218</v>
      </c>
      <c r="D31" s="158"/>
      <c r="E31" s="159">
        <v>54.6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287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12</v>
      </c>
      <c r="B32" s="168" t="s">
        <v>3219</v>
      </c>
      <c r="C32" s="184" t="s">
        <v>3220</v>
      </c>
      <c r="D32" s="169" t="s">
        <v>445</v>
      </c>
      <c r="E32" s="170">
        <v>141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15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/>
      <c r="S32" s="172" t="s">
        <v>291</v>
      </c>
      <c r="T32" s="173" t="s">
        <v>283</v>
      </c>
      <c r="U32" s="157">
        <v>0</v>
      </c>
      <c r="V32" s="157">
        <f>ROUND(E32*U32,2)</f>
        <v>0</v>
      </c>
      <c r="W32" s="157"/>
      <c r="X32" s="157" t="s">
        <v>292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3053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5" t="s">
        <v>3221</v>
      </c>
      <c r="D33" s="158"/>
      <c r="E33" s="159">
        <v>141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287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7">
        <v>13</v>
      </c>
      <c r="B34" s="168" t="s">
        <v>3222</v>
      </c>
      <c r="C34" s="184" t="s">
        <v>3223</v>
      </c>
      <c r="D34" s="169" t="s">
        <v>364</v>
      </c>
      <c r="E34" s="170">
        <v>4.8470000000000004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15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 t="s">
        <v>456</v>
      </c>
      <c r="S34" s="172" t="s">
        <v>291</v>
      </c>
      <c r="T34" s="173" t="s">
        <v>283</v>
      </c>
      <c r="U34" s="157">
        <v>0</v>
      </c>
      <c r="V34" s="157">
        <f>ROUND(E34*U34,2)</f>
        <v>0</v>
      </c>
      <c r="W34" s="157"/>
      <c r="X34" s="157" t="s">
        <v>284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285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3224</v>
      </c>
      <c r="D35" s="158"/>
      <c r="E35" s="159">
        <v>4.8500000000000005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287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7">
        <v>14</v>
      </c>
      <c r="B36" s="168" t="s">
        <v>3225</v>
      </c>
      <c r="C36" s="184" t="s">
        <v>3226</v>
      </c>
      <c r="D36" s="169" t="s">
        <v>445</v>
      </c>
      <c r="E36" s="170">
        <v>141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15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/>
      <c r="S36" s="172" t="s">
        <v>291</v>
      </c>
      <c r="T36" s="173" t="s">
        <v>283</v>
      </c>
      <c r="U36" s="157">
        <v>0</v>
      </c>
      <c r="V36" s="157">
        <f>ROUND(E36*U36,2)</f>
        <v>0</v>
      </c>
      <c r="W36" s="157"/>
      <c r="X36" s="157" t="s">
        <v>292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3053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5" t="s">
        <v>3221</v>
      </c>
      <c r="D37" s="158"/>
      <c r="E37" s="159">
        <v>141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287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7">
        <v>15</v>
      </c>
      <c r="B38" s="168" t="s">
        <v>3227</v>
      </c>
      <c r="C38" s="184" t="s">
        <v>3228</v>
      </c>
      <c r="D38" s="169" t="s">
        <v>445</v>
      </c>
      <c r="E38" s="170">
        <v>136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15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/>
      <c r="S38" s="172" t="s">
        <v>291</v>
      </c>
      <c r="T38" s="173" t="s">
        <v>283</v>
      </c>
      <c r="U38" s="157">
        <v>0</v>
      </c>
      <c r="V38" s="157">
        <f>ROUND(E38*U38,2)</f>
        <v>0</v>
      </c>
      <c r="W38" s="157"/>
      <c r="X38" s="157" t="s">
        <v>292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3053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3229</v>
      </c>
      <c r="D39" s="158"/>
      <c r="E39" s="159">
        <v>136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287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16</v>
      </c>
      <c r="B40" s="168" t="s">
        <v>3174</v>
      </c>
      <c r="C40" s="184" t="s">
        <v>3230</v>
      </c>
      <c r="D40" s="169" t="s">
        <v>445</v>
      </c>
      <c r="E40" s="170">
        <v>88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15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/>
      <c r="S40" s="172" t="s">
        <v>282</v>
      </c>
      <c r="T40" s="173" t="s">
        <v>283</v>
      </c>
      <c r="U40" s="157">
        <v>0</v>
      </c>
      <c r="V40" s="157">
        <f>ROUND(E40*U40,2)</f>
        <v>0</v>
      </c>
      <c r="W40" s="157"/>
      <c r="X40" s="157" t="s">
        <v>292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3053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3231</v>
      </c>
      <c r="D41" s="158"/>
      <c r="E41" s="159">
        <v>88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287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7">
        <v>17</v>
      </c>
      <c r="B42" s="168" t="s">
        <v>3196</v>
      </c>
      <c r="C42" s="184" t="s">
        <v>3232</v>
      </c>
      <c r="D42" s="169" t="s">
        <v>445</v>
      </c>
      <c r="E42" s="170">
        <v>48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15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/>
      <c r="S42" s="172" t="s">
        <v>282</v>
      </c>
      <c r="T42" s="173" t="s">
        <v>283</v>
      </c>
      <c r="U42" s="157">
        <v>0</v>
      </c>
      <c r="V42" s="157">
        <f>ROUND(E42*U42,2)</f>
        <v>0</v>
      </c>
      <c r="W42" s="157"/>
      <c r="X42" s="157" t="s">
        <v>292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3053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5" t="s">
        <v>3233</v>
      </c>
      <c r="D43" s="158"/>
      <c r="E43" s="159">
        <v>48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287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67">
        <v>18</v>
      </c>
      <c r="B44" s="168" t="s">
        <v>3234</v>
      </c>
      <c r="C44" s="184" t="s">
        <v>3235</v>
      </c>
      <c r="D44" s="169" t="s">
        <v>445</v>
      </c>
      <c r="E44" s="170">
        <v>22.200000000000003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15</v>
      </c>
      <c r="M44" s="172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/>
      <c r="S44" s="172" t="s">
        <v>291</v>
      </c>
      <c r="T44" s="173" t="s">
        <v>283</v>
      </c>
      <c r="U44" s="157">
        <v>0</v>
      </c>
      <c r="V44" s="157">
        <f>ROUND(E44*U44,2)</f>
        <v>0</v>
      </c>
      <c r="W44" s="157"/>
      <c r="X44" s="157" t="s">
        <v>292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3053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3236</v>
      </c>
      <c r="D45" s="158"/>
      <c r="E45" s="159">
        <v>22.200000000000003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287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7">
        <v>19</v>
      </c>
      <c r="B46" s="168" t="s">
        <v>3237</v>
      </c>
      <c r="C46" s="184" t="s">
        <v>3238</v>
      </c>
      <c r="D46" s="169" t="s">
        <v>364</v>
      </c>
      <c r="E46" s="170">
        <v>1.51892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15</v>
      </c>
      <c r="M46" s="172">
        <f>G46*(1+L46/100)</f>
        <v>0</v>
      </c>
      <c r="N46" s="172">
        <v>0</v>
      </c>
      <c r="O46" s="172">
        <f>ROUND(E46*N46,2)</f>
        <v>0</v>
      </c>
      <c r="P46" s="172">
        <v>0</v>
      </c>
      <c r="Q46" s="172">
        <f>ROUND(E46*P46,2)</f>
        <v>0</v>
      </c>
      <c r="R46" s="172" t="s">
        <v>456</v>
      </c>
      <c r="S46" s="172" t="s">
        <v>291</v>
      </c>
      <c r="T46" s="173" t="s">
        <v>283</v>
      </c>
      <c r="U46" s="157">
        <v>0</v>
      </c>
      <c r="V46" s="157">
        <f>ROUND(E46*U46,2)</f>
        <v>0</v>
      </c>
      <c r="W46" s="157"/>
      <c r="X46" s="157" t="s">
        <v>284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285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3239</v>
      </c>
      <c r="D47" s="158"/>
      <c r="E47" s="159">
        <v>1.52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287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20</v>
      </c>
      <c r="B48" s="168" t="s">
        <v>3240</v>
      </c>
      <c r="C48" s="184" t="s">
        <v>3241</v>
      </c>
      <c r="D48" s="169" t="s">
        <v>290</v>
      </c>
      <c r="E48" s="170">
        <v>64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15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/>
      <c r="S48" s="172" t="s">
        <v>282</v>
      </c>
      <c r="T48" s="173" t="s">
        <v>283</v>
      </c>
      <c r="U48" s="157">
        <v>0</v>
      </c>
      <c r="V48" s="157">
        <f>ROUND(E48*U48,2)</f>
        <v>0</v>
      </c>
      <c r="W48" s="157"/>
      <c r="X48" s="157" t="s">
        <v>292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3053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3242</v>
      </c>
      <c r="D49" s="158"/>
      <c r="E49" s="159">
        <v>64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287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1" t="s">
        <v>277</v>
      </c>
      <c r="B50" s="162" t="s">
        <v>148</v>
      </c>
      <c r="C50" s="183" t="s">
        <v>149</v>
      </c>
      <c r="D50" s="163"/>
      <c r="E50" s="164"/>
      <c r="F50" s="165"/>
      <c r="G50" s="165">
        <f>SUMIF(AG51:AG62,"&lt;&gt;NOR",G51:G62)</f>
        <v>0</v>
      </c>
      <c r="H50" s="165"/>
      <c r="I50" s="165">
        <f>SUM(I51:I62)</f>
        <v>0</v>
      </c>
      <c r="J50" s="165"/>
      <c r="K50" s="165">
        <f>SUM(K51:K62)</f>
        <v>0</v>
      </c>
      <c r="L50" s="165"/>
      <c r="M50" s="165">
        <f>SUM(M51:M62)</f>
        <v>0</v>
      </c>
      <c r="N50" s="165"/>
      <c r="O50" s="165">
        <f>SUM(O51:O62)</f>
        <v>0</v>
      </c>
      <c r="P50" s="165"/>
      <c r="Q50" s="165">
        <f>SUM(Q51:Q62)</f>
        <v>0</v>
      </c>
      <c r="R50" s="165"/>
      <c r="S50" s="165"/>
      <c r="T50" s="166"/>
      <c r="U50" s="160"/>
      <c r="V50" s="160">
        <f>SUM(V51:V62)</f>
        <v>0</v>
      </c>
      <c r="W50" s="160"/>
      <c r="X50" s="160"/>
      <c r="AG50" t="s">
        <v>278</v>
      </c>
    </row>
    <row r="51" spans="1:60" outlineLevel="1" x14ac:dyDescent="0.2">
      <c r="A51" s="167">
        <v>21</v>
      </c>
      <c r="B51" s="168" t="s">
        <v>3243</v>
      </c>
      <c r="C51" s="184" t="s">
        <v>3244</v>
      </c>
      <c r="D51" s="169" t="s">
        <v>290</v>
      </c>
      <c r="E51" s="170">
        <v>2.6788100000000004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15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/>
      <c r="S51" s="172" t="s">
        <v>291</v>
      </c>
      <c r="T51" s="173" t="s">
        <v>283</v>
      </c>
      <c r="U51" s="157">
        <v>0</v>
      </c>
      <c r="V51" s="157">
        <f>ROUND(E51*U51,2)</f>
        <v>0</v>
      </c>
      <c r="W51" s="157"/>
      <c r="X51" s="157" t="s">
        <v>292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3053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3245</v>
      </c>
      <c r="D52" s="158"/>
      <c r="E52" s="159">
        <v>2.68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287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22</v>
      </c>
      <c r="B53" s="168" t="s">
        <v>3246</v>
      </c>
      <c r="C53" s="184" t="s">
        <v>3247</v>
      </c>
      <c r="D53" s="169" t="s">
        <v>364</v>
      </c>
      <c r="E53" s="170">
        <v>0.89760000000000006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15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/>
      <c r="S53" s="172" t="s">
        <v>291</v>
      </c>
      <c r="T53" s="173" t="s">
        <v>283</v>
      </c>
      <c r="U53" s="157">
        <v>0</v>
      </c>
      <c r="V53" s="157">
        <f>ROUND(E53*U53,2)</f>
        <v>0</v>
      </c>
      <c r="W53" s="157"/>
      <c r="X53" s="157" t="s">
        <v>292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3053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3248</v>
      </c>
      <c r="D54" s="158"/>
      <c r="E54" s="159">
        <v>0.9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287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67">
        <v>23</v>
      </c>
      <c r="B55" s="168" t="s">
        <v>3249</v>
      </c>
      <c r="C55" s="184" t="s">
        <v>3250</v>
      </c>
      <c r="D55" s="169" t="s">
        <v>1169</v>
      </c>
      <c r="E55" s="170">
        <v>13.600000000000001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15</v>
      </c>
      <c r="M55" s="172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/>
      <c r="S55" s="172" t="s">
        <v>291</v>
      </c>
      <c r="T55" s="173" t="s">
        <v>283</v>
      </c>
      <c r="U55" s="157">
        <v>0</v>
      </c>
      <c r="V55" s="157">
        <f>ROUND(E55*U55,2)</f>
        <v>0</v>
      </c>
      <c r="W55" s="157"/>
      <c r="X55" s="157" t="s">
        <v>292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3053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3251</v>
      </c>
      <c r="D56" s="158"/>
      <c r="E56" s="159">
        <v>13.600000000000001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287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24</v>
      </c>
      <c r="B57" s="168" t="s">
        <v>3252</v>
      </c>
      <c r="C57" s="184" t="s">
        <v>3253</v>
      </c>
      <c r="D57" s="169" t="s">
        <v>353</v>
      </c>
      <c r="E57" s="170">
        <v>171.68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15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/>
      <c r="S57" s="172" t="s">
        <v>282</v>
      </c>
      <c r="T57" s="173" t="s">
        <v>283</v>
      </c>
      <c r="U57" s="157">
        <v>0</v>
      </c>
      <c r="V57" s="157">
        <f>ROUND(E57*U57,2)</f>
        <v>0</v>
      </c>
      <c r="W57" s="157"/>
      <c r="X57" s="157" t="s">
        <v>292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3053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3254</v>
      </c>
      <c r="D58" s="158"/>
      <c r="E58" s="159">
        <v>171.68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287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7">
        <v>25</v>
      </c>
      <c r="B59" s="168" t="s">
        <v>3255</v>
      </c>
      <c r="C59" s="184" t="s">
        <v>3256</v>
      </c>
      <c r="D59" s="169" t="s">
        <v>353</v>
      </c>
      <c r="E59" s="170">
        <v>343.36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15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/>
      <c r="S59" s="172" t="s">
        <v>291</v>
      </c>
      <c r="T59" s="173" t="s">
        <v>283</v>
      </c>
      <c r="U59" s="157">
        <v>0</v>
      </c>
      <c r="V59" s="157">
        <f>ROUND(E59*U59,2)</f>
        <v>0</v>
      </c>
      <c r="W59" s="157"/>
      <c r="X59" s="157" t="s">
        <v>292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3053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3257</v>
      </c>
      <c r="D60" s="158"/>
      <c r="E60" s="159">
        <v>343.36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287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7">
        <v>26</v>
      </c>
      <c r="B61" s="168" t="s">
        <v>3258</v>
      </c>
      <c r="C61" s="184" t="s">
        <v>3259</v>
      </c>
      <c r="D61" s="169" t="s">
        <v>353</v>
      </c>
      <c r="E61" s="170">
        <v>88.800000000000011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15</v>
      </c>
      <c r="M61" s="172">
        <f>G61*(1+L61/100)</f>
        <v>0</v>
      </c>
      <c r="N61" s="172">
        <v>0</v>
      </c>
      <c r="O61" s="172">
        <f>ROUND(E61*N61,2)</f>
        <v>0</v>
      </c>
      <c r="P61" s="172">
        <v>0</v>
      </c>
      <c r="Q61" s="172">
        <f>ROUND(E61*P61,2)</f>
        <v>0</v>
      </c>
      <c r="R61" s="172"/>
      <c r="S61" s="172" t="s">
        <v>291</v>
      </c>
      <c r="T61" s="173" t="s">
        <v>283</v>
      </c>
      <c r="U61" s="157">
        <v>0</v>
      </c>
      <c r="V61" s="157">
        <f>ROUND(E61*U61,2)</f>
        <v>0</v>
      </c>
      <c r="W61" s="157"/>
      <c r="X61" s="157" t="s">
        <v>292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3053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5" t="s">
        <v>3260</v>
      </c>
      <c r="D62" s="158"/>
      <c r="E62" s="159">
        <v>88.800000000000011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287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161" t="s">
        <v>277</v>
      </c>
      <c r="B63" s="162" t="s">
        <v>156</v>
      </c>
      <c r="C63" s="183" t="s">
        <v>157</v>
      </c>
      <c r="D63" s="163"/>
      <c r="E63" s="164"/>
      <c r="F63" s="165"/>
      <c r="G63" s="165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6"/>
      <c r="U63" s="160"/>
      <c r="V63" s="160">
        <f>SUM(V64:V67)</f>
        <v>0</v>
      </c>
      <c r="W63" s="160"/>
      <c r="X63" s="160"/>
      <c r="AG63" t="s">
        <v>278</v>
      </c>
    </row>
    <row r="64" spans="1:60" outlineLevel="1" x14ac:dyDescent="0.2">
      <c r="A64" s="167">
        <v>27</v>
      </c>
      <c r="B64" s="168" t="s">
        <v>738</v>
      </c>
      <c r="C64" s="184" t="s">
        <v>739</v>
      </c>
      <c r="D64" s="169" t="s">
        <v>353</v>
      </c>
      <c r="E64" s="170">
        <v>25.6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15</v>
      </c>
      <c r="M64" s="172">
        <f>G64*(1+L64/100)</f>
        <v>0</v>
      </c>
      <c r="N64" s="172">
        <v>0</v>
      </c>
      <c r="O64" s="172">
        <f>ROUND(E64*N64,2)</f>
        <v>0</v>
      </c>
      <c r="P64" s="172">
        <v>0</v>
      </c>
      <c r="Q64" s="172">
        <f>ROUND(E64*P64,2)</f>
        <v>0</v>
      </c>
      <c r="R64" s="172"/>
      <c r="S64" s="172" t="s">
        <v>291</v>
      </c>
      <c r="T64" s="173" t="s">
        <v>283</v>
      </c>
      <c r="U64" s="157">
        <v>0</v>
      </c>
      <c r="V64" s="157">
        <f>ROUND(E64*U64,2)</f>
        <v>0</v>
      </c>
      <c r="W64" s="157"/>
      <c r="X64" s="157" t="s">
        <v>292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3053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3261</v>
      </c>
      <c r="D65" s="158"/>
      <c r="E65" s="159">
        <v>25.6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287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67">
        <v>28</v>
      </c>
      <c r="B66" s="168" t="s">
        <v>746</v>
      </c>
      <c r="C66" s="184" t="s">
        <v>747</v>
      </c>
      <c r="D66" s="169" t="s">
        <v>353</v>
      </c>
      <c r="E66" s="170">
        <v>25.6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15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/>
      <c r="S66" s="172" t="s">
        <v>291</v>
      </c>
      <c r="T66" s="173" t="s">
        <v>283</v>
      </c>
      <c r="U66" s="157">
        <v>0</v>
      </c>
      <c r="V66" s="157">
        <f>ROUND(E66*U66,2)</f>
        <v>0</v>
      </c>
      <c r="W66" s="157"/>
      <c r="X66" s="157" t="s">
        <v>292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3053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3261</v>
      </c>
      <c r="D67" s="158"/>
      <c r="E67" s="159">
        <v>25.6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287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x14ac:dyDescent="0.2">
      <c r="A68" s="161" t="s">
        <v>277</v>
      </c>
      <c r="B68" s="162" t="s">
        <v>189</v>
      </c>
      <c r="C68" s="183" t="s">
        <v>190</v>
      </c>
      <c r="D68" s="163"/>
      <c r="E68" s="164"/>
      <c r="F68" s="165"/>
      <c r="G68" s="165">
        <f>SUMIF(AG69:AG70,"&lt;&gt;NOR",G69:G70)</f>
        <v>0</v>
      </c>
      <c r="H68" s="165"/>
      <c r="I68" s="165">
        <f>SUM(I69:I70)</f>
        <v>0</v>
      </c>
      <c r="J68" s="165"/>
      <c r="K68" s="165">
        <f>SUM(K69:K70)</f>
        <v>0</v>
      </c>
      <c r="L68" s="165"/>
      <c r="M68" s="165">
        <f>SUM(M69:M70)</f>
        <v>0</v>
      </c>
      <c r="N68" s="165"/>
      <c r="O68" s="165">
        <f>SUM(O69:O70)</f>
        <v>0</v>
      </c>
      <c r="P68" s="165"/>
      <c r="Q68" s="165">
        <f>SUM(Q69:Q70)</f>
        <v>0</v>
      </c>
      <c r="R68" s="165"/>
      <c r="S68" s="165"/>
      <c r="T68" s="166"/>
      <c r="U68" s="160"/>
      <c r="V68" s="160">
        <f>SUM(V69:V70)</f>
        <v>0</v>
      </c>
      <c r="W68" s="160"/>
      <c r="X68" s="160"/>
      <c r="AG68" t="s">
        <v>278</v>
      </c>
    </row>
    <row r="69" spans="1:60" outlineLevel="1" x14ac:dyDescent="0.2">
      <c r="A69" s="167">
        <v>29</v>
      </c>
      <c r="B69" s="168" t="s">
        <v>3262</v>
      </c>
      <c r="C69" s="184" t="s">
        <v>1237</v>
      </c>
      <c r="D69" s="169" t="s">
        <v>364</v>
      </c>
      <c r="E69" s="170">
        <v>196.08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15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/>
      <c r="S69" s="172" t="s">
        <v>291</v>
      </c>
      <c r="T69" s="173" t="s">
        <v>283</v>
      </c>
      <c r="U69" s="157">
        <v>0</v>
      </c>
      <c r="V69" s="157">
        <f>ROUND(E69*U69,2)</f>
        <v>0</v>
      </c>
      <c r="W69" s="157"/>
      <c r="X69" s="157" t="s">
        <v>292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3053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3263</v>
      </c>
      <c r="D70" s="158"/>
      <c r="E70" s="159">
        <v>196.08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287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x14ac:dyDescent="0.2">
      <c r="A71" s="5"/>
      <c r="B71" s="6"/>
      <c r="C71" s="187"/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AE71">
        <v>15</v>
      </c>
      <c r="AF71">
        <v>21</v>
      </c>
    </row>
    <row r="72" spans="1:60" x14ac:dyDescent="0.2">
      <c r="A72" s="151"/>
      <c r="B72" s="152" t="s">
        <v>29</v>
      </c>
      <c r="C72" s="188"/>
      <c r="D72" s="153"/>
      <c r="E72" s="154"/>
      <c r="F72" s="154"/>
      <c r="G72" s="182">
        <f>G8+G11+G50+G63+G68</f>
        <v>0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AE72">
        <f>SUMIF(L7:L70,AE71,G7:G70)</f>
        <v>0</v>
      </c>
      <c r="AF72">
        <f>SUMIF(L7:L70,AF71,G7:G70)</f>
        <v>0</v>
      </c>
      <c r="AG72" t="s">
        <v>1923</v>
      </c>
    </row>
    <row r="73" spans="1:60" x14ac:dyDescent="0.2">
      <c r="C73" s="189"/>
      <c r="D73" s="139"/>
      <c r="AG73" t="s">
        <v>1925</v>
      </c>
    </row>
    <row r="74" spans="1:60" x14ac:dyDescent="0.2">
      <c r="D74" s="139"/>
    </row>
    <row r="75" spans="1:60" x14ac:dyDescent="0.2">
      <c r="D75" s="139"/>
    </row>
    <row r="76" spans="1:60" x14ac:dyDescent="0.2">
      <c r="D76" s="139"/>
    </row>
    <row r="77" spans="1:60" x14ac:dyDescent="0.2">
      <c r="D77" s="139"/>
    </row>
    <row r="78" spans="1:60" x14ac:dyDescent="0.2">
      <c r="D78" s="139"/>
    </row>
    <row r="79" spans="1:60" x14ac:dyDescent="0.2">
      <c r="D79" s="139"/>
    </row>
    <row r="80" spans="1:60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lLqzApsNk+v6AoDl/R6xHoCqj88BgUV4yIkAHNsgFol1iH7zngPNPBv/Dimj/T7JOETzPa1iRqbU2ObC0aCf8w==" saltValue="K+OCBJ2lha0lIdYbsuWYy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95</v>
      </c>
      <c r="C3" s="245" t="s">
        <v>96</v>
      </c>
      <c r="D3" s="246"/>
      <c r="E3" s="246"/>
      <c r="F3" s="246"/>
      <c r="G3" s="247"/>
      <c r="AC3" s="87" t="s">
        <v>253</v>
      </c>
      <c r="AG3" t="s">
        <v>254</v>
      </c>
    </row>
    <row r="4" spans="1:60" ht="24.95" customHeight="1" x14ac:dyDescent="0.2">
      <c r="A4" s="141" t="s">
        <v>9</v>
      </c>
      <c r="B4" s="142" t="s">
        <v>50</v>
      </c>
      <c r="C4" s="248" t="s">
        <v>88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152</v>
      </c>
      <c r="C8" s="183" t="s">
        <v>153</v>
      </c>
      <c r="D8" s="163"/>
      <c r="E8" s="164"/>
      <c r="F8" s="165"/>
      <c r="G8" s="165">
        <f>SUMIF(AG9:AG12,"&lt;&gt;NOR",G9:G12)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5"/>
      <c r="O8" s="165">
        <f>SUM(O9:O12)</f>
        <v>0</v>
      </c>
      <c r="P8" s="165"/>
      <c r="Q8" s="165">
        <f>SUM(Q9:Q12)</f>
        <v>0</v>
      </c>
      <c r="R8" s="165"/>
      <c r="S8" s="165"/>
      <c r="T8" s="166"/>
      <c r="U8" s="160"/>
      <c r="V8" s="160">
        <f>SUM(V9:V12)</f>
        <v>0</v>
      </c>
      <c r="W8" s="160"/>
      <c r="X8" s="160"/>
      <c r="AG8" t="s">
        <v>278</v>
      </c>
    </row>
    <row r="9" spans="1:60" outlineLevel="1" x14ac:dyDescent="0.2">
      <c r="A9" s="167">
        <v>1</v>
      </c>
      <c r="B9" s="168" t="s">
        <v>3264</v>
      </c>
      <c r="C9" s="184" t="s">
        <v>3265</v>
      </c>
      <c r="D9" s="169" t="s">
        <v>353</v>
      </c>
      <c r="E9" s="170">
        <v>7.5200000000000005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291</v>
      </c>
      <c r="T9" s="173" t="s">
        <v>283</v>
      </c>
      <c r="U9" s="157">
        <v>0</v>
      </c>
      <c r="V9" s="157">
        <f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3053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3266</v>
      </c>
      <c r="D10" s="158"/>
      <c r="E10" s="159">
        <v>7.5200000000000005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287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2</v>
      </c>
      <c r="B11" s="168" t="s">
        <v>510</v>
      </c>
      <c r="C11" s="184" t="s">
        <v>511</v>
      </c>
      <c r="D11" s="169" t="s">
        <v>364</v>
      </c>
      <c r="E11" s="170">
        <v>0.18048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15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291</v>
      </c>
      <c r="T11" s="173" t="s">
        <v>283</v>
      </c>
      <c r="U11" s="157">
        <v>0</v>
      </c>
      <c r="V11" s="157">
        <f>ROUND(E11*U11,2)</f>
        <v>0</v>
      </c>
      <c r="W11" s="157"/>
      <c r="X11" s="157" t="s">
        <v>292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3053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3267</v>
      </c>
      <c r="D12" s="158"/>
      <c r="E12" s="159">
        <v>0.18000000000000002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287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161" t="s">
        <v>277</v>
      </c>
      <c r="B13" s="162" t="s">
        <v>183</v>
      </c>
      <c r="C13" s="183" t="s">
        <v>184</v>
      </c>
      <c r="D13" s="163"/>
      <c r="E13" s="164"/>
      <c r="F13" s="165"/>
      <c r="G13" s="165">
        <f>SUMIF(AG14:AG39,"&lt;&gt;NOR",G14:G39)</f>
        <v>0</v>
      </c>
      <c r="H13" s="165"/>
      <c r="I13" s="165">
        <f>SUM(I14:I39)</f>
        <v>0</v>
      </c>
      <c r="J13" s="165"/>
      <c r="K13" s="165">
        <f>SUM(K14:K39)</f>
        <v>0</v>
      </c>
      <c r="L13" s="165"/>
      <c r="M13" s="165">
        <f>SUM(M14:M39)</f>
        <v>0</v>
      </c>
      <c r="N13" s="165"/>
      <c r="O13" s="165">
        <f>SUM(O14:O39)</f>
        <v>0</v>
      </c>
      <c r="P13" s="165"/>
      <c r="Q13" s="165">
        <f>SUM(Q14:Q39)</f>
        <v>0</v>
      </c>
      <c r="R13" s="165"/>
      <c r="S13" s="165"/>
      <c r="T13" s="166"/>
      <c r="U13" s="160"/>
      <c r="V13" s="160">
        <f>SUM(V14:V39)</f>
        <v>0</v>
      </c>
      <c r="W13" s="160"/>
      <c r="X13" s="160"/>
      <c r="AG13" t="s">
        <v>278</v>
      </c>
    </row>
    <row r="14" spans="1:60" outlineLevel="1" x14ac:dyDescent="0.2">
      <c r="A14" s="167">
        <v>3</v>
      </c>
      <c r="B14" s="168" t="s">
        <v>3268</v>
      </c>
      <c r="C14" s="184" t="s">
        <v>3269</v>
      </c>
      <c r="D14" s="169" t="s">
        <v>353</v>
      </c>
      <c r="E14" s="170">
        <v>230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15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/>
      <c r="S14" s="172" t="s">
        <v>291</v>
      </c>
      <c r="T14" s="173" t="s">
        <v>283</v>
      </c>
      <c r="U14" s="157">
        <v>0</v>
      </c>
      <c r="V14" s="157">
        <f>ROUND(E14*U14,2)</f>
        <v>0</v>
      </c>
      <c r="W14" s="157"/>
      <c r="X14" s="157" t="s">
        <v>292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3053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5" t="s">
        <v>3270</v>
      </c>
      <c r="D15" s="158"/>
      <c r="E15" s="159">
        <v>230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287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4</v>
      </c>
      <c r="B16" s="168" t="s">
        <v>3271</v>
      </c>
      <c r="C16" s="184" t="s">
        <v>3272</v>
      </c>
      <c r="D16" s="169" t="s">
        <v>353</v>
      </c>
      <c r="E16" s="170">
        <v>75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15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291</v>
      </c>
      <c r="T16" s="173" t="s">
        <v>283</v>
      </c>
      <c r="U16" s="157">
        <v>0</v>
      </c>
      <c r="V16" s="157">
        <f>ROUND(E16*U16,2)</f>
        <v>0</v>
      </c>
      <c r="W16" s="157"/>
      <c r="X16" s="157" t="s">
        <v>292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3053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3273</v>
      </c>
      <c r="D17" s="158"/>
      <c r="E17" s="159">
        <v>75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287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5</v>
      </c>
      <c r="B18" s="168" t="s">
        <v>3274</v>
      </c>
      <c r="C18" s="184" t="s">
        <v>3275</v>
      </c>
      <c r="D18" s="169" t="s">
        <v>353</v>
      </c>
      <c r="E18" s="170">
        <v>50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15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291</v>
      </c>
      <c r="T18" s="173" t="s">
        <v>283</v>
      </c>
      <c r="U18" s="157">
        <v>0</v>
      </c>
      <c r="V18" s="157">
        <f>ROUND(E18*U18,2)</f>
        <v>0</v>
      </c>
      <c r="W18" s="157"/>
      <c r="X18" s="157" t="s">
        <v>292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3053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3276</v>
      </c>
      <c r="D19" s="158"/>
      <c r="E19" s="159">
        <v>50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287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7">
        <v>6</v>
      </c>
      <c r="B20" s="168" t="s">
        <v>3277</v>
      </c>
      <c r="C20" s="184" t="s">
        <v>3278</v>
      </c>
      <c r="D20" s="169" t="s">
        <v>290</v>
      </c>
      <c r="E20" s="170">
        <v>35.5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15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291</v>
      </c>
      <c r="T20" s="173" t="s">
        <v>283</v>
      </c>
      <c r="U20" s="157">
        <v>0</v>
      </c>
      <c r="V20" s="157">
        <f>ROUND(E20*U20,2)</f>
        <v>0</v>
      </c>
      <c r="W20" s="157"/>
      <c r="X20" s="157" t="s">
        <v>292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3053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5" t="s">
        <v>3279</v>
      </c>
      <c r="D21" s="158"/>
      <c r="E21" s="159">
        <v>23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287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3280</v>
      </c>
      <c r="D22" s="158"/>
      <c r="E22" s="159">
        <v>7.5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287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3281</v>
      </c>
      <c r="D23" s="158"/>
      <c r="E23" s="159">
        <v>5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287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7">
        <v>7</v>
      </c>
      <c r="B24" s="168" t="s">
        <v>3282</v>
      </c>
      <c r="C24" s="184" t="s">
        <v>3283</v>
      </c>
      <c r="D24" s="169" t="s">
        <v>353</v>
      </c>
      <c r="E24" s="170">
        <v>355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15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/>
      <c r="S24" s="172" t="s">
        <v>291</v>
      </c>
      <c r="T24" s="173" t="s">
        <v>283</v>
      </c>
      <c r="U24" s="157">
        <v>0</v>
      </c>
      <c r="V24" s="157">
        <f>ROUND(E24*U24,2)</f>
        <v>0</v>
      </c>
      <c r="W24" s="157"/>
      <c r="X24" s="157" t="s">
        <v>292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3053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3284</v>
      </c>
      <c r="D25" s="158"/>
      <c r="E25" s="159">
        <v>230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287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3273</v>
      </c>
      <c r="D26" s="158"/>
      <c r="E26" s="159">
        <v>75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287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3276</v>
      </c>
      <c r="D27" s="158"/>
      <c r="E27" s="159">
        <v>50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287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7">
        <v>8</v>
      </c>
      <c r="B28" s="168" t="s">
        <v>3285</v>
      </c>
      <c r="C28" s="184" t="s">
        <v>3286</v>
      </c>
      <c r="D28" s="169" t="s">
        <v>353</v>
      </c>
      <c r="E28" s="170">
        <v>355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15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/>
      <c r="S28" s="172" t="s">
        <v>291</v>
      </c>
      <c r="T28" s="173" t="s">
        <v>283</v>
      </c>
      <c r="U28" s="157">
        <v>0</v>
      </c>
      <c r="V28" s="157">
        <f>ROUND(E28*U28,2)</f>
        <v>0</v>
      </c>
      <c r="W28" s="157"/>
      <c r="X28" s="157" t="s">
        <v>292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3053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3284</v>
      </c>
      <c r="D29" s="158"/>
      <c r="E29" s="159">
        <v>230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287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3273</v>
      </c>
      <c r="D30" s="158"/>
      <c r="E30" s="159">
        <v>75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287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3276</v>
      </c>
      <c r="D31" s="158"/>
      <c r="E31" s="159">
        <v>50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287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9</v>
      </c>
      <c r="B32" s="168" t="s">
        <v>3287</v>
      </c>
      <c r="C32" s="184" t="s">
        <v>3288</v>
      </c>
      <c r="D32" s="169" t="s">
        <v>290</v>
      </c>
      <c r="E32" s="170">
        <v>13.75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15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/>
      <c r="S32" s="172" t="s">
        <v>291</v>
      </c>
      <c r="T32" s="173" t="s">
        <v>283</v>
      </c>
      <c r="U32" s="157">
        <v>0</v>
      </c>
      <c r="V32" s="157">
        <f>ROUND(E32*U32,2)</f>
        <v>0</v>
      </c>
      <c r="W32" s="157"/>
      <c r="X32" s="157" t="s">
        <v>292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3053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5" t="s">
        <v>3289</v>
      </c>
      <c r="D33" s="158"/>
      <c r="E33" s="159">
        <v>13.75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287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7">
        <v>10</v>
      </c>
      <c r="B34" s="168" t="s">
        <v>3290</v>
      </c>
      <c r="C34" s="184" t="s">
        <v>3291</v>
      </c>
      <c r="D34" s="169" t="s">
        <v>290</v>
      </c>
      <c r="E34" s="170">
        <v>2.75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15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/>
      <c r="S34" s="172" t="s">
        <v>291</v>
      </c>
      <c r="T34" s="173" t="s">
        <v>283</v>
      </c>
      <c r="U34" s="157">
        <v>0</v>
      </c>
      <c r="V34" s="157">
        <f>ROUND(E34*U34,2)</f>
        <v>0</v>
      </c>
      <c r="W34" s="157"/>
      <c r="X34" s="157" t="s">
        <v>292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3053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3292</v>
      </c>
      <c r="D35" s="158"/>
      <c r="E35" s="159">
        <v>2.75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287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7">
        <v>11</v>
      </c>
      <c r="B36" s="168" t="s">
        <v>3293</v>
      </c>
      <c r="C36" s="184" t="s">
        <v>3294</v>
      </c>
      <c r="D36" s="169" t="s">
        <v>281</v>
      </c>
      <c r="E36" s="170">
        <v>6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15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/>
      <c r="S36" s="172" t="s">
        <v>282</v>
      </c>
      <c r="T36" s="173" t="s">
        <v>283</v>
      </c>
      <c r="U36" s="157">
        <v>0</v>
      </c>
      <c r="V36" s="157">
        <f>ROUND(E36*U36,2)</f>
        <v>0</v>
      </c>
      <c r="W36" s="157"/>
      <c r="X36" s="157" t="s">
        <v>292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3053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5" t="s">
        <v>3295</v>
      </c>
      <c r="D37" s="158"/>
      <c r="E37" s="159">
        <v>6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287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67">
        <v>12</v>
      </c>
      <c r="B38" s="168" t="s">
        <v>3296</v>
      </c>
      <c r="C38" s="184" t="s">
        <v>3297</v>
      </c>
      <c r="D38" s="169" t="s">
        <v>281</v>
      </c>
      <c r="E38" s="170">
        <v>3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15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/>
      <c r="S38" s="172" t="s">
        <v>282</v>
      </c>
      <c r="T38" s="173" t="s">
        <v>283</v>
      </c>
      <c r="U38" s="157">
        <v>0</v>
      </c>
      <c r="V38" s="157">
        <f>ROUND(E38*U38,2)</f>
        <v>0</v>
      </c>
      <c r="W38" s="157"/>
      <c r="X38" s="157" t="s">
        <v>292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3053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3298</v>
      </c>
      <c r="D39" s="158"/>
      <c r="E39" s="159">
        <v>3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287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61" t="s">
        <v>277</v>
      </c>
      <c r="B40" s="162" t="s">
        <v>185</v>
      </c>
      <c r="C40" s="183" t="s">
        <v>186</v>
      </c>
      <c r="D40" s="163"/>
      <c r="E40" s="164"/>
      <c r="F40" s="165"/>
      <c r="G40" s="165">
        <f>SUMIF(AG41:AG48,"&lt;&gt;NOR",G41:G48)</f>
        <v>0</v>
      </c>
      <c r="H40" s="165"/>
      <c r="I40" s="165">
        <f>SUM(I41:I48)</f>
        <v>0</v>
      </c>
      <c r="J40" s="165"/>
      <c r="K40" s="165">
        <f>SUM(K41:K48)</f>
        <v>0</v>
      </c>
      <c r="L40" s="165"/>
      <c r="M40" s="165">
        <f>SUM(M41:M48)</f>
        <v>0</v>
      </c>
      <c r="N40" s="165"/>
      <c r="O40" s="165">
        <f>SUM(O41:O48)</f>
        <v>0</v>
      </c>
      <c r="P40" s="165"/>
      <c r="Q40" s="165">
        <f>SUM(Q41:Q48)</f>
        <v>0</v>
      </c>
      <c r="R40" s="165"/>
      <c r="S40" s="165"/>
      <c r="T40" s="166"/>
      <c r="U40" s="160"/>
      <c r="V40" s="160">
        <f>SUM(V41:V48)</f>
        <v>0</v>
      </c>
      <c r="W40" s="160"/>
      <c r="X40" s="160"/>
      <c r="AG40" t="s">
        <v>278</v>
      </c>
    </row>
    <row r="41" spans="1:60" outlineLevel="1" x14ac:dyDescent="0.2">
      <c r="A41" s="167">
        <v>13</v>
      </c>
      <c r="B41" s="168" t="s">
        <v>1229</v>
      </c>
      <c r="C41" s="184" t="s">
        <v>1230</v>
      </c>
      <c r="D41" s="169" t="s">
        <v>364</v>
      </c>
      <c r="E41" s="170">
        <v>896.8900000000001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15</v>
      </c>
      <c r="M41" s="172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2"/>
      <c r="S41" s="172" t="s">
        <v>291</v>
      </c>
      <c r="T41" s="173" t="s">
        <v>283</v>
      </c>
      <c r="U41" s="157">
        <v>0</v>
      </c>
      <c r="V41" s="157">
        <f>ROUND(E41*U41,2)</f>
        <v>0</v>
      </c>
      <c r="W41" s="157"/>
      <c r="X41" s="157" t="s">
        <v>292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3053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3299</v>
      </c>
      <c r="D42" s="158"/>
      <c r="E42" s="159">
        <v>896.8900000000001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287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7">
        <v>14</v>
      </c>
      <c r="B43" s="168" t="s">
        <v>1231</v>
      </c>
      <c r="C43" s="184" t="s">
        <v>1232</v>
      </c>
      <c r="D43" s="169" t="s">
        <v>364</v>
      </c>
      <c r="E43" s="170">
        <v>896.8900000000001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15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/>
      <c r="S43" s="172" t="s">
        <v>291</v>
      </c>
      <c r="T43" s="173" t="s">
        <v>283</v>
      </c>
      <c r="U43" s="157">
        <v>0</v>
      </c>
      <c r="V43" s="157">
        <f>ROUND(E43*U43,2)</f>
        <v>0</v>
      </c>
      <c r="W43" s="157"/>
      <c r="X43" s="157" t="s">
        <v>292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3053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3300</v>
      </c>
      <c r="D44" s="158"/>
      <c r="E44" s="159">
        <v>896.8900000000001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287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7">
        <v>15</v>
      </c>
      <c r="B45" s="168" t="s">
        <v>3301</v>
      </c>
      <c r="C45" s="184" t="s">
        <v>3302</v>
      </c>
      <c r="D45" s="169" t="s">
        <v>364</v>
      </c>
      <c r="E45" s="170">
        <v>78.5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15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/>
      <c r="S45" s="172" t="s">
        <v>291</v>
      </c>
      <c r="T45" s="173" t="s">
        <v>283</v>
      </c>
      <c r="U45" s="157">
        <v>0</v>
      </c>
      <c r="V45" s="157">
        <f>ROUND(E45*U45,2)</f>
        <v>0</v>
      </c>
      <c r="W45" s="157"/>
      <c r="X45" s="157" t="s">
        <v>292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3053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3303</v>
      </c>
      <c r="D46" s="158"/>
      <c r="E46" s="159">
        <v>78.5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287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7">
        <v>16</v>
      </c>
      <c r="B47" s="168" t="s">
        <v>1234</v>
      </c>
      <c r="C47" s="184" t="s">
        <v>1235</v>
      </c>
      <c r="D47" s="169" t="s">
        <v>364</v>
      </c>
      <c r="E47" s="170">
        <v>818.3900000000001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15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/>
      <c r="S47" s="172" t="s">
        <v>291</v>
      </c>
      <c r="T47" s="173" t="s">
        <v>283</v>
      </c>
      <c r="U47" s="157">
        <v>0</v>
      </c>
      <c r="V47" s="157">
        <f>ROUND(E47*U47,2)</f>
        <v>0</v>
      </c>
      <c r="W47" s="157"/>
      <c r="X47" s="157" t="s">
        <v>292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3053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5" t="s">
        <v>3304</v>
      </c>
      <c r="D48" s="158"/>
      <c r="E48" s="159">
        <v>818.3900000000001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287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1" t="s">
        <v>277</v>
      </c>
      <c r="B49" s="162" t="s">
        <v>187</v>
      </c>
      <c r="C49" s="183" t="s">
        <v>188</v>
      </c>
      <c r="D49" s="163"/>
      <c r="E49" s="164"/>
      <c r="F49" s="165"/>
      <c r="G49" s="165">
        <f>SUMIF(AG50:AG59,"&lt;&gt;NOR",G50:G59)</f>
        <v>0</v>
      </c>
      <c r="H49" s="165"/>
      <c r="I49" s="165">
        <f>SUM(I50:I59)</f>
        <v>0</v>
      </c>
      <c r="J49" s="165"/>
      <c r="K49" s="165">
        <f>SUM(K50:K59)</f>
        <v>0</v>
      </c>
      <c r="L49" s="165"/>
      <c r="M49" s="165">
        <f>SUM(M50:M59)</f>
        <v>0</v>
      </c>
      <c r="N49" s="165"/>
      <c r="O49" s="165">
        <f>SUM(O50:O59)</f>
        <v>0</v>
      </c>
      <c r="P49" s="165"/>
      <c r="Q49" s="165">
        <f>SUM(Q50:Q59)</f>
        <v>0</v>
      </c>
      <c r="R49" s="165"/>
      <c r="S49" s="165"/>
      <c r="T49" s="166"/>
      <c r="U49" s="160"/>
      <c r="V49" s="160">
        <f>SUM(V50:V59)</f>
        <v>0</v>
      </c>
      <c r="W49" s="160"/>
      <c r="X49" s="160"/>
      <c r="AG49" t="s">
        <v>278</v>
      </c>
    </row>
    <row r="50" spans="1:60" outlineLevel="1" x14ac:dyDescent="0.2">
      <c r="A50" s="167">
        <v>17</v>
      </c>
      <c r="B50" s="168" t="s">
        <v>3305</v>
      </c>
      <c r="C50" s="184" t="s">
        <v>3306</v>
      </c>
      <c r="D50" s="169" t="s">
        <v>290</v>
      </c>
      <c r="E50" s="170">
        <v>899.60800000000006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15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/>
      <c r="S50" s="172" t="s">
        <v>291</v>
      </c>
      <c r="T50" s="173" t="s">
        <v>283</v>
      </c>
      <c r="U50" s="157">
        <v>0</v>
      </c>
      <c r="V50" s="157">
        <f>ROUND(E50*U50,2)</f>
        <v>0</v>
      </c>
      <c r="W50" s="157"/>
      <c r="X50" s="157" t="s">
        <v>292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3053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3307</v>
      </c>
      <c r="D51" s="158"/>
      <c r="E51" s="159">
        <v>739.5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287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3308</v>
      </c>
      <c r="D52" s="158"/>
      <c r="E52" s="159">
        <v>84.59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287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3309</v>
      </c>
      <c r="D53" s="158"/>
      <c r="E53" s="159">
        <v>75.52000000000001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287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7">
        <v>18</v>
      </c>
      <c r="B54" s="168" t="s">
        <v>3310</v>
      </c>
      <c r="C54" s="184" t="s">
        <v>3311</v>
      </c>
      <c r="D54" s="169" t="s">
        <v>290</v>
      </c>
      <c r="E54" s="170">
        <v>116.22500000000001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15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/>
      <c r="S54" s="172" t="s">
        <v>291</v>
      </c>
      <c r="T54" s="173" t="s">
        <v>283</v>
      </c>
      <c r="U54" s="157">
        <v>0</v>
      </c>
      <c r="V54" s="157">
        <f>ROUND(E54*U54,2)</f>
        <v>0</v>
      </c>
      <c r="W54" s="157"/>
      <c r="X54" s="157" t="s">
        <v>292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3053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5" t="s">
        <v>3312</v>
      </c>
      <c r="D55" s="158"/>
      <c r="E55" s="159">
        <v>45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287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3313</v>
      </c>
      <c r="D56" s="158"/>
      <c r="E56" s="159">
        <v>71.220000000000013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287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19</v>
      </c>
      <c r="B57" s="168" t="s">
        <v>3314</v>
      </c>
      <c r="C57" s="184" t="s">
        <v>3315</v>
      </c>
      <c r="D57" s="169" t="s">
        <v>290</v>
      </c>
      <c r="E57" s="170">
        <v>156.41500000000002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15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/>
      <c r="S57" s="172" t="s">
        <v>291</v>
      </c>
      <c r="T57" s="173" t="s">
        <v>283</v>
      </c>
      <c r="U57" s="157">
        <v>0</v>
      </c>
      <c r="V57" s="157">
        <f>ROUND(E57*U57,2)</f>
        <v>0</v>
      </c>
      <c r="W57" s="157"/>
      <c r="X57" s="157" t="s">
        <v>292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3053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3316</v>
      </c>
      <c r="D58" s="158"/>
      <c r="E58" s="159">
        <v>67.38000000000001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287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5" t="s">
        <v>3317</v>
      </c>
      <c r="D59" s="158"/>
      <c r="E59" s="159">
        <v>89.04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287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61" t="s">
        <v>277</v>
      </c>
      <c r="B60" s="162" t="s">
        <v>189</v>
      </c>
      <c r="C60" s="183" t="s">
        <v>190</v>
      </c>
      <c r="D60" s="163"/>
      <c r="E60" s="164"/>
      <c r="F60" s="165"/>
      <c r="G60" s="165">
        <f>SUMIF(AG61:AG62,"&lt;&gt;NOR",G61:G62)</f>
        <v>0</v>
      </c>
      <c r="H60" s="165"/>
      <c r="I60" s="165">
        <f>SUM(I61:I62)</f>
        <v>0</v>
      </c>
      <c r="J60" s="165"/>
      <c r="K60" s="165">
        <f>SUM(K61:K62)</f>
        <v>0</v>
      </c>
      <c r="L60" s="165"/>
      <c r="M60" s="165">
        <f>SUM(M61:M62)</f>
        <v>0</v>
      </c>
      <c r="N60" s="165"/>
      <c r="O60" s="165">
        <f>SUM(O61:O62)</f>
        <v>0</v>
      </c>
      <c r="P60" s="165"/>
      <c r="Q60" s="165">
        <f>SUM(Q61:Q62)</f>
        <v>0</v>
      </c>
      <c r="R60" s="165"/>
      <c r="S60" s="165"/>
      <c r="T60" s="166"/>
      <c r="U60" s="160"/>
      <c r="V60" s="160">
        <f>SUM(V61:V62)</f>
        <v>0</v>
      </c>
      <c r="W60" s="160"/>
      <c r="X60" s="160"/>
      <c r="AG60" t="s">
        <v>278</v>
      </c>
    </row>
    <row r="61" spans="1:60" outlineLevel="1" x14ac:dyDescent="0.2">
      <c r="A61" s="167">
        <v>20</v>
      </c>
      <c r="B61" s="168" t="s">
        <v>3318</v>
      </c>
      <c r="C61" s="184" t="s">
        <v>3319</v>
      </c>
      <c r="D61" s="169" t="s">
        <v>364</v>
      </c>
      <c r="E61" s="170">
        <v>5.86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15</v>
      </c>
      <c r="M61" s="172">
        <f>G61*(1+L61/100)</f>
        <v>0</v>
      </c>
      <c r="N61" s="172">
        <v>0</v>
      </c>
      <c r="O61" s="172">
        <f>ROUND(E61*N61,2)</f>
        <v>0</v>
      </c>
      <c r="P61" s="172">
        <v>0</v>
      </c>
      <c r="Q61" s="172">
        <f>ROUND(E61*P61,2)</f>
        <v>0</v>
      </c>
      <c r="R61" s="172"/>
      <c r="S61" s="172" t="s">
        <v>291</v>
      </c>
      <c r="T61" s="173" t="s">
        <v>283</v>
      </c>
      <c r="U61" s="157">
        <v>0</v>
      </c>
      <c r="V61" s="157">
        <f>ROUND(E61*U61,2)</f>
        <v>0</v>
      </c>
      <c r="W61" s="157"/>
      <c r="X61" s="157" t="s">
        <v>292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3053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5" t="s">
        <v>3320</v>
      </c>
      <c r="D62" s="158"/>
      <c r="E62" s="159">
        <v>5.86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287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5"/>
      <c r="B63" s="6"/>
      <c r="C63" s="187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AE63">
        <v>15</v>
      </c>
      <c r="AF63">
        <v>21</v>
      </c>
    </row>
    <row r="64" spans="1:60" x14ac:dyDescent="0.2">
      <c r="A64" s="151"/>
      <c r="B64" s="152" t="s">
        <v>29</v>
      </c>
      <c r="C64" s="188"/>
      <c r="D64" s="153"/>
      <c r="E64" s="154"/>
      <c r="F64" s="154"/>
      <c r="G64" s="182">
        <f>G8+G13+G40+G49+G60</f>
        <v>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AE64">
        <f>SUMIF(L7:L62,AE63,G7:G62)</f>
        <v>0</v>
      </c>
      <c r="AF64">
        <f>SUMIF(L7:L62,AF63,G7:G62)</f>
        <v>0</v>
      </c>
      <c r="AG64" t="s">
        <v>1923</v>
      </c>
    </row>
    <row r="65" spans="3:33" x14ac:dyDescent="0.2">
      <c r="C65" s="189"/>
      <c r="D65" s="139"/>
      <c r="AG65" t="s">
        <v>1925</v>
      </c>
    </row>
    <row r="66" spans="3:33" x14ac:dyDescent="0.2">
      <c r="D66" s="139"/>
    </row>
    <row r="67" spans="3:33" x14ac:dyDescent="0.2">
      <c r="D67" s="139"/>
    </row>
    <row r="68" spans="3:33" x14ac:dyDescent="0.2">
      <c r="D68" s="139"/>
    </row>
    <row r="69" spans="3:33" x14ac:dyDescent="0.2">
      <c r="D69" s="139"/>
    </row>
    <row r="70" spans="3:33" x14ac:dyDescent="0.2">
      <c r="D70" s="139"/>
    </row>
    <row r="71" spans="3:33" x14ac:dyDescent="0.2">
      <c r="D71" s="139"/>
    </row>
    <row r="72" spans="3:33" x14ac:dyDescent="0.2">
      <c r="D72" s="139"/>
    </row>
    <row r="73" spans="3:33" x14ac:dyDescent="0.2">
      <c r="D73" s="139"/>
    </row>
    <row r="74" spans="3:33" x14ac:dyDescent="0.2">
      <c r="D74" s="139"/>
    </row>
    <row r="75" spans="3:33" x14ac:dyDescent="0.2">
      <c r="D75" s="139"/>
    </row>
    <row r="76" spans="3:33" x14ac:dyDescent="0.2">
      <c r="D76" s="139"/>
    </row>
    <row r="77" spans="3:33" x14ac:dyDescent="0.2">
      <c r="D77" s="139"/>
    </row>
    <row r="78" spans="3:33" x14ac:dyDescent="0.2">
      <c r="D78" s="139"/>
    </row>
    <row r="79" spans="3:33" x14ac:dyDescent="0.2">
      <c r="D79" s="139"/>
    </row>
    <row r="80" spans="3:33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sBKIuMMNh6yvMhU7YIhHYNirBfEG0fnTlH4EsQmbUc/Z95qFX0YzSeZBql2aq3LRTSN/cvyuI/HV5l6FdaM8rQ==" saltValue="X38yXNXcugTblbmwv8jx9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48</v>
      </c>
      <c r="C3" s="245" t="s">
        <v>49</v>
      </c>
      <c r="D3" s="246"/>
      <c r="E3" s="246"/>
      <c r="F3" s="246"/>
      <c r="G3" s="247"/>
      <c r="AC3" s="87" t="s">
        <v>3321</v>
      </c>
      <c r="AG3" t="s">
        <v>254</v>
      </c>
    </row>
    <row r="4" spans="1:60" ht="24.95" customHeight="1" x14ac:dyDescent="0.2">
      <c r="A4" s="141" t="s">
        <v>9</v>
      </c>
      <c r="B4" s="142" t="s">
        <v>50</v>
      </c>
      <c r="C4" s="248" t="s">
        <v>51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145</v>
      </c>
      <c r="C8" s="183" t="s">
        <v>147</v>
      </c>
      <c r="D8" s="163"/>
      <c r="E8" s="164"/>
      <c r="F8" s="165"/>
      <c r="G8" s="165">
        <f>SUMIF(AG9:AG82,"&lt;&gt;NOR",G9:G82)</f>
        <v>0</v>
      </c>
      <c r="H8" s="165"/>
      <c r="I8" s="165">
        <f>SUM(I9:I82)</f>
        <v>0</v>
      </c>
      <c r="J8" s="165"/>
      <c r="K8" s="165">
        <f>SUM(K9:K82)</f>
        <v>0</v>
      </c>
      <c r="L8" s="165"/>
      <c r="M8" s="165">
        <f>SUM(M9:M82)</f>
        <v>0</v>
      </c>
      <c r="N8" s="165"/>
      <c r="O8" s="165">
        <f>SUM(O9:O82)</f>
        <v>0.01</v>
      </c>
      <c r="P8" s="165"/>
      <c r="Q8" s="165">
        <f>SUM(Q9:Q82)</f>
        <v>1.92</v>
      </c>
      <c r="R8" s="165"/>
      <c r="S8" s="165"/>
      <c r="T8" s="166"/>
      <c r="U8" s="160"/>
      <c r="V8" s="160">
        <f>SUM(V9:V82)</f>
        <v>0</v>
      </c>
      <c r="W8" s="160"/>
      <c r="X8" s="160"/>
      <c r="AG8" t="s">
        <v>278</v>
      </c>
    </row>
    <row r="9" spans="1:60" outlineLevel="1" x14ac:dyDescent="0.2">
      <c r="A9" s="167">
        <v>1</v>
      </c>
      <c r="B9" s="168" t="s">
        <v>3322</v>
      </c>
      <c r="C9" s="184" t="s">
        <v>3323</v>
      </c>
      <c r="D9" s="169" t="s">
        <v>353</v>
      </c>
      <c r="E9" s="170">
        <v>2.4000000000000004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2">
        <v>0</v>
      </c>
      <c r="O9" s="172">
        <f>ROUND(E9*N9,2)</f>
        <v>0</v>
      </c>
      <c r="P9" s="172">
        <v>0.29000000000000004</v>
      </c>
      <c r="Q9" s="172">
        <f>ROUND(E9*P9,2)</f>
        <v>0.7</v>
      </c>
      <c r="R9" s="172"/>
      <c r="S9" s="172" t="s">
        <v>282</v>
      </c>
      <c r="T9" s="173" t="s">
        <v>283</v>
      </c>
      <c r="U9" s="157">
        <v>0</v>
      </c>
      <c r="V9" s="157">
        <f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293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40" t="s">
        <v>3324</v>
      </c>
      <c r="D10" s="241"/>
      <c r="E10" s="241"/>
      <c r="F10" s="241"/>
      <c r="G10" s="241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1514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1" t="str">
        <f>C10</f>
        <v>Odstranění podkladů nebo krytů strojně plochy jednotlivě do 50 m2 spřemístěním hmot na skládku na vzdálenost do 3 m nebo s naložením na dopravní prostředek zkameniva hrubého drceného, o tl. vrstvy přes 100 do 200 mm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3325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287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3326</v>
      </c>
      <c r="D12" s="158"/>
      <c r="E12" s="159">
        <v>2.4000000000000004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287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2</v>
      </c>
      <c r="B13" s="168" t="s">
        <v>3327</v>
      </c>
      <c r="C13" s="184" t="s">
        <v>3328</v>
      </c>
      <c r="D13" s="169" t="s">
        <v>353</v>
      </c>
      <c r="E13" s="170">
        <v>2.4000000000000004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15</v>
      </c>
      <c r="M13" s="172">
        <f>G13*(1+L13/100)</f>
        <v>0</v>
      </c>
      <c r="N13" s="172">
        <v>9.0000000000000006E-5</v>
      </c>
      <c r="O13" s="172">
        <f>ROUND(E13*N13,2)</f>
        <v>0</v>
      </c>
      <c r="P13" s="172">
        <v>0.25600000000000001</v>
      </c>
      <c r="Q13" s="172">
        <f>ROUND(E13*P13,2)</f>
        <v>0.61</v>
      </c>
      <c r="R13" s="172"/>
      <c r="S13" s="172" t="s">
        <v>282</v>
      </c>
      <c r="T13" s="173" t="s">
        <v>283</v>
      </c>
      <c r="U13" s="157">
        <v>0</v>
      </c>
      <c r="V13" s="157">
        <f>ROUND(E13*U13,2)</f>
        <v>0</v>
      </c>
      <c r="W13" s="157"/>
      <c r="X13" s="157" t="s">
        <v>292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293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55"/>
      <c r="B14" s="156"/>
      <c r="C14" s="240" t="s">
        <v>3329</v>
      </c>
      <c r="D14" s="241"/>
      <c r="E14" s="241"/>
      <c r="F14" s="241"/>
      <c r="G14" s="241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1514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81" t="str">
        <f>C14</f>
        <v>Frézování živičného podkladu nebo krytu  s naložením na dopravní prostředek plochy do 500 m2 bez překážek vtrase pruhu šířky přes 0,5 m do 1 m, tloušťky vrstvy 100 mm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5" t="s">
        <v>3330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287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3326</v>
      </c>
      <c r="D16" s="158"/>
      <c r="E16" s="159">
        <v>2.4000000000000004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287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3</v>
      </c>
      <c r="B17" s="168" t="s">
        <v>3331</v>
      </c>
      <c r="C17" s="184" t="s">
        <v>3332</v>
      </c>
      <c r="D17" s="169" t="s">
        <v>353</v>
      </c>
      <c r="E17" s="170">
        <v>2.4000000000000004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15</v>
      </c>
      <c r="M17" s="172">
        <f>G17*(1+L17/100)</f>
        <v>0</v>
      </c>
      <c r="N17" s="172">
        <v>1.3000000000000002E-4</v>
      </c>
      <c r="O17" s="172">
        <f>ROUND(E17*N17,2)</f>
        <v>0</v>
      </c>
      <c r="P17" s="172">
        <v>0.25600000000000001</v>
      </c>
      <c r="Q17" s="172">
        <f>ROUND(E17*P17,2)</f>
        <v>0.61</v>
      </c>
      <c r="R17" s="172"/>
      <c r="S17" s="172" t="s">
        <v>282</v>
      </c>
      <c r="T17" s="173" t="s">
        <v>283</v>
      </c>
      <c r="U17" s="157">
        <v>0</v>
      </c>
      <c r="V17" s="157">
        <f>ROUND(E17*U17,2)</f>
        <v>0</v>
      </c>
      <c r="W17" s="157"/>
      <c r="X17" s="157" t="s">
        <v>292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293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55"/>
      <c r="B18" s="156"/>
      <c r="C18" s="240" t="s">
        <v>3333</v>
      </c>
      <c r="D18" s="241"/>
      <c r="E18" s="241"/>
      <c r="F18" s="241"/>
      <c r="G18" s="241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1514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81" t="str">
        <f>C18</f>
        <v>Frézování betonového podkladu nebo krytu  s naložením na dopravní prostředek plochy do 500 m2 bez překážek vtrase pruhu šířky přes 0,5 m do 1 m, tloušťky vrstvy 100 mm</v>
      </c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3330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287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3326</v>
      </c>
      <c r="D20" s="158"/>
      <c r="E20" s="159">
        <v>2.4000000000000004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287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4</v>
      </c>
      <c r="B21" s="168" t="s">
        <v>3334</v>
      </c>
      <c r="C21" s="184" t="s">
        <v>3335</v>
      </c>
      <c r="D21" s="169" t="s">
        <v>290</v>
      </c>
      <c r="E21" s="170">
        <v>8.2800000000000011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15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/>
      <c r="S21" s="172" t="s">
        <v>282</v>
      </c>
      <c r="T21" s="173" t="s">
        <v>283</v>
      </c>
      <c r="U21" s="157">
        <v>0</v>
      </c>
      <c r="V21" s="157">
        <f>ROUND(E21*U21,2)</f>
        <v>0</v>
      </c>
      <c r="W21" s="157"/>
      <c r="X21" s="157" t="s">
        <v>292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293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55"/>
      <c r="B22" s="156"/>
      <c r="C22" s="240" t="s">
        <v>3336</v>
      </c>
      <c r="D22" s="241"/>
      <c r="E22" s="241"/>
      <c r="F22" s="241"/>
      <c r="G22" s="241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1514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81" t="str">
        <f>C22</f>
        <v>Hloubení zapažených i nezapažených rýh šířky přes 600 do 2 000 mm  s urovnáním dna do předepsaného profilu a spádu v hornině tř. 3 do 100 m3</v>
      </c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3337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287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5" t="s">
        <v>3338</v>
      </c>
      <c r="D24" s="158"/>
      <c r="E24" s="159">
        <v>8.2800000000000011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287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5</v>
      </c>
      <c r="B25" s="168" t="s">
        <v>2123</v>
      </c>
      <c r="C25" s="184" t="s">
        <v>2124</v>
      </c>
      <c r="D25" s="169" t="s">
        <v>290</v>
      </c>
      <c r="E25" s="170">
        <v>2.4840000000000004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15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/>
      <c r="S25" s="172" t="s">
        <v>282</v>
      </c>
      <c r="T25" s="173" t="s">
        <v>283</v>
      </c>
      <c r="U25" s="157">
        <v>0</v>
      </c>
      <c r="V25" s="157">
        <f>ROUND(E25*U25,2)</f>
        <v>0</v>
      </c>
      <c r="W25" s="157"/>
      <c r="X25" s="157" t="s">
        <v>292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293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55"/>
      <c r="B26" s="156"/>
      <c r="C26" s="240" t="s">
        <v>2125</v>
      </c>
      <c r="D26" s="241"/>
      <c r="E26" s="241"/>
      <c r="F26" s="241"/>
      <c r="G26" s="241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1514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81" t="str">
        <f>C26</f>
        <v>Hloubení zapažených i nezapažených rýh šířky přes 600 do 2 000 mm  s urovnáním dna do předepsaného profilu a spádu v hornině tř. 3 Příplatek kcenám za lepivost horniny tř. 3</v>
      </c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42" t="s">
        <v>2126</v>
      </c>
      <c r="D27" s="243"/>
      <c r="E27" s="243"/>
      <c r="F27" s="243"/>
      <c r="G27" s="243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1514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3339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287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3340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287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3341</v>
      </c>
      <c r="D30" s="158"/>
      <c r="E30" s="159">
        <v>2.4800000000000004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287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6</v>
      </c>
      <c r="B31" s="168" t="s">
        <v>3342</v>
      </c>
      <c r="C31" s="184" t="s">
        <v>3343</v>
      </c>
      <c r="D31" s="169" t="s">
        <v>353</v>
      </c>
      <c r="E31" s="170">
        <v>13.8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15</v>
      </c>
      <c r="M31" s="172">
        <f>G31*(1+L31/100)</f>
        <v>0</v>
      </c>
      <c r="N31" s="172">
        <v>8.5000000000000006E-4</v>
      </c>
      <c r="O31" s="172">
        <f>ROUND(E31*N31,2)</f>
        <v>0.01</v>
      </c>
      <c r="P31" s="172">
        <v>0</v>
      </c>
      <c r="Q31" s="172">
        <f>ROUND(E31*P31,2)</f>
        <v>0</v>
      </c>
      <c r="R31" s="172"/>
      <c r="S31" s="172" t="s">
        <v>282</v>
      </c>
      <c r="T31" s="173" t="s">
        <v>283</v>
      </c>
      <c r="U31" s="157">
        <v>0</v>
      </c>
      <c r="V31" s="157">
        <f>ROUND(E31*U31,2)</f>
        <v>0</v>
      </c>
      <c r="W31" s="157"/>
      <c r="X31" s="157" t="s">
        <v>292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293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240" t="s">
        <v>3344</v>
      </c>
      <c r="D32" s="241"/>
      <c r="E32" s="241"/>
      <c r="F32" s="241"/>
      <c r="G32" s="241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1514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81" t="str">
        <f>C32</f>
        <v>Zřízení pažení a rozepření stěn rýh pro podzemní vedení pro všechny šířky rýhy  příložné pro jakoukoliv mezerovitost, hloubky do 4 m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5" t="s">
        <v>3345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287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3346</v>
      </c>
      <c r="D34" s="158"/>
      <c r="E34" s="159">
        <v>13.8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287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7</v>
      </c>
      <c r="B35" s="168" t="s">
        <v>3347</v>
      </c>
      <c r="C35" s="184" t="s">
        <v>3348</v>
      </c>
      <c r="D35" s="169" t="s">
        <v>353</v>
      </c>
      <c r="E35" s="170">
        <v>13.8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15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/>
      <c r="S35" s="172" t="s">
        <v>282</v>
      </c>
      <c r="T35" s="173" t="s">
        <v>283</v>
      </c>
      <c r="U35" s="157">
        <v>0</v>
      </c>
      <c r="V35" s="157">
        <f>ROUND(E35*U35,2)</f>
        <v>0</v>
      </c>
      <c r="W35" s="157"/>
      <c r="X35" s="157" t="s">
        <v>292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293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55"/>
      <c r="B36" s="156"/>
      <c r="C36" s="240" t="s">
        <v>3349</v>
      </c>
      <c r="D36" s="241"/>
      <c r="E36" s="241"/>
      <c r="F36" s="241"/>
      <c r="G36" s="241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1514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81" t="str">
        <f>C36</f>
        <v>Odstranění pažení a rozepření stěn rýh pro podzemní vedení  s uložením materiálu na vzdálenost do 3 m od kraje výkopu příložné, hloubky přes 2 do 4 m</v>
      </c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7">
        <v>8</v>
      </c>
      <c r="B37" s="168" t="s">
        <v>2130</v>
      </c>
      <c r="C37" s="184" t="s">
        <v>2131</v>
      </c>
      <c r="D37" s="169" t="s">
        <v>290</v>
      </c>
      <c r="E37" s="170">
        <v>8.2800000000000011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15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/>
      <c r="S37" s="172" t="s">
        <v>282</v>
      </c>
      <c r="T37" s="173" t="s">
        <v>283</v>
      </c>
      <c r="U37" s="157">
        <v>0</v>
      </c>
      <c r="V37" s="157">
        <f>ROUND(E37*U37,2)</f>
        <v>0</v>
      </c>
      <c r="W37" s="157"/>
      <c r="X37" s="157" t="s">
        <v>292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293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55"/>
      <c r="B38" s="156"/>
      <c r="C38" s="240" t="s">
        <v>2132</v>
      </c>
      <c r="D38" s="241"/>
      <c r="E38" s="241"/>
      <c r="F38" s="241"/>
      <c r="G38" s="241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1514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81" t="str">
        <f>C38</f>
        <v>Svislé přemístění výkopku  bez naložení do dopravní nádoby avšak s vyprázdněním dopravní nádoby na hromadu nebo do dopravního prostředku z horniny tř. 1 až 4, při hloubce výkopu přes 1 do 2,5 m</v>
      </c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242" t="s">
        <v>2133</v>
      </c>
      <c r="D39" s="243"/>
      <c r="E39" s="243"/>
      <c r="F39" s="243"/>
      <c r="G39" s="243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1514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3339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287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3338</v>
      </c>
      <c r="D41" s="158"/>
      <c r="E41" s="159">
        <v>8.2800000000000011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287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7">
        <v>9</v>
      </c>
      <c r="B42" s="168" t="s">
        <v>2134</v>
      </c>
      <c r="C42" s="184" t="s">
        <v>2135</v>
      </c>
      <c r="D42" s="169" t="s">
        <v>290</v>
      </c>
      <c r="E42" s="170">
        <v>12.600000000000001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15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/>
      <c r="S42" s="172" t="s">
        <v>282</v>
      </c>
      <c r="T42" s="173" t="s">
        <v>283</v>
      </c>
      <c r="U42" s="157">
        <v>0</v>
      </c>
      <c r="V42" s="157">
        <f>ROUND(E42*U42,2)</f>
        <v>0</v>
      </c>
      <c r="W42" s="157"/>
      <c r="X42" s="157" t="s">
        <v>292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293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55"/>
      <c r="B43" s="156"/>
      <c r="C43" s="240" t="s">
        <v>2136</v>
      </c>
      <c r="D43" s="241"/>
      <c r="E43" s="241"/>
      <c r="F43" s="241"/>
      <c r="G43" s="241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1514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81" t="str">
        <f>C43</f>
        <v>Vodorovné přemístění výkopku nebo sypaniny po suchu  na obvyklém dopravním prostředku, bez naložení výkopku, avšak se složením bez rozhrnutí z horniny tř. 1 až 4 na vzdálenost přes 50 do 500 m</v>
      </c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42" t="s">
        <v>2137</v>
      </c>
      <c r="D44" s="243"/>
      <c r="E44" s="243"/>
      <c r="F44" s="243"/>
      <c r="G44" s="243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1514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242" t="s">
        <v>2138</v>
      </c>
      <c r="D45" s="243"/>
      <c r="E45" s="243"/>
      <c r="F45" s="243"/>
      <c r="G45" s="243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1514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2139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287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2139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287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5" t="s">
        <v>3350</v>
      </c>
      <c r="D48" s="158"/>
      <c r="E48" s="159">
        <v>12.600000000000001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287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67">
        <v>10</v>
      </c>
      <c r="B49" s="168" t="s">
        <v>2141</v>
      </c>
      <c r="C49" s="184" t="s">
        <v>2142</v>
      </c>
      <c r="D49" s="169" t="s">
        <v>290</v>
      </c>
      <c r="E49" s="170">
        <v>1.9800000000000002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15</v>
      </c>
      <c r="M49" s="172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2"/>
      <c r="S49" s="172" t="s">
        <v>282</v>
      </c>
      <c r="T49" s="173" t="s">
        <v>283</v>
      </c>
      <c r="U49" s="157">
        <v>0</v>
      </c>
      <c r="V49" s="157">
        <f>ROUND(E49*U49,2)</f>
        <v>0</v>
      </c>
      <c r="W49" s="157"/>
      <c r="X49" s="157" t="s">
        <v>292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293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55"/>
      <c r="B50" s="156"/>
      <c r="C50" s="240" t="s">
        <v>2143</v>
      </c>
      <c r="D50" s="241"/>
      <c r="E50" s="241"/>
      <c r="F50" s="241"/>
      <c r="G50" s="241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1514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81" t="str">
        <f>C50</f>
        <v>Vodorovné přemístění výkopku nebo sypaniny po suchu  na obvyklém dopravním prostředku, bez naložení výkopku, avšak se složením bez rozhrnutí z horniny tř. 1 až 4 na vzdálenost přes 9 000 do 10 000 m</v>
      </c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242" t="s">
        <v>2144</v>
      </c>
      <c r="D51" s="243"/>
      <c r="E51" s="243"/>
      <c r="F51" s="243"/>
      <c r="G51" s="243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1514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3351</v>
      </c>
      <c r="D52" s="158"/>
      <c r="E52" s="159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287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3352</v>
      </c>
      <c r="D53" s="158"/>
      <c r="E53" s="159">
        <v>1.9800000000000002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287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7">
        <v>11</v>
      </c>
      <c r="B54" s="168" t="s">
        <v>2535</v>
      </c>
      <c r="C54" s="184" t="s">
        <v>2536</v>
      </c>
      <c r="D54" s="169" t="s">
        <v>290</v>
      </c>
      <c r="E54" s="170">
        <v>8.2800000000000011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15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/>
      <c r="S54" s="172" t="s">
        <v>282</v>
      </c>
      <c r="T54" s="173" t="s">
        <v>283</v>
      </c>
      <c r="U54" s="157">
        <v>0</v>
      </c>
      <c r="V54" s="157">
        <f>ROUND(E54*U54,2)</f>
        <v>0</v>
      </c>
      <c r="W54" s="157"/>
      <c r="X54" s="157" t="s">
        <v>292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293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40" t="s">
        <v>2537</v>
      </c>
      <c r="D55" s="241"/>
      <c r="E55" s="241"/>
      <c r="F55" s="241"/>
      <c r="G55" s="241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1514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81" t="str">
        <f>C55</f>
        <v>Nakládání, skládání a překládání neulehlého výkopku nebo sypaniny  nakládání, množství do 100 m3, zhornin tř. 1 až 4</v>
      </c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42" t="s">
        <v>2150</v>
      </c>
      <c r="D56" s="243"/>
      <c r="E56" s="243"/>
      <c r="F56" s="243"/>
      <c r="G56" s="243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1514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242" t="s">
        <v>2151</v>
      </c>
      <c r="D57" s="243"/>
      <c r="E57" s="243"/>
      <c r="F57" s="243"/>
      <c r="G57" s="243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1514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2152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287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5" t="s">
        <v>2139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287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3338</v>
      </c>
      <c r="D60" s="158"/>
      <c r="E60" s="159">
        <v>8.2800000000000011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287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7">
        <v>12</v>
      </c>
      <c r="B61" s="168" t="s">
        <v>2153</v>
      </c>
      <c r="C61" s="184" t="s">
        <v>2154</v>
      </c>
      <c r="D61" s="169" t="s">
        <v>290</v>
      </c>
      <c r="E61" s="170">
        <v>1.9800000000000002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15</v>
      </c>
      <c r="M61" s="172">
        <f>G61*(1+L61/100)</f>
        <v>0</v>
      </c>
      <c r="N61" s="172">
        <v>0</v>
      </c>
      <c r="O61" s="172">
        <f>ROUND(E61*N61,2)</f>
        <v>0</v>
      </c>
      <c r="P61" s="172">
        <v>0</v>
      </c>
      <c r="Q61" s="172">
        <f>ROUND(E61*P61,2)</f>
        <v>0</v>
      </c>
      <c r="R61" s="172"/>
      <c r="S61" s="172" t="s">
        <v>282</v>
      </c>
      <c r="T61" s="173" t="s">
        <v>283</v>
      </c>
      <c r="U61" s="157">
        <v>0</v>
      </c>
      <c r="V61" s="157">
        <f>ROUND(E61*U61,2)</f>
        <v>0</v>
      </c>
      <c r="W61" s="157"/>
      <c r="X61" s="157" t="s">
        <v>292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293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240" t="s">
        <v>2155</v>
      </c>
      <c r="D62" s="241"/>
      <c r="E62" s="241"/>
      <c r="F62" s="241"/>
      <c r="G62" s="241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1514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2152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287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3352</v>
      </c>
      <c r="D64" s="158"/>
      <c r="E64" s="159">
        <v>1.9800000000000002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287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67">
        <v>13</v>
      </c>
      <c r="B65" s="168" t="s">
        <v>2156</v>
      </c>
      <c r="C65" s="184" t="s">
        <v>2157</v>
      </c>
      <c r="D65" s="169" t="s">
        <v>364</v>
      </c>
      <c r="E65" s="170">
        <v>3.9600000000000004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15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/>
      <c r="S65" s="172" t="s">
        <v>282</v>
      </c>
      <c r="T65" s="173" t="s">
        <v>283</v>
      </c>
      <c r="U65" s="157">
        <v>0</v>
      </c>
      <c r="V65" s="157">
        <f>ROUND(E65*U65,2)</f>
        <v>0</v>
      </c>
      <c r="W65" s="157"/>
      <c r="X65" s="157" t="s">
        <v>292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293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240" t="s">
        <v>2158</v>
      </c>
      <c r="D66" s="241"/>
      <c r="E66" s="241"/>
      <c r="F66" s="241"/>
      <c r="G66" s="241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1514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81" t="str">
        <f>C66</f>
        <v>Poplatek za uložení stavebního odpadu na skládce (skládkovné) zeminy a kameniva zatříděného do Katalogu odpadů pod kódem 170 504</v>
      </c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2152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287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5" t="s">
        <v>3353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287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3354</v>
      </c>
      <c r="D69" s="158"/>
      <c r="E69" s="159">
        <v>3.9600000000000004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287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7">
        <v>14</v>
      </c>
      <c r="B70" s="168" t="s">
        <v>2161</v>
      </c>
      <c r="C70" s="184" t="s">
        <v>2162</v>
      </c>
      <c r="D70" s="169" t="s">
        <v>290</v>
      </c>
      <c r="E70" s="170">
        <v>6.3000000000000007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15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/>
      <c r="S70" s="172" t="s">
        <v>282</v>
      </c>
      <c r="T70" s="173" t="s">
        <v>283</v>
      </c>
      <c r="U70" s="157">
        <v>0</v>
      </c>
      <c r="V70" s="157">
        <f>ROUND(E70*U70,2)</f>
        <v>0</v>
      </c>
      <c r="W70" s="157"/>
      <c r="X70" s="157" t="s">
        <v>292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293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55"/>
      <c r="B71" s="156"/>
      <c r="C71" s="240" t="s">
        <v>2163</v>
      </c>
      <c r="D71" s="241"/>
      <c r="E71" s="241"/>
      <c r="F71" s="241"/>
      <c r="G71" s="241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1514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81" t="str">
        <f>C71</f>
        <v>Zásyp sypaninou z jakékoliv horniny  s uložením výkopku ve vrstvách se zhutněním jam, šachet, rýh nebo kolem objektů v těchto vykopávkách</v>
      </c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5" t="s">
        <v>3355</v>
      </c>
      <c r="D72" s="158"/>
      <c r="E72" s="159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287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3356</v>
      </c>
      <c r="D73" s="158"/>
      <c r="E73" s="159">
        <v>6.3000000000000007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287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7">
        <v>15</v>
      </c>
      <c r="B74" s="168" t="s">
        <v>2166</v>
      </c>
      <c r="C74" s="184" t="s">
        <v>2167</v>
      </c>
      <c r="D74" s="169" t="s">
        <v>290</v>
      </c>
      <c r="E74" s="170">
        <v>1.62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15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/>
      <c r="S74" s="172" t="s">
        <v>282</v>
      </c>
      <c r="T74" s="173" t="s">
        <v>283</v>
      </c>
      <c r="U74" s="157">
        <v>0</v>
      </c>
      <c r="V74" s="157">
        <f>ROUND(E74*U74,2)</f>
        <v>0</v>
      </c>
      <c r="W74" s="157"/>
      <c r="X74" s="157" t="s">
        <v>292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293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55"/>
      <c r="B75" s="156"/>
      <c r="C75" s="240" t="s">
        <v>2168</v>
      </c>
      <c r="D75" s="241"/>
      <c r="E75" s="241"/>
      <c r="F75" s="241"/>
      <c r="G75" s="241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1514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81" t="str">
        <f>C75</f>
        <v>Obsypání potrubí strojně sypaninou z vhodných hornin tř. 1 až 4 nebo materiálem připraveným podél výkopu ve vzdálenosti do 3 m od jeho kraje, pro jakoukoliv hloubku výkopu a míru zhutnění bez prohození sypaniny</v>
      </c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3357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287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3358</v>
      </c>
      <c r="D77" s="158"/>
      <c r="E77" s="159">
        <v>1.62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287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7">
        <v>16</v>
      </c>
      <c r="B78" s="168" t="s">
        <v>2171</v>
      </c>
      <c r="C78" s="184" t="s">
        <v>2172</v>
      </c>
      <c r="D78" s="169" t="s">
        <v>364</v>
      </c>
      <c r="E78" s="170">
        <v>3.24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15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/>
      <c r="S78" s="172" t="s">
        <v>282</v>
      </c>
      <c r="T78" s="173" t="s">
        <v>283</v>
      </c>
      <c r="U78" s="157">
        <v>0</v>
      </c>
      <c r="V78" s="157">
        <f>ROUND(E78*U78,2)</f>
        <v>0</v>
      </c>
      <c r="W78" s="157"/>
      <c r="X78" s="157" t="s">
        <v>284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285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240" t="s">
        <v>2172</v>
      </c>
      <c r="D79" s="241"/>
      <c r="E79" s="241"/>
      <c r="F79" s="241"/>
      <c r="G79" s="241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1514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2173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287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3359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287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5" t="s">
        <v>3360</v>
      </c>
      <c r="D82" s="158"/>
      <c r="E82" s="159">
        <v>3.24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287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1" t="s">
        <v>277</v>
      </c>
      <c r="B83" s="162" t="s">
        <v>156</v>
      </c>
      <c r="C83" s="183" t="s">
        <v>157</v>
      </c>
      <c r="D83" s="163"/>
      <c r="E83" s="164"/>
      <c r="F83" s="165"/>
      <c r="G83" s="165">
        <f>SUMIF(AG84:AG87,"&lt;&gt;NOR",G84:G87)</f>
        <v>0</v>
      </c>
      <c r="H83" s="165"/>
      <c r="I83" s="165">
        <f>SUM(I84:I87)</f>
        <v>0</v>
      </c>
      <c r="J83" s="165"/>
      <c r="K83" s="165">
        <f>SUM(K84:K87)</f>
        <v>0</v>
      </c>
      <c r="L83" s="165"/>
      <c r="M83" s="165">
        <f>SUM(M84:M87)</f>
        <v>0</v>
      </c>
      <c r="N83" s="165"/>
      <c r="O83" s="165">
        <f>SUM(O84:O87)</f>
        <v>0</v>
      </c>
      <c r="P83" s="165"/>
      <c r="Q83" s="165">
        <f>SUM(Q84:Q87)</f>
        <v>0</v>
      </c>
      <c r="R83" s="165"/>
      <c r="S83" s="165"/>
      <c r="T83" s="166"/>
      <c r="U83" s="160"/>
      <c r="V83" s="160">
        <f>SUM(V84:V87)</f>
        <v>0</v>
      </c>
      <c r="W83" s="160"/>
      <c r="X83" s="160"/>
      <c r="AG83" t="s">
        <v>278</v>
      </c>
    </row>
    <row r="84" spans="1:60" outlineLevel="1" x14ac:dyDescent="0.2">
      <c r="A84" s="167">
        <v>17</v>
      </c>
      <c r="B84" s="168" t="s">
        <v>2176</v>
      </c>
      <c r="C84" s="184" t="s">
        <v>2177</v>
      </c>
      <c r="D84" s="169" t="s">
        <v>290</v>
      </c>
      <c r="E84" s="170">
        <v>0.36000000000000004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15</v>
      </c>
      <c r="M84" s="172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2"/>
      <c r="S84" s="172" t="s">
        <v>282</v>
      </c>
      <c r="T84" s="173" t="s">
        <v>283</v>
      </c>
      <c r="U84" s="157">
        <v>0</v>
      </c>
      <c r="V84" s="157">
        <f>ROUND(E84*U84,2)</f>
        <v>0</v>
      </c>
      <c r="W84" s="157"/>
      <c r="X84" s="157" t="s">
        <v>292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293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240" t="s">
        <v>2178</v>
      </c>
      <c r="D85" s="241"/>
      <c r="E85" s="241"/>
      <c r="F85" s="241"/>
      <c r="G85" s="241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1514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5" t="s">
        <v>3361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287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5" t="s">
        <v>3362</v>
      </c>
      <c r="D87" s="158"/>
      <c r="E87" s="159">
        <v>0.36000000000000004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287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1" t="s">
        <v>277</v>
      </c>
      <c r="B88" s="162" t="s">
        <v>160</v>
      </c>
      <c r="C88" s="183" t="s">
        <v>162</v>
      </c>
      <c r="D88" s="163"/>
      <c r="E88" s="164"/>
      <c r="F88" s="165"/>
      <c r="G88" s="165">
        <f>SUMIF(AG89:AG108,"&lt;&gt;NOR",G89:G108)</f>
        <v>0</v>
      </c>
      <c r="H88" s="165"/>
      <c r="I88" s="165">
        <f>SUM(I89:I108)</f>
        <v>0</v>
      </c>
      <c r="J88" s="165"/>
      <c r="K88" s="165">
        <f>SUM(K89:K108)</f>
        <v>0</v>
      </c>
      <c r="L88" s="165"/>
      <c r="M88" s="165">
        <f>SUM(M89:M108)</f>
        <v>0</v>
      </c>
      <c r="N88" s="165"/>
      <c r="O88" s="165">
        <f>SUM(O89:O108)</f>
        <v>2.19</v>
      </c>
      <c r="P88" s="165"/>
      <c r="Q88" s="165">
        <f>SUM(Q89:Q108)</f>
        <v>0</v>
      </c>
      <c r="R88" s="165"/>
      <c r="S88" s="165"/>
      <c r="T88" s="166"/>
      <c r="U88" s="160"/>
      <c r="V88" s="160">
        <f>SUM(V89:V108)</f>
        <v>0</v>
      </c>
      <c r="W88" s="160"/>
      <c r="X88" s="160"/>
      <c r="AG88" t="s">
        <v>278</v>
      </c>
    </row>
    <row r="89" spans="1:60" outlineLevel="1" x14ac:dyDescent="0.2">
      <c r="A89" s="167">
        <v>18</v>
      </c>
      <c r="B89" s="168" t="s">
        <v>3363</v>
      </c>
      <c r="C89" s="184" t="s">
        <v>3364</v>
      </c>
      <c r="D89" s="169" t="s">
        <v>353</v>
      </c>
      <c r="E89" s="170">
        <v>2.4000000000000004</v>
      </c>
      <c r="F89" s="171"/>
      <c r="G89" s="172">
        <f>ROUND(E89*F89,2)</f>
        <v>0</v>
      </c>
      <c r="H89" s="171"/>
      <c r="I89" s="172">
        <f>ROUND(E89*H89,2)</f>
        <v>0</v>
      </c>
      <c r="J89" s="171"/>
      <c r="K89" s="172">
        <f>ROUND(E89*J89,2)</f>
        <v>0</v>
      </c>
      <c r="L89" s="172">
        <v>15</v>
      </c>
      <c r="M89" s="172">
        <f>G89*(1+L89/100)</f>
        <v>0</v>
      </c>
      <c r="N89" s="172">
        <v>0.38625000000000004</v>
      </c>
      <c r="O89" s="172">
        <f>ROUND(E89*N89,2)</f>
        <v>0.93</v>
      </c>
      <c r="P89" s="172">
        <v>0</v>
      </c>
      <c r="Q89" s="172">
        <f>ROUND(E89*P89,2)</f>
        <v>0</v>
      </c>
      <c r="R89" s="172"/>
      <c r="S89" s="172" t="s">
        <v>282</v>
      </c>
      <c r="T89" s="173" t="s">
        <v>283</v>
      </c>
      <c r="U89" s="157">
        <v>0</v>
      </c>
      <c r="V89" s="157">
        <f>ROUND(E89*U89,2)</f>
        <v>0</v>
      </c>
      <c r="W89" s="157"/>
      <c r="X89" s="157" t="s">
        <v>292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293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240" t="s">
        <v>3365</v>
      </c>
      <c r="D90" s="241"/>
      <c r="E90" s="241"/>
      <c r="F90" s="241"/>
      <c r="G90" s="241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1514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81" t="str">
        <f>C90</f>
        <v>Podklad nebo kryt z kameniva hrubého drceného  vel. 32-63 mm s rozprostřením a zhutněním, po zhutnění tl. 200 mm</v>
      </c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5" t="s">
        <v>3330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287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3326</v>
      </c>
      <c r="D92" s="158"/>
      <c r="E92" s="159">
        <v>2.4000000000000004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287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67">
        <v>19</v>
      </c>
      <c r="B93" s="168" t="s">
        <v>3366</v>
      </c>
      <c r="C93" s="184" t="s">
        <v>3367</v>
      </c>
      <c r="D93" s="169" t="s">
        <v>353</v>
      </c>
      <c r="E93" s="170">
        <v>2.4000000000000004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15</v>
      </c>
      <c r="M93" s="172">
        <f>G93*(1+L93/100)</f>
        <v>0</v>
      </c>
      <c r="N93" s="172">
        <v>0.26376000000000005</v>
      </c>
      <c r="O93" s="172">
        <f>ROUND(E93*N93,2)</f>
        <v>0.63</v>
      </c>
      <c r="P93" s="172">
        <v>0</v>
      </c>
      <c r="Q93" s="172">
        <f>ROUND(E93*P93,2)</f>
        <v>0</v>
      </c>
      <c r="R93" s="172"/>
      <c r="S93" s="172" t="s">
        <v>282</v>
      </c>
      <c r="T93" s="173" t="s">
        <v>283</v>
      </c>
      <c r="U93" s="157">
        <v>0</v>
      </c>
      <c r="V93" s="157">
        <f>ROUND(E93*U93,2)</f>
        <v>0</v>
      </c>
      <c r="W93" s="157"/>
      <c r="X93" s="157" t="s">
        <v>292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293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55"/>
      <c r="B94" s="156"/>
      <c r="C94" s="240" t="s">
        <v>3368</v>
      </c>
      <c r="D94" s="241"/>
      <c r="E94" s="241"/>
      <c r="F94" s="241"/>
      <c r="G94" s="241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1514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81" t="str">
        <f>C94</f>
        <v>Asfaltový beton vrstva podkladní ACP 16 (obalované kamenivo střednězrnné - OKS)  s rozprostřením a zhutněním v pruhu šířky do 3 m, po zhutnění tl. 100 mm</v>
      </c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3330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287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5" t="s">
        <v>3326</v>
      </c>
      <c r="D96" s="158"/>
      <c r="E96" s="159">
        <v>2.4000000000000004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287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67">
        <v>20</v>
      </c>
      <c r="B97" s="168" t="s">
        <v>3369</v>
      </c>
      <c r="C97" s="184" t="s">
        <v>3370</v>
      </c>
      <c r="D97" s="169" t="s">
        <v>353</v>
      </c>
      <c r="E97" s="170">
        <v>2.4000000000000004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15</v>
      </c>
      <c r="M97" s="172">
        <f>G97*(1+L97/100)</f>
        <v>0</v>
      </c>
      <c r="N97" s="172">
        <v>5.7100000000000007E-3</v>
      </c>
      <c r="O97" s="172">
        <f>ROUND(E97*N97,2)</f>
        <v>0.01</v>
      </c>
      <c r="P97" s="172">
        <v>0</v>
      </c>
      <c r="Q97" s="172">
        <f>ROUND(E97*P97,2)</f>
        <v>0</v>
      </c>
      <c r="R97" s="172"/>
      <c r="S97" s="172" t="s">
        <v>282</v>
      </c>
      <c r="T97" s="173" t="s">
        <v>283</v>
      </c>
      <c r="U97" s="157">
        <v>0</v>
      </c>
      <c r="V97" s="157">
        <f>ROUND(E97*U97,2)</f>
        <v>0</v>
      </c>
      <c r="W97" s="157"/>
      <c r="X97" s="157" t="s">
        <v>292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293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240" t="s">
        <v>3371</v>
      </c>
      <c r="D98" s="241"/>
      <c r="E98" s="241"/>
      <c r="F98" s="241"/>
      <c r="G98" s="241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1514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81" t="str">
        <f>C98</f>
        <v>Jednoduchý nátěr JN s posypem kamenivem a se zaválcováním z asfaltu silničního, v množství 0,70 kg/m2</v>
      </c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3330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287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5" t="s">
        <v>3326</v>
      </c>
      <c r="D100" s="158"/>
      <c r="E100" s="159">
        <v>2.4000000000000004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287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67">
        <v>21</v>
      </c>
      <c r="B101" s="168" t="s">
        <v>3372</v>
      </c>
      <c r="C101" s="184" t="s">
        <v>3373</v>
      </c>
      <c r="D101" s="169" t="s">
        <v>353</v>
      </c>
      <c r="E101" s="170">
        <v>2.4000000000000004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15</v>
      </c>
      <c r="M101" s="172">
        <f>G101*(1+L101/100)</f>
        <v>0</v>
      </c>
      <c r="N101" s="172">
        <v>0.12966000000000003</v>
      </c>
      <c r="O101" s="172">
        <f>ROUND(E101*N101,2)</f>
        <v>0.31</v>
      </c>
      <c r="P101" s="172">
        <v>0</v>
      </c>
      <c r="Q101" s="172">
        <f>ROUND(E101*P101,2)</f>
        <v>0</v>
      </c>
      <c r="R101" s="172"/>
      <c r="S101" s="172" t="s">
        <v>282</v>
      </c>
      <c r="T101" s="173" t="s">
        <v>283</v>
      </c>
      <c r="U101" s="157">
        <v>0</v>
      </c>
      <c r="V101" s="157">
        <f>ROUND(E101*U101,2)</f>
        <v>0</v>
      </c>
      <c r="W101" s="157"/>
      <c r="X101" s="157" t="s">
        <v>292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293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outlineLevel="1" x14ac:dyDescent="0.2">
      <c r="A102" s="155"/>
      <c r="B102" s="156"/>
      <c r="C102" s="240" t="s">
        <v>3374</v>
      </c>
      <c r="D102" s="241"/>
      <c r="E102" s="241"/>
      <c r="F102" s="241"/>
      <c r="G102" s="241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1514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81" t="str">
        <f>C102</f>
        <v>Asfaltový beton vrstva obrusná ACO 11 (ABS)  s rozprostřením a se zhutněním znemodifikovaného asfaltu v pruhu šířky do 3 m tř. I, po zhutnění tl. 50 mm</v>
      </c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3330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287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5" t="s">
        <v>3326</v>
      </c>
      <c r="D104" s="158"/>
      <c r="E104" s="159">
        <v>2.4000000000000004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287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1" x14ac:dyDescent="0.2">
      <c r="A105" s="167">
        <v>22</v>
      </c>
      <c r="B105" s="168" t="s">
        <v>3375</v>
      </c>
      <c r="C105" s="184" t="s">
        <v>3376</v>
      </c>
      <c r="D105" s="169" t="s">
        <v>353</v>
      </c>
      <c r="E105" s="170">
        <v>2.4000000000000004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15</v>
      </c>
      <c r="M105" s="172">
        <f>G105*(1+L105/100)</f>
        <v>0</v>
      </c>
      <c r="N105" s="172">
        <v>0.12966000000000003</v>
      </c>
      <c r="O105" s="172">
        <f>ROUND(E105*N105,2)</f>
        <v>0.31</v>
      </c>
      <c r="P105" s="172">
        <v>0</v>
      </c>
      <c r="Q105" s="172">
        <f>ROUND(E105*P105,2)</f>
        <v>0</v>
      </c>
      <c r="R105" s="172"/>
      <c r="S105" s="172" t="s">
        <v>282</v>
      </c>
      <c r="T105" s="173" t="s">
        <v>283</v>
      </c>
      <c r="U105" s="157">
        <v>0</v>
      </c>
      <c r="V105" s="157">
        <f>ROUND(E105*U105,2)</f>
        <v>0</v>
      </c>
      <c r="W105" s="157"/>
      <c r="X105" s="157" t="s">
        <v>292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293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55"/>
      <c r="B106" s="156"/>
      <c r="C106" s="240" t="s">
        <v>3377</v>
      </c>
      <c r="D106" s="241"/>
      <c r="E106" s="241"/>
      <c r="F106" s="241"/>
      <c r="G106" s="241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1514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81" t="str">
        <f>C106</f>
        <v>Asfaltový beton vrstva ložní ACL 16 (ABH)  s rozprostřením a zhutněním z nemodifikovaného asfaltu v pruhu šířky do 3 m, po zhutnění tl. 50 mm</v>
      </c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5" t="s">
        <v>3330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287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5" t="s">
        <v>3326</v>
      </c>
      <c r="D108" s="158"/>
      <c r="E108" s="159">
        <v>2.4000000000000004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287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161" t="s">
        <v>277</v>
      </c>
      <c r="B109" s="162" t="s">
        <v>171</v>
      </c>
      <c r="C109" s="183" t="s">
        <v>172</v>
      </c>
      <c r="D109" s="163"/>
      <c r="E109" s="164"/>
      <c r="F109" s="165"/>
      <c r="G109" s="165">
        <f>SUMIF(AG110:AG113,"&lt;&gt;NOR",G110:G113)</f>
        <v>0</v>
      </c>
      <c r="H109" s="165"/>
      <c r="I109" s="165">
        <f>SUM(I110:I113)</f>
        <v>0</v>
      </c>
      <c r="J109" s="165"/>
      <c r="K109" s="165">
        <f>SUM(K110:K113)</f>
        <v>0</v>
      </c>
      <c r="L109" s="165"/>
      <c r="M109" s="165">
        <f>SUM(M110:M113)</f>
        <v>0</v>
      </c>
      <c r="N109" s="165"/>
      <c r="O109" s="165">
        <f>SUM(O110:O113)</f>
        <v>0.01</v>
      </c>
      <c r="P109" s="165"/>
      <c r="Q109" s="165">
        <f>SUM(Q110:Q113)</f>
        <v>0</v>
      </c>
      <c r="R109" s="165"/>
      <c r="S109" s="165"/>
      <c r="T109" s="166"/>
      <c r="U109" s="160"/>
      <c r="V109" s="160">
        <f>SUM(V110:V113)</f>
        <v>0</v>
      </c>
      <c r="W109" s="160"/>
      <c r="X109" s="160"/>
      <c r="AG109" t="s">
        <v>278</v>
      </c>
    </row>
    <row r="110" spans="1:60" outlineLevel="1" x14ac:dyDescent="0.2">
      <c r="A110" s="167">
        <v>23</v>
      </c>
      <c r="B110" s="168" t="s">
        <v>3378</v>
      </c>
      <c r="C110" s="184" t="s">
        <v>3379</v>
      </c>
      <c r="D110" s="169" t="s">
        <v>445</v>
      </c>
      <c r="E110" s="170">
        <v>3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15</v>
      </c>
      <c r="M110" s="172">
        <f>G110*(1+L110/100)</f>
        <v>0</v>
      </c>
      <c r="N110" s="172">
        <v>2.6800000000000001E-3</v>
      </c>
      <c r="O110" s="172">
        <f>ROUND(E110*N110,2)</f>
        <v>0.01</v>
      </c>
      <c r="P110" s="172">
        <v>0</v>
      </c>
      <c r="Q110" s="172">
        <f>ROUND(E110*P110,2)</f>
        <v>0</v>
      </c>
      <c r="R110" s="172"/>
      <c r="S110" s="172" t="s">
        <v>282</v>
      </c>
      <c r="T110" s="173" t="s">
        <v>283</v>
      </c>
      <c r="U110" s="157">
        <v>0</v>
      </c>
      <c r="V110" s="157">
        <f>ROUND(E110*U110,2)</f>
        <v>0</v>
      </c>
      <c r="W110" s="157"/>
      <c r="X110" s="157" t="s">
        <v>292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293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55"/>
      <c r="B111" s="156"/>
      <c r="C111" s="240" t="s">
        <v>3380</v>
      </c>
      <c r="D111" s="241"/>
      <c r="E111" s="241"/>
      <c r="F111" s="241"/>
      <c r="G111" s="241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1514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81" t="str">
        <f>C111</f>
        <v>Kanalizační potrubí ztvrdého PVC v otevřeném výkopu ve sklonu do 20 %, hladkého plnostěnného jednovrstvého, tuhost třídy SN 8 DN 160</v>
      </c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67">
        <v>24</v>
      </c>
      <c r="B112" s="168" t="s">
        <v>3381</v>
      </c>
      <c r="C112" s="184" t="s">
        <v>3382</v>
      </c>
      <c r="D112" s="169" t="s">
        <v>281</v>
      </c>
      <c r="E112" s="170">
        <v>1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15</v>
      </c>
      <c r="M112" s="172">
        <f>G112*(1+L112/100)</f>
        <v>0</v>
      </c>
      <c r="N112" s="172">
        <v>0</v>
      </c>
      <c r="O112" s="172">
        <f>ROUND(E112*N112,2)</f>
        <v>0</v>
      </c>
      <c r="P112" s="172">
        <v>0</v>
      </c>
      <c r="Q112" s="172">
        <f>ROUND(E112*P112,2)</f>
        <v>0</v>
      </c>
      <c r="R112" s="172"/>
      <c r="S112" s="172" t="s">
        <v>282</v>
      </c>
      <c r="T112" s="173" t="s">
        <v>283</v>
      </c>
      <c r="U112" s="157">
        <v>0</v>
      </c>
      <c r="V112" s="157">
        <f>ROUND(E112*U112,2)</f>
        <v>0</v>
      </c>
      <c r="W112" s="157"/>
      <c r="X112" s="157" t="s">
        <v>284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285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240" t="s">
        <v>3382</v>
      </c>
      <c r="D113" s="241"/>
      <c r="E113" s="241"/>
      <c r="F113" s="241"/>
      <c r="G113" s="241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1514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1" t="s">
        <v>277</v>
      </c>
      <c r="B114" s="162" t="s">
        <v>173</v>
      </c>
      <c r="C114" s="183" t="s">
        <v>174</v>
      </c>
      <c r="D114" s="163"/>
      <c r="E114" s="164"/>
      <c r="F114" s="165"/>
      <c r="G114" s="165">
        <f>SUMIF(AG115:AG116,"&lt;&gt;NOR",G115:G116)</f>
        <v>0</v>
      </c>
      <c r="H114" s="165"/>
      <c r="I114" s="165">
        <f>SUM(I115:I116)</f>
        <v>0</v>
      </c>
      <c r="J114" s="165"/>
      <c r="K114" s="165">
        <f>SUM(K115:K116)</f>
        <v>0</v>
      </c>
      <c r="L114" s="165"/>
      <c r="M114" s="165">
        <f>SUM(M115:M116)</f>
        <v>0</v>
      </c>
      <c r="N114" s="165"/>
      <c r="O114" s="165">
        <f>SUM(O115:O116)</f>
        <v>0</v>
      </c>
      <c r="P114" s="165"/>
      <c r="Q114" s="165">
        <f>SUM(Q115:Q116)</f>
        <v>0</v>
      </c>
      <c r="R114" s="165"/>
      <c r="S114" s="165"/>
      <c r="T114" s="166"/>
      <c r="U114" s="160"/>
      <c r="V114" s="160">
        <f>SUM(V115:V116)</f>
        <v>0</v>
      </c>
      <c r="W114" s="160"/>
      <c r="X114" s="160"/>
      <c r="AG114" t="s">
        <v>278</v>
      </c>
    </row>
    <row r="115" spans="1:60" outlineLevel="1" x14ac:dyDescent="0.2">
      <c r="A115" s="167">
        <v>25</v>
      </c>
      <c r="B115" s="168" t="s">
        <v>3383</v>
      </c>
      <c r="C115" s="184" t="s">
        <v>3384</v>
      </c>
      <c r="D115" s="169" t="s">
        <v>445</v>
      </c>
      <c r="E115" s="170">
        <v>6.4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15</v>
      </c>
      <c r="M115" s="172">
        <f>G115*(1+L115/100)</f>
        <v>0</v>
      </c>
      <c r="N115" s="172">
        <v>1.0000000000000001E-5</v>
      </c>
      <c r="O115" s="172">
        <f>ROUND(E115*N115,2)</f>
        <v>0</v>
      </c>
      <c r="P115" s="172">
        <v>0</v>
      </c>
      <c r="Q115" s="172">
        <f>ROUND(E115*P115,2)</f>
        <v>0</v>
      </c>
      <c r="R115" s="172"/>
      <c r="S115" s="172" t="s">
        <v>282</v>
      </c>
      <c r="T115" s="173" t="s">
        <v>283</v>
      </c>
      <c r="U115" s="157">
        <v>0</v>
      </c>
      <c r="V115" s="157">
        <f>ROUND(E115*U115,2)</f>
        <v>0</v>
      </c>
      <c r="W115" s="157"/>
      <c r="X115" s="157" t="s">
        <v>292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293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240" t="s">
        <v>3385</v>
      </c>
      <c r="D116" s="241"/>
      <c r="E116" s="241"/>
      <c r="F116" s="241"/>
      <c r="G116" s="241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1514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81" t="str">
        <f>C116</f>
        <v>Řezání dilatačních spár vživičném krytu  příčných nebo podélných, šířky 4 mm, hloubky přes 90 do 100 mm</v>
      </c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61" t="s">
        <v>277</v>
      </c>
      <c r="B117" s="162" t="s">
        <v>191</v>
      </c>
      <c r="C117" s="183" t="s">
        <v>192</v>
      </c>
      <c r="D117" s="163"/>
      <c r="E117" s="164"/>
      <c r="F117" s="165"/>
      <c r="G117" s="165">
        <f>SUMIF(AG118:AG127,"&lt;&gt;NOR",G118:G127)</f>
        <v>0</v>
      </c>
      <c r="H117" s="165"/>
      <c r="I117" s="165">
        <f>SUM(I118:I127)</f>
        <v>0</v>
      </c>
      <c r="J117" s="165"/>
      <c r="K117" s="165">
        <f>SUM(K118:K127)</f>
        <v>0</v>
      </c>
      <c r="L117" s="165"/>
      <c r="M117" s="165">
        <f>SUM(M118:M127)</f>
        <v>0</v>
      </c>
      <c r="N117" s="165"/>
      <c r="O117" s="165">
        <f>SUM(O118:O127)</f>
        <v>0</v>
      </c>
      <c r="P117" s="165"/>
      <c r="Q117" s="165">
        <f>SUM(Q118:Q127)</f>
        <v>0</v>
      </c>
      <c r="R117" s="165"/>
      <c r="S117" s="165"/>
      <c r="T117" s="166"/>
      <c r="U117" s="160"/>
      <c r="V117" s="160">
        <f>SUM(V118:V127)</f>
        <v>0</v>
      </c>
      <c r="W117" s="160"/>
      <c r="X117" s="160"/>
      <c r="AG117" t="s">
        <v>278</v>
      </c>
    </row>
    <row r="118" spans="1:60" outlineLevel="1" x14ac:dyDescent="0.2">
      <c r="A118" s="167">
        <v>26</v>
      </c>
      <c r="B118" s="168" t="s">
        <v>3386</v>
      </c>
      <c r="C118" s="184" t="s">
        <v>3387</v>
      </c>
      <c r="D118" s="169" t="s">
        <v>364</v>
      </c>
      <c r="E118" s="170">
        <v>1.925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15</v>
      </c>
      <c r="M118" s="172">
        <f>G118*(1+L118/100)</f>
        <v>0</v>
      </c>
      <c r="N118" s="172">
        <v>0</v>
      </c>
      <c r="O118" s="172">
        <f>ROUND(E118*N118,2)</f>
        <v>0</v>
      </c>
      <c r="P118" s="172">
        <v>0</v>
      </c>
      <c r="Q118" s="172">
        <f>ROUND(E118*P118,2)</f>
        <v>0</v>
      </c>
      <c r="R118" s="172"/>
      <c r="S118" s="172" t="s">
        <v>282</v>
      </c>
      <c r="T118" s="173" t="s">
        <v>283</v>
      </c>
      <c r="U118" s="157">
        <v>0</v>
      </c>
      <c r="V118" s="157">
        <f>ROUND(E118*U118,2)</f>
        <v>0</v>
      </c>
      <c r="W118" s="157"/>
      <c r="X118" s="157" t="s">
        <v>292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293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240" t="s">
        <v>3388</v>
      </c>
      <c r="D119" s="241"/>
      <c r="E119" s="241"/>
      <c r="F119" s="241"/>
      <c r="G119" s="241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1514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81" t="str">
        <f>C119</f>
        <v>Vodorovná doprava vybouraných hmot  bez naložení, ale se složením a s hrubým urovnáním na vzdálenost do 1km</v>
      </c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67">
        <v>27</v>
      </c>
      <c r="B120" s="168" t="s">
        <v>3389</v>
      </c>
      <c r="C120" s="184" t="s">
        <v>3390</v>
      </c>
      <c r="D120" s="169" t="s">
        <v>364</v>
      </c>
      <c r="E120" s="170">
        <v>19.25</v>
      </c>
      <c r="F120" s="171"/>
      <c r="G120" s="172">
        <f>ROUND(E120*F120,2)</f>
        <v>0</v>
      </c>
      <c r="H120" s="171"/>
      <c r="I120" s="172">
        <f>ROUND(E120*H120,2)</f>
        <v>0</v>
      </c>
      <c r="J120" s="171"/>
      <c r="K120" s="172">
        <f>ROUND(E120*J120,2)</f>
        <v>0</v>
      </c>
      <c r="L120" s="172">
        <v>15</v>
      </c>
      <c r="M120" s="172">
        <f>G120*(1+L120/100)</f>
        <v>0</v>
      </c>
      <c r="N120" s="172">
        <v>0</v>
      </c>
      <c r="O120" s="172">
        <f>ROUND(E120*N120,2)</f>
        <v>0</v>
      </c>
      <c r="P120" s="172">
        <v>0</v>
      </c>
      <c r="Q120" s="172">
        <f>ROUND(E120*P120,2)</f>
        <v>0</v>
      </c>
      <c r="R120" s="172"/>
      <c r="S120" s="172" t="s">
        <v>282</v>
      </c>
      <c r="T120" s="173" t="s">
        <v>283</v>
      </c>
      <c r="U120" s="157">
        <v>0</v>
      </c>
      <c r="V120" s="157">
        <f>ROUND(E120*U120,2)</f>
        <v>0</v>
      </c>
      <c r="W120" s="157"/>
      <c r="X120" s="157" t="s">
        <v>292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293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55"/>
      <c r="B121" s="156"/>
      <c r="C121" s="240" t="s">
        <v>3391</v>
      </c>
      <c r="D121" s="241"/>
      <c r="E121" s="241"/>
      <c r="F121" s="241"/>
      <c r="G121" s="241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1514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81" t="str">
        <f>C121</f>
        <v>Vodorovná doprava vybouraných hmot  bez naložení, ale se složením a s hrubým urovnáním na vzdálenost Příplatek kceně za každý další i započatý 1 km přes 1 km</v>
      </c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5" t="s">
        <v>3392</v>
      </c>
      <c r="D122" s="158"/>
      <c r="E122" s="159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287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5" t="s">
        <v>3393</v>
      </c>
      <c r="D123" s="158"/>
      <c r="E123" s="159">
        <v>19.25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287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7">
        <v>28</v>
      </c>
      <c r="B124" s="168" t="s">
        <v>3394</v>
      </c>
      <c r="C124" s="184" t="s">
        <v>3395</v>
      </c>
      <c r="D124" s="169" t="s">
        <v>364</v>
      </c>
      <c r="E124" s="170">
        <v>1.925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15</v>
      </c>
      <c r="M124" s="172">
        <f>G124*(1+L124/100)</f>
        <v>0</v>
      </c>
      <c r="N124" s="172">
        <v>0</v>
      </c>
      <c r="O124" s="172">
        <f>ROUND(E124*N124,2)</f>
        <v>0</v>
      </c>
      <c r="P124" s="172">
        <v>0</v>
      </c>
      <c r="Q124" s="172">
        <f>ROUND(E124*P124,2)</f>
        <v>0</v>
      </c>
      <c r="R124" s="172"/>
      <c r="S124" s="172" t="s">
        <v>282</v>
      </c>
      <c r="T124" s="173" t="s">
        <v>283</v>
      </c>
      <c r="U124" s="157">
        <v>0</v>
      </c>
      <c r="V124" s="157">
        <f>ROUND(E124*U124,2)</f>
        <v>0</v>
      </c>
      <c r="W124" s="157"/>
      <c r="X124" s="157" t="s">
        <v>292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293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240" t="s">
        <v>3396</v>
      </c>
      <c r="D125" s="241"/>
      <c r="E125" s="241"/>
      <c r="F125" s="241"/>
      <c r="G125" s="241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1514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67">
        <v>29</v>
      </c>
      <c r="B126" s="168" t="s">
        <v>3397</v>
      </c>
      <c r="C126" s="184" t="s">
        <v>3398</v>
      </c>
      <c r="D126" s="169" t="s">
        <v>364</v>
      </c>
      <c r="E126" s="170">
        <v>1.925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15</v>
      </c>
      <c r="M126" s="172">
        <f>G126*(1+L126/100)</f>
        <v>0</v>
      </c>
      <c r="N126" s="172">
        <v>0</v>
      </c>
      <c r="O126" s="172">
        <f>ROUND(E126*N126,2)</f>
        <v>0</v>
      </c>
      <c r="P126" s="172">
        <v>0</v>
      </c>
      <c r="Q126" s="172">
        <f>ROUND(E126*P126,2)</f>
        <v>0</v>
      </c>
      <c r="R126" s="172"/>
      <c r="S126" s="172" t="s">
        <v>282</v>
      </c>
      <c r="T126" s="173" t="s">
        <v>283</v>
      </c>
      <c r="U126" s="157">
        <v>0</v>
      </c>
      <c r="V126" s="157">
        <f>ROUND(E126*U126,2)</f>
        <v>0</v>
      </c>
      <c r="W126" s="157"/>
      <c r="X126" s="157" t="s">
        <v>292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293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55"/>
      <c r="B127" s="156"/>
      <c r="C127" s="240" t="s">
        <v>3399</v>
      </c>
      <c r="D127" s="241"/>
      <c r="E127" s="241"/>
      <c r="F127" s="241"/>
      <c r="G127" s="241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1514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81" t="str">
        <f>C127</f>
        <v>Poplatek za uložení stavebního odpadu na skládce (skládkovné) asfaltového bez obsahu dehtu zatříděného do Katalogu odpadů pod kódem 170 302</v>
      </c>
      <c r="BB127" s="148"/>
      <c r="BC127" s="148"/>
      <c r="BD127" s="148"/>
      <c r="BE127" s="148"/>
      <c r="BF127" s="148"/>
      <c r="BG127" s="148"/>
      <c r="BH127" s="148"/>
    </row>
    <row r="128" spans="1:60" x14ac:dyDescent="0.2">
      <c r="A128" s="161" t="s">
        <v>277</v>
      </c>
      <c r="B128" s="162" t="s">
        <v>193</v>
      </c>
      <c r="C128" s="183" t="s">
        <v>194</v>
      </c>
      <c r="D128" s="163"/>
      <c r="E128" s="164"/>
      <c r="F128" s="165"/>
      <c r="G128" s="165">
        <f>SUMIF(AG129:AG134,"&lt;&gt;NOR",G129:G134)</f>
        <v>0</v>
      </c>
      <c r="H128" s="165"/>
      <c r="I128" s="165">
        <f>SUM(I129:I134)</f>
        <v>0</v>
      </c>
      <c r="J128" s="165"/>
      <c r="K128" s="165">
        <f>SUM(K129:K134)</f>
        <v>0</v>
      </c>
      <c r="L128" s="165"/>
      <c r="M128" s="165">
        <f>SUM(M129:M134)</f>
        <v>0</v>
      </c>
      <c r="N128" s="165"/>
      <c r="O128" s="165">
        <f>SUM(O129:O134)</f>
        <v>0</v>
      </c>
      <c r="P128" s="165"/>
      <c r="Q128" s="165">
        <f>SUM(Q129:Q134)</f>
        <v>0</v>
      </c>
      <c r="R128" s="165"/>
      <c r="S128" s="165"/>
      <c r="T128" s="166"/>
      <c r="U128" s="160"/>
      <c r="V128" s="160">
        <f>SUM(V129:V134)</f>
        <v>0</v>
      </c>
      <c r="W128" s="160"/>
      <c r="X128" s="160"/>
      <c r="AG128" t="s">
        <v>278</v>
      </c>
    </row>
    <row r="129" spans="1:60" ht="22.5" outlineLevel="1" x14ac:dyDescent="0.2">
      <c r="A129" s="167">
        <v>30</v>
      </c>
      <c r="B129" s="168" t="s">
        <v>3400</v>
      </c>
      <c r="C129" s="184" t="s">
        <v>3401</v>
      </c>
      <c r="D129" s="169" t="s">
        <v>364</v>
      </c>
      <c r="E129" s="170">
        <v>2.1960000000000002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15</v>
      </c>
      <c r="M129" s="172">
        <f>G129*(1+L129/100)</f>
        <v>0</v>
      </c>
      <c r="N129" s="172">
        <v>0</v>
      </c>
      <c r="O129" s="172">
        <f>ROUND(E129*N129,2)</f>
        <v>0</v>
      </c>
      <c r="P129" s="172">
        <v>0</v>
      </c>
      <c r="Q129" s="172">
        <f>ROUND(E129*P129,2)</f>
        <v>0</v>
      </c>
      <c r="R129" s="172"/>
      <c r="S129" s="172" t="s">
        <v>282</v>
      </c>
      <c r="T129" s="173" t="s">
        <v>283</v>
      </c>
      <c r="U129" s="157">
        <v>0</v>
      </c>
      <c r="V129" s="157">
        <f>ROUND(E129*U129,2)</f>
        <v>0</v>
      </c>
      <c r="W129" s="157"/>
      <c r="X129" s="157" t="s">
        <v>292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293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22.5" outlineLevel="1" x14ac:dyDescent="0.2">
      <c r="A130" s="155"/>
      <c r="B130" s="156"/>
      <c r="C130" s="240" t="s">
        <v>3402</v>
      </c>
      <c r="D130" s="241"/>
      <c r="E130" s="241"/>
      <c r="F130" s="241"/>
      <c r="G130" s="241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1514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81" t="str">
        <f>C130</f>
        <v>Přesun hmot pro komunikace skrytem zkameniva, monolitickým betonovým nebo živičným  dopravní vzdálenost do 200 m jakékoliv délky objektu</v>
      </c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67">
        <v>31</v>
      </c>
      <c r="B131" s="168" t="s">
        <v>2565</v>
      </c>
      <c r="C131" s="184" t="s">
        <v>2566</v>
      </c>
      <c r="D131" s="169" t="s">
        <v>364</v>
      </c>
      <c r="E131" s="170">
        <v>8.0000000000000002E-3</v>
      </c>
      <c r="F131" s="171"/>
      <c r="G131" s="172">
        <f>ROUND(E131*F131,2)</f>
        <v>0</v>
      </c>
      <c r="H131" s="171"/>
      <c r="I131" s="172">
        <f>ROUND(E131*H131,2)</f>
        <v>0</v>
      </c>
      <c r="J131" s="171"/>
      <c r="K131" s="172">
        <f>ROUND(E131*J131,2)</f>
        <v>0</v>
      </c>
      <c r="L131" s="172">
        <v>15</v>
      </c>
      <c r="M131" s="172">
        <f>G131*(1+L131/100)</f>
        <v>0</v>
      </c>
      <c r="N131" s="172">
        <v>0</v>
      </c>
      <c r="O131" s="172">
        <f>ROUND(E131*N131,2)</f>
        <v>0</v>
      </c>
      <c r="P131" s="172">
        <v>0</v>
      </c>
      <c r="Q131" s="172">
        <f>ROUND(E131*P131,2)</f>
        <v>0</v>
      </c>
      <c r="R131" s="172"/>
      <c r="S131" s="172" t="s">
        <v>282</v>
      </c>
      <c r="T131" s="173" t="s">
        <v>283</v>
      </c>
      <c r="U131" s="157">
        <v>0</v>
      </c>
      <c r="V131" s="157">
        <f>ROUND(E131*U131,2)</f>
        <v>0</v>
      </c>
      <c r="W131" s="157"/>
      <c r="X131" s="157" t="s">
        <v>292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293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55"/>
      <c r="B132" s="156"/>
      <c r="C132" s="240" t="s">
        <v>2567</v>
      </c>
      <c r="D132" s="241"/>
      <c r="E132" s="241"/>
      <c r="F132" s="241"/>
      <c r="G132" s="241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1514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81" t="str">
        <f>C132</f>
        <v>Přesun hmot pro trubní vedení hloubené ztrub z plastických hmot nebo sklolaminátových pro vodovody nebo kanalizace v otevřeném výkopu dopravní vzdálenost do 15 m</v>
      </c>
      <c r="BB132" s="148"/>
      <c r="BC132" s="148"/>
      <c r="BD132" s="148"/>
      <c r="BE132" s="148"/>
      <c r="BF132" s="148"/>
      <c r="BG132" s="148"/>
      <c r="BH132" s="148"/>
    </row>
    <row r="133" spans="1:60" ht="22.5" outlineLevel="1" x14ac:dyDescent="0.2">
      <c r="A133" s="167">
        <v>32</v>
      </c>
      <c r="B133" s="168" t="s">
        <v>2568</v>
      </c>
      <c r="C133" s="184" t="s">
        <v>2569</v>
      </c>
      <c r="D133" s="169" t="s">
        <v>364</v>
      </c>
      <c r="E133" s="170">
        <v>8.0000000000000002E-3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15</v>
      </c>
      <c r="M133" s="172">
        <f>G133*(1+L133/100)</f>
        <v>0</v>
      </c>
      <c r="N133" s="172">
        <v>0</v>
      </c>
      <c r="O133" s="172">
        <f>ROUND(E133*N133,2)</f>
        <v>0</v>
      </c>
      <c r="P133" s="172">
        <v>0</v>
      </c>
      <c r="Q133" s="172">
        <f>ROUND(E133*P133,2)</f>
        <v>0</v>
      </c>
      <c r="R133" s="172"/>
      <c r="S133" s="172" t="s">
        <v>282</v>
      </c>
      <c r="T133" s="173" t="s">
        <v>283</v>
      </c>
      <c r="U133" s="157">
        <v>0</v>
      </c>
      <c r="V133" s="157">
        <f>ROUND(E133*U133,2)</f>
        <v>0</v>
      </c>
      <c r="W133" s="157"/>
      <c r="X133" s="157" t="s">
        <v>292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293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55"/>
      <c r="B134" s="156"/>
      <c r="C134" s="240" t="s">
        <v>2570</v>
      </c>
      <c r="D134" s="241"/>
      <c r="E134" s="241"/>
      <c r="F134" s="241"/>
      <c r="G134" s="241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1514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81" t="str">
        <f>C134</f>
        <v>Přesun hmot pro trubní vedení hloubené ztrub z plastických hmot nebo sklolaminátových Příplatek k cenám za zvětšený přesun přes vymezenou největší dopravní vzdálenost do 500 m</v>
      </c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161" t="s">
        <v>277</v>
      </c>
      <c r="B135" s="162" t="s">
        <v>197</v>
      </c>
      <c r="C135" s="183" t="s">
        <v>198</v>
      </c>
      <c r="D135" s="163"/>
      <c r="E135" s="164"/>
      <c r="F135" s="165"/>
      <c r="G135" s="165">
        <f>SUMIF(AG136:AG141,"&lt;&gt;NOR",G136:G141)</f>
        <v>0</v>
      </c>
      <c r="H135" s="165"/>
      <c r="I135" s="165">
        <f>SUM(I136:I141)</f>
        <v>0</v>
      </c>
      <c r="J135" s="165"/>
      <c r="K135" s="165">
        <f>SUM(K136:K141)</f>
        <v>0</v>
      </c>
      <c r="L135" s="165"/>
      <c r="M135" s="165">
        <f>SUM(M136:M141)</f>
        <v>0</v>
      </c>
      <c r="N135" s="165"/>
      <c r="O135" s="165">
        <f>SUM(O136:O141)</f>
        <v>0</v>
      </c>
      <c r="P135" s="165"/>
      <c r="Q135" s="165">
        <f>SUM(Q136:Q141)</f>
        <v>0</v>
      </c>
      <c r="R135" s="165"/>
      <c r="S135" s="165"/>
      <c r="T135" s="166"/>
      <c r="U135" s="160"/>
      <c r="V135" s="160">
        <f>SUM(V136:V141)</f>
        <v>0</v>
      </c>
      <c r="W135" s="160"/>
      <c r="X135" s="160"/>
      <c r="AG135" t="s">
        <v>278</v>
      </c>
    </row>
    <row r="136" spans="1:60" outlineLevel="1" x14ac:dyDescent="0.2">
      <c r="A136" s="167">
        <v>33</v>
      </c>
      <c r="B136" s="168" t="s">
        <v>3403</v>
      </c>
      <c r="C136" s="184" t="s">
        <v>3404</v>
      </c>
      <c r="D136" s="169" t="s">
        <v>2372</v>
      </c>
      <c r="E136" s="170">
        <v>1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15</v>
      </c>
      <c r="M136" s="172">
        <f>G136*(1+L136/100)</f>
        <v>0</v>
      </c>
      <c r="N136" s="172">
        <v>0</v>
      </c>
      <c r="O136" s="172">
        <f>ROUND(E136*N136,2)</f>
        <v>0</v>
      </c>
      <c r="P136" s="172">
        <v>0</v>
      </c>
      <c r="Q136" s="172">
        <f>ROUND(E136*P136,2)</f>
        <v>0</v>
      </c>
      <c r="R136" s="172"/>
      <c r="S136" s="172" t="s">
        <v>282</v>
      </c>
      <c r="T136" s="173" t="s">
        <v>283</v>
      </c>
      <c r="U136" s="157">
        <v>0</v>
      </c>
      <c r="V136" s="157">
        <f>ROUND(E136*U136,2)</f>
        <v>0</v>
      </c>
      <c r="W136" s="157"/>
      <c r="X136" s="157" t="s">
        <v>292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293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240" t="s">
        <v>3404</v>
      </c>
      <c r="D137" s="241"/>
      <c r="E137" s="241"/>
      <c r="F137" s="241"/>
      <c r="G137" s="241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1514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67">
        <v>34</v>
      </c>
      <c r="B138" s="168" t="s">
        <v>3405</v>
      </c>
      <c r="C138" s="184" t="s">
        <v>3406</v>
      </c>
      <c r="D138" s="169" t="s">
        <v>2372</v>
      </c>
      <c r="E138" s="170">
        <v>1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15</v>
      </c>
      <c r="M138" s="172">
        <f>G138*(1+L138/100)</f>
        <v>0</v>
      </c>
      <c r="N138" s="172">
        <v>0</v>
      </c>
      <c r="O138" s="172">
        <f>ROUND(E138*N138,2)</f>
        <v>0</v>
      </c>
      <c r="P138" s="172">
        <v>0</v>
      </c>
      <c r="Q138" s="172">
        <f>ROUND(E138*P138,2)</f>
        <v>0</v>
      </c>
      <c r="R138" s="172"/>
      <c r="S138" s="172" t="s">
        <v>282</v>
      </c>
      <c r="T138" s="173" t="s">
        <v>283</v>
      </c>
      <c r="U138" s="157">
        <v>0</v>
      </c>
      <c r="V138" s="157">
        <f>ROUND(E138*U138,2)</f>
        <v>0</v>
      </c>
      <c r="W138" s="157"/>
      <c r="X138" s="157" t="s">
        <v>292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293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240" t="s">
        <v>3406</v>
      </c>
      <c r="D139" s="241"/>
      <c r="E139" s="241"/>
      <c r="F139" s="241"/>
      <c r="G139" s="241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1514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67">
        <v>35</v>
      </c>
      <c r="B140" s="168" t="s">
        <v>2504</v>
      </c>
      <c r="C140" s="184" t="s">
        <v>2505</v>
      </c>
      <c r="D140" s="169" t="s">
        <v>2372</v>
      </c>
      <c r="E140" s="170">
        <v>1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15</v>
      </c>
      <c r="M140" s="172">
        <f>G140*(1+L140/100)</f>
        <v>0</v>
      </c>
      <c r="N140" s="172">
        <v>0</v>
      </c>
      <c r="O140" s="172">
        <f>ROUND(E140*N140,2)</f>
        <v>0</v>
      </c>
      <c r="P140" s="172">
        <v>0</v>
      </c>
      <c r="Q140" s="172">
        <f>ROUND(E140*P140,2)</f>
        <v>0</v>
      </c>
      <c r="R140" s="172"/>
      <c r="S140" s="172" t="s">
        <v>282</v>
      </c>
      <c r="T140" s="173" t="s">
        <v>283</v>
      </c>
      <c r="U140" s="157">
        <v>0</v>
      </c>
      <c r="V140" s="157">
        <f>ROUND(E140*U140,2)</f>
        <v>0</v>
      </c>
      <c r="W140" s="157"/>
      <c r="X140" s="157" t="s">
        <v>292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293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240" t="s">
        <v>2505</v>
      </c>
      <c r="D141" s="241"/>
      <c r="E141" s="241"/>
      <c r="F141" s="241"/>
      <c r="G141" s="241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1514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x14ac:dyDescent="0.2">
      <c r="A142" s="161" t="s">
        <v>277</v>
      </c>
      <c r="B142" s="162" t="s">
        <v>199</v>
      </c>
      <c r="C142" s="183" t="s">
        <v>200</v>
      </c>
      <c r="D142" s="163"/>
      <c r="E142" s="164"/>
      <c r="F142" s="165"/>
      <c r="G142" s="165">
        <f>SUMIF(AG143:AG144,"&lt;&gt;NOR",G143:G144)</f>
        <v>0</v>
      </c>
      <c r="H142" s="165"/>
      <c r="I142" s="165">
        <f>SUM(I143:I144)</f>
        <v>0</v>
      </c>
      <c r="J142" s="165"/>
      <c r="K142" s="165">
        <f>SUM(K143:K144)</f>
        <v>0</v>
      </c>
      <c r="L142" s="165"/>
      <c r="M142" s="165">
        <f>SUM(M143:M144)</f>
        <v>0</v>
      </c>
      <c r="N142" s="165"/>
      <c r="O142" s="165">
        <f>SUM(O143:O144)</f>
        <v>0</v>
      </c>
      <c r="P142" s="165"/>
      <c r="Q142" s="165">
        <f>SUM(Q143:Q144)</f>
        <v>0</v>
      </c>
      <c r="R142" s="165"/>
      <c r="S142" s="165"/>
      <c r="T142" s="166"/>
      <c r="U142" s="160"/>
      <c r="V142" s="160">
        <f>SUM(V143:V144)</f>
        <v>0</v>
      </c>
      <c r="W142" s="160"/>
      <c r="X142" s="160"/>
      <c r="AG142" t="s">
        <v>278</v>
      </c>
    </row>
    <row r="143" spans="1:60" outlineLevel="1" x14ac:dyDescent="0.2">
      <c r="A143" s="167">
        <v>36</v>
      </c>
      <c r="B143" s="168" t="s">
        <v>2589</v>
      </c>
      <c r="C143" s="184" t="s">
        <v>3407</v>
      </c>
      <c r="D143" s="169" t="s">
        <v>2372</v>
      </c>
      <c r="E143" s="170">
        <v>1</v>
      </c>
      <c r="F143" s="171"/>
      <c r="G143" s="172">
        <f>ROUND(E143*F143,2)</f>
        <v>0</v>
      </c>
      <c r="H143" s="171"/>
      <c r="I143" s="172">
        <f>ROUND(E143*H143,2)</f>
        <v>0</v>
      </c>
      <c r="J143" s="171"/>
      <c r="K143" s="172">
        <f>ROUND(E143*J143,2)</f>
        <v>0</v>
      </c>
      <c r="L143" s="172">
        <v>15</v>
      </c>
      <c r="M143" s="172">
        <f>G143*(1+L143/100)</f>
        <v>0</v>
      </c>
      <c r="N143" s="172">
        <v>0</v>
      </c>
      <c r="O143" s="172">
        <f>ROUND(E143*N143,2)</f>
        <v>0</v>
      </c>
      <c r="P143" s="172">
        <v>0</v>
      </c>
      <c r="Q143" s="172">
        <f>ROUND(E143*P143,2)</f>
        <v>0</v>
      </c>
      <c r="R143" s="172"/>
      <c r="S143" s="172" t="s">
        <v>282</v>
      </c>
      <c r="T143" s="173" t="s">
        <v>283</v>
      </c>
      <c r="U143" s="157">
        <v>0</v>
      </c>
      <c r="V143" s="157">
        <f>ROUND(E143*U143,2)</f>
        <v>0</v>
      </c>
      <c r="W143" s="157"/>
      <c r="X143" s="157" t="s">
        <v>292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293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240" t="s">
        <v>3407</v>
      </c>
      <c r="D144" s="241"/>
      <c r="E144" s="241"/>
      <c r="F144" s="241"/>
      <c r="G144" s="241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1514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33" x14ac:dyDescent="0.2">
      <c r="A145" s="5"/>
      <c r="B145" s="6"/>
      <c r="C145" s="187"/>
      <c r="D145" s="8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AE145">
        <v>15</v>
      </c>
      <c r="AF145">
        <v>21</v>
      </c>
    </row>
    <row r="146" spans="1:33" x14ac:dyDescent="0.2">
      <c r="A146" s="151"/>
      <c r="B146" s="152" t="s">
        <v>29</v>
      </c>
      <c r="C146" s="188"/>
      <c r="D146" s="153"/>
      <c r="E146" s="154"/>
      <c r="F146" s="154"/>
      <c r="G146" s="182">
        <f>G8+G83+G88+G109+G114+G117+G128+G135+G142</f>
        <v>0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AE146">
        <f>SUMIF(L7:L144,AE145,G7:G144)</f>
        <v>0</v>
      </c>
      <c r="AF146">
        <f>SUMIF(L7:L144,AF145,G7:G144)</f>
        <v>0</v>
      </c>
      <c r="AG146" t="s">
        <v>1923</v>
      </c>
    </row>
    <row r="147" spans="1:33" x14ac:dyDescent="0.2">
      <c r="C147" s="189"/>
      <c r="D147" s="139"/>
      <c r="AG147" t="s">
        <v>1925</v>
      </c>
    </row>
    <row r="148" spans="1:33" x14ac:dyDescent="0.2">
      <c r="D148" s="139"/>
    </row>
    <row r="149" spans="1:33" x14ac:dyDescent="0.2">
      <c r="D149" s="139"/>
    </row>
    <row r="150" spans="1:33" x14ac:dyDescent="0.2">
      <c r="D150" s="139"/>
    </row>
    <row r="151" spans="1:33" x14ac:dyDescent="0.2">
      <c r="D151" s="139"/>
    </row>
    <row r="152" spans="1:33" x14ac:dyDescent="0.2">
      <c r="D152" s="139"/>
    </row>
    <row r="153" spans="1:33" x14ac:dyDescent="0.2">
      <c r="D153" s="139"/>
    </row>
    <row r="154" spans="1:33" x14ac:dyDescent="0.2">
      <c r="D154" s="139"/>
    </row>
    <row r="155" spans="1:33" x14ac:dyDescent="0.2">
      <c r="D155" s="139"/>
    </row>
    <row r="156" spans="1:33" x14ac:dyDescent="0.2">
      <c r="D156" s="139"/>
    </row>
    <row r="157" spans="1:33" x14ac:dyDescent="0.2">
      <c r="D157" s="139"/>
    </row>
    <row r="158" spans="1:33" x14ac:dyDescent="0.2">
      <c r="D158" s="139"/>
    </row>
    <row r="159" spans="1:33" x14ac:dyDescent="0.2">
      <c r="D159" s="139"/>
    </row>
    <row r="160" spans="1:33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IAqoUDnh+YnpZDo0LoBFHbaGEGHlyOv/mGAnFY0azH3vKlEpPs1rdQOXmeN+I+ThBatyZNtaWFqMESIfwEAWEQ==" saltValue="0PNVAIrTgdUzaK53+r2hTA==" spinCount="100000" sheet="1"/>
  <mergeCells count="47">
    <mergeCell ref="C14:G14"/>
    <mergeCell ref="A1:G1"/>
    <mergeCell ref="C2:G2"/>
    <mergeCell ref="C3:G3"/>
    <mergeCell ref="C4:G4"/>
    <mergeCell ref="C10:G10"/>
    <mergeCell ref="C50:G50"/>
    <mergeCell ref="C18:G18"/>
    <mergeCell ref="C22:G22"/>
    <mergeCell ref="C26:G26"/>
    <mergeCell ref="C27:G27"/>
    <mergeCell ref="C32:G32"/>
    <mergeCell ref="C36:G36"/>
    <mergeCell ref="C38:G38"/>
    <mergeCell ref="C39:G39"/>
    <mergeCell ref="C43:G43"/>
    <mergeCell ref="C44:G44"/>
    <mergeCell ref="C45:G45"/>
    <mergeCell ref="C94:G94"/>
    <mergeCell ref="C51:G51"/>
    <mergeCell ref="C55:G55"/>
    <mergeCell ref="C56:G56"/>
    <mergeCell ref="C57:G57"/>
    <mergeCell ref="C62:G62"/>
    <mergeCell ref="C66:G66"/>
    <mergeCell ref="C71:G71"/>
    <mergeCell ref="C75:G75"/>
    <mergeCell ref="C79:G79"/>
    <mergeCell ref="C85:G85"/>
    <mergeCell ref="C90:G90"/>
    <mergeCell ref="C132:G132"/>
    <mergeCell ref="C98:G98"/>
    <mergeCell ref="C102:G102"/>
    <mergeCell ref="C106:G106"/>
    <mergeCell ref="C111:G111"/>
    <mergeCell ref="C113:G113"/>
    <mergeCell ref="C116:G116"/>
    <mergeCell ref="C119:G119"/>
    <mergeCell ref="C121:G121"/>
    <mergeCell ref="C125:G125"/>
    <mergeCell ref="C127:G127"/>
    <mergeCell ref="C130:G130"/>
    <mergeCell ref="C134:G134"/>
    <mergeCell ref="C137:G137"/>
    <mergeCell ref="C139:G139"/>
    <mergeCell ref="C141:G141"/>
    <mergeCell ref="C144:G144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52</v>
      </c>
      <c r="C3" s="245" t="s">
        <v>53</v>
      </c>
      <c r="D3" s="246"/>
      <c r="E3" s="246"/>
      <c r="F3" s="246"/>
      <c r="G3" s="247"/>
      <c r="AC3" s="87" t="s">
        <v>3321</v>
      </c>
      <c r="AG3" t="s">
        <v>254</v>
      </c>
    </row>
    <row r="4" spans="1:60" ht="24.95" customHeight="1" x14ac:dyDescent="0.2">
      <c r="A4" s="141" t="s">
        <v>9</v>
      </c>
      <c r="B4" s="142" t="s">
        <v>50</v>
      </c>
      <c r="C4" s="248" t="s">
        <v>54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145</v>
      </c>
      <c r="C8" s="183" t="s">
        <v>147</v>
      </c>
      <c r="D8" s="163"/>
      <c r="E8" s="164"/>
      <c r="F8" s="165"/>
      <c r="G8" s="165">
        <f>SUMIF(AG9:AG86,"&lt;&gt;NOR",G9:G86)</f>
        <v>0</v>
      </c>
      <c r="H8" s="165"/>
      <c r="I8" s="165">
        <f>SUM(I9:I86)</f>
        <v>0</v>
      </c>
      <c r="J8" s="165"/>
      <c r="K8" s="165">
        <f>SUM(K9:K86)</f>
        <v>0</v>
      </c>
      <c r="L8" s="165"/>
      <c r="M8" s="165">
        <f>SUM(M9:M86)</f>
        <v>0</v>
      </c>
      <c r="N8" s="165"/>
      <c r="O8" s="165">
        <f>SUM(O9:O86)</f>
        <v>0</v>
      </c>
      <c r="P8" s="165"/>
      <c r="Q8" s="165">
        <f>SUM(Q9:Q86)</f>
        <v>1.92</v>
      </c>
      <c r="R8" s="165"/>
      <c r="S8" s="165"/>
      <c r="T8" s="166"/>
      <c r="U8" s="160"/>
      <c r="V8" s="160">
        <f>SUM(V9:V86)</f>
        <v>0</v>
      </c>
      <c r="W8" s="160"/>
      <c r="X8" s="160"/>
      <c r="AG8" t="s">
        <v>278</v>
      </c>
    </row>
    <row r="9" spans="1:60" outlineLevel="1" x14ac:dyDescent="0.2">
      <c r="A9" s="167">
        <v>1</v>
      </c>
      <c r="B9" s="168" t="s">
        <v>3322</v>
      </c>
      <c r="C9" s="184" t="s">
        <v>3323</v>
      </c>
      <c r="D9" s="169" t="s">
        <v>353</v>
      </c>
      <c r="E9" s="170">
        <v>2.4000000000000004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2">
        <v>0</v>
      </c>
      <c r="O9" s="172">
        <f>ROUND(E9*N9,2)</f>
        <v>0</v>
      </c>
      <c r="P9" s="172">
        <v>0.29000000000000004</v>
      </c>
      <c r="Q9" s="172">
        <f>ROUND(E9*P9,2)</f>
        <v>0.7</v>
      </c>
      <c r="R9" s="172"/>
      <c r="S9" s="172" t="s">
        <v>282</v>
      </c>
      <c r="T9" s="173" t="s">
        <v>283</v>
      </c>
      <c r="U9" s="157">
        <v>0</v>
      </c>
      <c r="V9" s="157">
        <f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293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40" t="s">
        <v>3324</v>
      </c>
      <c r="D10" s="241"/>
      <c r="E10" s="241"/>
      <c r="F10" s="241"/>
      <c r="G10" s="241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1514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1" t="str">
        <f>C10</f>
        <v>Odstranění podkladů nebo krytů strojně plochy jednotlivě do 50 m2 spřemístěním hmot na skládku na vzdálenost do 3 m nebo s naložením na dopravní prostředek zkameniva hrubého drceného, o tl. vrstvy přes 100 do 200 mm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3325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287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3326</v>
      </c>
      <c r="D12" s="158"/>
      <c r="E12" s="159">
        <v>2.4000000000000004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287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2</v>
      </c>
      <c r="B13" s="168" t="s">
        <v>3327</v>
      </c>
      <c r="C13" s="184" t="s">
        <v>3328</v>
      </c>
      <c r="D13" s="169" t="s">
        <v>353</v>
      </c>
      <c r="E13" s="170">
        <v>2.4000000000000004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15</v>
      </c>
      <c r="M13" s="172">
        <f>G13*(1+L13/100)</f>
        <v>0</v>
      </c>
      <c r="N13" s="172">
        <v>9.0000000000000006E-5</v>
      </c>
      <c r="O13" s="172">
        <f>ROUND(E13*N13,2)</f>
        <v>0</v>
      </c>
      <c r="P13" s="172">
        <v>0.25600000000000001</v>
      </c>
      <c r="Q13" s="172">
        <f>ROUND(E13*P13,2)</f>
        <v>0.61</v>
      </c>
      <c r="R13" s="172"/>
      <c r="S13" s="172" t="s">
        <v>282</v>
      </c>
      <c r="T13" s="173" t="s">
        <v>283</v>
      </c>
      <c r="U13" s="157">
        <v>0</v>
      </c>
      <c r="V13" s="157">
        <f>ROUND(E13*U13,2)</f>
        <v>0</v>
      </c>
      <c r="W13" s="157"/>
      <c r="X13" s="157" t="s">
        <v>292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293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55"/>
      <c r="B14" s="156"/>
      <c r="C14" s="240" t="s">
        <v>3329</v>
      </c>
      <c r="D14" s="241"/>
      <c r="E14" s="241"/>
      <c r="F14" s="241"/>
      <c r="G14" s="241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1514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81" t="str">
        <f>C14</f>
        <v>Frézování živičného podkladu nebo krytu  s naložením na dopravní prostředek plochy do 500 m2 bez překážek vtrase pruhu šířky přes 0,5 m do 1 m, tloušťky vrstvy 100 mm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5" t="s">
        <v>3330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287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3326</v>
      </c>
      <c r="D16" s="158"/>
      <c r="E16" s="159">
        <v>2.4000000000000004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287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3</v>
      </c>
      <c r="B17" s="168" t="s">
        <v>3331</v>
      </c>
      <c r="C17" s="184" t="s">
        <v>3332</v>
      </c>
      <c r="D17" s="169" t="s">
        <v>353</v>
      </c>
      <c r="E17" s="170">
        <v>2.4000000000000004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15</v>
      </c>
      <c r="M17" s="172">
        <f>G17*(1+L17/100)</f>
        <v>0</v>
      </c>
      <c r="N17" s="172">
        <v>1.3000000000000002E-4</v>
      </c>
      <c r="O17" s="172">
        <f>ROUND(E17*N17,2)</f>
        <v>0</v>
      </c>
      <c r="P17" s="172">
        <v>0.25600000000000001</v>
      </c>
      <c r="Q17" s="172">
        <f>ROUND(E17*P17,2)</f>
        <v>0.61</v>
      </c>
      <c r="R17" s="172"/>
      <c r="S17" s="172" t="s">
        <v>282</v>
      </c>
      <c r="T17" s="173" t="s">
        <v>283</v>
      </c>
      <c r="U17" s="157">
        <v>0</v>
      </c>
      <c r="V17" s="157">
        <f>ROUND(E17*U17,2)</f>
        <v>0</v>
      </c>
      <c r="W17" s="157"/>
      <c r="X17" s="157" t="s">
        <v>292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293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55"/>
      <c r="B18" s="156"/>
      <c r="C18" s="240" t="s">
        <v>3333</v>
      </c>
      <c r="D18" s="241"/>
      <c r="E18" s="241"/>
      <c r="F18" s="241"/>
      <c r="G18" s="241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1514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81" t="str">
        <f>C18</f>
        <v>Frézování betonového podkladu nebo krytu  s naložením na dopravní prostředek plochy do 500 m2 bez překážek vtrase pruhu šířky přes 0,5 m do 1 m, tloušťky vrstvy 100 mm</v>
      </c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3330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287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3326</v>
      </c>
      <c r="D20" s="158"/>
      <c r="E20" s="159">
        <v>2.4000000000000004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287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4</v>
      </c>
      <c r="B21" s="168" t="s">
        <v>3408</v>
      </c>
      <c r="C21" s="184" t="s">
        <v>3409</v>
      </c>
      <c r="D21" s="169" t="s">
        <v>290</v>
      </c>
      <c r="E21" s="170">
        <v>4.8600000000000003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15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/>
      <c r="S21" s="172" t="s">
        <v>282</v>
      </c>
      <c r="T21" s="173" t="s">
        <v>283</v>
      </c>
      <c r="U21" s="157">
        <v>0</v>
      </c>
      <c r="V21" s="157">
        <f>ROUND(E21*U21,2)</f>
        <v>0</v>
      </c>
      <c r="W21" s="157"/>
      <c r="X21" s="157" t="s">
        <v>292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293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240" t="s">
        <v>3410</v>
      </c>
      <c r="D22" s="241"/>
      <c r="E22" s="241"/>
      <c r="F22" s="241"/>
      <c r="G22" s="241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1514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81" t="str">
        <f>C22</f>
        <v>Hloubení nezapažených jam a zářezů s urovnáním dna do předepsaného profilu a spádu v hornině tř. 3 do 100 m3</v>
      </c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3411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287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5" t="s">
        <v>3412</v>
      </c>
      <c r="D24" s="158"/>
      <c r="E24" s="159">
        <v>4.8600000000000003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287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5</v>
      </c>
      <c r="B25" s="168" t="s">
        <v>3413</v>
      </c>
      <c r="C25" s="184" t="s">
        <v>3414</v>
      </c>
      <c r="D25" s="169" t="s">
        <v>290</v>
      </c>
      <c r="E25" s="170">
        <v>1.4580000000000002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15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/>
      <c r="S25" s="172" t="s">
        <v>282</v>
      </c>
      <c r="T25" s="173" t="s">
        <v>283</v>
      </c>
      <c r="U25" s="157">
        <v>0</v>
      </c>
      <c r="V25" s="157">
        <f>ROUND(E25*U25,2)</f>
        <v>0</v>
      </c>
      <c r="W25" s="157"/>
      <c r="X25" s="157" t="s">
        <v>292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293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40" t="s">
        <v>3415</v>
      </c>
      <c r="D26" s="241"/>
      <c r="E26" s="241"/>
      <c r="F26" s="241"/>
      <c r="G26" s="241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1514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81" t="str">
        <f>C26</f>
        <v>Hloubení nezapažených jam a zářezů s urovnáním dna do předepsaného profilu a spádu Příplatek k cenám za lepivost horniny tř. 3</v>
      </c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42" t="s">
        <v>2126</v>
      </c>
      <c r="D27" s="243"/>
      <c r="E27" s="243"/>
      <c r="F27" s="243"/>
      <c r="G27" s="243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1514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3416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287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3417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287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3418</v>
      </c>
      <c r="D30" s="158"/>
      <c r="E30" s="159">
        <v>1.4600000000000002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287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6</v>
      </c>
      <c r="B31" s="168" t="s">
        <v>2519</v>
      </c>
      <c r="C31" s="184" t="s">
        <v>2520</v>
      </c>
      <c r="D31" s="169" t="s">
        <v>290</v>
      </c>
      <c r="E31" s="170">
        <v>3.6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15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282</v>
      </c>
      <c r="T31" s="173" t="s">
        <v>283</v>
      </c>
      <c r="U31" s="157">
        <v>0</v>
      </c>
      <c r="V31" s="157">
        <f>ROUND(E31*U31,2)</f>
        <v>0</v>
      </c>
      <c r="W31" s="157"/>
      <c r="X31" s="157" t="s">
        <v>292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293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240" t="s">
        <v>2521</v>
      </c>
      <c r="D32" s="241"/>
      <c r="E32" s="241"/>
      <c r="F32" s="241"/>
      <c r="G32" s="241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1514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81" t="str">
        <f>C32</f>
        <v>Hloubení zapažených i nezapažených rýh šířky do 600 mm  s urovnáním dna do předepsaného profilu a spádu v hornině tř. 3 do 100 m3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5" t="s">
        <v>3419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287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1385</v>
      </c>
      <c r="D34" s="158"/>
      <c r="E34" s="159">
        <v>3.6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287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7</v>
      </c>
      <c r="B35" s="168" t="s">
        <v>2524</v>
      </c>
      <c r="C35" s="184" t="s">
        <v>2525</v>
      </c>
      <c r="D35" s="169" t="s">
        <v>290</v>
      </c>
      <c r="E35" s="170">
        <v>1.08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15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/>
      <c r="S35" s="172" t="s">
        <v>282</v>
      </c>
      <c r="T35" s="173" t="s">
        <v>283</v>
      </c>
      <c r="U35" s="157">
        <v>0</v>
      </c>
      <c r="V35" s="157">
        <f>ROUND(E35*U35,2)</f>
        <v>0</v>
      </c>
      <c r="W35" s="157"/>
      <c r="X35" s="157" t="s">
        <v>292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293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55"/>
      <c r="B36" s="156"/>
      <c r="C36" s="240" t="s">
        <v>2526</v>
      </c>
      <c r="D36" s="241"/>
      <c r="E36" s="241"/>
      <c r="F36" s="241"/>
      <c r="G36" s="241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1514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81" t="str">
        <f>C36</f>
        <v>Hloubení zapažených i nezapažených rýh šířky do 600 mm  s urovnáním dna do předepsaného profilu a spádu v hornině tř. 3 Příplatek k cenám za lepivost horniny tř. 3</v>
      </c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42" t="s">
        <v>2126</v>
      </c>
      <c r="D37" s="243"/>
      <c r="E37" s="243"/>
      <c r="F37" s="243"/>
      <c r="G37" s="243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1514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2527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287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3420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287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3421</v>
      </c>
      <c r="D40" s="158"/>
      <c r="E40" s="159">
        <v>1.08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287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7">
        <v>8</v>
      </c>
      <c r="B41" s="168" t="s">
        <v>2130</v>
      </c>
      <c r="C41" s="184" t="s">
        <v>2131</v>
      </c>
      <c r="D41" s="169" t="s">
        <v>290</v>
      </c>
      <c r="E41" s="170">
        <v>8.4600000000000009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15</v>
      </c>
      <c r="M41" s="172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2"/>
      <c r="S41" s="172" t="s">
        <v>282</v>
      </c>
      <c r="T41" s="173" t="s">
        <v>283</v>
      </c>
      <c r="U41" s="157">
        <v>0</v>
      </c>
      <c r="V41" s="157">
        <f>ROUND(E41*U41,2)</f>
        <v>0</v>
      </c>
      <c r="W41" s="157"/>
      <c r="X41" s="157" t="s">
        <v>292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293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55"/>
      <c r="B42" s="156"/>
      <c r="C42" s="240" t="s">
        <v>2132</v>
      </c>
      <c r="D42" s="241"/>
      <c r="E42" s="241"/>
      <c r="F42" s="241"/>
      <c r="G42" s="241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1514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81" t="str">
        <f>C42</f>
        <v>Svislé přemístění výkopku  bez naložení do dopravní nádoby avšak s vyprázdněním dopravní nádoby na hromadu nebo do dopravního prostředku z horniny tř. 1 až 4, při hloubce výkopu přes 1 do 2,5 m</v>
      </c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242" t="s">
        <v>2133</v>
      </c>
      <c r="D43" s="243"/>
      <c r="E43" s="243"/>
      <c r="F43" s="243"/>
      <c r="G43" s="243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1514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2530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287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3422</v>
      </c>
      <c r="D45" s="158"/>
      <c r="E45" s="159">
        <v>8.4600000000000009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287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7">
        <v>9</v>
      </c>
      <c r="B46" s="168" t="s">
        <v>2134</v>
      </c>
      <c r="C46" s="184" t="s">
        <v>2135</v>
      </c>
      <c r="D46" s="169" t="s">
        <v>290</v>
      </c>
      <c r="E46" s="170">
        <v>11.196000000000002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15</v>
      </c>
      <c r="M46" s="172">
        <f>G46*(1+L46/100)</f>
        <v>0</v>
      </c>
      <c r="N46" s="172">
        <v>0</v>
      </c>
      <c r="O46" s="172">
        <f>ROUND(E46*N46,2)</f>
        <v>0</v>
      </c>
      <c r="P46" s="172">
        <v>0</v>
      </c>
      <c r="Q46" s="172">
        <f>ROUND(E46*P46,2)</f>
        <v>0</v>
      </c>
      <c r="R46" s="172"/>
      <c r="S46" s="172" t="s">
        <v>282</v>
      </c>
      <c r="T46" s="173" t="s">
        <v>283</v>
      </c>
      <c r="U46" s="157">
        <v>0</v>
      </c>
      <c r="V46" s="157">
        <f>ROUND(E46*U46,2)</f>
        <v>0</v>
      </c>
      <c r="W46" s="157"/>
      <c r="X46" s="157" t="s">
        <v>292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293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55"/>
      <c r="B47" s="156"/>
      <c r="C47" s="240" t="s">
        <v>2136</v>
      </c>
      <c r="D47" s="241"/>
      <c r="E47" s="241"/>
      <c r="F47" s="241"/>
      <c r="G47" s="241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1514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81" t="str">
        <f>C47</f>
        <v>Vodorovné přemístění výkopku nebo sypaniny po suchu  na obvyklém dopravním prostředku, bez naložení výkopku, avšak se složením bez rozhrnutí z horniny tř. 1 až 4 na vzdálenost přes 50 do 500 m</v>
      </c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242" t="s">
        <v>2137</v>
      </c>
      <c r="D48" s="243"/>
      <c r="E48" s="243"/>
      <c r="F48" s="243"/>
      <c r="G48" s="243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1514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42" t="s">
        <v>2138</v>
      </c>
      <c r="D49" s="243"/>
      <c r="E49" s="243"/>
      <c r="F49" s="243"/>
      <c r="G49" s="243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1514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2139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287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2139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287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3423</v>
      </c>
      <c r="D52" s="158"/>
      <c r="E52" s="159">
        <v>11.200000000000001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287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10</v>
      </c>
      <c r="B53" s="168" t="s">
        <v>2141</v>
      </c>
      <c r="C53" s="184" t="s">
        <v>2142</v>
      </c>
      <c r="D53" s="169" t="s">
        <v>290</v>
      </c>
      <c r="E53" s="170">
        <v>2.8620000000000001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15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/>
      <c r="S53" s="172" t="s">
        <v>282</v>
      </c>
      <c r="T53" s="173" t="s">
        <v>283</v>
      </c>
      <c r="U53" s="157">
        <v>0</v>
      </c>
      <c r="V53" s="157">
        <f>ROUND(E53*U53,2)</f>
        <v>0</v>
      </c>
      <c r="W53" s="157"/>
      <c r="X53" s="157" t="s">
        <v>292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293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55"/>
      <c r="B54" s="156"/>
      <c r="C54" s="240" t="s">
        <v>2143</v>
      </c>
      <c r="D54" s="241"/>
      <c r="E54" s="241"/>
      <c r="F54" s="241"/>
      <c r="G54" s="241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1514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81" t="str">
        <f>C54</f>
        <v>Vodorovné přemístění výkopku nebo sypaniny po suchu  na obvyklém dopravním prostředku, bez naložení výkopku, avšak se složením bez rozhrnutí z horniny tř. 1 až 4 na vzdálenost přes 9 000 do 10 000 m</v>
      </c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42" t="s">
        <v>2144</v>
      </c>
      <c r="D55" s="243"/>
      <c r="E55" s="243"/>
      <c r="F55" s="243"/>
      <c r="G55" s="243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1514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3424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287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5" t="s">
        <v>3425</v>
      </c>
      <c r="D57" s="158"/>
      <c r="E57" s="159">
        <v>2.8600000000000003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287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67">
        <v>11</v>
      </c>
      <c r="B58" s="168" t="s">
        <v>2535</v>
      </c>
      <c r="C58" s="184" t="s">
        <v>2536</v>
      </c>
      <c r="D58" s="169" t="s">
        <v>290</v>
      </c>
      <c r="E58" s="170">
        <v>8.4600000000000009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15</v>
      </c>
      <c r="M58" s="172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2"/>
      <c r="S58" s="172" t="s">
        <v>282</v>
      </c>
      <c r="T58" s="173" t="s">
        <v>283</v>
      </c>
      <c r="U58" s="157">
        <v>0</v>
      </c>
      <c r="V58" s="157">
        <f>ROUND(E58*U58,2)</f>
        <v>0</v>
      </c>
      <c r="W58" s="157"/>
      <c r="X58" s="157" t="s">
        <v>292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293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240" t="s">
        <v>2537</v>
      </c>
      <c r="D59" s="241"/>
      <c r="E59" s="241"/>
      <c r="F59" s="241"/>
      <c r="G59" s="241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1514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81" t="str">
        <f>C59</f>
        <v>Nakládání, skládání a překládání neulehlého výkopku nebo sypaniny  nakládání, množství do 100 m3, zhornin tř. 1 až 4</v>
      </c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42" t="s">
        <v>2150</v>
      </c>
      <c r="D60" s="243"/>
      <c r="E60" s="243"/>
      <c r="F60" s="243"/>
      <c r="G60" s="243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1514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242" t="s">
        <v>2151</v>
      </c>
      <c r="D61" s="243"/>
      <c r="E61" s="243"/>
      <c r="F61" s="243"/>
      <c r="G61" s="243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1514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5" t="s">
        <v>2152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287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2139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287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3422</v>
      </c>
      <c r="D64" s="158"/>
      <c r="E64" s="159">
        <v>8.4600000000000009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287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67">
        <v>12</v>
      </c>
      <c r="B65" s="168" t="s">
        <v>2153</v>
      </c>
      <c r="C65" s="184" t="s">
        <v>2154</v>
      </c>
      <c r="D65" s="169" t="s">
        <v>290</v>
      </c>
      <c r="E65" s="170">
        <v>2.8620000000000001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15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/>
      <c r="S65" s="172" t="s">
        <v>282</v>
      </c>
      <c r="T65" s="173" t="s">
        <v>283</v>
      </c>
      <c r="U65" s="157">
        <v>0</v>
      </c>
      <c r="V65" s="157">
        <f>ROUND(E65*U65,2)</f>
        <v>0</v>
      </c>
      <c r="W65" s="157"/>
      <c r="X65" s="157" t="s">
        <v>292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293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240" t="s">
        <v>2155</v>
      </c>
      <c r="D66" s="241"/>
      <c r="E66" s="241"/>
      <c r="F66" s="241"/>
      <c r="G66" s="241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1514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2152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287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5" t="s">
        <v>3425</v>
      </c>
      <c r="D68" s="158"/>
      <c r="E68" s="159">
        <v>2.8600000000000003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287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67">
        <v>13</v>
      </c>
      <c r="B69" s="168" t="s">
        <v>2156</v>
      </c>
      <c r="C69" s="184" t="s">
        <v>2157</v>
      </c>
      <c r="D69" s="169" t="s">
        <v>364</v>
      </c>
      <c r="E69" s="170">
        <v>5.7240000000000002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15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/>
      <c r="S69" s="172" t="s">
        <v>282</v>
      </c>
      <c r="T69" s="173" t="s">
        <v>283</v>
      </c>
      <c r="U69" s="157">
        <v>0</v>
      </c>
      <c r="V69" s="157">
        <f>ROUND(E69*U69,2)</f>
        <v>0</v>
      </c>
      <c r="W69" s="157"/>
      <c r="X69" s="157" t="s">
        <v>292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293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240" t="s">
        <v>2158</v>
      </c>
      <c r="D70" s="241"/>
      <c r="E70" s="241"/>
      <c r="F70" s="241"/>
      <c r="G70" s="241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1514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81" t="str">
        <f>C70</f>
        <v>Poplatek za uložení stavebního odpadu na skládce (skládkovné) zeminy a kameniva zatříděného do Katalogu odpadů pod kódem 170 504</v>
      </c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5" t="s">
        <v>2152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287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5" t="s">
        <v>3426</v>
      </c>
      <c r="D72" s="158"/>
      <c r="E72" s="159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287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3427</v>
      </c>
      <c r="D73" s="158"/>
      <c r="E73" s="159">
        <v>5.7200000000000006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287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7">
        <v>14</v>
      </c>
      <c r="B74" s="168" t="s">
        <v>2161</v>
      </c>
      <c r="C74" s="184" t="s">
        <v>2162</v>
      </c>
      <c r="D74" s="169" t="s">
        <v>290</v>
      </c>
      <c r="E74" s="170">
        <v>5.5980000000000008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15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/>
      <c r="S74" s="172" t="s">
        <v>282</v>
      </c>
      <c r="T74" s="173" t="s">
        <v>283</v>
      </c>
      <c r="U74" s="157">
        <v>0</v>
      </c>
      <c r="V74" s="157">
        <f>ROUND(E74*U74,2)</f>
        <v>0</v>
      </c>
      <c r="W74" s="157"/>
      <c r="X74" s="157" t="s">
        <v>292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293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55"/>
      <c r="B75" s="156"/>
      <c r="C75" s="240" t="s">
        <v>2163</v>
      </c>
      <c r="D75" s="241"/>
      <c r="E75" s="241"/>
      <c r="F75" s="241"/>
      <c r="G75" s="241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1514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81" t="str">
        <f>C75</f>
        <v>Zásyp sypaninou z jakékoliv horniny  s uložením výkopku ve vrstvách se zhutněním jam, šachet, rýh nebo kolem objektů v těchto vykopávkách</v>
      </c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3428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287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3429</v>
      </c>
      <c r="D77" s="158"/>
      <c r="E77" s="159">
        <v>5.6000000000000005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287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7">
        <v>15</v>
      </c>
      <c r="B78" s="168" t="s">
        <v>2166</v>
      </c>
      <c r="C78" s="184" t="s">
        <v>2167</v>
      </c>
      <c r="D78" s="169" t="s">
        <v>290</v>
      </c>
      <c r="E78" s="170">
        <v>0.84000000000000008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15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/>
      <c r="S78" s="172" t="s">
        <v>282</v>
      </c>
      <c r="T78" s="173" t="s">
        <v>283</v>
      </c>
      <c r="U78" s="157">
        <v>0</v>
      </c>
      <c r="V78" s="157">
        <f>ROUND(E78*U78,2)</f>
        <v>0</v>
      </c>
      <c r="W78" s="157"/>
      <c r="X78" s="157" t="s">
        <v>292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293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55"/>
      <c r="B79" s="156"/>
      <c r="C79" s="240" t="s">
        <v>2168</v>
      </c>
      <c r="D79" s="241"/>
      <c r="E79" s="241"/>
      <c r="F79" s="241"/>
      <c r="G79" s="241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1514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81" t="str">
        <f>C79</f>
        <v>Obsypání potrubí strojně sypaninou z vhodných hornin tř. 1 až 4 nebo materiálem připraveným podél výkopu ve vzdálenosti do 3 m od jeho kraje, pro jakoukoliv hloubku výkopu a míru zhutnění bez prohození sypaniny</v>
      </c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3430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287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3431</v>
      </c>
      <c r="D81" s="158"/>
      <c r="E81" s="159">
        <v>0.84000000000000008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287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7">
        <v>16</v>
      </c>
      <c r="B82" s="168" t="s">
        <v>2171</v>
      </c>
      <c r="C82" s="184" t="s">
        <v>2172</v>
      </c>
      <c r="D82" s="169" t="s">
        <v>364</v>
      </c>
      <c r="E82" s="170">
        <v>1.6800000000000002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15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/>
      <c r="S82" s="172" t="s">
        <v>282</v>
      </c>
      <c r="T82" s="173" t="s">
        <v>283</v>
      </c>
      <c r="U82" s="157">
        <v>0</v>
      </c>
      <c r="V82" s="157">
        <f>ROUND(E82*U82,2)</f>
        <v>0</v>
      </c>
      <c r="W82" s="157"/>
      <c r="X82" s="157" t="s">
        <v>284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285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240" t="s">
        <v>2172</v>
      </c>
      <c r="D83" s="241"/>
      <c r="E83" s="241"/>
      <c r="F83" s="241"/>
      <c r="G83" s="241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1514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5" t="s">
        <v>2173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287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5" t="s">
        <v>3432</v>
      </c>
      <c r="D85" s="158"/>
      <c r="E85" s="159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287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5" t="s">
        <v>3433</v>
      </c>
      <c r="D86" s="158"/>
      <c r="E86" s="159">
        <v>1.6800000000000002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287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x14ac:dyDescent="0.2">
      <c r="A87" s="161" t="s">
        <v>277</v>
      </c>
      <c r="B87" s="162" t="s">
        <v>156</v>
      </c>
      <c r="C87" s="183" t="s">
        <v>157</v>
      </c>
      <c r="D87" s="163"/>
      <c r="E87" s="164"/>
      <c r="F87" s="165"/>
      <c r="G87" s="165">
        <f>SUMIF(AG88:AG91,"&lt;&gt;NOR",G88:G91)</f>
        <v>0</v>
      </c>
      <c r="H87" s="165"/>
      <c r="I87" s="165">
        <f>SUM(I88:I91)</f>
        <v>0</v>
      </c>
      <c r="J87" s="165"/>
      <c r="K87" s="165">
        <f>SUM(K88:K91)</f>
        <v>0</v>
      </c>
      <c r="L87" s="165"/>
      <c r="M87" s="165">
        <f>SUM(M88:M91)</f>
        <v>0</v>
      </c>
      <c r="N87" s="165"/>
      <c r="O87" s="165">
        <f>SUM(O88:O91)</f>
        <v>0</v>
      </c>
      <c r="P87" s="165"/>
      <c r="Q87" s="165">
        <f>SUM(Q88:Q91)</f>
        <v>0</v>
      </c>
      <c r="R87" s="165"/>
      <c r="S87" s="165"/>
      <c r="T87" s="166"/>
      <c r="U87" s="160"/>
      <c r="V87" s="160">
        <f>SUM(V88:V91)</f>
        <v>0</v>
      </c>
      <c r="W87" s="160"/>
      <c r="X87" s="160"/>
      <c r="AG87" t="s">
        <v>278</v>
      </c>
    </row>
    <row r="88" spans="1:60" outlineLevel="1" x14ac:dyDescent="0.2">
      <c r="A88" s="167">
        <v>17</v>
      </c>
      <c r="B88" s="168" t="s">
        <v>2176</v>
      </c>
      <c r="C88" s="184" t="s">
        <v>2177</v>
      </c>
      <c r="D88" s="169" t="s">
        <v>290</v>
      </c>
      <c r="E88" s="170">
        <v>0.40200000000000002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15</v>
      </c>
      <c r="M88" s="172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/>
      <c r="S88" s="172" t="s">
        <v>282</v>
      </c>
      <c r="T88" s="173" t="s">
        <v>283</v>
      </c>
      <c r="U88" s="157">
        <v>0</v>
      </c>
      <c r="V88" s="157">
        <f>ROUND(E88*U88,2)</f>
        <v>0</v>
      </c>
      <c r="W88" s="157"/>
      <c r="X88" s="157" t="s">
        <v>292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293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240" t="s">
        <v>2178</v>
      </c>
      <c r="D89" s="241"/>
      <c r="E89" s="241"/>
      <c r="F89" s="241"/>
      <c r="G89" s="241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1514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5" t="s">
        <v>3434</v>
      </c>
      <c r="D90" s="158"/>
      <c r="E90" s="159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287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5" t="s">
        <v>3435</v>
      </c>
      <c r="D91" s="158"/>
      <c r="E91" s="159">
        <v>0.4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287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1" t="s">
        <v>277</v>
      </c>
      <c r="B92" s="162" t="s">
        <v>160</v>
      </c>
      <c r="C92" s="183" t="s">
        <v>162</v>
      </c>
      <c r="D92" s="163"/>
      <c r="E92" s="164"/>
      <c r="F92" s="165"/>
      <c r="G92" s="165">
        <f>SUMIF(AG93:AG112,"&lt;&gt;NOR",G93:G112)</f>
        <v>0</v>
      </c>
      <c r="H92" s="165"/>
      <c r="I92" s="165">
        <f>SUM(I93:I112)</f>
        <v>0</v>
      </c>
      <c r="J92" s="165"/>
      <c r="K92" s="165">
        <f>SUM(K93:K112)</f>
        <v>0</v>
      </c>
      <c r="L92" s="165"/>
      <c r="M92" s="165">
        <f>SUM(M93:M112)</f>
        <v>0</v>
      </c>
      <c r="N92" s="165"/>
      <c r="O92" s="165">
        <f>SUM(O93:O112)</f>
        <v>2.19</v>
      </c>
      <c r="P92" s="165"/>
      <c r="Q92" s="165">
        <f>SUM(Q93:Q112)</f>
        <v>0</v>
      </c>
      <c r="R92" s="165"/>
      <c r="S92" s="165"/>
      <c r="T92" s="166"/>
      <c r="U92" s="160"/>
      <c r="V92" s="160">
        <f>SUM(V93:V112)</f>
        <v>0</v>
      </c>
      <c r="W92" s="160"/>
      <c r="X92" s="160"/>
      <c r="AG92" t="s">
        <v>278</v>
      </c>
    </row>
    <row r="93" spans="1:60" outlineLevel="1" x14ac:dyDescent="0.2">
      <c r="A93" s="167">
        <v>18</v>
      </c>
      <c r="B93" s="168" t="s">
        <v>3363</v>
      </c>
      <c r="C93" s="184" t="s">
        <v>3364</v>
      </c>
      <c r="D93" s="169" t="s">
        <v>353</v>
      </c>
      <c r="E93" s="170">
        <v>2.4000000000000004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15</v>
      </c>
      <c r="M93" s="172">
        <f>G93*(1+L93/100)</f>
        <v>0</v>
      </c>
      <c r="N93" s="172">
        <v>0.38625000000000004</v>
      </c>
      <c r="O93" s="172">
        <f>ROUND(E93*N93,2)</f>
        <v>0.93</v>
      </c>
      <c r="P93" s="172">
        <v>0</v>
      </c>
      <c r="Q93" s="172">
        <f>ROUND(E93*P93,2)</f>
        <v>0</v>
      </c>
      <c r="R93" s="172"/>
      <c r="S93" s="172" t="s">
        <v>282</v>
      </c>
      <c r="T93" s="173" t="s">
        <v>283</v>
      </c>
      <c r="U93" s="157">
        <v>0</v>
      </c>
      <c r="V93" s="157">
        <f>ROUND(E93*U93,2)</f>
        <v>0</v>
      </c>
      <c r="W93" s="157"/>
      <c r="X93" s="157" t="s">
        <v>292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293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40" t="s">
        <v>3365</v>
      </c>
      <c r="D94" s="241"/>
      <c r="E94" s="241"/>
      <c r="F94" s="241"/>
      <c r="G94" s="241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1514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81" t="str">
        <f>C94</f>
        <v>Podklad nebo kryt z kameniva hrubého drceného  vel. 32-63 mm s rozprostřením a zhutněním, po zhutnění tl. 200 mm</v>
      </c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3330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287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5" t="s">
        <v>3326</v>
      </c>
      <c r="D96" s="158"/>
      <c r="E96" s="159">
        <v>2.4000000000000004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287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67">
        <v>19</v>
      </c>
      <c r="B97" s="168" t="s">
        <v>3366</v>
      </c>
      <c r="C97" s="184" t="s">
        <v>3367</v>
      </c>
      <c r="D97" s="169" t="s">
        <v>353</v>
      </c>
      <c r="E97" s="170">
        <v>2.4000000000000004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15</v>
      </c>
      <c r="M97" s="172">
        <f>G97*(1+L97/100)</f>
        <v>0</v>
      </c>
      <c r="N97" s="172">
        <v>0.26376000000000005</v>
      </c>
      <c r="O97" s="172">
        <f>ROUND(E97*N97,2)</f>
        <v>0.63</v>
      </c>
      <c r="P97" s="172">
        <v>0</v>
      </c>
      <c r="Q97" s="172">
        <f>ROUND(E97*P97,2)</f>
        <v>0</v>
      </c>
      <c r="R97" s="172"/>
      <c r="S97" s="172" t="s">
        <v>282</v>
      </c>
      <c r="T97" s="173" t="s">
        <v>283</v>
      </c>
      <c r="U97" s="157">
        <v>0</v>
      </c>
      <c r="V97" s="157">
        <f>ROUND(E97*U97,2)</f>
        <v>0</v>
      </c>
      <c r="W97" s="157"/>
      <c r="X97" s="157" t="s">
        <v>292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293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55"/>
      <c r="B98" s="156"/>
      <c r="C98" s="240" t="s">
        <v>3368</v>
      </c>
      <c r="D98" s="241"/>
      <c r="E98" s="241"/>
      <c r="F98" s="241"/>
      <c r="G98" s="241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1514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81" t="str">
        <f>C98</f>
        <v>Asfaltový beton vrstva podkladní ACP 16 (obalované kamenivo střednězrnné - OKS)  s rozprostřením a zhutněním v pruhu šířky do 3 m, po zhutnění tl. 100 mm</v>
      </c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3330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287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5" t="s">
        <v>3326</v>
      </c>
      <c r="D100" s="158"/>
      <c r="E100" s="159">
        <v>2.4000000000000004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287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7">
        <v>20</v>
      </c>
      <c r="B101" s="168" t="s">
        <v>3369</v>
      </c>
      <c r="C101" s="184" t="s">
        <v>3370</v>
      </c>
      <c r="D101" s="169" t="s">
        <v>353</v>
      </c>
      <c r="E101" s="170">
        <v>2.4000000000000004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15</v>
      </c>
      <c r="M101" s="172">
        <f>G101*(1+L101/100)</f>
        <v>0</v>
      </c>
      <c r="N101" s="172">
        <v>5.7100000000000007E-3</v>
      </c>
      <c r="O101" s="172">
        <f>ROUND(E101*N101,2)</f>
        <v>0.01</v>
      </c>
      <c r="P101" s="172">
        <v>0</v>
      </c>
      <c r="Q101" s="172">
        <f>ROUND(E101*P101,2)</f>
        <v>0</v>
      </c>
      <c r="R101" s="172"/>
      <c r="S101" s="172" t="s">
        <v>282</v>
      </c>
      <c r="T101" s="173" t="s">
        <v>283</v>
      </c>
      <c r="U101" s="157">
        <v>0</v>
      </c>
      <c r="V101" s="157">
        <f>ROUND(E101*U101,2)</f>
        <v>0</v>
      </c>
      <c r="W101" s="157"/>
      <c r="X101" s="157" t="s">
        <v>292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293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240" t="s">
        <v>3371</v>
      </c>
      <c r="D102" s="241"/>
      <c r="E102" s="241"/>
      <c r="F102" s="241"/>
      <c r="G102" s="241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1514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81" t="str">
        <f>C102</f>
        <v>Jednoduchý nátěr JN s posypem kamenivem a se zaválcováním z asfaltu silničního, v množství 0,70 kg/m2</v>
      </c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3330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287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5" t="s">
        <v>3326</v>
      </c>
      <c r="D104" s="158"/>
      <c r="E104" s="159">
        <v>2.4000000000000004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287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1" x14ac:dyDescent="0.2">
      <c r="A105" s="167">
        <v>21</v>
      </c>
      <c r="B105" s="168" t="s">
        <v>3372</v>
      </c>
      <c r="C105" s="184" t="s">
        <v>3373</v>
      </c>
      <c r="D105" s="169" t="s">
        <v>353</v>
      </c>
      <c r="E105" s="170">
        <v>2.4000000000000004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15</v>
      </c>
      <c r="M105" s="172">
        <f>G105*(1+L105/100)</f>
        <v>0</v>
      </c>
      <c r="N105" s="172">
        <v>0.12966000000000003</v>
      </c>
      <c r="O105" s="172">
        <f>ROUND(E105*N105,2)</f>
        <v>0.31</v>
      </c>
      <c r="P105" s="172">
        <v>0</v>
      </c>
      <c r="Q105" s="172">
        <f>ROUND(E105*P105,2)</f>
        <v>0</v>
      </c>
      <c r="R105" s="172"/>
      <c r="S105" s="172" t="s">
        <v>282</v>
      </c>
      <c r="T105" s="173" t="s">
        <v>283</v>
      </c>
      <c r="U105" s="157">
        <v>0</v>
      </c>
      <c r="V105" s="157">
        <f>ROUND(E105*U105,2)</f>
        <v>0</v>
      </c>
      <c r="W105" s="157"/>
      <c r="X105" s="157" t="s">
        <v>292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293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55"/>
      <c r="B106" s="156"/>
      <c r="C106" s="240" t="s">
        <v>3374</v>
      </c>
      <c r="D106" s="241"/>
      <c r="E106" s="241"/>
      <c r="F106" s="241"/>
      <c r="G106" s="241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1514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81" t="str">
        <f>C106</f>
        <v>Asfaltový beton vrstva obrusná ACO 11 (ABS)  s rozprostřením a se zhutněním znemodifikovaného asfaltu v pruhu šířky do 3 m tř. I, po zhutnění tl. 50 mm</v>
      </c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5" t="s">
        <v>3330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287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5" t="s">
        <v>3326</v>
      </c>
      <c r="D108" s="158"/>
      <c r="E108" s="159">
        <v>2.4000000000000004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287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67">
        <v>22</v>
      </c>
      <c r="B109" s="168" t="s">
        <v>3375</v>
      </c>
      <c r="C109" s="184" t="s">
        <v>3376</v>
      </c>
      <c r="D109" s="169" t="s">
        <v>353</v>
      </c>
      <c r="E109" s="170">
        <v>2.4000000000000004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15</v>
      </c>
      <c r="M109" s="172">
        <f>G109*(1+L109/100)</f>
        <v>0</v>
      </c>
      <c r="N109" s="172">
        <v>0.12966000000000003</v>
      </c>
      <c r="O109" s="172">
        <f>ROUND(E109*N109,2)</f>
        <v>0.31</v>
      </c>
      <c r="P109" s="172">
        <v>0</v>
      </c>
      <c r="Q109" s="172">
        <f>ROUND(E109*P109,2)</f>
        <v>0</v>
      </c>
      <c r="R109" s="172"/>
      <c r="S109" s="172" t="s">
        <v>282</v>
      </c>
      <c r="T109" s="173" t="s">
        <v>283</v>
      </c>
      <c r="U109" s="157">
        <v>0</v>
      </c>
      <c r="V109" s="157">
        <f>ROUND(E109*U109,2)</f>
        <v>0</v>
      </c>
      <c r="W109" s="157"/>
      <c r="X109" s="157" t="s">
        <v>292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293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55"/>
      <c r="B110" s="156"/>
      <c r="C110" s="240" t="s">
        <v>3377</v>
      </c>
      <c r="D110" s="241"/>
      <c r="E110" s="241"/>
      <c r="F110" s="241"/>
      <c r="G110" s="241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1514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81" t="str">
        <f>C110</f>
        <v>Asfaltový beton vrstva ložní ACL 16 (ABH)  s rozprostřením a zhutněním z nemodifikovaného asfaltu v pruhu šířky do 3 m, po zhutnění tl. 50 mm</v>
      </c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5" t="s">
        <v>3330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287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5" t="s">
        <v>3326</v>
      </c>
      <c r="D112" s="158"/>
      <c r="E112" s="159">
        <v>2.4000000000000004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287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x14ac:dyDescent="0.2">
      <c r="A113" s="161" t="s">
        <v>277</v>
      </c>
      <c r="B113" s="162" t="s">
        <v>171</v>
      </c>
      <c r="C113" s="183" t="s">
        <v>172</v>
      </c>
      <c r="D113" s="163"/>
      <c r="E113" s="164"/>
      <c r="F113" s="165"/>
      <c r="G113" s="165">
        <f>SUMIF(AG114:AG143,"&lt;&gt;NOR",G114:G143)</f>
        <v>0</v>
      </c>
      <c r="H113" s="165"/>
      <c r="I113" s="165">
        <f>SUM(I114:I143)</f>
        <v>0</v>
      </c>
      <c r="J113" s="165"/>
      <c r="K113" s="165">
        <f>SUM(K114:K143)</f>
        <v>0</v>
      </c>
      <c r="L113" s="165"/>
      <c r="M113" s="165">
        <f>SUM(M114:M143)</f>
        <v>0</v>
      </c>
      <c r="N113" s="165"/>
      <c r="O113" s="165">
        <f>SUM(O114:O143)</f>
        <v>0.63</v>
      </c>
      <c r="P113" s="165"/>
      <c r="Q113" s="165">
        <f>SUM(Q114:Q143)</f>
        <v>0</v>
      </c>
      <c r="R113" s="165"/>
      <c r="S113" s="165"/>
      <c r="T113" s="166"/>
      <c r="U113" s="160"/>
      <c r="V113" s="160">
        <f>SUM(V114:V143)</f>
        <v>0</v>
      </c>
      <c r="W113" s="160"/>
      <c r="X113" s="160"/>
      <c r="AG113" t="s">
        <v>278</v>
      </c>
    </row>
    <row r="114" spans="1:60" outlineLevel="1" x14ac:dyDescent="0.2">
      <c r="A114" s="167">
        <v>23</v>
      </c>
      <c r="B114" s="168" t="s">
        <v>2181</v>
      </c>
      <c r="C114" s="184" t="s">
        <v>2182</v>
      </c>
      <c r="D114" s="169" t="s">
        <v>445</v>
      </c>
      <c r="E114" s="170">
        <v>4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15</v>
      </c>
      <c r="M114" s="172">
        <f>G114*(1+L114/100)</f>
        <v>0</v>
      </c>
      <c r="N114" s="172">
        <v>0</v>
      </c>
      <c r="O114" s="172">
        <f>ROUND(E114*N114,2)</f>
        <v>0</v>
      </c>
      <c r="P114" s="172">
        <v>0</v>
      </c>
      <c r="Q114" s="172">
        <f>ROUND(E114*P114,2)</f>
        <v>0</v>
      </c>
      <c r="R114" s="172"/>
      <c r="S114" s="172" t="s">
        <v>282</v>
      </c>
      <c r="T114" s="173" t="s">
        <v>283</v>
      </c>
      <c r="U114" s="157">
        <v>0</v>
      </c>
      <c r="V114" s="157">
        <f>ROUND(E114*U114,2)</f>
        <v>0</v>
      </c>
      <c r="W114" s="157"/>
      <c r="X114" s="157" t="s">
        <v>292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293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240" t="s">
        <v>2183</v>
      </c>
      <c r="D115" s="241"/>
      <c r="E115" s="241"/>
      <c r="F115" s="241"/>
      <c r="G115" s="241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1514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81" t="str">
        <f>C115</f>
        <v>Montáž vodovodního potrubí zplastů v otevřeném výkopu z polyetylenu PE 100 svařovaných na tupo SDR 11/PN16 D 40 x 3,7 mm</v>
      </c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7">
        <v>24</v>
      </c>
      <c r="B116" s="168" t="s">
        <v>2184</v>
      </c>
      <c r="C116" s="184" t="s">
        <v>2185</v>
      </c>
      <c r="D116" s="169" t="s">
        <v>445</v>
      </c>
      <c r="E116" s="170">
        <v>4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15</v>
      </c>
      <c r="M116" s="172">
        <f>G116*(1+L116/100)</f>
        <v>0</v>
      </c>
      <c r="N116" s="172">
        <v>4.3000000000000004E-4</v>
      </c>
      <c r="O116" s="172">
        <f>ROUND(E116*N116,2)</f>
        <v>0</v>
      </c>
      <c r="P116" s="172">
        <v>0</v>
      </c>
      <c r="Q116" s="172">
        <f>ROUND(E116*P116,2)</f>
        <v>0</v>
      </c>
      <c r="R116" s="172"/>
      <c r="S116" s="172" t="s">
        <v>282</v>
      </c>
      <c r="T116" s="173" t="s">
        <v>283</v>
      </c>
      <c r="U116" s="157">
        <v>0</v>
      </c>
      <c r="V116" s="157">
        <f>ROUND(E116*U116,2)</f>
        <v>0</v>
      </c>
      <c r="W116" s="157"/>
      <c r="X116" s="157" t="s">
        <v>292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293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240" t="s">
        <v>2185</v>
      </c>
      <c r="D117" s="241"/>
      <c r="E117" s="241"/>
      <c r="F117" s="241"/>
      <c r="G117" s="241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1514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67">
        <v>25</v>
      </c>
      <c r="B118" s="168" t="s">
        <v>3436</v>
      </c>
      <c r="C118" s="184" t="s">
        <v>3437</v>
      </c>
      <c r="D118" s="169" t="s">
        <v>281</v>
      </c>
      <c r="E118" s="170">
        <v>1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15</v>
      </c>
      <c r="M118" s="172">
        <f>G118*(1+L118/100)</f>
        <v>0</v>
      </c>
      <c r="N118" s="172">
        <v>7.2000000000000005E-4</v>
      </c>
      <c r="O118" s="172">
        <f>ROUND(E118*N118,2)</f>
        <v>0</v>
      </c>
      <c r="P118" s="172">
        <v>0</v>
      </c>
      <c r="Q118" s="172">
        <f>ROUND(E118*P118,2)</f>
        <v>0</v>
      </c>
      <c r="R118" s="172"/>
      <c r="S118" s="172" t="s">
        <v>282</v>
      </c>
      <c r="T118" s="173" t="s">
        <v>283</v>
      </c>
      <c r="U118" s="157">
        <v>0</v>
      </c>
      <c r="V118" s="157">
        <f>ROUND(E118*U118,2)</f>
        <v>0</v>
      </c>
      <c r="W118" s="157"/>
      <c r="X118" s="157" t="s">
        <v>292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293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55"/>
      <c r="B119" s="156"/>
      <c r="C119" s="240" t="s">
        <v>3438</v>
      </c>
      <c r="D119" s="241"/>
      <c r="E119" s="241"/>
      <c r="F119" s="241"/>
      <c r="G119" s="241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1514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81" t="str">
        <f>C119</f>
        <v>Montáž vodovodních armatur na potrubí šoupátek nebo klapek uzavíracích v otevřeném výkopu nebo všachtách s osazením zemní soupravy (bez poklopů) DN 40</v>
      </c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67">
        <v>26</v>
      </c>
      <c r="B120" s="168" t="s">
        <v>3439</v>
      </c>
      <c r="C120" s="184" t="s">
        <v>3440</v>
      </c>
      <c r="D120" s="169" t="s">
        <v>281</v>
      </c>
      <c r="E120" s="170">
        <v>1</v>
      </c>
      <c r="F120" s="171"/>
      <c r="G120" s="172">
        <f>ROUND(E120*F120,2)</f>
        <v>0</v>
      </c>
      <c r="H120" s="171"/>
      <c r="I120" s="172">
        <f>ROUND(E120*H120,2)</f>
        <v>0</v>
      </c>
      <c r="J120" s="171"/>
      <c r="K120" s="172">
        <f>ROUND(E120*J120,2)</f>
        <v>0</v>
      </c>
      <c r="L120" s="172">
        <v>15</v>
      </c>
      <c r="M120" s="172">
        <f>G120*(1+L120/100)</f>
        <v>0</v>
      </c>
      <c r="N120" s="172">
        <v>5.0000000000000001E-3</v>
      </c>
      <c r="O120" s="172">
        <f>ROUND(E120*N120,2)</f>
        <v>0.01</v>
      </c>
      <c r="P120" s="172">
        <v>0</v>
      </c>
      <c r="Q120" s="172">
        <f>ROUND(E120*P120,2)</f>
        <v>0</v>
      </c>
      <c r="R120" s="172"/>
      <c r="S120" s="172" t="s">
        <v>282</v>
      </c>
      <c r="T120" s="173" t="s">
        <v>283</v>
      </c>
      <c r="U120" s="157">
        <v>0</v>
      </c>
      <c r="V120" s="157">
        <f>ROUND(E120*U120,2)</f>
        <v>0</v>
      </c>
      <c r="W120" s="157"/>
      <c r="X120" s="157" t="s">
        <v>284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285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240" t="s">
        <v>3440</v>
      </c>
      <c r="D121" s="241"/>
      <c r="E121" s="241"/>
      <c r="F121" s="241"/>
      <c r="G121" s="241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1514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67">
        <v>27</v>
      </c>
      <c r="B122" s="168" t="s">
        <v>3441</v>
      </c>
      <c r="C122" s="184" t="s">
        <v>3442</v>
      </c>
      <c r="D122" s="169" t="s">
        <v>281</v>
      </c>
      <c r="E122" s="170">
        <v>1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15</v>
      </c>
      <c r="M122" s="172">
        <f>G122*(1+L122/100)</f>
        <v>0</v>
      </c>
      <c r="N122" s="172">
        <v>3.5000000000000001E-3</v>
      </c>
      <c r="O122" s="172">
        <f>ROUND(E122*N122,2)</f>
        <v>0</v>
      </c>
      <c r="P122" s="172">
        <v>0</v>
      </c>
      <c r="Q122" s="172">
        <f>ROUND(E122*P122,2)</f>
        <v>0</v>
      </c>
      <c r="R122" s="172"/>
      <c r="S122" s="172" t="s">
        <v>282</v>
      </c>
      <c r="T122" s="173" t="s">
        <v>283</v>
      </c>
      <c r="U122" s="157">
        <v>0</v>
      </c>
      <c r="V122" s="157">
        <f>ROUND(E122*U122,2)</f>
        <v>0</v>
      </c>
      <c r="W122" s="157"/>
      <c r="X122" s="157" t="s">
        <v>284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285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240" t="s">
        <v>3442</v>
      </c>
      <c r="D123" s="241"/>
      <c r="E123" s="241"/>
      <c r="F123" s="241"/>
      <c r="G123" s="241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1514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7">
        <v>28</v>
      </c>
      <c r="B124" s="168" t="s">
        <v>3443</v>
      </c>
      <c r="C124" s="184" t="s">
        <v>3444</v>
      </c>
      <c r="D124" s="169" t="s">
        <v>281</v>
      </c>
      <c r="E124" s="170">
        <v>1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15</v>
      </c>
      <c r="M124" s="172">
        <f>G124*(1+L124/100)</f>
        <v>0</v>
      </c>
      <c r="N124" s="172">
        <v>0</v>
      </c>
      <c r="O124" s="172">
        <f>ROUND(E124*N124,2)</f>
        <v>0</v>
      </c>
      <c r="P124" s="172">
        <v>0</v>
      </c>
      <c r="Q124" s="172">
        <f>ROUND(E124*P124,2)</f>
        <v>0</v>
      </c>
      <c r="R124" s="172"/>
      <c r="S124" s="172" t="s">
        <v>282</v>
      </c>
      <c r="T124" s="173" t="s">
        <v>283</v>
      </c>
      <c r="U124" s="157">
        <v>0</v>
      </c>
      <c r="V124" s="157">
        <f>ROUND(E124*U124,2)</f>
        <v>0</v>
      </c>
      <c r="W124" s="157"/>
      <c r="X124" s="157" t="s">
        <v>292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293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2.5" outlineLevel="1" x14ac:dyDescent="0.2">
      <c r="A125" s="155"/>
      <c r="B125" s="156"/>
      <c r="C125" s="240" t="s">
        <v>3445</v>
      </c>
      <c r="D125" s="241"/>
      <c r="E125" s="241"/>
      <c r="F125" s="241"/>
      <c r="G125" s="241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1514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81" t="str">
        <f>C125</f>
        <v>Montáž vodovodních armatur na potrubí navrtávacích pasů s ventilem Jt 1 MPa, na potrubí z trub litinových, ocelových nebo plastických hmot DN 100</v>
      </c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67">
        <v>29</v>
      </c>
      <c r="B126" s="168" t="s">
        <v>3446</v>
      </c>
      <c r="C126" s="184" t="s">
        <v>3447</v>
      </c>
      <c r="D126" s="169" t="s">
        <v>281</v>
      </c>
      <c r="E126" s="170">
        <v>1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15</v>
      </c>
      <c r="M126" s="172">
        <f>G126*(1+L126/100)</f>
        <v>0</v>
      </c>
      <c r="N126" s="172">
        <v>3.6000000000000003E-3</v>
      </c>
      <c r="O126" s="172">
        <f>ROUND(E126*N126,2)</f>
        <v>0</v>
      </c>
      <c r="P126" s="172">
        <v>0</v>
      </c>
      <c r="Q126" s="172">
        <f>ROUND(E126*P126,2)</f>
        <v>0</v>
      </c>
      <c r="R126" s="172"/>
      <c r="S126" s="172" t="s">
        <v>282</v>
      </c>
      <c r="T126" s="173" t="s">
        <v>283</v>
      </c>
      <c r="U126" s="157">
        <v>0</v>
      </c>
      <c r="V126" s="157">
        <f>ROUND(E126*U126,2)</f>
        <v>0</v>
      </c>
      <c r="W126" s="157"/>
      <c r="X126" s="157" t="s">
        <v>292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293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240" t="s">
        <v>3447</v>
      </c>
      <c r="D127" s="241"/>
      <c r="E127" s="241"/>
      <c r="F127" s="241"/>
      <c r="G127" s="241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1514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1" x14ac:dyDescent="0.2">
      <c r="A128" s="167">
        <v>30</v>
      </c>
      <c r="B128" s="168" t="s">
        <v>3448</v>
      </c>
      <c r="C128" s="184" t="s">
        <v>3449</v>
      </c>
      <c r="D128" s="169" t="s">
        <v>281</v>
      </c>
      <c r="E128" s="170">
        <v>1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15</v>
      </c>
      <c r="M128" s="172">
        <f>G128*(1+L128/100)</f>
        <v>0</v>
      </c>
      <c r="N128" s="172">
        <v>0.36191000000000001</v>
      </c>
      <c r="O128" s="172">
        <f>ROUND(E128*N128,2)</f>
        <v>0.36</v>
      </c>
      <c r="P128" s="172">
        <v>0</v>
      </c>
      <c r="Q128" s="172">
        <f>ROUND(E128*P128,2)</f>
        <v>0</v>
      </c>
      <c r="R128" s="172"/>
      <c r="S128" s="172" t="s">
        <v>282</v>
      </c>
      <c r="T128" s="173" t="s">
        <v>283</v>
      </c>
      <c r="U128" s="157">
        <v>0</v>
      </c>
      <c r="V128" s="157">
        <f>ROUND(E128*U128,2)</f>
        <v>0</v>
      </c>
      <c r="W128" s="157"/>
      <c r="X128" s="157" t="s">
        <v>292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293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55"/>
      <c r="B129" s="156"/>
      <c r="C129" s="240" t="s">
        <v>3450</v>
      </c>
      <c r="D129" s="241"/>
      <c r="E129" s="241"/>
      <c r="F129" s="241"/>
      <c r="G129" s="241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1514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81" t="str">
        <f>C129</f>
        <v>Osazení vodoměrné šachty zpolypropylenu PP  samonosné pro běžné zatížení hranaté, půdorysné plochy do 1,1 m2, světlé hloubky od 1,4 m do 1,6 m</v>
      </c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67">
        <v>31</v>
      </c>
      <c r="B130" s="168" t="s">
        <v>3451</v>
      </c>
      <c r="C130" s="184" t="s">
        <v>3452</v>
      </c>
      <c r="D130" s="169" t="s">
        <v>281</v>
      </c>
      <c r="E130" s="170">
        <v>1</v>
      </c>
      <c r="F130" s="171"/>
      <c r="G130" s="172">
        <f>ROUND(E130*F130,2)</f>
        <v>0</v>
      </c>
      <c r="H130" s="171"/>
      <c r="I130" s="172">
        <f>ROUND(E130*H130,2)</f>
        <v>0</v>
      </c>
      <c r="J130" s="171"/>
      <c r="K130" s="172">
        <f>ROUND(E130*J130,2)</f>
        <v>0</v>
      </c>
      <c r="L130" s="172">
        <v>15</v>
      </c>
      <c r="M130" s="172">
        <f>G130*(1+L130/100)</f>
        <v>0</v>
      </c>
      <c r="N130" s="172">
        <v>0.12000000000000001</v>
      </c>
      <c r="O130" s="172">
        <f>ROUND(E130*N130,2)</f>
        <v>0.12</v>
      </c>
      <c r="P130" s="172">
        <v>0</v>
      </c>
      <c r="Q130" s="172">
        <f>ROUND(E130*P130,2)</f>
        <v>0</v>
      </c>
      <c r="R130" s="172"/>
      <c r="S130" s="172" t="s">
        <v>282</v>
      </c>
      <c r="T130" s="173" t="s">
        <v>283</v>
      </c>
      <c r="U130" s="157">
        <v>0</v>
      </c>
      <c r="V130" s="157">
        <f>ROUND(E130*U130,2)</f>
        <v>0</v>
      </c>
      <c r="W130" s="157"/>
      <c r="X130" s="157" t="s">
        <v>284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285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240" t="s">
        <v>3452</v>
      </c>
      <c r="D131" s="241"/>
      <c r="E131" s="241"/>
      <c r="F131" s="241"/>
      <c r="G131" s="241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1514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67">
        <v>32</v>
      </c>
      <c r="B132" s="168" t="s">
        <v>3453</v>
      </c>
      <c r="C132" s="184" t="s">
        <v>3454</v>
      </c>
      <c r="D132" s="169" t="s">
        <v>281</v>
      </c>
      <c r="E132" s="170">
        <v>1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15</v>
      </c>
      <c r="M132" s="172">
        <f>G132*(1+L132/100)</f>
        <v>0</v>
      </c>
      <c r="N132" s="172">
        <v>1.1000000000000001E-2</v>
      </c>
      <c r="O132" s="172">
        <f>ROUND(E132*N132,2)</f>
        <v>0.01</v>
      </c>
      <c r="P132" s="172">
        <v>0</v>
      </c>
      <c r="Q132" s="172">
        <f>ROUND(E132*P132,2)</f>
        <v>0</v>
      </c>
      <c r="R132" s="172"/>
      <c r="S132" s="172" t="s">
        <v>282</v>
      </c>
      <c r="T132" s="173" t="s">
        <v>283</v>
      </c>
      <c r="U132" s="157">
        <v>0</v>
      </c>
      <c r="V132" s="157">
        <f>ROUND(E132*U132,2)</f>
        <v>0</v>
      </c>
      <c r="W132" s="157"/>
      <c r="X132" s="157" t="s">
        <v>284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285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240" t="s">
        <v>3454</v>
      </c>
      <c r="D133" s="241"/>
      <c r="E133" s="241"/>
      <c r="F133" s="241"/>
      <c r="G133" s="241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1514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67">
        <v>33</v>
      </c>
      <c r="B134" s="168" t="s">
        <v>3455</v>
      </c>
      <c r="C134" s="184" t="s">
        <v>3456</v>
      </c>
      <c r="D134" s="169" t="s">
        <v>281</v>
      </c>
      <c r="E134" s="170">
        <v>1</v>
      </c>
      <c r="F134" s="171"/>
      <c r="G134" s="172">
        <f>ROUND(E134*F134,2)</f>
        <v>0</v>
      </c>
      <c r="H134" s="171"/>
      <c r="I134" s="172">
        <f>ROUND(E134*H134,2)</f>
        <v>0</v>
      </c>
      <c r="J134" s="171"/>
      <c r="K134" s="172">
        <f>ROUND(E134*J134,2)</f>
        <v>0</v>
      </c>
      <c r="L134" s="172">
        <v>15</v>
      </c>
      <c r="M134" s="172">
        <f>G134*(1+L134/100)</f>
        <v>0</v>
      </c>
      <c r="N134" s="172">
        <v>7.000000000000001E-4</v>
      </c>
      <c r="O134" s="172">
        <f>ROUND(E134*N134,2)</f>
        <v>0</v>
      </c>
      <c r="P134" s="172">
        <v>0</v>
      </c>
      <c r="Q134" s="172">
        <f>ROUND(E134*P134,2)</f>
        <v>0</v>
      </c>
      <c r="R134" s="172"/>
      <c r="S134" s="172" t="s">
        <v>282</v>
      </c>
      <c r="T134" s="173" t="s">
        <v>283</v>
      </c>
      <c r="U134" s="157">
        <v>0</v>
      </c>
      <c r="V134" s="157">
        <f>ROUND(E134*U134,2)</f>
        <v>0</v>
      </c>
      <c r="W134" s="157"/>
      <c r="X134" s="157" t="s">
        <v>292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293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240" t="s">
        <v>3456</v>
      </c>
      <c r="D135" s="241"/>
      <c r="E135" s="241"/>
      <c r="F135" s="241"/>
      <c r="G135" s="241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1514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67">
        <v>34</v>
      </c>
      <c r="B136" s="168" t="s">
        <v>3457</v>
      </c>
      <c r="C136" s="184" t="s">
        <v>3458</v>
      </c>
      <c r="D136" s="169" t="s">
        <v>281</v>
      </c>
      <c r="E136" s="170">
        <v>1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15</v>
      </c>
      <c r="M136" s="172">
        <f>G136*(1+L136/100)</f>
        <v>0</v>
      </c>
      <c r="N136" s="172">
        <v>0.12303</v>
      </c>
      <c r="O136" s="172">
        <f>ROUND(E136*N136,2)</f>
        <v>0.12</v>
      </c>
      <c r="P136" s="172">
        <v>0</v>
      </c>
      <c r="Q136" s="172">
        <f>ROUND(E136*P136,2)</f>
        <v>0</v>
      </c>
      <c r="R136" s="172"/>
      <c r="S136" s="172" t="s">
        <v>282</v>
      </c>
      <c r="T136" s="173" t="s">
        <v>283</v>
      </c>
      <c r="U136" s="157">
        <v>0</v>
      </c>
      <c r="V136" s="157">
        <f>ROUND(E136*U136,2)</f>
        <v>0</v>
      </c>
      <c r="W136" s="157"/>
      <c r="X136" s="157" t="s">
        <v>292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293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240" t="s">
        <v>3458</v>
      </c>
      <c r="D137" s="241"/>
      <c r="E137" s="241"/>
      <c r="F137" s="241"/>
      <c r="G137" s="241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1514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67">
        <v>35</v>
      </c>
      <c r="B138" s="168" t="s">
        <v>3459</v>
      </c>
      <c r="C138" s="184" t="s">
        <v>3460</v>
      </c>
      <c r="D138" s="169" t="s">
        <v>281</v>
      </c>
      <c r="E138" s="170">
        <v>1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15</v>
      </c>
      <c r="M138" s="172">
        <f>G138*(1+L138/100)</f>
        <v>0</v>
      </c>
      <c r="N138" s="172">
        <v>1.3300000000000001E-2</v>
      </c>
      <c r="O138" s="172">
        <f>ROUND(E138*N138,2)</f>
        <v>0.01</v>
      </c>
      <c r="P138" s="172">
        <v>0</v>
      </c>
      <c r="Q138" s="172">
        <f>ROUND(E138*P138,2)</f>
        <v>0</v>
      </c>
      <c r="R138" s="172"/>
      <c r="S138" s="172" t="s">
        <v>282</v>
      </c>
      <c r="T138" s="173" t="s">
        <v>283</v>
      </c>
      <c r="U138" s="157">
        <v>0</v>
      </c>
      <c r="V138" s="157">
        <f>ROUND(E138*U138,2)</f>
        <v>0</v>
      </c>
      <c r="W138" s="157"/>
      <c r="X138" s="157" t="s">
        <v>284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285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240" t="s">
        <v>3460</v>
      </c>
      <c r="D139" s="241"/>
      <c r="E139" s="241"/>
      <c r="F139" s="241"/>
      <c r="G139" s="241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1514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67">
        <v>36</v>
      </c>
      <c r="B140" s="168" t="s">
        <v>2214</v>
      </c>
      <c r="C140" s="184" t="s">
        <v>2215</v>
      </c>
      <c r="D140" s="169" t="s">
        <v>445</v>
      </c>
      <c r="E140" s="170">
        <v>4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15</v>
      </c>
      <c r="M140" s="172">
        <f>G140*(1+L140/100)</f>
        <v>0</v>
      </c>
      <c r="N140" s="172">
        <v>1.9000000000000001E-4</v>
      </c>
      <c r="O140" s="172">
        <f>ROUND(E140*N140,2)</f>
        <v>0</v>
      </c>
      <c r="P140" s="172">
        <v>0</v>
      </c>
      <c r="Q140" s="172">
        <f>ROUND(E140*P140,2)</f>
        <v>0</v>
      </c>
      <c r="R140" s="172"/>
      <c r="S140" s="172" t="s">
        <v>282</v>
      </c>
      <c r="T140" s="173" t="s">
        <v>283</v>
      </c>
      <c r="U140" s="157">
        <v>0</v>
      </c>
      <c r="V140" s="157">
        <f>ROUND(E140*U140,2)</f>
        <v>0</v>
      </c>
      <c r="W140" s="157"/>
      <c r="X140" s="157" t="s">
        <v>292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293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240" t="s">
        <v>2216</v>
      </c>
      <c r="D141" s="241"/>
      <c r="E141" s="241"/>
      <c r="F141" s="241"/>
      <c r="G141" s="241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1514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67">
        <v>37</v>
      </c>
      <c r="B142" s="168" t="s">
        <v>2217</v>
      </c>
      <c r="C142" s="184" t="s">
        <v>2218</v>
      </c>
      <c r="D142" s="169" t="s">
        <v>445</v>
      </c>
      <c r="E142" s="170">
        <v>4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15</v>
      </c>
      <c r="M142" s="172">
        <f>G142*(1+L142/100)</f>
        <v>0</v>
      </c>
      <c r="N142" s="172">
        <v>9.0000000000000006E-5</v>
      </c>
      <c r="O142" s="172">
        <f>ROUND(E142*N142,2)</f>
        <v>0</v>
      </c>
      <c r="P142" s="172">
        <v>0</v>
      </c>
      <c r="Q142" s="172">
        <f>ROUND(E142*P142,2)</f>
        <v>0</v>
      </c>
      <c r="R142" s="172"/>
      <c r="S142" s="172" t="s">
        <v>282</v>
      </c>
      <c r="T142" s="173" t="s">
        <v>283</v>
      </c>
      <c r="U142" s="157">
        <v>0</v>
      </c>
      <c r="V142" s="157">
        <f>ROUND(E142*U142,2)</f>
        <v>0</v>
      </c>
      <c r="W142" s="157"/>
      <c r="X142" s="157" t="s">
        <v>292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293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240" t="s">
        <v>2219</v>
      </c>
      <c r="D143" s="241"/>
      <c r="E143" s="241"/>
      <c r="F143" s="241"/>
      <c r="G143" s="241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1514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x14ac:dyDescent="0.2">
      <c r="A144" s="161" t="s">
        <v>277</v>
      </c>
      <c r="B144" s="162" t="s">
        <v>173</v>
      </c>
      <c r="C144" s="183" t="s">
        <v>174</v>
      </c>
      <c r="D144" s="163"/>
      <c r="E144" s="164"/>
      <c r="F144" s="165"/>
      <c r="G144" s="165">
        <f>SUMIF(AG145:AG146,"&lt;&gt;NOR",G145:G146)</f>
        <v>0</v>
      </c>
      <c r="H144" s="165"/>
      <c r="I144" s="165">
        <f>SUM(I145:I146)</f>
        <v>0</v>
      </c>
      <c r="J144" s="165"/>
      <c r="K144" s="165">
        <f>SUM(K145:K146)</f>
        <v>0</v>
      </c>
      <c r="L144" s="165"/>
      <c r="M144" s="165">
        <f>SUM(M145:M146)</f>
        <v>0</v>
      </c>
      <c r="N144" s="165"/>
      <c r="O144" s="165">
        <f>SUM(O145:O146)</f>
        <v>0</v>
      </c>
      <c r="P144" s="165"/>
      <c r="Q144" s="165">
        <f>SUM(Q145:Q146)</f>
        <v>0</v>
      </c>
      <c r="R144" s="165"/>
      <c r="S144" s="165"/>
      <c r="T144" s="166"/>
      <c r="U144" s="160"/>
      <c r="V144" s="160">
        <f>SUM(V145:V146)</f>
        <v>0</v>
      </c>
      <c r="W144" s="160"/>
      <c r="X144" s="160"/>
      <c r="AG144" t="s">
        <v>278</v>
      </c>
    </row>
    <row r="145" spans="1:60" outlineLevel="1" x14ac:dyDescent="0.2">
      <c r="A145" s="167">
        <v>38</v>
      </c>
      <c r="B145" s="168" t="s">
        <v>3383</v>
      </c>
      <c r="C145" s="184" t="s">
        <v>3384</v>
      </c>
      <c r="D145" s="169" t="s">
        <v>445</v>
      </c>
      <c r="E145" s="170">
        <v>6.4</v>
      </c>
      <c r="F145" s="171"/>
      <c r="G145" s="172">
        <f>ROUND(E145*F145,2)</f>
        <v>0</v>
      </c>
      <c r="H145" s="171"/>
      <c r="I145" s="172">
        <f>ROUND(E145*H145,2)</f>
        <v>0</v>
      </c>
      <c r="J145" s="171"/>
      <c r="K145" s="172">
        <f>ROUND(E145*J145,2)</f>
        <v>0</v>
      </c>
      <c r="L145" s="172">
        <v>15</v>
      </c>
      <c r="M145" s="172">
        <f>G145*(1+L145/100)</f>
        <v>0</v>
      </c>
      <c r="N145" s="172">
        <v>1.0000000000000001E-5</v>
      </c>
      <c r="O145" s="172">
        <f>ROUND(E145*N145,2)</f>
        <v>0</v>
      </c>
      <c r="P145" s="172">
        <v>0</v>
      </c>
      <c r="Q145" s="172">
        <f>ROUND(E145*P145,2)</f>
        <v>0</v>
      </c>
      <c r="R145" s="172"/>
      <c r="S145" s="172" t="s">
        <v>282</v>
      </c>
      <c r="T145" s="173" t="s">
        <v>283</v>
      </c>
      <c r="U145" s="157">
        <v>0</v>
      </c>
      <c r="V145" s="157">
        <f>ROUND(E145*U145,2)</f>
        <v>0</v>
      </c>
      <c r="W145" s="157"/>
      <c r="X145" s="157" t="s">
        <v>292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293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240" t="s">
        <v>3385</v>
      </c>
      <c r="D146" s="241"/>
      <c r="E146" s="241"/>
      <c r="F146" s="241"/>
      <c r="G146" s="241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1514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81" t="str">
        <f>C146</f>
        <v>Řezání dilatačních spár vživičném krytu  příčných nebo podélných, šířky 4 mm, hloubky přes 90 do 100 mm</v>
      </c>
      <c r="BB146" s="148"/>
      <c r="BC146" s="148"/>
      <c r="BD146" s="148"/>
      <c r="BE146" s="148"/>
      <c r="BF146" s="148"/>
      <c r="BG146" s="148"/>
      <c r="BH146" s="148"/>
    </row>
    <row r="147" spans="1:60" x14ac:dyDescent="0.2">
      <c r="A147" s="161" t="s">
        <v>277</v>
      </c>
      <c r="B147" s="162" t="s">
        <v>191</v>
      </c>
      <c r="C147" s="183" t="s">
        <v>192</v>
      </c>
      <c r="D147" s="163"/>
      <c r="E147" s="164"/>
      <c r="F147" s="165"/>
      <c r="G147" s="165">
        <f>SUMIF(AG148:AG157,"&lt;&gt;NOR",G148:G157)</f>
        <v>0</v>
      </c>
      <c r="H147" s="165"/>
      <c r="I147" s="165">
        <f>SUM(I148:I157)</f>
        <v>0</v>
      </c>
      <c r="J147" s="165"/>
      <c r="K147" s="165">
        <f>SUM(K148:K157)</f>
        <v>0</v>
      </c>
      <c r="L147" s="165"/>
      <c r="M147" s="165">
        <f>SUM(M148:M157)</f>
        <v>0</v>
      </c>
      <c r="N147" s="165"/>
      <c r="O147" s="165">
        <f>SUM(O148:O157)</f>
        <v>0</v>
      </c>
      <c r="P147" s="165"/>
      <c r="Q147" s="165">
        <f>SUM(Q148:Q157)</f>
        <v>0</v>
      </c>
      <c r="R147" s="165"/>
      <c r="S147" s="165"/>
      <c r="T147" s="166"/>
      <c r="U147" s="160"/>
      <c r="V147" s="160">
        <f>SUM(V148:V157)</f>
        <v>0</v>
      </c>
      <c r="W147" s="160"/>
      <c r="X147" s="160"/>
      <c r="AG147" t="s">
        <v>278</v>
      </c>
    </row>
    <row r="148" spans="1:60" outlineLevel="1" x14ac:dyDescent="0.2">
      <c r="A148" s="167">
        <v>39</v>
      </c>
      <c r="B148" s="168" t="s">
        <v>3386</v>
      </c>
      <c r="C148" s="184" t="s">
        <v>3387</v>
      </c>
      <c r="D148" s="169" t="s">
        <v>364</v>
      </c>
      <c r="E148" s="170">
        <v>1.925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15</v>
      </c>
      <c r="M148" s="172">
        <f>G148*(1+L148/100)</f>
        <v>0</v>
      </c>
      <c r="N148" s="172">
        <v>0</v>
      </c>
      <c r="O148" s="172">
        <f>ROUND(E148*N148,2)</f>
        <v>0</v>
      </c>
      <c r="P148" s="172">
        <v>0</v>
      </c>
      <c r="Q148" s="172">
        <f>ROUND(E148*P148,2)</f>
        <v>0</v>
      </c>
      <c r="R148" s="172"/>
      <c r="S148" s="172" t="s">
        <v>282</v>
      </c>
      <c r="T148" s="173" t="s">
        <v>283</v>
      </c>
      <c r="U148" s="157">
        <v>0</v>
      </c>
      <c r="V148" s="157">
        <f>ROUND(E148*U148,2)</f>
        <v>0</v>
      </c>
      <c r="W148" s="157"/>
      <c r="X148" s="157" t="s">
        <v>292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293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240" t="s">
        <v>3388</v>
      </c>
      <c r="D149" s="241"/>
      <c r="E149" s="241"/>
      <c r="F149" s="241"/>
      <c r="G149" s="241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1514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81" t="str">
        <f>C149</f>
        <v>Vodorovná doprava vybouraných hmot  bez naložení, ale se složením a s hrubým urovnáním na vzdálenost do 1km</v>
      </c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67">
        <v>40</v>
      </c>
      <c r="B150" s="168" t="s">
        <v>3389</v>
      </c>
      <c r="C150" s="184" t="s">
        <v>3390</v>
      </c>
      <c r="D150" s="169" t="s">
        <v>364</v>
      </c>
      <c r="E150" s="170">
        <v>19.25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15</v>
      </c>
      <c r="M150" s="172">
        <f>G150*(1+L150/100)</f>
        <v>0</v>
      </c>
      <c r="N150" s="172">
        <v>0</v>
      </c>
      <c r="O150" s="172">
        <f>ROUND(E150*N150,2)</f>
        <v>0</v>
      </c>
      <c r="P150" s="172">
        <v>0</v>
      </c>
      <c r="Q150" s="172">
        <f>ROUND(E150*P150,2)</f>
        <v>0</v>
      </c>
      <c r="R150" s="172"/>
      <c r="S150" s="172" t="s">
        <v>282</v>
      </c>
      <c r="T150" s="173" t="s">
        <v>283</v>
      </c>
      <c r="U150" s="157">
        <v>0</v>
      </c>
      <c r="V150" s="157">
        <f>ROUND(E150*U150,2)</f>
        <v>0</v>
      </c>
      <c r="W150" s="157"/>
      <c r="X150" s="157" t="s">
        <v>292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293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22.5" outlineLevel="1" x14ac:dyDescent="0.2">
      <c r="A151" s="155"/>
      <c r="B151" s="156"/>
      <c r="C151" s="240" t="s">
        <v>3391</v>
      </c>
      <c r="D151" s="241"/>
      <c r="E151" s="241"/>
      <c r="F151" s="241"/>
      <c r="G151" s="241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1514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81" t="str">
        <f>C151</f>
        <v>Vodorovná doprava vybouraných hmot  bez naložení, ale se složením a s hrubým urovnáním na vzdálenost Příplatek kceně za každý další i započatý 1 km přes 1 km</v>
      </c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85" t="s">
        <v>3392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287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5" t="s">
        <v>3393</v>
      </c>
      <c r="D153" s="158"/>
      <c r="E153" s="159">
        <v>19.25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287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67">
        <v>41</v>
      </c>
      <c r="B154" s="168" t="s">
        <v>3394</v>
      </c>
      <c r="C154" s="184" t="s">
        <v>3395</v>
      </c>
      <c r="D154" s="169" t="s">
        <v>364</v>
      </c>
      <c r="E154" s="170">
        <v>1.925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15</v>
      </c>
      <c r="M154" s="172">
        <f>G154*(1+L154/100)</f>
        <v>0</v>
      </c>
      <c r="N154" s="172">
        <v>0</v>
      </c>
      <c r="O154" s="172">
        <f>ROUND(E154*N154,2)</f>
        <v>0</v>
      </c>
      <c r="P154" s="172">
        <v>0</v>
      </c>
      <c r="Q154" s="172">
        <f>ROUND(E154*P154,2)</f>
        <v>0</v>
      </c>
      <c r="R154" s="172"/>
      <c r="S154" s="172" t="s">
        <v>282</v>
      </c>
      <c r="T154" s="173" t="s">
        <v>283</v>
      </c>
      <c r="U154" s="157">
        <v>0</v>
      </c>
      <c r="V154" s="157">
        <f>ROUND(E154*U154,2)</f>
        <v>0</v>
      </c>
      <c r="W154" s="157"/>
      <c r="X154" s="157" t="s">
        <v>292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293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240" t="s">
        <v>3396</v>
      </c>
      <c r="D155" s="241"/>
      <c r="E155" s="241"/>
      <c r="F155" s="241"/>
      <c r="G155" s="241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1514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1" x14ac:dyDescent="0.2">
      <c r="A156" s="167">
        <v>42</v>
      </c>
      <c r="B156" s="168" t="s">
        <v>3397</v>
      </c>
      <c r="C156" s="184" t="s">
        <v>3398</v>
      </c>
      <c r="D156" s="169" t="s">
        <v>364</v>
      </c>
      <c r="E156" s="170">
        <v>1.925</v>
      </c>
      <c r="F156" s="171"/>
      <c r="G156" s="172">
        <f>ROUND(E156*F156,2)</f>
        <v>0</v>
      </c>
      <c r="H156" s="171"/>
      <c r="I156" s="172">
        <f>ROUND(E156*H156,2)</f>
        <v>0</v>
      </c>
      <c r="J156" s="171"/>
      <c r="K156" s="172">
        <f>ROUND(E156*J156,2)</f>
        <v>0</v>
      </c>
      <c r="L156" s="172">
        <v>15</v>
      </c>
      <c r="M156" s="172">
        <f>G156*(1+L156/100)</f>
        <v>0</v>
      </c>
      <c r="N156" s="172">
        <v>0</v>
      </c>
      <c r="O156" s="172">
        <f>ROUND(E156*N156,2)</f>
        <v>0</v>
      </c>
      <c r="P156" s="172">
        <v>0</v>
      </c>
      <c r="Q156" s="172">
        <f>ROUND(E156*P156,2)</f>
        <v>0</v>
      </c>
      <c r="R156" s="172"/>
      <c r="S156" s="172" t="s">
        <v>282</v>
      </c>
      <c r="T156" s="173" t="s">
        <v>283</v>
      </c>
      <c r="U156" s="157">
        <v>0</v>
      </c>
      <c r="V156" s="157">
        <f>ROUND(E156*U156,2)</f>
        <v>0</v>
      </c>
      <c r="W156" s="157"/>
      <c r="X156" s="157" t="s">
        <v>292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293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2.5" outlineLevel="1" x14ac:dyDescent="0.2">
      <c r="A157" s="155"/>
      <c r="B157" s="156"/>
      <c r="C157" s="240" t="s">
        <v>3399</v>
      </c>
      <c r="D157" s="241"/>
      <c r="E157" s="241"/>
      <c r="F157" s="241"/>
      <c r="G157" s="241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1514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81" t="str">
        <f>C157</f>
        <v>Poplatek za uložení stavebního odpadu na skládce (skládkovné) asfaltového bez obsahu dehtu zatříděného do Katalogu odpadů pod kódem 170 302</v>
      </c>
      <c r="BB157" s="148"/>
      <c r="BC157" s="148"/>
      <c r="BD157" s="148"/>
      <c r="BE157" s="148"/>
      <c r="BF157" s="148"/>
      <c r="BG157" s="148"/>
      <c r="BH157" s="148"/>
    </row>
    <row r="158" spans="1:60" x14ac:dyDescent="0.2">
      <c r="A158" s="161" t="s">
        <v>277</v>
      </c>
      <c r="B158" s="162" t="s">
        <v>193</v>
      </c>
      <c r="C158" s="183" t="s">
        <v>194</v>
      </c>
      <c r="D158" s="163"/>
      <c r="E158" s="164"/>
      <c r="F158" s="165"/>
      <c r="G158" s="165">
        <f>SUMIF(AG159:AG164,"&lt;&gt;NOR",G159:G164)</f>
        <v>0</v>
      </c>
      <c r="H158" s="165"/>
      <c r="I158" s="165">
        <f>SUM(I159:I164)</f>
        <v>0</v>
      </c>
      <c r="J158" s="165"/>
      <c r="K158" s="165">
        <f>SUM(K159:K164)</f>
        <v>0</v>
      </c>
      <c r="L158" s="165"/>
      <c r="M158" s="165">
        <f>SUM(M159:M164)</f>
        <v>0</v>
      </c>
      <c r="N158" s="165"/>
      <c r="O158" s="165">
        <f>SUM(O159:O164)</f>
        <v>0</v>
      </c>
      <c r="P158" s="165"/>
      <c r="Q158" s="165">
        <f>SUM(Q159:Q164)</f>
        <v>0</v>
      </c>
      <c r="R158" s="165"/>
      <c r="S158" s="165"/>
      <c r="T158" s="166"/>
      <c r="U158" s="160"/>
      <c r="V158" s="160">
        <f>SUM(V159:V164)</f>
        <v>0</v>
      </c>
      <c r="W158" s="160"/>
      <c r="X158" s="160"/>
      <c r="AG158" t="s">
        <v>278</v>
      </c>
    </row>
    <row r="159" spans="1:60" ht="22.5" outlineLevel="1" x14ac:dyDescent="0.2">
      <c r="A159" s="167">
        <v>43</v>
      </c>
      <c r="B159" s="168" t="s">
        <v>3400</v>
      </c>
      <c r="C159" s="184" t="s">
        <v>3401</v>
      </c>
      <c r="D159" s="169" t="s">
        <v>364</v>
      </c>
      <c r="E159" s="170">
        <v>2.1960000000000002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15</v>
      </c>
      <c r="M159" s="172">
        <f>G159*(1+L159/100)</f>
        <v>0</v>
      </c>
      <c r="N159" s="172">
        <v>0</v>
      </c>
      <c r="O159" s="172">
        <f>ROUND(E159*N159,2)</f>
        <v>0</v>
      </c>
      <c r="P159" s="172">
        <v>0</v>
      </c>
      <c r="Q159" s="172">
        <f>ROUND(E159*P159,2)</f>
        <v>0</v>
      </c>
      <c r="R159" s="172"/>
      <c r="S159" s="172" t="s">
        <v>282</v>
      </c>
      <c r="T159" s="173" t="s">
        <v>283</v>
      </c>
      <c r="U159" s="157">
        <v>0</v>
      </c>
      <c r="V159" s="157">
        <f>ROUND(E159*U159,2)</f>
        <v>0</v>
      </c>
      <c r="W159" s="157"/>
      <c r="X159" s="157" t="s">
        <v>292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293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22.5" outlineLevel="1" x14ac:dyDescent="0.2">
      <c r="A160" s="155"/>
      <c r="B160" s="156"/>
      <c r="C160" s="240" t="s">
        <v>3402</v>
      </c>
      <c r="D160" s="241"/>
      <c r="E160" s="241"/>
      <c r="F160" s="241"/>
      <c r="G160" s="241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1514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81" t="str">
        <f>C160</f>
        <v>Přesun hmot pro komunikace skrytem zkameniva, monolitickým betonovým nebo živičným  dopravní vzdálenost do 200 m jakékoliv délky objektu</v>
      </c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67">
        <v>44</v>
      </c>
      <c r="B161" s="168" t="s">
        <v>2565</v>
      </c>
      <c r="C161" s="184" t="s">
        <v>2566</v>
      </c>
      <c r="D161" s="169" t="s">
        <v>364</v>
      </c>
      <c r="E161" s="170">
        <v>0.64600000000000002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15</v>
      </c>
      <c r="M161" s="172">
        <f>G161*(1+L161/100)</f>
        <v>0</v>
      </c>
      <c r="N161" s="172">
        <v>0</v>
      </c>
      <c r="O161" s="172">
        <f>ROUND(E161*N161,2)</f>
        <v>0</v>
      </c>
      <c r="P161" s="172">
        <v>0</v>
      </c>
      <c r="Q161" s="172">
        <f>ROUND(E161*P161,2)</f>
        <v>0</v>
      </c>
      <c r="R161" s="172"/>
      <c r="S161" s="172" t="s">
        <v>282</v>
      </c>
      <c r="T161" s="173" t="s">
        <v>283</v>
      </c>
      <c r="U161" s="157">
        <v>0</v>
      </c>
      <c r="V161" s="157">
        <f>ROUND(E161*U161,2)</f>
        <v>0</v>
      </c>
      <c r="W161" s="157"/>
      <c r="X161" s="157" t="s">
        <v>292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293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1" x14ac:dyDescent="0.2">
      <c r="A162" s="155"/>
      <c r="B162" s="156"/>
      <c r="C162" s="240" t="s">
        <v>2567</v>
      </c>
      <c r="D162" s="241"/>
      <c r="E162" s="241"/>
      <c r="F162" s="241"/>
      <c r="G162" s="241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1514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81" t="str">
        <f>C162</f>
        <v>Přesun hmot pro trubní vedení hloubené ztrub z plastických hmot nebo sklolaminátových pro vodovody nebo kanalizace v otevřeném výkopu dopravní vzdálenost do 15 m</v>
      </c>
      <c r="BB162" s="148"/>
      <c r="BC162" s="148"/>
      <c r="BD162" s="148"/>
      <c r="BE162" s="148"/>
      <c r="BF162" s="148"/>
      <c r="BG162" s="148"/>
      <c r="BH162" s="148"/>
    </row>
    <row r="163" spans="1:60" ht="22.5" outlineLevel="1" x14ac:dyDescent="0.2">
      <c r="A163" s="167">
        <v>45</v>
      </c>
      <c r="B163" s="168" t="s">
        <v>2568</v>
      </c>
      <c r="C163" s="184" t="s">
        <v>2569</v>
      </c>
      <c r="D163" s="169" t="s">
        <v>364</v>
      </c>
      <c r="E163" s="170">
        <v>0.64600000000000002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15</v>
      </c>
      <c r="M163" s="172">
        <f>G163*(1+L163/100)</f>
        <v>0</v>
      </c>
      <c r="N163" s="172">
        <v>0</v>
      </c>
      <c r="O163" s="172">
        <f>ROUND(E163*N163,2)</f>
        <v>0</v>
      </c>
      <c r="P163" s="172">
        <v>0</v>
      </c>
      <c r="Q163" s="172">
        <f>ROUND(E163*P163,2)</f>
        <v>0</v>
      </c>
      <c r="R163" s="172"/>
      <c r="S163" s="172" t="s">
        <v>282</v>
      </c>
      <c r="T163" s="173" t="s">
        <v>283</v>
      </c>
      <c r="U163" s="157">
        <v>0</v>
      </c>
      <c r="V163" s="157">
        <f>ROUND(E163*U163,2)</f>
        <v>0</v>
      </c>
      <c r="W163" s="157"/>
      <c r="X163" s="157" t="s">
        <v>292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293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1" x14ac:dyDescent="0.2">
      <c r="A164" s="155"/>
      <c r="B164" s="156"/>
      <c r="C164" s="240" t="s">
        <v>2570</v>
      </c>
      <c r="D164" s="241"/>
      <c r="E164" s="241"/>
      <c r="F164" s="241"/>
      <c r="G164" s="241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1514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81" t="str">
        <f>C164</f>
        <v>Přesun hmot pro trubní vedení hloubené ztrub z plastických hmot nebo sklolaminátových Příplatek k cenám za zvětšený přesun přes vymezenou největší dopravní vzdálenost do 500 m</v>
      </c>
      <c r="BB164" s="148"/>
      <c r="BC164" s="148"/>
      <c r="BD164" s="148"/>
      <c r="BE164" s="148"/>
      <c r="BF164" s="148"/>
      <c r="BG164" s="148"/>
      <c r="BH164" s="148"/>
    </row>
    <row r="165" spans="1:60" x14ac:dyDescent="0.2">
      <c r="A165" s="161" t="s">
        <v>277</v>
      </c>
      <c r="B165" s="162" t="s">
        <v>210</v>
      </c>
      <c r="C165" s="183" t="s">
        <v>211</v>
      </c>
      <c r="D165" s="163"/>
      <c r="E165" s="164"/>
      <c r="F165" s="165"/>
      <c r="G165" s="165">
        <f>SUMIF(AG166:AG169,"&lt;&gt;NOR",G166:G169)</f>
        <v>0</v>
      </c>
      <c r="H165" s="165"/>
      <c r="I165" s="165">
        <f>SUM(I166:I169)</f>
        <v>0</v>
      </c>
      <c r="J165" s="165"/>
      <c r="K165" s="165">
        <f>SUM(K166:K169)</f>
        <v>0</v>
      </c>
      <c r="L165" s="165"/>
      <c r="M165" s="165">
        <f>SUM(M166:M169)</f>
        <v>0</v>
      </c>
      <c r="N165" s="165"/>
      <c r="O165" s="165">
        <f>SUM(O166:O169)</f>
        <v>0.01</v>
      </c>
      <c r="P165" s="165"/>
      <c r="Q165" s="165">
        <f>SUM(Q166:Q169)</f>
        <v>0</v>
      </c>
      <c r="R165" s="165"/>
      <c r="S165" s="165"/>
      <c r="T165" s="166"/>
      <c r="U165" s="160"/>
      <c r="V165" s="160">
        <f>SUM(V166:V169)</f>
        <v>0</v>
      </c>
      <c r="W165" s="160"/>
      <c r="X165" s="160"/>
      <c r="AG165" t="s">
        <v>278</v>
      </c>
    </row>
    <row r="166" spans="1:60" ht="22.5" outlineLevel="1" x14ac:dyDescent="0.2">
      <c r="A166" s="167">
        <v>46</v>
      </c>
      <c r="B166" s="168" t="s">
        <v>3461</v>
      </c>
      <c r="C166" s="184" t="s">
        <v>3462</v>
      </c>
      <c r="D166" s="169" t="s">
        <v>281</v>
      </c>
      <c r="E166" s="170">
        <v>1</v>
      </c>
      <c r="F166" s="171"/>
      <c r="G166" s="172">
        <f>ROUND(E166*F166,2)</f>
        <v>0</v>
      </c>
      <c r="H166" s="171"/>
      <c r="I166" s="172">
        <f>ROUND(E166*H166,2)</f>
        <v>0</v>
      </c>
      <c r="J166" s="171"/>
      <c r="K166" s="172">
        <f>ROUND(E166*J166,2)</f>
        <v>0</v>
      </c>
      <c r="L166" s="172">
        <v>15</v>
      </c>
      <c r="M166" s="172">
        <f>G166*(1+L166/100)</f>
        <v>0</v>
      </c>
      <c r="N166" s="172">
        <v>4.8500000000000001E-3</v>
      </c>
      <c r="O166" s="172">
        <f>ROUND(E166*N166,2)</f>
        <v>0</v>
      </c>
      <c r="P166" s="172">
        <v>0</v>
      </c>
      <c r="Q166" s="172">
        <f>ROUND(E166*P166,2)</f>
        <v>0</v>
      </c>
      <c r="R166" s="172"/>
      <c r="S166" s="172" t="s">
        <v>282</v>
      </c>
      <c r="T166" s="173" t="s">
        <v>283</v>
      </c>
      <c r="U166" s="157">
        <v>0</v>
      </c>
      <c r="V166" s="157">
        <f>ROUND(E166*U166,2)</f>
        <v>0</v>
      </c>
      <c r="W166" s="157"/>
      <c r="X166" s="157" t="s">
        <v>292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1242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240" t="s">
        <v>3463</v>
      </c>
      <c r="D167" s="241"/>
      <c r="E167" s="241"/>
      <c r="F167" s="241"/>
      <c r="G167" s="241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1514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67">
        <v>47</v>
      </c>
      <c r="B168" s="168" t="s">
        <v>3464</v>
      </c>
      <c r="C168" s="184" t="s">
        <v>3465</v>
      </c>
      <c r="D168" s="169" t="s">
        <v>2372</v>
      </c>
      <c r="E168" s="170">
        <v>1</v>
      </c>
      <c r="F168" s="171"/>
      <c r="G168" s="172">
        <f>ROUND(E168*F168,2)</f>
        <v>0</v>
      </c>
      <c r="H168" s="171"/>
      <c r="I168" s="172">
        <f>ROUND(E168*H168,2)</f>
        <v>0</v>
      </c>
      <c r="J168" s="171"/>
      <c r="K168" s="172">
        <f>ROUND(E168*J168,2)</f>
        <v>0</v>
      </c>
      <c r="L168" s="172">
        <v>15</v>
      </c>
      <c r="M168" s="172">
        <f>G168*(1+L168/100)</f>
        <v>0</v>
      </c>
      <c r="N168" s="172">
        <v>6.1700000000000001E-3</v>
      </c>
      <c r="O168" s="172">
        <f>ROUND(E168*N168,2)</f>
        <v>0.01</v>
      </c>
      <c r="P168" s="172">
        <v>0</v>
      </c>
      <c r="Q168" s="172">
        <f>ROUND(E168*P168,2)</f>
        <v>0</v>
      </c>
      <c r="R168" s="172"/>
      <c r="S168" s="172" t="s">
        <v>282</v>
      </c>
      <c r="T168" s="173" t="s">
        <v>283</v>
      </c>
      <c r="U168" s="157">
        <v>0</v>
      </c>
      <c r="V168" s="157">
        <f>ROUND(E168*U168,2)</f>
        <v>0</v>
      </c>
      <c r="W168" s="157"/>
      <c r="X168" s="157" t="s">
        <v>292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1242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240" t="s">
        <v>3466</v>
      </c>
      <c r="D169" s="241"/>
      <c r="E169" s="241"/>
      <c r="F169" s="241"/>
      <c r="G169" s="241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1514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x14ac:dyDescent="0.2">
      <c r="A170" s="161" t="s">
        <v>277</v>
      </c>
      <c r="B170" s="162" t="s">
        <v>197</v>
      </c>
      <c r="C170" s="183" t="s">
        <v>198</v>
      </c>
      <c r="D170" s="163"/>
      <c r="E170" s="164"/>
      <c r="F170" s="165"/>
      <c r="G170" s="165">
        <f>SUMIF(AG171:AG176,"&lt;&gt;NOR",G171:G176)</f>
        <v>0</v>
      </c>
      <c r="H170" s="165"/>
      <c r="I170" s="165">
        <f>SUM(I171:I176)</f>
        <v>0</v>
      </c>
      <c r="J170" s="165"/>
      <c r="K170" s="165">
        <f>SUM(K171:K176)</f>
        <v>0</v>
      </c>
      <c r="L170" s="165"/>
      <c r="M170" s="165">
        <f>SUM(M171:M176)</f>
        <v>0</v>
      </c>
      <c r="N170" s="165"/>
      <c r="O170" s="165">
        <f>SUM(O171:O176)</f>
        <v>0</v>
      </c>
      <c r="P170" s="165"/>
      <c r="Q170" s="165">
        <f>SUM(Q171:Q176)</f>
        <v>0</v>
      </c>
      <c r="R170" s="165"/>
      <c r="S170" s="165"/>
      <c r="T170" s="166"/>
      <c r="U170" s="160"/>
      <c r="V170" s="160">
        <f>SUM(V171:V176)</f>
        <v>0</v>
      </c>
      <c r="W170" s="160"/>
      <c r="X170" s="160"/>
      <c r="AG170" t="s">
        <v>278</v>
      </c>
    </row>
    <row r="171" spans="1:60" outlineLevel="1" x14ac:dyDescent="0.2">
      <c r="A171" s="167">
        <v>48</v>
      </c>
      <c r="B171" s="168" t="s">
        <v>3403</v>
      </c>
      <c r="C171" s="184" t="s">
        <v>3404</v>
      </c>
      <c r="D171" s="169" t="s">
        <v>2372</v>
      </c>
      <c r="E171" s="170">
        <v>1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15</v>
      </c>
      <c r="M171" s="172">
        <f>G171*(1+L171/100)</f>
        <v>0</v>
      </c>
      <c r="N171" s="172">
        <v>0</v>
      </c>
      <c r="O171" s="172">
        <f>ROUND(E171*N171,2)</f>
        <v>0</v>
      </c>
      <c r="P171" s="172">
        <v>0</v>
      </c>
      <c r="Q171" s="172">
        <f>ROUND(E171*P171,2)</f>
        <v>0</v>
      </c>
      <c r="R171" s="172"/>
      <c r="S171" s="172" t="s">
        <v>282</v>
      </c>
      <c r="T171" s="173" t="s">
        <v>283</v>
      </c>
      <c r="U171" s="157">
        <v>0</v>
      </c>
      <c r="V171" s="157">
        <f>ROUND(E171*U171,2)</f>
        <v>0</v>
      </c>
      <c r="W171" s="157"/>
      <c r="X171" s="157" t="s">
        <v>292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293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240" t="s">
        <v>3404</v>
      </c>
      <c r="D172" s="241"/>
      <c r="E172" s="241"/>
      <c r="F172" s="241"/>
      <c r="G172" s="241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1514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67">
        <v>49</v>
      </c>
      <c r="B173" s="168" t="s">
        <v>3405</v>
      </c>
      <c r="C173" s="184" t="s">
        <v>3406</v>
      </c>
      <c r="D173" s="169" t="s">
        <v>2372</v>
      </c>
      <c r="E173" s="170">
        <v>1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15</v>
      </c>
      <c r="M173" s="172">
        <f>G173*(1+L173/100)</f>
        <v>0</v>
      </c>
      <c r="N173" s="172">
        <v>0</v>
      </c>
      <c r="O173" s="172">
        <f>ROUND(E173*N173,2)</f>
        <v>0</v>
      </c>
      <c r="P173" s="172">
        <v>0</v>
      </c>
      <c r="Q173" s="172">
        <f>ROUND(E173*P173,2)</f>
        <v>0</v>
      </c>
      <c r="R173" s="172"/>
      <c r="S173" s="172" t="s">
        <v>282</v>
      </c>
      <c r="T173" s="173" t="s">
        <v>283</v>
      </c>
      <c r="U173" s="157">
        <v>0</v>
      </c>
      <c r="V173" s="157">
        <f>ROUND(E173*U173,2)</f>
        <v>0</v>
      </c>
      <c r="W173" s="157"/>
      <c r="X173" s="157" t="s">
        <v>292</v>
      </c>
      <c r="Y173" s="148"/>
      <c r="Z173" s="148"/>
      <c r="AA173" s="148"/>
      <c r="AB173" s="148"/>
      <c r="AC173" s="148"/>
      <c r="AD173" s="148"/>
      <c r="AE173" s="148"/>
      <c r="AF173" s="148"/>
      <c r="AG173" s="148" t="s">
        <v>293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240" t="s">
        <v>3406</v>
      </c>
      <c r="D174" s="241"/>
      <c r="E174" s="241"/>
      <c r="F174" s="241"/>
      <c r="G174" s="241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1514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67">
        <v>50</v>
      </c>
      <c r="B175" s="168" t="s">
        <v>2504</v>
      </c>
      <c r="C175" s="184" t="s">
        <v>2505</v>
      </c>
      <c r="D175" s="169" t="s">
        <v>2372</v>
      </c>
      <c r="E175" s="170">
        <v>1</v>
      </c>
      <c r="F175" s="171"/>
      <c r="G175" s="172">
        <f>ROUND(E175*F175,2)</f>
        <v>0</v>
      </c>
      <c r="H175" s="171"/>
      <c r="I175" s="172">
        <f>ROUND(E175*H175,2)</f>
        <v>0</v>
      </c>
      <c r="J175" s="171"/>
      <c r="K175" s="172">
        <f>ROUND(E175*J175,2)</f>
        <v>0</v>
      </c>
      <c r="L175" s="172">
        <v>15</v>
      </c>
      <c r="M175" s="172">
        <f>G175*(1+L175/100)</f>
        <v>0</v>
      </c>
      <c r="N175" s="172">
        <v>0</v>
      </c>
      <c r="O175" s="172">
        <f>ROUND(E175*N175,2)</f>
        <v>0</v>
      </c>
      <c r="P175" s="172">
        <v>0</v>
      </c>
      <c r="Q175" s="172">
        <f>ROUND(E175*P175,2)</f>
        <v>0</v>
      </c>
      <c r="R175" s="172"/>
      <c r="S175" s="172" t="s">
        <v>282</v>
      </c>
      <c r="T175" s="173" t="s">
        <v>283</v>
      </c>
      <c r="U175" s="157">
        <v>0</v>
      </c>
      <c r="V175" s="157">
        <f>ROUND(E175*U175,2)</f>
        <v>0</v>
      </c>
      <c r="W175" s="157"/>
      <c r="X175" s="157" t="s">
        <v>292</v>
      </c>
      <c r="Y175" s="148"/>
      <c r="Z175" s="148"/>
      <c r="AA175" s="148"/>
      <c r="AB175" s="148"/>
      <c r="AC175" s="148"/>
      <c r="AD175" s="148"/>
      <c r="AE175" s="148"/>
      <c r="AF175" s="148"/>
      <c r="AG175" s="148" t="s">
        <v>293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240" t="s">
        <v>2505</v>
      </c>
      <c r="D176" s="241"/>
      <c r="E176" s="241"/>
      <c r="F176" s="241"/>
      <c r="G176" s="241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1514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x14ac:dyDescent="0.2">
      <c r="A177" s="161" t="s">
        <v>277</v>
      </c>
      <c r="B177" s="162" t="s">
        <v>199</v>
      </c>
      <c r="C177" s="183" t="s">
        <v>200</v>
      </c>
      <c r="D177" s="163"/>
      <c r="E177" s="164"/>
      <c r="F177" s="165"/>
      <c r="G177" s="165">
        <f>SUMIF(AG178:AG179,"&lt;&gt;NOR",G178:G179)</f>
        <v>0</v>
      </c>
      <c r="H177" s="165"/>
      <c r="I177" s="165">
        <f>SUM(I178:I179)</f>
        <v>0</v>
      </c>
      <c r="J177" s="165"/>
      <c r="K177" s="165">
        <f>SUM(K178:K179)</f>
        <v>0</v>
      </c>
      <c r="L177" s="165"/>
      <c r="M177" s="165">
        <f>SUM(M178:M179)</f>
        <v>0</v>
      </c>
      <c r="N177" s="165"/>
      <c r="O177" s="165">
        <f>SUM(O178:O179)</f>
        <v>0</v>
      </c>
      <c r="P177" s="165"/>
      <c r="Q177" s="165">
        <f>SUM(Q178:Q179)</f>
        <v>0</v>
      </c>
      <c r="R177" s="165"/>
      <c r="S177" s="165"/>
      <c r="T177" s="166"/>
      <c r="U177" s="160"/>
      <c r="V177" s="160">
        <f>SUM(V178:V179)</f>
        <v>0</v>
      </c>
      <c r="W177" s="160"/>
      <c r="X177" s="160"/>
      <c r="AG177" t="s">
        <v>278</v>
      </c>
    </row>
    <row r="178" spans="1:60" outlineLevel="1" x14ac:dyDescent="0.2">
      <c r="A178" s="167">
        <v>51</v>
      </c>
      <c r="B178" s="168" t="s">
        <v>2589</v>
      </c>
      <c r="C178" s="184" t="s">
        <v>3467</v>
      </c>
      <c r="D178" s="169" t="s">
        <v>2372</v>
      </c>
      <c r="E178" s="170">
        <v>1</v>
      </c>
      <c r="F178" s="171"/>
      <c r="G178" s="172">
        <f>ROUND(E178*F178,2)</f>
        <v>0</v>
      </c>
      <c r="H178" s="171"/>
      <c r="I178" s="172">
        <f>ROUND(E178*H178,2)</f>
        <v>0</v>
      </c>
      <c r="J178" s="171"/>
      <c r="K178" s="172">
        <f>ROUND(E178*J178,2)</f>
        <v>0</v>
      </c>
      <c r="L178" s="172">
        <v>15</v>
      </c>
      <c r="M178" s="172">
        <f>G178*(1+L178/100)</f>
        <v>0</v>
      </c>
      <c r="N178" s="172">
        <v>0</v>
      </c>
      <c r="O178" s="172">
        <f>ROUND(E178*N178,2)</f>
        <v>0</v>
      </c>
      <c r="P178" s="172">
        <v>0</v>
      </c>
      <c r="Q178" s="172">
        <f>ROUND(E178*P178,2)</f>
        <v>0</v>
      </c>
      <c r="R178" s="172"/>
      <c r="S178" s="172" t="s">
        <v>282</v>
      </c>
      <c r="T178" s="173" t="s">
        <v>283</v>
      </c>
      <c r="U178" s="157">
        <v>0</v>
      </c>
      <c r="V178" s="157">
        <f>ROUND(E178*U178,2)</f>
        <v>0</v>
      </c>
      <c r="W178" s="157"/>
      <c r="X178" s="157" t="s">
        <v>292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293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240" t="s">
        <v>3467</v>
      </c>
      <c r="D179" s="241"/>
      <c r="E179" s="241"/>
      <c r="F179" s="241"/>
      <c r="G179" s="241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1514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x14ac:dyDescent="0.2">
      <c r="A180" s="5"/>
      <c r="B180" s="6"/>
      <c r="C180" s="187"/>
      <c r="D180" s="8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AE180">
        <v>15</v>
      </c>
      <c r="AF180">
        <v>21</v>
      </c>
    </row>
    <row r="181" spans="1:60" x14ac:dyDescent="0.2">
      <c r="A181" s="151"/>
      <c r="B181" s="152" t="s">
        <v>29</v>
      </c>
      <c r="C181" s="188"/>
      <c r="D181" s="153"/>
      <c r="E181" s="154"/>
      <c r="F181" s="154"/>
      <c r="G181" s="182">
        <f>G8+G87+G92+G113+G144+G147+G158+G165+G170+G177</f>
        <v>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AE181">
        <f>SUMIF(L7:L179,AE180,G7:G179)</f>
        <v>0</v>
      </c>
      <c r="AF181">
        <f>SUMIF(L7:L179,AF180,G7:G179)</f>
        <v>0</v>
      </c>
      <c r="AG181" t="s">
        <v>1923</v>
      </c>
    </row>
    <row r="182" spans="1:60" x14ac:dyDescent="0.2">
      <c r="C182" s="189"/>
      <c r="D182" s="139"/>
      <c r="AG182" t="s">
        <v>1925</v>
      </c>
    </row>
    <row r="183" spans="1:60" x14ac:dyDescent="0.2">
      <c r="D183" s="139"/>
    </row>
    <row r="184" spans="1:60" x14ac:dyDescent="0.2">
      <c r="D184" s="139"/>
    </row>
    <row r="185" spans="1:60" x14ac:dyDescent="0.2">
      <c r="D185" s="139"/>
    </row>
    <row r="186" spans="1:60" x14ac:dyDescent="0.2">
      <c r="D186" s="139"/>
    </row>
    <row r="187" spans="1:60" x14ac:dyDescent="0.2">
      <c r="D187" s="139"/>
    </row>
    <row r="188" spans="1:60" x14ac:dyDescent="0.2">
      <c r="D188" s="139"/>
    </row>
    <row r="189" spans="1:60" x14ac:dyDescent="0.2">
      <c r="D189" s="139"/>
    </row>
    <row r="190" spans="1:60" x14ac:dyDescent="0.2">
      <c r="D190" s="139"/>
    </row>
    <row r="191" spans="1:60" x14ac:dyDescent="0.2">
      <c r="D191" s="139"/>
    </row>
    <row r="192" spans="1:60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JTtUnlGnDEOKvFmmP8HCh6YuggYWoe4UIIehMFoJBbsQ9JakoyIbnTqxdDnjlnp96P7NdmRdKGiyvZOHNnhvmg==" saltValue="R7dn2C2PFQWJMpenJXa3dA==" spinCount="100000" sheet="1"/>
  <mergeCells count="63">
    <mergeCell ref="C14:G14"/>
    <mergeCell ref="A1:G1"/>
    <mergeCell ref="C2:G2"/>
    <mergeCell ref="C3:G3"/>
    <mergeCell ref="C4:G4"/>
    <mergeCell ref="C10:G10"/>
    <mergeCell ref="C49:G49"/>
    <mergeCell ref="C18:G18"/>
    <mergeCell ref="C22:G22"/>
    <mergeCell ref="C26:G26"/>
    <mergeCell ref="C27:G27"/>
    <mergeCell ref="C32:G32"/>
    <mergeCell ref="C36:G36"/>
    <mergeCell ref="C37:G37"/>
    <mergeCell ref="C42:G42"/>
    <mergeCell ref="C43:G43"/>
    <mergeCell ref="C47:G47"/>
    <mergeCell ref="C48:G48"/>
    <mergeCell ref="C94:G94"/>
    <mergeCell ref="C54:G54"/>
    <mergeCell ref="C55:G55"/>
    <mergeCell ref="C59:G59"/>
    <mergeCell ref="C60:G60"/>
    <mergeCell ref="C61:G61"/>
    <mergeCell ref="C66:G66"/>
    <mergeCell ref="C70:G70"/>
    <mergeCell ref="C75:G75"/>
    <mergeCell ref="C79:G79"/>
    <mergeCell ref="C83:G83"/>
    <mergeCell ref="C89:G89"/>
    <mergeCell ref="C129:G129"/>
    <mergeCell ref="C98:G98"/>
    <mergeCell ref="C102:G102"/>
    <mergeCell ref="C106:G106"/>
    <mergeCell ref="C110:G110"/>
    <mergeCell ref="C115:G115"/>
    <mergeCell ref="C117:G117"/>
    <mergeCell ref="C119:G119"/>
    <mergeCell ref="C121:G121"/>
    <mergeCell ref="C123:G123"/>
    <mergeCell ref="C125:G125"/>
    <mergeCell ref="C127:G127"/>
    <mergeCell ref="C157:G157"/>
    <mergeCell ref="C131:G131"/>
    <mergeCell ref="C133:G133"/>
    <mergeCell ref="C135:G135"/>
    <mergeCell ref="C137:G137"/>
    <mergeCell ref="C139:G139"/>
    <mergeCell ref="C141:G141"/>
    <mergeCell ref="C143:G143"/>
    <mergeCell ref="C146:G146"/>
    <mergeCell ref="C149:G149"/>
    <mergeCell ref="C151:G151"/>
    <mergeCell ref="C155:G155"/>
    <mergeCell ref="C174:G174"/>
    <mergeCell ref="C176:G176"/>
    <mergeCell ref="C179:G179"/>
    <mergeCell ref="C160:G160"/>
    <mergeCell ref="C162:G162"/>
    <mergeCell ref="C164:G164"/>
    <mergeCell ref="C167:G167"/>
    <mergeCell ref="C169:G169"/>
    <mergeCell ref="C172:G172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55</v>
      </c>
      <c r="C3" s="245" t="s">
        <v>56</v>
      </c>
      <c r="D3" s="246"/>
      <c r="E3" s="246"/>
      <c r="F3" s="246"/>
      <c r="G3" s="247"/>
      <c r="AC3" s="87" t="s">
        <v>3321</v>
      </c>
      <c r="AG3" t="s">
        <v>254</v>
      </c>
    </row>
    <row r="4" spans="1:60" ht="24.95" customHeight="1" x14ac:dyDescent="0.2">
      <c r="A4" s="141" t="s">
        <v>9</v>
      </c>
      <c r="B4" s="142" t="s">
        <v>50</v>
      </c>
      <c r="C4" s="248" t="s">
        <v>57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145</v>
      </c>
      <c r="C8" s="183" t="s">
        <v>147</v>
      </c>
      <c r="D8" s="163"/>
      <c r="E8" s="164"/>
      <c r="F8" s="165"/>
      <c r="G8" s="165">
        <f>SUMIF(AG9:AG80,"&lt;&gt;NOR",G9:G80)</f>
        <v>0</v>
      </c>
      <c r="H8" s="165"/>
      <c r="I8" s="165">
        <f>SUM(I9:I80)</f>
        <v>0</v>
      </c>
      <c r="J8" s="165"/>
      <c r="K8" s="165">
        <f>SUM(K9:K80)</f>
        <v>0</v>
      </c>
      <c r="L8" s="165"/>
      <c r="M8" s="165">
        <f>SUM(M9:M80)</f>
        <v>0</v>
      </c>
      <c r="N8" s="165"/>
      <c r="O8" s="165">
        <f>SUM(O9:O80)</f>
        <v>0.01</v>
      </c>
      <c r="P8" s="165"/>
      <c r="Q8" s="165">
        <f>SUM(Q9:Q80)</f>
        <v>0</v>
      </c>
      <c r="R8" s="165"/>
      <c r="S8" s="165"/>
      <c r="T8" s="166"/>
      <c r="U8" s="160"/>
      <c r="V8" s="160">
        <f>SUM(V9:V80)</f>
        <v>0</v>
      </c>
      <c r="W8" s="160"/>
      <c r="X8" s="160"/>
      <c r="AG8" t="s">
        <v>278</v>
      </c>
    </row>
    <row r="9" spans="1:60" outlineLevel="1" x14ac:dyDescent="0.2">
      <c r="A9" s="167">
        <v>1</v>
      </c>
      <c r="B9" s="168" t="s">
        <v>3408</v>
      </c>
      <c r="C9" s="184" t="s">
        <v>3409</v>
      </c>
      <c r="D9" s="169" t="s">
        <v>290</v>
      </c>
      <c r="E9" s="170">
        <v>2.7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282</v>
      </c>
      <c r="T9" s="173" t="s">
        <v>283</v>
      </c>
      <c r="U9" s="157">
        <v>0</v>
      </c>
      <c r="V9" s="157">
        <f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293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40" t="s">
        <v>3410</v>
      </c>
      <c r="D10" s="241"/>
      <c r="E10" s="241"/>
      <c r="F10" s="241"/>
      <c r="G10" s="241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1514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1" t="str">
        <f>C10</f>
        <v>Hloubení nezapažených jam a zářezů s urovnáním dna do předepsaného profilu a spádu v hornině tř. 3 do 100 m3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3468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287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3469</v>
      </c>
      <c r="D12" s="158"/>
      <c r="E12" s="159">
        <v>2.7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287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2</v>
      </c>
      <c r="B13" s="168" t="s">
        <v>3413</v>
      </c>
      <c r="C13" s="184" t="s">
        <v>3414</v>
      </c>
      <c r="D13" s="169" t="s">
        <v>290</v>
      </c>
      <c r="E13" s="170">
        <v>0.81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15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282</v>
      </c>
      <c r="T13" s="173" t="s">
        <v>283</v>
      </c>
      <c r="U13" s="157">
        <v>0</v>
      </c>
      <c r="V13" s="157">
        <f>ROUND(E13*U13,2)</f>
        <v>0</v>
      </c>
      <c r="W13" s="157"/>
      <c r="X13" s="157" t="s">
        <v>292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293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40" t="s">
        <v>3415</v>
      </c>
      <c r="D14" s="241"/>
      <c r="E14" s="241"/>
      <c r="F14" s="241"/>
      <c r="G14" s="241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1514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81" t="str">
        <f>C14</f>
        <v>Hloubení nezapažených jam a zářezů s urovnáním dna do předepsaného profilu a spádu Příplatek k cenám za lepivost horniny tř. 3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42" t="s">
        <v>2126</v>
      </c>
      <c r="D15" s="243"/>
      <c r="E15" s="243"/>
      <c r="F15" s="243"/>
      <c r="G15" s="243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1514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3416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287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3470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287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3471</v>
      </c>
      <c r="D18" s="158"/>
      <c r="E18" s="159">
        <v>0.81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287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7">
        <v>3</v>
      </c>
      <c r="B19" s="168" t="s">
        <v>2519</v>
      </c>
      <c r="C19" s="184" t="s">
        <v>2520</v>
      </c>
      <c r="D19" s="169" t="s">
        <v>290</v>
      </c>
      <c r="E19" s="170">
        <v>3.6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15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282</v>
      </c>
      <c r="T19" s="173" t="s">
        <v>283</v>
      </c>
      <c r="U19" s="157">
        <v>0</v>
      </c>
      <c r="V19" s="157">
        <f>ROUND(E19*U19,2)</f>
        <v>0</v>
      </c>
      <c r="W19" s="157"/>
      <c r="X19" s="157" t="s">
        <v>292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293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240" t="s">
        <v>2521</v>
      </c>
      <c r="D20" s="241"/>
      <c r="E20" s="241"/>
      <c r="F20" s="241"/>
      <c r="G20" s="241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1514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81" t="str">
        <f>C20</f>
        <v>Hloubení zapažených i nezapažených rýh šířky do 600 mm  s urovnáním dna do předepsaného profilu a spádu v hornině tř. 3 do 100 m3</v>
      </c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5" t="s">
        <v>3419</v>
      </c>
      <c r="D21" s="158"/>
      <c r="E21" s="159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287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1385</v>
      </c>
      <c r="D22" s="158"/>
      <c r="E22" s="159">
        <v>3.6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287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7">
        <v>4</v>
      </c>
      <c r="B23" s="168" t="s">
        <v>2524</v>
      </c>
      <c r="C23" s="184" t="s">
        <v>2525</v>
      </c>
      <c r="D23" s="169" t="s">
        <v>290</v>
      </c>
      <c r="E23" s="170">
        <v>1.08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15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/>
      <c r="S23" s="172" t="s">
        <v>282</v>
      </c>
      <c r="T23" s="173" t="s">
        <v>283</v>
      </c>
      <c r="U23" s="157">
        <v>0</v>
      </c>
      <c r="V23" s="157">
        <f>ROUND(E23*U23,2)</f>
        <v>0</v>
      </c>
      <c r="W23" s="157"/>
      <c r="X23" s="157" t="s">
        <v>292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293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55"/>
      <c r="B24" s="156"/>
      <c r="C24" s="240" t="s">
        <v>2526</v>
      </c>
      <c r="D24" s="241"/>
      <c r="E24" s="241"/>
      <c r="F24" s="241"/>
      <c r="G24" s="241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1514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81" t="str">
        <f>C24</f>
        <v>Hloubení zapažených i nezapažených rýh šířky do 600 mm  s urovnáním dna do předepsaného profilu a spádu v hornině tř. 3 Příplatek k cenám za lepivost horniny tř. 3</v>
      </c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42" t="s">
        <v>2126</v>
      </c>
      <c r="D25" s="243"/>
      <c r="E25" s="243"/>
      <c r="F25" s="243"/>
      <c r="G25" s="243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1514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2527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287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3420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287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3421</v>
      </c>
      <c r="D28" s="158"/>
      <c r="E28" s="159">
        <v>1.08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287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5</v>
      </c>
      <c r="B29" s="168" t="s">
        <v>3472</v>
      </c>
      <c r="C29" s="184" t="s">
        <v>3473</v>
      </c>
      <c r="D29" s="169" t="s">
        <v>445</v>
      </c>
      <c r="E29" s="170">
        <v>12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15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282</v>
      </c>
      <c r="T29" s="173" t="s">
        <v>283</v>
      </c>
      <c r="U29" s="157">
        <v>0</v>
      </c>
      <c r="V29" s="157">
        <f>ROUND(E29*U29,2)</f>
        <v>0</v>
      </c>
      <c r="W29" s="157"/>
      <c r="X29" s="157" t="s">
        <v>292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293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240" t="s">
        <v>3474</v>
      </c>
      <c r="D30" s="241"/>
      <c r="E30" s="241"/>
      <c r="F30" s="241"/>
      <c r="G30" s="241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1514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81" t="str">
        <f>C30</f>
        <v>Řízený zemní protlak v hornině tř. 1 až 4, včetně protlačení trub vhloubce do 6 m vnějšího průměru vrtu přes 63 do 90 mm</v>
      </c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6</v>
      </c>
      <c r="B31" s="168" t="s">
        <v>2186</v>
      </c>
      <c r="C31" s="184" t="s">
        <v>3475</v>
      </c>
      <c r="D31" s="169" t="s">
        <v>445</v>
      </c>
      <c r="E31" s="170">
        <v>12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15</v>
      </c>
      <c r="M31" s="172">
        <f>G31*(1+L31/100)</f>
        <v>0</v>
      </c>
      <c r="N31" s="172">
        <v>7.1000000000000002E-4</v>
      </c>
      <c r="O31" s="172">
        <f>ROUND(E31*N31,2)</f>
        <v>0.01</v>
      </c>
      <c r="P31" s="172">
        <v>0</v>
      </c>
      <c r="Q31" s="172">
        <f>ROUND(E31*P31,2)</f>
        <v>0</v>
      </c>
      <c r="R31" s="172"/>
      <c r="S31" s="172" t="s">
        <v>282</v>
      </c>
      <c r="T31" s="173" t="s">
        <v>283</v>
      </c>
      <c r="U31" s="157">
        <v>0</v>
      </c>
      <c r="V31" s="157">
        <f>ROUND(E31*U31,2)</f>
        <v>0</v>
      </c>
      <c r="W31" s="157"/>
      <c r="X31" s="157" t="s">
        <v>284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285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240" t="s">
        <v>3475</v>
      </c>
      <c r="D32" s="241"/>
      <c r="E32" s="241"/>
      <c r="F32" s="241"/>
      <c r="G32" s="241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1514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7</v>
      </c>
      <c r="B33" s="168" t="s">
        <v>3476</v>
      </c>
      <c r="C33" s="184" t="s">
        <v>3477</v>
      </c>
      <c r="D33" s="169" t="s">
        <v>281</v>
      </c>
      <c r="E33" s="170">
        <v>2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15</v>
      </c>
      <c r="M33" s="172">
        <f>G33*(1+L33/100)</f>
        <v>0</v>
      </c>
      <c r="N33" s="172">
        <v>1.8000000000000001E-4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282</v>
      </c>
      <c r="T33" s="173" t="s">
        <v>283</v>
      </c>
      <c r="U33" s="157">
        <v>0</v>
      </c>
      <c r="V33" s="157">
        <f>ROUND(E33*U33,2)</f>
        <v>0</v>
      </c>
      <c r="W33" s="157"/>
      <c r="X33" s="157" t="s">
        <v>284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285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240" t="s">
        <v>3477</v>
      </c>
      <c r="D34" s="241"/>
      <c r="E34" s="241"/>
      <c r="F34" s="241"/>
      <c r="G34" s="241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1514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8</v>
      </c>
      <c r="B35" s="168" t="s">
        <v>2130</v>
      </c>
      <c r="C35" s="184" t="s">
        <v>2131</v>
      </c>
      <c r="D35" s="169" t="s">
        <v>290</v>
      </c>
      <c r="E35" s="170">
        <v>6.3000000000000007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15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/>
      <c r="S35" s="172" t="s">
        <v>282</v>
      </c>
      <c r="T35" s="173" t="s">
        <v>283</v>
      </c>
      <c r="U35" s="157">
        <v>0</v>
      </c>
      <c r="V35" s="157">
        <f>ROUND(E35*U35,2)</f>
        <v>0</v>
      </c>
      <c r="W35" s="157"/>
      <c r="X35" s="157" t="s">
        <v>292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293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55"/>
      <c r="B36" s="156"/>
      <c r="C36" s="240" t="s">
        <v>2132</v>
      </c>
      <c r="D36" s="241"/>
      <c r="E36" s="241"/>
      <c r="F36" s="241"/>
      <c r="G36" s="241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1514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81" t="str">
        <f>C36</f>
        <v>Svislé přemístění výkopku  bez naložení do dopravní nádoby avšak s vyprázdněním dopravní nádoby na hromadu nebo do dopravního prostředku z horniny tř. 1 až 4, při hloubce výkopu přes 1 do 2,5 m</v>
      </c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42" t="s">
        <v>2133</v>
      </c>
      <c r="D37" s="243"/>
      <c r="E37" s="243"/>
      <c r="F37" s="243"/>
      <c r="G37" s="243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1514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2530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287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3356</v>
      </c>
      <c r="D39" s="158"/>
      <c r="E39" s="159">
        <v>6.3000000000000007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287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9</v>
      </c>
      <c r="B40" s="168" t="s">
        <v>2134</v>
      </c>
      <c r="C40" s="184" t="s">
        <v>2135</v>
      </c>
      <c r="D40" s="169" t="s">
        <v>290</v>
      </c>
      <c r="E40" s="170">
        <v>10.440000000000001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15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/>
      <c r="S40" s="172" t="s">
        <v>282</v>
      </c>
      <c r="T40" s="173" t="s">
        <v>283</v>
      </c>
      <c r="U40" s="157">
        <v>0</v>
      </c>
      <c r="V40" s="157">
        <f>ROUND(E40*U40,2)</f>
        <v>0</v>
      </c>
      <c r="W40" s="157"/>
      <c r="X40" s="157" t="s">
        <v>292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293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55"/>
      <c r="B41" s="156"/>
      <c r="C41" s="240" t="s">
        <v>2136</v>
      </c>
      <c r="D41" s="241"/>
      <c r="E41" s="241"/>
      <c r="F41" s="241"/>
      <c r="G41" s="241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1514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81" t="str">
        <f>C41</f>
        <v>Vodorovné přemístění výkopku nebo sypaniny po suchu  na obvyklém dopravním prostředku, bez naložení výkopku, avšak se složením bez rozhrnutí z horniny tř. 1 až 4 na vzdálenost přes 50 do 500 m</v>
      </c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242" t="s">
        <v>2137</v>
      </c>
      <c r="D42" s="243"/>
      <c r="E42" s="243"/>
      <c r="F42" s="243"/>
      <c r="G42" s="243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1514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242" t="s">
        <v>2138</v>
      </c>
      <c r="D43" s="243"/>
      <c r="E43" s="243"/>
      <c r="F43" s="243"/>
      <c r="G43" s="243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1514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2139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287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2139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287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3478</v>
      </c>
      <c r="D46" s="158"/>
      <c r="E46" s="159">
        <v>10.440000000000001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287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7">
        <v>10</v>
      </c>
      <c r="B47" s="168" t="s">
        <v>2141</v>
      </c>
      <c r="C47" s="184" t="s">
        <v>2142</v>
      </c>
      <c r="D47" s="169" t="s">
        <v>290</v>
      </c>
      <c r="E47" s="170">
        <v>1.08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15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/>
      <c r="S47" s="172" t="s">
        <v>282</v>
      </c>
      <c r="T47" s="173" t="s">
        <v>283</v>
      </c>
      <c r="U47" s="157">
        <v>0</v>
      </c>
      <c r="V47" s="157">
        <f>ROUND(E47*U47,2)</f>
        <v>0</v>
      </c>
      <c r="W47" s="157"/>
      <c r="X47" s="157" t="s">
        <v>292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293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55"/>
      <c r="B48" s="156"/>
      <c r="C48" s="240" t="s">
        <v>2143</v>
      </c>
      <c r="D48" s="241"/>
      <c r="E48" s="241"/>
      <c r="F48" s="241"/>
      <c r="G48" s="241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1514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81" t="str">
        <f>C48</f>
        <v>Vodorovné přemístění výkopku nebo sypaniny po suchu  na obvyklém dopravním prostředku, bez naložení výkopku, avšak se složením bez rozhrnutí z horniny tř. 1 až 4 na vzdálenost přes 9 000 do 10 000 m</v>
      </c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42" t="s">
        <v>2144</v>
      </c>
      <c r="D49" s="243"/>
      <c r="E49" s="243"/>
      <c r="F49" s="243"/>
      <c r="G49" s="243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1514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3424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287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3421</v>
      </c>
      <c r="D51" s="158"/>
      <c r="E51" s="159">
        <v>1.08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287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7">
        <v>11</v>
      </c>
      <c r="B52" s="168" t="s">
        <v>2535</v>
      </c>
      <c r="C52" s="184" t="s">
        <v>2536</v>
      </c>
      <c r="D52" s="169" t="s">
        <v>290</v>
      </c>
      <c r="E52" s="170">
        <v>6.3000000000000007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15</v>
      </c>
      <c r="M52" s="172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2"/>
      <c r="S52" s="172" t="s">
        <v>282</v>
      </c>
      <c r="T52" s="173" t="s">
        <v>283</v>
      </c>
      <c r="U52" s="157">
        <v>0</v>
      </c>
      <c r="V52" s="157">
        <f>ROUND(E52*U52,2)</f>
        <v>0</v>
      </c>
      <c r="W52" s="157"/>
      <c r="X52" s="157" t="s">
        <v>292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293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240" t="s">
        <v>2537</v>
      </c>
      <c r="D53" s="241"/>
      <c r="E53" s="241"/>
      <c r="F53" s="241"/>
      <c r="G53" s="241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1514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81" t="str">
        <f>C53</f>
        <v>Nakládání, skládání a překládání neulehlého výkopku nebo sypaniny  nakládání, množství do 100 m3, zhornin tř. 1 až 4</v>
      </c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242" t="s">
        <v>2150</v>
      </c>
      <c r="D54" s="243"/>
      <c r="E54" s="243"/>
      <c r="F54" s="243"/>
      <c r="G54" s="243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1514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42" t="s">
        <v>2151</v>
      </c>
      <c r="D55" s="243"/>
      <c r="E55" s="243"/>
      <c r="F55" s="243"/>
      <c r="G55" s="243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1514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2152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287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5" t="s">
        <v>2139</v>
      </c>
      <c r="D57" s="158"/>
      <c r="E57" s="159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287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3356</v>
      </c>
      <c r="D58" s="158"/>
      <c r="E58" s="159">
        <v>6.3000000000000007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287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7">
        <v>12</v>
      </c>
      <c r="B59" s="168" t="s">
        <v>2153</v>
      </c>
      <c r="C59" s="184" t="s">
        <v>2154</v>
      </c>
      <c r="D59" s="169" t="s">
        <v>290</v>
      </c>
      <c r="E59" s="170">
        <v>1.08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15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/>
      <c r="S59" s="172" t="s">
        <v>282</v>
      </c>
      <c r="T59" s="173" t="s">
        <v>283</v>
      </c>
      <c r="U59" s="157">
        <v>0</v>
      </c>
      <c r="V59" s="157">
        <f>ROUND(E59*U59,2)</f>
        <v>0</v>
      </c>
      <c r="W59" s="157"/>
      <c r="X59" s="157" t="s">
        <v>292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293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40" t="s">
        <v>2155</v>
      </c>
      <c r="D60" s="241"/>
      <c r="E60" s="241"/>
      <c r="F60" s="241"/>
      <c r="G60" s="241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1514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2152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287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5" t="s">
        <v>3421</v>
      </c>
      <c r="D62" s="158"/>
      <c r="E62" s="159">
        <v>1.08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287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67">
        <v>13</v>
      </c>
      <c r="B63" s="168" t="s">
        <v>2156</v>
      </c>
      <c r="C63" s="184" t="s">
        <v>2157</v>
      </c>
      <c r="D63" s="169" t="s">
        <v>364</v>
      </c>
      <c r="E63" s="170">
        <v>2.16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15</v>
      </c>
      <c r="M63" s="172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2"/>
      <c r="S63" s="172" t="s">
        <v>282</v>
      </c>
      <c r="T63" s="173" t="s">
        <v>283</v>
      </c>
      <c r="U63" s="157">
        <v>0</v>
      </c>
      <c r="V63" s="157">
        <f>ROUND(E63*U63,2)</f>
        <v>0</v>
      </c>
      <c r="W63" s="157"/>
      <c r="X63" s="157" t="s">
        <v>292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293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240" t="s">
        <v>2158</v>
      </c>
      <c r="D64" s="241"/>
      <c r="E64" s="241"/>
      <c r="F64" s="241"/>
      <c r="G64" s="241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1514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81" t="str">
        <f>C64</f>
        <v>Poplatek za uložení stavebního odpadu na skládce (skládkovné) zeminy a kameniva zatříděného do Katalogu odpadů pod kódem 170 504</v>
      </c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2152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287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3479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287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3480</v>
      </c>
      <c r="D67" s="158"/>
      <c r="E67" s="159">
        <v>2.16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287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7">
        <v>14</v>
      </c>
      <c r="B68" s="168" t="s">
        <v>2161</v>
      </c>
      <c r="C68" s="184" t="s">
        <v>2162</v>
      </c>
      <c r="D68" s="169" t="s">
        <v>290</v>
      </c>
      <c r="E68" s="170">
        <v>5.2200000000000006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15</v>
      </c>
      <c r="M68" s="172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2"/>
      <c r="S68" s="172" t="s">
        <v>282</v>
      </c>
      <c r="T68" s="173" t="s">
        <v>283</v>
      </c>
      <c r="U68" s="157">
        <v>0</v>
      </c>
      <c r="V68" s="157">
        <f>ROUND(E68*U68,2)</f>
        <v>0</v>
      </c>
      <c r="W68" s="157"/>
      <c r="X68" s="157" t="s">
        <v>292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293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55"/>
      <c r="B69" s="156"/>
      <c r="C69" s="240" t="s">
        <v>2163</v>
      </c>
      <c r="D69" s="241"/>
      <c r="E69" s="241"/>
      <c r="F69" s="241"/>
      <c r="G69" s="241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1514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81" t="str">
        <f>C69</f>
        <v>Zásyp sypaninou z jakékoliv horniny  s uložením výkopku ve vrstvách se zhutněním jam, šachet, rýh nebo kolem objektů v těchto vykopávkách</v>
      </c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3481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287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5" t="s">
        <v>3482</v>
      </c>
      <c r="D71" s="158"/>
      <c r="E71" s="159">
        <v>5.2200000000000006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287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67">
        <v>15</v>
      </c>
      <c r="B72" s="168" t="s">
        <v>2166</v>
      </c>
      <c r="C72" s="184" t="s">
        <v>2167</v>
      </c>
      <c r="D72" s="169" t="s">
        <v>290</v>
      </c>
      <c r="E72" s="170">
        <v>0.84000000000000008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15</v>
      </c>
      <c r="M72" s="172">
        <f>G72*(1+L72/100)</f>
        <v>0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72"/>
      <c r="S72" s="172" t="s">
        <v>282</v>
      </c>
      <c r="T72" s="173" t="s">
        <v>283</v>
      </c>
      <c r="U72" s="157">
        <v>0</v>
      </c>
      <c r="V72" s="157">
        <f>ROUND(E72*U72,2)</f>
        <v>0</v>
      </c>
      <c r="W72" s="157"/>
      <c r="X72" s="157" t="s">
        <v>292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293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55"/>
      <c r="B73" s="156"/>
      <c r="C73" s="240" t="s">
        <v>2168</v>
      </c>
      <c r="D73" s="241"/>
      <c r="E73" s="241"/>
      <c r="F73" s="241"/>
      <c r="G73" s="241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1514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81" t="str">
        <f>C73</f>
        <v>Obsypání potrubí strojně sypaninou z vhodných hornin tř. 1 až 4 nebo materiálem připraveným podél výkopu ve vzdálenosti do 3 m od jeho kraje, pro jakoukoliv hloubku výkopu a míru zhutnění bez prohození sypaniny</v>
      </c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5" t="s">
        <v>3430</v>
      </c>
      <c r="D74" s="158"/>
      <c r="E74" s="159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287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5" t="s">
        <v>3431</v>
      </c>
      <c r="D75" s="158"/>
      <c r="E75" s="159">
        <v>0.84000000000000008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287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7">
        <v>16</v>
      </c>
      <c r="B76" s="168" t="s">
        <v>2171</v>
      </c>
      <c r="C76" s="184" t="s">
        <v>2172</v>
      </c>
      <c r="D76" s="169" t="s">
        <v>364</v>
      </c>
      <c r="E76" s="170">
        <v>1.6800000000000002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15</v>
      </c>
      <c r="M76" s="172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2"/>
      <c r="S76" s="172" t="s">
        <v>282</v>
      </c>
      <c r="T76" s="173" t="s">
        <v>283</v>
      </c>
      <c r="U76" s="157">
        <v>0</v>
      </c>
      <c r="V76" s="157">
        <f>ROUND(E76*U76,2)</f>
        <v>0</v>
      </c>
      <c r="W76" s="157"/>
      <c r="X76" s="157" t="s">
        <v>284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285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240" t="s">
        <v>2172</v>
      </c>
      <c r="D77" s="241"/>
      <c r="E77" s="241"/>
      <c r="F77" s="241"/>
      <c r="G77" s="241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1514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2173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287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3432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287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3433</v>
      </c>
      <c r="D80" s="158"/>
      <c r="E80" s="159">
        <v>1.6800000000000002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287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1" t="s">
        <v>277</v>
      </c>
      <c r="B81" s="162" t="s">
        <v>156</v>
      </c>
      <c r="C81" s="183" t="s">
        <v>157</v>
      </c>
      <c r="D81" s="163"/>
      <c r="E81" s="164"/>
      <c r="F81" s="165"/>
      <c r="G81" s="165">
        <f>SUMIF(AG82:AG85,"&lt;&gt;NOR",G82:G85)</f>
        <v>0</v>
      </c>
      <c r="H81" s="165"/>
      <c r="I81" s="165">
        <f>SUM(I82:I85)</f>
        <v>0</v>
      </c>
      <c r="J81" s="165"/>
      <c r="K81" s="165">
        <f>SUM(K82:K85)</f>
        <v>0</v>
      </c>
      <c r="L81" s="165"/>
      <c r="M81" s="165">
        <f>SUM(M82:M85)</f>
        <v>0</v>
      </c>
      <c r="N81" s="165"/>
      <c r="O81" s="165">
        <f>SUM(O82:O85)</f>
        <v>0</v>
      </c>
      <c r="P81" s="165"/>
      <c r="Q81" s="165">
        <f>SUM(Q82:Q85)</f>
        <v>0</v>
      </c>
      <c r="R81" s="165"/>
      <c r="S81" s="165"/>
      <c r="T81" s="166"/>
      <c r="U81" s="160"/>
      <c r="V81" s="160">
        <f>SUM(V82:V85)</f>
        <v>0</v>
      </c>
      <c r="W81" s="160"/>
      <c r="X81" s="160"/>
      <c r="AG81" t="s">
        <v>278</v>
      </c>
    </row>
    <row r="82" spans="1:60" outlineLevel="1" x14ac:dyDescent="0.2">
      <c r="A82" s="167">
        <v>17</v>
      </c>
      <c r="B82" s="168" t="s">
        <v>2176</v>
      </c>
      <c r="C82" s="184" t="s">
        <v>2177</v>
      </c>
      <c r="D82" s="169" t="s">
        <v>290</v>
      </c>
      <c r="E82" s="170">
        <v>0.24000000000000002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15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/>
      <c r="S82" s="172" t="s">
        <v>282</v>
      </c>
      <c r="T82" s="173" t="s">
        <v>283</v>
      </c>
      <c r="U82" s="157">
        <v>0</v>
      </c>
      <c r="V82" s="157">
        <f>ROUND(E82*U82,2)</f>
        <v>0</v>
      </c>
      <c r="W82" s="157"/>
      <c r="X82" s="157" t="s">
        <v>292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293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240" t="s">
        <v>2178</v>
      </c>
      <c r="D83" s="241"/>
      <c r="E83" s="241"/>
      <c r="F83" s="241"/>
      <c r="G83" s="241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1514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5" t="s">
        <v>3483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287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5" t="s">
        <v>3484</v>
      </c>
      <c r="D85" s="158"/>
      <c r="E85" s="159">
        <v>0.24000000000000002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287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x14ac:dyDescent="0.2">
      <c r="A86" s="161" t="s">
        <v>277</v>
      </c>
      <c r="B86" s="162" t="s">
        <v>171</v>
      </c>
      <c r="C86" s="183" t="s">
        <v>172</v>
      </c>
      <c r="D86" s="163"/>
      <c r="E86" s="164"/>
      <c r="F86" s="165"/>
      <c r="G86" s="165">
        <f>SUMIF(AG87:AG102,"&lt;&gt;NOR",G87:G102)</f>
        <v>0</v>
      </c>
      <c r="H86" s="165"/>
      <c r="I86" s="165">
        <f>SUM(I87:I102)</f>
        <v>0</v>
      </c>
      <c r="J86" s="165"/>
      <c r="K86" s="165">
        <f>SUM(K87:K102)</f>
        <v>0</v>
      </c>
      <c r="L86" s="165"/>
      <c r="M86" s="165">
        <f>SUM(M87:M102)</f>
        <v>0</v>
      </c>
      <c r="N86" s="165"/>
      <c r="O86" s="165">
        <f>SUM(O87:O102)</f>
        <v>0.01</v>
      </c>
      <c r="P86" s="165"/>
      <c r="Q86" s="165">
        <f>SUM(Q87:Q102)</f>
        <v>0</v>
      </c>
      <c r="R86" s="165"/>
      <c r="S86" s="165"/>
      <c r="T86" s="166"/>
      <c r="U86" s="160"/>
      <c r="V86" s="160">
        <f>SUM(V87:V102)</f>
        <v>0</v>
      </c>
      <c r="W86" s="160"/>
      <c r="X86" s="160"/>
      <c r="AG86" t="s">
        <v>278</v>
      </c>
    </row>
    <row r="87" spans="1:60" ht="22.5" outlineLevel="1" x14ac:dyDescent="0.2">
      <c r="A87" s="167">
        <v>18</v>
      </c>
      <c r="B87" s="168" t="s">
        <v>3485</v>
      </c>
      <c r="C87" s="184" t="s">
        <v>3486</v>
      </c>
      <c r="D87" s="169" t="s">
        <v>445</v>
      </c>
      <c r="E87" s="170">
        <v>17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15</v>
      </c>
      <c r="M87" s="172">
        <f>G87*(1+L87/100)</f>
        <v>0</v>
      </c>
      <c r="N87" s="172">
        <v>0</v>
      </c>
      <c r="O87" s="172">
        <f>ROUND(E87*N87,2)</f>
        <v>0</v>
      </c>
      <c r="P87" s="172">
        <v>0</v>
      </c>
      <c r="Q87" s="172">
        <f>ROUND(E87*P87,2)</f>
        <v>0</v>
      </c>
      <c r="R87" s="172"/>
      <c r="S87" s="172" t="s">
        <v>282</v>
      </c>
      <c r="T87" s="173" t="s">
        <v>283</v>
      </c>
      <c r="U87" s="157">
        <v>0</v>
      </c>
      <c r="V87" s="157">
        <f>ROUND(E87*U87,2)</f>
        <v>0</v>
      </c>
      <c r="W87" s="157"/>
      <c r="X87" s="157" t="s">
        <v>292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293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240" t="s">
        <v>3487</v>
      </c>
      <c r="D88" s="241"/>
      <c r="E88" s="241"/>
      <c r="F88" s="241"/>
      <c r="G88" s="241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1514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81" t="str">
        <f>C88</f>
        <v>Montáž potrubí zplastů v otevřeném výkopu z polyetylenu PE 100 svařovaných elektrotvarovkou SDR 11/PN16 D 40 x 3,7 mm</v>
      </c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67">
        <v>19</v>
      </c>
      <c r="B89" s="168" t="s">
        <v>3488</v>
      </c>
      <c r="C89" s="184" t="s">
        <v>3489</v>
      </c>
      <c r="D89" s="169" t="s">
        <v>445</v>
      </c>
      <c r="E89" s="170">
        <v>17</v>
      </c>
      <c r="F89" s="171"/>
      <c r="G89" s="172">
        <f>ROUND(E89*F89,2)</f>
        <v>0</v>
      </c>
      <c r="H89" s="171"/>
      <c r="I89" s="172">
        <f>ROUND(E89*H89,2)</f>
        <v>0</v>
      </c>
      <c r="J89" s="171"/>
      <c r="K89" s="172">
        <f>ROUND(E89*J89,2)</f>
        <v>0</v>
      </c>
      <c r="L89" s="172">
        <v>15</v>
      </c>
      <c r="M89" s="172">
        <f>G89*(1+L89/100)</f>
        <v>0</v>
      </c>
      <c r="N89" s="172">
        <v>4.3000000000000004E-4</v>
      </c>
      <c r="O89" s="172">
        <f>ROUND(E89*N89,2)</f>
        <v>0.01</v>
      </c>
      <c r="P89" s="172">
        <v>0</v>
      </c>
      <c r="Q89" s="172">
        <f>ROUND(E89*P89,2)</f>
        <v>0</v>
      </c>
      <c r="R89" s="172"/>
      <c r="S89" s="172" t="s">
        <v>282</v>
      </c>
      <c r="T89" s="173" t="s">
        <v>283</v>
      </c>
      <c r="U89" s="157">
        <v>0</v>
      </c>
      <c r="V89" s="157">
        <f>ROUND(E89*U89,2)</f>
        <v>0</v>
      </c>
      <c r="W89" s="157"/>
      <c r="X89" s="157" t="s">
        <v>292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293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240" t="s">
        <v>3489</v>
      </c>
      <c r="D90" s="241"/>
      <c r="E90" s="241"/>
      <c r="F90" s="241"/>
      <c r="G90" s="241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1514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67">
        <v>20</v>
      </c>
      <c r="B91" s="168" t="s">
        <v>3490</v>
      </c>
      <c r="C91" s="184" t="s">
        <v>3491</v>
      </c>
      <c r="D91" s="169" t="s">
        <v>281</v>
      </c>
      <c r="E91" s="170">
        <v>1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15</v>
      </c>
      <c r="M91" s="172">
        <f>G91*(1+L91/100)</f>
        <v>0</v>
      </c>
      <c r="N91" s="172">
        <v>0</v>
      </c>
      <c r="O91" s="172">
        <f>ROUND(E91*N91,2)</f>
        <v>0</v>
      </c>
      <c r="P91" s="172">
        <v>0</v>
      </c>
      <c r="Q91" s="172">
        <f>ROUND(E91*P91,2)</f>
        <v>0</v>
      </c>
      <c r="R91" s="172"/>
      <c r="S91" s="172" t="s">
        <v>282</v>
      </c>
      <c r="T91" s="173" t="s">
        <v>283</v>
      </c>
      <c r="U91" s="157">
        <v>0</v>
      </c>
      <c r="V91" s="157">
        <f>ROUND(E91*U91,2)</f>
        <v>0</v>
      </c>
      <c r="W91" s="157"/>
      <c r="X91" s="157" t="s">
        <v>292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293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240" t="s">
        <v>3492</v>
      </c>
      <c r="D92" s="241"/>
      <c r="E92" s="241"/>
      <c r="F92" s="241"/>
      <c r="G92" s="241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1514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67">
        <v>21</v>
      </c>
      <c r="B93" s="168" t="s">
        <v>3493</v>
      </c>
      <c r="C93" s="184" t="s">
        <v>3494</v>
      </c>
      <c r="D93" s="169" t="s">
        <v>281</v>
      </c>
      <c r="E93" s="170">
        <v>1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15</v>
      </c>
      <c r="M93" s="172">
        <f>G93*(1+L93/100)</f>
        <v>0</v>
      </c>
      <c r="N93" s="172">
        <v>8.0000000000000007E-5</v>
      </c>
      <c r="O93" s="172">
        <f>ROUND(E93*N93,2)</f>
        <v>0</v>
      </c>
      <c r="P93" s="172">
        <v>0</v>
      </c>
      <c r="Q93" s="172">
        <f>ROUND(E93*P93,2)</f>
        <v>0</v>
      </c>
      <c r="R93" s="172"/>
      <c r="S93" s="172" t="s">
        <v>282</v>
      </c>
      <c r="T93" s="173" t="s">
        <v>283</v>
      </c>
      <c r="U93" s="157">
        <v>0</v>
      </c>
      <c r="V93" s="157">
        <f>ROUND(E93*U93,2)</f>
        <v>0</v>
      </c>
      <c r="W93" s="157"/>
      <c r="X93" s="157" t="s">
        <v>284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285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40" t="s">
        <v>3494</v>
      </c>
      <c r="D94" s="241"/>
      <c r="E94" s="241"/>
      <c r="F94" s="241"/>
      <c r="G94" s="241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1514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67">
        <v>22</v>
      </c>
      <c r="B95" s="168" t="s">
        <v>3495</v>
      </c>
      <c r="C95" s="184" t="s">
        <v>3496</v>
      </c>
      <c r="D95" s="169" t="s">
        <v>281</v>
      </c>
      <c r="E95" s="170">
        <v>1</v>
      </c>
      <c r="F95" s="171"/>
      <c r="G95" s="172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15</v>
      </c>
      <c r="M95" s="172">
        <f>G95*(1+L95/100)</f>
        <v>0</v>
      </c>
      <c r="N95" s="172">
        <v>0</v>
      </c>
      <c r="O95" s="172">
        <f>ROUND(E95*N95,2)</f>
        <v>0</v>
      </c>
      <c r="P95" s="172">
        <v>0</v>
      </c>
      <c r="Q95" s="172">
        <f>ROUND(E95*P95,2)</f>
        <v>0</v>
      </c>
      <c r="R95" s="172"/>
      <c r="S95" s="172" t="s">
        <v>282</v>
      </c>
      <c r="T95" s="173" t="s">
        <v>283</v>
      </c>
      <c r="U95" s="157">
        <v>0</v>
      </c>
      <c r="V95" s="157">
        <f>ROUND(E95*U95,2)</f>
        <v>0</v>
      </c>
      <c r="W95" s="157"/>
      <c r="X95" s="157" t="s">
        <v>292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293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2.5" outlineLevel="1" x14ac:dyDescent="0.2">
      <c r="A96" s="155"/>
      <c r="B96" s="156"/>
      <c r="C96" s="240" t="s">
        <v>3497</v>
      </c>
      <c r="D96" s="241"/>
      <c r="E96" s="241"/>
      <c r="F96" s="241"/>
      <c r="G96" s="241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1514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81" t="str">
        <f>C96</f>
        <v>Montáž vodovodních armatur na potrubí navrtávacích pasů s ventilem Jt 1 MPa, na potrubí z trub litinových, ocelových nebo plastických hmot DN 150</v>
      </c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67">
        <v>23</v>
      </c>
      <c r="B97" s="168" t="s">
        <v>3498</v>
      </c>
      <c r="C97" s="184" t="s">
        <v>3499</v>
      </c>
      <c r="D97" s="169" t="s">
        <v>281</v>
      </c>
      <c r="E97" s="170">
        <v>1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15</v>
      </c>
      <c r="M97" s="172">
        <f>G97*(1+L97/100)</f>
        <v>0</v>
      </c>
      <c r="N97" s="172">
        <v>2.1000000000000003E-3</v>
      </c>
      <c r="O97" s="172">
        <f>ROUND(E97*N97,2)</f>
        <v>0</v>
      </c>
      <c r="P97" s="172">
        <v>0</v>
      </c>
      <c r="Q97" s="172">
        <f>ROUND(E97*P97,2)</f>
        <v>0</v>
      </c>
      <c r="R97" s="172"/>
      <c r="S97" s="172" t="s">
        <v>282</v>
      </c>
      <c r="T97" s="173" t="s">
        <v>283</v>
      </c>
      <c r="U97" s="157">
        <v>0</v>
      </c>
      <c r="V97" s="157">
        <f>ROUND(E97*U97,2)</f>
        <v>0</v>
      </c>
      <c r="W97" s="157"/>
      <c r="X97" s="157" t="s">
        <v>284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285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240" t="s">
        <v>3499</v>
      </c>
      <c r="D98" s="241"/>
      <c r="E98" s="241"/>
      <c r="F98" s="241"/>
      <c r="G98" s="241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1514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67">
        <v>24</v>
      </c>
      <c r="B99" s="168" t="s">
        <v>2214</v>
      </c>
      <c r="C99" s="184" t="s">
        <v>2215</v>
      </c>
      <c r="D99" s="169" t="s">
        <v>445</v>
      </c>
      <c r="E99" s="170">
        <v>17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15</v>
      </c>
      <c r="M99" s="172">
        <f>G99*(1+L99/100)</f>
        <v>0</v>
      </c>
      <c r="N99" s="172">
        <v>1.9000000000000001E-4</v>
      </c>
      <c r="O99" s="172">
        <f>ROUND(E99*N99,2)</f>
        <v>0</v>
      </c>
      <c r="P99" s="172">
        <v>0</v>
      </c>
      <c r="Q99" s="172">
        <f>ROUND(E99*P99,2)</f>
        <v>0</v>
      </c>
      <c r="R99" s="172"/>
      <c r="S99" s="172" t="s">
        <v>282</v>
      </c>
      <c r="T99" s="173" t="s">
        <v>283</v>
      </c>
      <c r="U99" s="157">
        <v>0</v>
      </c>
      <c r="V99" s="157">
        <f>ROUND(E99*U99,2)</f>
        <v>0</v>
      </c>
      <c r="W99" s="157"/>
      <c r="X99" s="157" t="s">
        <v>292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293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240" t="s">
        <v>2216</v>
      </c>
      <c r="D100" s="241"/>
      <c r="E100" s="241"/>
      <c r="F100" s="241"/>
      <c r="G100" s="241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1514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7">
        <v>25</v>
      </c>
      <c r="B101" s="168" t="s">
        <v>2217</v>
      </c>
      <c r="C101" s="184" t="s">
        <v>2218</v>
      </c>
      <c r="D101" s="169" t="s">
        <v>445</v>
      </c>
      <c r="E101" s="170">
        <v>4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15</v>
      </c>
      <c r="M101" s="172">
        <f>G101*(1+L101/100)</f>
        <v>0</v>
      </c>
      <c r="N101" s="172">
        <v>9.0000000000000006E-5</v>
      </c>
      <c r="O101" s="172">
        <f>ROUND(E101*N101,2)</f>
        <v>0</v>
      </c>
      <c r="P101" s="172">
        <v>0</v>
      </c>
      <c r="Q101" s="172">
        <f>ROUND(E101*P101,2)</f>
        <v>0</v>
      </c>
      <c r="R101" s="172"/>
      <c r="S101" s="172" t="s">
        <v>282</v>
      </c>
      <c r="T101" s="173" t="s">
        <v>283</v>
      </c>
      <c r="U101" s="157">
        <v>0</v>
      </c>
      <c r="V101" s="157">
        <f>ROUND(E101*U101,2)</f>
        <v>0</v>
      </c>
      <c r="W101" s="157"/>
      <c r="X101" s="157" t="s">
        <v>292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293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240" t="s">
        <v>2219</v>
      </c>
      <c r="D102" s="241"/>
      <c r="E102" s="241"/>
      <c r="F102" s="241"/>
      <c r="G102" s="241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1514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161" t="s">
        <v>277</v>
      </c>
      <c r="B103" s="162" t="s">
        <v>193</v>
      </c>
      <c r="C103" s="183" t="s">
        <v>194</v>
      </c>
      <c r="D103" s="163"/>
      <c r="E103" s="164"/>
      <c r="F103" s="165"/>
      <c r="G103" s="165">
        <f>SUMIF(AG104:AG107,"&lt;&gt;NOR",G104:G107)</f>
        <v>0</v>
      </c>
      <c r="H103" s="165"/>
      <c r="I103" s="165">
        <f>SUM(I104:I107)</f>
        <v>0</v>
      </c>
      <c r="J103" s="165"/>
      <c r="K103" s="165">
        <f>SUM(K104:K107)</f>
        <v>0</v>
      </c>
      <c r="L103" s="165"/>
      <c r="M103" s="165">
        <f>SUM(M104:M107)</f>
        <v>0</v>
      </c>
      <c r="N103" s="165"/>
      <c r="O103" s="165">
        <f>SUM(O104:O107)</f>
        <v>0</v>
      </c>
      <c r="P103" s="165"/>
      <c r="Q103" s="165">
        <f>SUM(Q104:Q107)</f>
        <v>0</v>
      </c>
      <c r="R103" s="165"/>
      <c r="S103" s="165"/>
      <c r="T103" s="166"/>
      <c r="U103" s="160"/>
      <c r="V103" s="160">
        <f>SUM(V104:V107)</f>
        <v>0</v>
      </c>
      <c r="W103" s="160"/>
      <c r="X103" s="160"/>
      <c r="AG103" t="s">
        <v>278</v>
      </c>
    </row>
    <row r="104" spans="1:60" outlineLevel="1" x14ac:dyDescent="0.2">
      <c r="A104" s="167">
        <v>26</v>
      </c>
      <c r="B104" s="168" t="s">
        <v>2565</v>
      </c>
      <c r="C104" s="184" t="s">
        <v>2566</v>
      </c>
      <c r="D104" s="169" t="s">
        <v>364</v>
      </c>
      <c r="E104" s="170">
        <v>1.3000000000000001E-2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15</v>
      </c>
      <c r="M104" s="172">
        <f>G104*(1+L104/100)</f>
        <v>0</v>
      </c>
      <c r="N104" s="172">
        <v>0</v>
      </c>
      <c r="O104" s="172">
        <f>ROUND(E104*N104,2)</f>
        <v>0</v>
      </c>
      <c r="P104" s="172">
        <v>0</v>
      </c>
      <c r="Q104" s="172">
        <f>ROUND(E104*P104,2)</f>
        <v>0</v>
      </c>
      <c r="R104" s="172"/>
      <c r="S104" s="172" t="s">
        <v>282</v>
      </c>
      <c r="T104" s="173" t="s">
        <v>283</v>
      </c>
      <c r="U104" s="157">
        <v>0</v>
      </c>
      <c r="V104" s="157">
        <f>ROUND(E104*U104,2)</f>
        <v>0</v>
      </c>
      <c r="W104" s="157"/>
      <c r="X104" s="157" t="s">
        <v>292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293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1" x14ac:dyDescent="0.2">
      <c r="A105" s="155"/>
      <c r="B105" s="156"/>
      <c r="C105" s="240" t="s">
        <v>2567</v>
      </c>
      <c r="D105" s="241"/>
      <c r="E105" s="241"/>
      <c r="F105" s="241"/>
      <c r="G105" s="241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1514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81" t="str">
        <f>C105</f>
        <v>Přesun hmot pro trubní vedení hloubené ztrub z plastických hmot nebo sklolaminátových pro vodovody nebo kanalizace v otevřeném výkopu dopravní vzdálenost do 15 m</v>
      </c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67">
        <v>27</v>
      </c>
      <c r="B106" s="168" t="s">
        <v>2568</v>
      </c>
      <c r="C106" s="184" t="s">
        <v>2569</v>
      </c>
      <c r="D106" s="169" t="s">
        <v>364</v>
      </c>
      <c r="E106" s="170">
        <v>1.3000000000000001E-2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15</v>
      </c>
      <c r="M106" s="172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2"/>
      <c r="S106" s="172" t="s">
        <v>282</v>
      </c>
      <c r="T106" s="173" t="s">
        <v>283</v>
      </c>
      <c r="U106" s="157">
        <v>0</v>
      </c>
      <c r="V106" s="157">
        <f>ROUND(E106*U106,2)</f>
        <v>0</v>
      </c>
      <c r="W106" s="157"/>
      <c r="X106" s="157" t="s">
        <v>292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293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 x14ac:dyDescent="0.2">
      <c r="A107" s="155"/>
      <c r="B107" s="156"/>
      <c r="C107" s="240" t="s">
        <v>2570</v>
      </c>
      <c r="D107" s="241"/>
      <c r="E107" s="241"/>
      <c r="F107" s="241"/>
      <c r="G107" s="241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1514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81" t="str">
        <f>C107</f>
        <v>Přesun hmot pro trubní vedení hloubené ztrub z plastických hmot nebo sklolaminátových Příplatek k cenám za zvětšený přesun přes vymezenou největší dopravní vzdálenost do 500 m</v>
      </c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61" t="s">
        <v>277</v>
      </c>
      <c r="B108" s="162" t="s">
        <v>212</v>
      </c>
      <c r="C108" s="183" t="s">
        <v>213</v>
      </c>
      <c r="D108" s="163"/>
      <c r="E108" s="164"/>
      <c r="F108" s="165"/>
      <c r="G108" s="165">
        <f>SUMIF(AG109:AG120,"&lt;&gt;NOR",G109:G120)</f>
        <v>0</v>
      </c>
      <c r="H108" s="165"/>
      <c r="I108" s="165">
        <f>SUM(I109:I120)</f>
        <v>0</v>
      </c>
      <c r="J108" s="165"/>
      <c r="K108" s="165">
        <f>SUM(K109:K120)</f>
        <v>0</v>
      </c>
      <c r="L108" s="165"/>
      <c r="M108" s="165">
        <f>SUM(M109:M120)</f>
        <v>0</v>
      </c>
      <c r="N108" s="165"/>
      <c r="O108" s="165">
        <f>SUM(O109:O120)</f>
        <v>0.01</v>
      </c>
      <c r="P108" s="165"/>
      <c r="Q108" s="165">
        <f>SUM(Q109:Q120)</f>
        <v>0</v>
      </c>
      <c r="R108" s="165"/>
      <c r="S108" s="165"/>
      <c r="T108" s="166"/>
      <c r="U108" s="160"/>
      <c r="V108" s="160">
        <f>SUM(V109:V120)</f>
        <v>0</v>
      </c>
      <c r="W108" s="160"/>
      <c r="X108" s="160"/>
      <c r="AG108" t="s">
        <v>278</v>
      </c>
    </row>
    <row r="109" spans="1:60" outlineLevel="1" x14ac:dyDescent="0.2">
      <c r="A109" s="167">
        <v>28</v>
      </c>
      <c r="B109" s="168" t="s">
        <v>3500</v>
      </c>
      <c r="C109" s="184" t="s">
        <v>3501</v>
      </c>
      <c r="D109" s="169" t="s">
        <v>2372</v>
      </c>
      <c r="E109" s="170">
        <v>1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15</v>
      </c>
      <c r="M109" s="172">
        <f>G109*(1+L109/100)</f>
        <v>0</v>
      </c>
      <c r="N109" s="172">
        <v>4.5500000000000002E-3</v>
      </c>
      <c r="O109" s="172">
        <f>ROUND(E109*N109,2)</f>
        <v>0</v>
      </c>
      <c r="P109" s="172">
        <v>0</v>
      </c>
      <c r="Q109" s="172">
        <f>ROUND(E109*P109,2)</f>
        <v>0</v>
      </c>
      <c r="R109" s="172"/>
      <c r="S109" s="172" t="s">
        <v>282</v>
      </c>
      <c r="T109" s="173" t="s">
        <v>283</v>
      </c>
      <c r="U109" s="157">
        <v>0</v>
      </c>
      <c r="V109" s="157">
        <f>ROUND(E109*U109,2)</f>
        <v>0</v>
      </c>
      <c r="W109" s="157"/>
      <c r="X109" s="157" t="s">
        <v>292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1242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240" t="s">
        <v>3502</v>
      </c>
      <c r="D110" s="241"/>
      <c r="E110" s="241"/>
      <c r="F110" s="241"/>
      <c r="G110" s="241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1514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67">
        <v>29</v>
      </c>
      <c r="B111" s="168" t="s">
        <v>3503</v>
      </c>
      <c r="C111" s="184" t="s">
        <v>3504</v>
      </c>
      <c r="D111" s="169" t="s">
        <v>2372</v>
      </c>
      <c r="E111" s="170">
        <v>1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15</v>
      </c>
      <c r="M111" s="172">
        <f>G111*(1+L111/100)</f>
        <v>0</v>
      </c>
      <c r="N111" s="172">
        <v>1.4000000000000002E-3</v>
      </c>
      <c r="O111" s="172">
        <f>ROUND(E111*N111,2)</f>
        <v>0</v>
      </c>
      <c r="P111" s="172">
        <v>0</v>
      </c>
      <c r="Q111" s="172">
        <f>ROUND(E111*P111,2)</f>
        <v>0</v>
      </c>
      <c r="R111" s="172"/>
      <c r="S111" s="172" t="s">
        <v>282</v>
      </c>
      <c r="T111" s="173" t="s">
        <v>283</v>
      </c>
      <c r="U111" s="157">
        <v>0</v>
      </c>
      <c r="V111" s="157">
        <f>ROUND(E111*U111,2)</f>
        <v>0</v>
      </c>
      <c r="W111" s="157"/>
      <c r="X111" s="157" t="s">
        <v>292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1242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240" t="s">
        <v>3505</v>
      </c>
      <c r="D112" s="241"/>
      <c r="E112" s="241"/>
      <c r="F112" s="241"/>
      <c r="G112" s="241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1514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67">
        <v>30</v>
      </c>
      <c r="B113" s="168" t="s">
        <v>3506</v>
      </c>
      <c r="C113" s="184" t="s">
        <v>3507</v>
      </c>
      <c r="D113" s="169" t="s">
        <v>281</v>
      </c>
      <c r="E113" s="170">
        <v>1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15</v>
      </c>
      <c r="M113" s="172">
        <f>G113*(1+L113/100)</f>
        <v>0</v>
      </c>
      <c r="N113" s="172">
        <v>8.8000000000000003E-4</v>
      </c>
      <c r="O113" s="172">
        <f>ROUND(E113*N113,2)</f>
        <v>0</v>
      </c>
      <c r="P113" s="172">
        <v>0</v>
      </c>
      <c r="Q113" s="172">
        <f>ROUND(E113*P113,2)</f>
        <v>0</v>
      </c>
      <c r="R113" s="172"/>
      <c r="S113" s="172" t="s">
        <v>282</v>
      </c>
      <c r="T113" s="173" t="s">
        <v>283</v>
      </c>
      <c r="U113" s="157">
        <v>0</v>
      </c>
      <c r="V113" s="157">
        <f>ROUND(E113*U113,2)</f>
        <v>0</v>
      </c>
      <c r="W113" s="157"/>
      <c r="X113" s="157" t="s">
        <v>292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1242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240" t="s">
        <v>3508</v>
      </c>
      <c r="D114" s="241"/>
      <c r="E114" s="241"/>
      <c r="F114" s="241"/>
      <c r="G114" s="241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1514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81" t="str">
        <f>C114</f>
        <v>Armatury se dvěma závity kohouty kulové PN 42 do 185°C plnoprůtokové vnitřní závit těžká řada G 1 1/4</v>
      </c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67">
        <v>31</v>
      </c>
      <c r="B115" s="168" t="s">
        <v>3509</v>
      </c>
      <c r="C115" s="184" t="s">
        <v>3510</v>
      </c>
      <c r="D115" s="169" t="s">
        <v>281</v>
      </c>
      <c r="E115" s="170">
        <v>1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15</v>
      </c>
      <c r="M115" s="172">
        <f>G115*(1+L115/100)</f>
        <v>0</v>
      </c>
      <c r="N115" s="172">
        <v>5.0000000000000001E-3</v>
      </c>
      <c r="O115" s="172">
        <f>ROUND(E115*N115,2)</f>
        <v>0.01</v>
      </c>
      <c r="P115" s="172">
        <v>0</v>
      </c>
      <c r="Q115" s="172">
        <f>ROUND(E115*P115,2)</f>
        <v>0</v>
      </c>
      <c r="R115" s="172"/>
      <c r="S115" s="172" t="s">
        <v>282</v>
      </c>
      <c r="T115" s="173" t="s">
        <v>283</v>
      </c>
      <c r="U115" s="157">
        <v>0</v>
      </c>
      <c r="V115" s="157">
        <f>ROUND(E115*U115,2)</f>
        <v>0</v>
      </c>
      <c r="W115" s="157"/>
      <c r="X115" s="157" t="s">
        <v>292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1242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240" t="s">
        <v>3511</v>
      </c>
      <c r="D116" s="241"/>
      <c r="E116" s="241"/>
      <c r="F116" s="241"/>
      <c r="G116" s="241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1514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67">
        <v>32</v>
      </c>
      <c r="B117" s="168" t="s">
        <v>3512</v>
      </c>
      <c r="C117" s="184" t="s">
        <v>3513</v>
      </c>
      <c r="D117" s="169" t="s">
        <v>281</v>
      </c>
      <c r="E117" s="170">
        <v>1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15</v>
      </c>
      <c r="M117" s="172">
        <f>G117*(1+L117/100)</f>
        <v>0</v>
      </c>
      <c r="N117" s="172">
        <v>1.7000000000000001E-4</v>
      </c>
      <c r="O117" s="172">
        <f>ROUND(E117*N117,2)</f>
        <v>0</v>
      </c>
      <c r="P117" s="172">
        <v>0</v>
      </c>
      <c r="Q117" s="172">
        <f>ROUND(E117*P117,2)</f>
        <v>0</v>
      </c>
      <c r="R117" s="172"/>
      <c r="S117" s="172" t="s">
        <v>282</v>
      </c>
      <c r="T117" s="173" t="s">
        <v>283</v>
      </c>
      <c r="U117" s="157">
        <v>0</v>
      </c>
      <c r="V117" s="157">
        <f>ROUND(E117*U117,2)</f>
        <v>0</v>
      </c>
      <c r="W117" s="157"/>
      <c r="X117" s="157" t="s">
        <v>292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1242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240" t="s">
        <v>3514</v>
      </c>
      <c r="D118" s="241"/>
      <c r="E118" s="241"/>
      <c r="F118" s="241"/>
      <c r="G118" s="241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1514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81" t="str">
        <f>C118</f>
        <v>Montáž plynoměrů při rekonstrukci plynoinstalací  s odvzdušněním a odzkoušením maximální průtok Q (m3/h) 6 m3/h</v>
      </c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67">
        <v>33</v>
      </c>
      <c r="B119" s="168" t="s">
        <v>3515</v>
      </c>
      <c r="C119" s="184" t="s">
        <v>3516</v>
      </c>
      <c r="D119" s="169" t="s">
        <v>281</v>
      </c>
      <c r="E119" s="170">
        <v>1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15</v>
      </c>
      <c r="M119" s="172">
        <f>G119*(1+L119/100)</f>
        <v>0</v>
      </c>
      <c r="N119" s="172">
        <v>1.9000000000000002E-3</v>
      </c>
      <c r="O119" s="172">
        <f>ROUND(E119*N119,2)</f>
        <v>0</v>
      </c>
      <c r="P119" s="172">
        <v>0</v>
      </c>
      <c r="Q119" s="172">
        <f>ROUND(E119*P119,2)</f>
        <v>0</v>
      </c>
      <c r="R119" s="172"/>
      <c r="S119" s="172" t="s">
        <v>282</v>
      </c>
      <c r="T119" s="173" t="s">
        <v>283</v>
      </c>
      <c r="U119" s="157">
        <v>0</v>
      </c>
      <c r="V119" s="157">
        <f>ROUND(E119*U119,2)</f>
        <v>0</v>
      </c>
      <c r="W119" s="157"/>
      <c r="X119" s="157" t="s">
        <v>284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285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240" t="s">
        <v>3517</v>
      </c>
      <c r="D120" s="241"/>
      <c r="E120" s="241"/>
      <c r="F120" s="241"/>
      <c r="G120" s="241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1514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x14ac:dyDescent="0.2">
      <c r="A121" s="161" t="s">
        <v>277</v>
      </c>
      <c r="B121" s="162" t="s">
        <v>197</v>
      </c>
      <c r="C121" s="183" t="s">
        <v>198</v>
      </c>
      <c r="D121" s="163"/>
      <c r="E121" s="164"/>
      <c r="F121" s="165"/>
      <c r="G121" s="165">
        <f>SUMIF(AG122:AG127,"&lt;&gt;NOR",G122:G127)</f>
        <v>0</v>
      </c>
      <c r="H121" s="165"/>
      <c r="I121" s="165">
        <f>SUM(I122:I127)</f>
        <v>0</v>
      </c>
      <c r="J121" s="165"/>
      <c r="K121" s="165">
        <f>SUM(K122:K127)</f>
        <v>0</v>
      </c>
      <c r="L121" s="165"/>
      <c r="M121" s="165">
        <f>SUM(M122:M127)</f>
        <v>0</v>
      </c>
      <c r="N121" s="165"/>
      <c r="O121" s="165">
        <f>SUM(O122:O127)</f>
        <v>0</v>
      </c>
      <c r="P121" s="165"/>
      <c r="Q121" s="165">
        <f>SUM(Q122:Q127)</f>
        <v>0</v>
      </c>
      <c r="R121" s="165"/>
      <c r="S121" s="165"/>
      <c r="T121" s="166"/>
      <c r="U121" s="160"/>
      <c r="V121" s="160">
        <f>SUM(V122:V127)</f>
        <v>0</v>
      </c>
      <c r="W121" s="160"/>
      <c r="X121" s="160"/>
      <c r="AG121" t="s">
        <v>278</v>
      </c>
    </row>
    <row r="122" spans="1:60" outlineLevel="1" x14ac:dyDescent="0.2">
      <c r="A122" s="167">
        <v>34</v>
      </c>
      <c r="B122" s="168" t="s">
        <v>3403</v>
      </c>
      <c r="C122" s="184" t="s">
        <v>3404</v>
      </c>
      <c r="D122" s="169" t="s">
        <v>2372</v>
      </c>
      <c r="E122" s="170">
        <v>1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15</v>
      </c>
      <c r="M122" s="172">
        <f>G122*(1+L122/100)</f>
        <v>0</v>
      </c>
      <c r="N122" s="172">
        <v>0</v>
      </c>
      <c r="O122" s="172">
        <f>ROUND(E122*N122,2)</f>
        <v>0</v>
      </c>
      <c r="P122" s="172">
        <v>0</v>
      </c>
      <c r="Q122" s="172">
        <f>ROUND(E122*P122,2)</f>
        <v>0</v>
      </c>
      <c r="R122" s="172"/>
      <c r="S122" s="172" t="s">
        <v>282</v>
      </c>
      <c r="T122" s="173" t="s">
        <v>283</v>
      </c>
      <c r="U122" s="157">
        <v>0</v>
      </c>
      <c r="V122" s="157">
        <f>ROUND(E122*U122,2)</f>
        <v>0</v>
      </c>
      <c r="W122" s="157"/>
      <c r="X122" s="157" t="s">
        <v>292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293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240" t="s">
        <v>3404</v>
      </c>
      <c r="D123" s="241"/>
      <c r="E123" s="241"/>
      <c r="F123" s="241"/>
      <c r="G123" s="241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1514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7">
        <v>35</v>
      </c>
      <c r="B124" s="168" t="s">
        <v>3405</v>
      </c>
      <c r="C124" s="184" t="s">
        <v>3406</v>
      </c>
      <c r="D124" s="169" t="s">
        <v>2372</v>
      </c>
      <c r="E124" s="170">
        <v>1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15</v>
      </c>
      <c r="M124" s="172">
        <f>G124*(1+L124/100)</f>
        <v>0</v>
      </c>
      <c r="N124" s="172">
        <v>0</v>
      </c>
      <c r="O124" s="172">
        <f>ROUND(E124*N124,2)</f>
        <v>0</v>
      </c>
      <c r="P124" s="172">
        <v>0</v>
      </c>
      <c r="Q124" s="172">
        <f>ROUND(E124*P124,2)</f>
        <v>0</v>
      </c>
      <c r="R124" s="172"/>
      <c r="S124" s="172" t="s">
        <v>282</v>
      </c>
      <c r="T124" s="173" t="s">
        <v>283</v>
      </c>
      <c r="U124" s="157">
        <v>0</v>
      </c>
      <c r="V124" s="157">
        <f>ROUND(E124*U124,2)</f>
        <v>0</v>
      </c>
      <c r="W124" s="157"/>
      <c r="X124" s="157" t="s">
        <v>292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293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240" t="s">
        <v>3406</v>
      </c>
      <c r="D125" s="241"/>
      <c r="E125" s="241"/>
      <c r="F125" s="241"/>
      <c r="G125" s="241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1514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67">
        <v>36</v>
      </c>
      <c r="B126" s="168" t="s">
        <v>2504</v>
      </c>
      <c r="C126" s="184" t="s">
        <v>2505</v>
      </c>
      <c r="D126" s="169" t="s">
        <v>2372</v>
      </c>
      <c r="E126" s="170">
        <v>1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15</v>
      </c>
      <c r="M126" s="172">
        <f>G126*(1+L126/100)</f>
        <v>0</v>
      </c>
      <c r="N126" s="172">
        <v>0</v>
      </c>
      <c r="O126" s="172">
        <f>ROUND(E126*N126,2)</f>
        <v>0</v>
      </c>
      <c r="P126" s="172">
        <v>0</v>
      </c>
      <c r="Q126" s="172">
        <f>ROUND(E126*P126,2)</f>
        <v>0</v>
      </c>
      <c r="R126" s="172"/>
      <c r="S126" s="172" t="s">
        <v>282</v>
      </c>
      <c r="T126" s="173" t="s">
        <v>283</v>
      </c>
      <c r="U126" s="157">
        <v>0</v>
      </c>
      <c r="V126" s="157">
        <f>ROUND(E126*U126,2)</f>
        <v>0</v>
      </c>
      <c r="W126" s="157"/>
      <c r="X126" s="157" t="s">
        <v>292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293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240" t="s">
        <v>2505</v>
      </c>
      <c r="D127" s="241"/>
      <c r="E127" s="241"/>
      <c r="F127" s="241"/>
      <c r="G127" s="241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1514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x14ac:dyDescent="0.2">
      <c r="A128" s="161" t="s">
        <v>277</v>
      </c>
      <c r="B128" s="162" t="s">
        <v>199</v>
      </c>
      <c r="C128" s="183" t="s">
        <v>200</v>
      </c>
      <c r="D128" s="163"/>
      <c r="E128" s="164"/>
      <c r="F128" s="165"/>
      <c r="G128" s="165">
        <f>SUMIF(AG129:AG130,"&lt;&gt;NOR",G129:G130)</f>
        <v>0</v>
      </c>
      <c r="H128" s="165"/>
      <c r="I128" s="165">
        <f>SUM(I129:I130)</f>
        <v>0</v>
      </c>
      <c r="J128" s="165"/>
      <c r="K128" s="165">
        <f>SUM(K129:K130)</f>
        <v>0</v>
      </c>
      <c r="L128" s="165"/>
      <c r="M128" s="165">
        <f>SUM(M129:M130)</f>
        <v>0</v>
      </c>
      <c r="N128" s="165"/>
      <c r="O128" s="165">
        <f>SUM(O129:O130)</f>
        <v>0</v>
      </c>
      <c r="P128" s="165"/>
      <c r="Q128" s="165">
        <f>SUM(Q129:Q130)</f>
        <v>0</v>
      </c>
      <c r="R128" s="165"/>
      <c r="S128" s="165"/>
      <c r="T128" s="166"/>
      <c r="U128" s="160"/>
      <c r="V128" s="160">
        <f>SUM(V129:V130)</f>
        <v>0</v>
      </c>
      <c r="W128" s="160"/>
      <c r="X128" s="160"/>
      <c r="AG128" t="s">
        <v>278</v>
      </c>
    </row>
    <row r="129" spans="1:60" outlineLevel="1" x14ac:dyDescent="0.2">
      <c r="A129" s="167">
        <v>37</v>
      </c>
      <c r="B129" s="168" t="s">
        <v>2589</v>
      </c>
      <c r="C129" s="184" t="s">
        <v>2590</v>
      </c>
      <c r="D129" s="169" t="s">
        <v>2372</v>
      </c>
      <c r="E129" s="170">
        <v>1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15</v>
      </c>
      <c r="M129" s="172">
        <f>G129*(1+L129/100)</f>
        <v>0</v>
      </c>
      <c r="N129" s="172">
        <v>0</v>
      </c>
      <c r="O129" s="172">
        <f>ROUND(E129*N129,2)</f>
        <v>0</v>
      </c>
      <c r="P129" s="172">
        <v>0</v>
      </c>
      <c r="Q129" s="172">
        <f>ROUND(E129*P129,2)</f>
        <v>0</v>
      </c>
      <c r="R129" s="172"/>
      <c r="S129" s="172" t="s">
        <v>282</v>
      </c>
      <c r="T129" s="173" t="s">
        <v>283</v>
      </c>
      <c r="U129" s="157">
        <v>0</v>
      </c>
      <c r="V129" s="157">
        <f>ROUND(E129*U129,2)</f>
        <v>0</v>
      </c>
      <c r="W129" s="157"/>
      <c r="X129" s="157" t="s">
        <v>292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293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240" t="s">
        <v>2590</v>
      </c>
      <c r="D130" s="241"/>
      <c r="E130" s="241"/>
      <c r="F130" s="241"/>
      <c r="G130" s="241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1514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x14ac:dyDescent="0.2">
      <c r="A131" s="5"/>
      <c r="B131" s="6"/>
      <c r="C131" s="187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AE131">
        <v>15</v>
      </c>
      <c r="AF131">
        <v>21</v>
      </c>
    </row>
    <row r="132" spans="1:60" x14ac:dyDescent="0.2">
      <c r="A132" s="151"/>
      <c r="B132" s="152" t="s">
        <v>29</v>
      </c>
      <c r="C132" s="188"/>
      <c r="D132" s="153"/>
      <c r="E132" s="154"/>
      <c r="F132" s="154"/>
      <c r="G132" s="182">
        <f>G8+G81+G86+G103+G108+G121+G128</f>
        <v>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AE132">
        <f>SUMIF(L7:L130,AE131,G7:G130)</f>
        <v>0</v>
      </c>
      <c r="AF132">
        <f>SUMIF(L7:L130,AF131,G7:G130)</f>
        <v>0</v>
      </c>
      <c r="AG132" t="s">
        <v>1923</v>
      </c>
    </row>
    <row r="133" spans="1:60" x14ac:dyDescent="0.2">
      <c r="C133" s="189"/>
      <c r="D133" s="139"/>
      <c r="AG133" t="s">
        <v>1925</v>
      </c>
    </row>
    <row r="134" spans="1:60" x14ac:dyDescent="0.2">
      <c r="D134" s="139"/>
    </row>
    <row r="135" spans="1:60" x14ac:dyDescent="0.2">
      <c r="D135" s="139"/>
    </row>
    <row r="136" spans="1:60" x14ac:dyDescent="0.2">
      <c r="D136" s="139"/>
    </row>
    <row r="137" spans="1:60" x14ac:dyDescent="0.2">
      <c r="D137" s="139"/>
    </row>
    <row r="138" spans="1:60" x14ac:dyDescent="0.2">
      <c r="D138" s="139"/>
    </row>
    <row r="139" spans="1:60" x14ac:dyDescent="0.2">
      <c r="D139" s="139"/>
    </row>
    <row r="140" spans="1:60" x14ac:dyDescent="0.2">
      <c r="D140" s="139"/>
    </row>
    <row r="141" spans="1:60" x14ac:dyDescent="0.2">
      <c r="D141" s="139"/>
    </row>
    <row r="142" spans="1:60" x14ac:dyDescent="0.2">
      <c r="D142" s="139"/>
    </row>
    <row r="143" spans="1:60" x14ac:dyDescent="0.2">
      <c r="D143" s="139"/>
    </row>
    <row r="144" spans="1:60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9PiupVXE4U5ZT/TqCVnNQTlr1vfLkfUiVYbk949+0J8nOVXhzVZRPLLXmMrwCDUgbFTFkXL5VDSNj1JhmoVKEA==" saltValue="xBhEHU50WLsI7UD9rCPW1g==" spinCount="100000" sheet="1"/>
  <mergeCells count="49">
    <mergeCell ref="C14:G14"/>
    <mergeCell ref="A1:G1"/>
    <mergeCell ref="C2:G2"/>
    <mergeCell ref="C3:G3"/>
    <mergeCell ref="C4:G4"/>
    <mergeCell ref="C10:G10"/>
    <mergeCell ref="C43:G43"/>
    <mergeCell ref="C15:G15"/>
    <mergeCell ref="C20:G20"/>
    <mergeCell ref="C24:G24"/>
    <mergeCell ref="C25:G25"/>
    <mergeCell ref="C30:G30"/>
    <mergeCell ref="C32:G32"/>
    <mergeCell ref="C34:G34"/>
    <mergeCell ref="C36:G36"/>
    <mergeCell ref="C37:G37"/>
    <mergeCell ref="C41:G41"/>
    <mergeCell ref="C42:G42"/>
    <mergeCell ref="C88:G88"/>
    <mergeCell ref="C48:G48"/>
    <mergeCell ref="C49:G49"/>
    <mergeCell ref="C53:G53"/>
    <mergeCell ref="C54:G54"/>
    <mergeCell ref="C55:G55"/>
    <mergeCell ref="C60:G60"/>
    <mergeCell ref="C64:G64"/>
    <mergeCell ref="C69:G69"/>
    <mergeCell ref="C73:G73"/>
    <mergeCell ref="C77:G77"/>
    <mergeCell ref="C83:G83"/>
    <mergeCell ref="C114:G114"/>
    <mergeCell ref="C90:G90"/>
    <mergeCell ref="C92:G92"/>
    <mergeCell ref="C94:G94"/>
    <mergeCell ref="C96:G96"/>
    <mergeCell ref="C98:G98"/>
    <mergeCell ref="C100:G100"/>
    <mergeCell ref="C102:G102"/>
    <mergeCell ref="C105:G105"/>
    <mergeCell ref="C107:G107"/>
    <mergeCell ref="C110:G110"/>
    <mergeCell ref="C112:G112"/>
    <mergeCell ref="C130:G130"/>
    <mergeCell ref="C116:G116"/>
    <mergeCell ref="C118:G118"/>
    <mergeCell ref="C120:G120"/>
    <mergeCell ref="C123:G123"/>
    <mergeCell ref="C125:G125"/>
    <mergeCell ref="C127:G127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4" t="s">
        <v>251</v>
      </c>
      <c r="B1" s="244"/>
      <c r="C1" s="244"/>
      <c r="D1" s="244"/>
      <c r="E1" s="244"/>
      <c r="F1" s="244"/>
      <c r="G1" s="244"/>
      <c r="AG1" t="s">
        <v>252</v>
      </c>
    </row>
    <row r="2" spans="1:60" ht="24.95" customHeight="1" x14ac:dyDescent="0.2">
      <c r="A2" s="140" t="s">
        <v>7</v>
      </c>
      <c r="B2" s="75" t="s">
        <v>45</v>
      </c>
      <c r="C2" s="245" t="s">
        <v>46</v>
      </c>
      <c r="D2" s="246"/>
      <c r="E2" s="246"/>
      <c r="F2" s="246"/>
      <c r="G2" s="247"/>
      <c r="AG2" t="s">
        <v>253</v>
      </c>
    </row>
    <row r="3" spans="1:60" ht="24.95" customHeight="1" x14ac:dyDescent="0.2">
      <c r="A3" s="140" t="s">
        <v>8</v>
      </c>
      <c r="B3" s="75" t="s">
        <v>97</v>
      </c>
      <c r="C3" s="245" t="s">
        <v>98</v>
      </c>
      <c r="D3" s="246"/>
      <c r="E3" s="246"/>
      <c r="F3" s="246"/>
      <c r="G3" s="247"/>
      <c r="AC3" s="87" t="s">
        <v>3321</v>
      </c>
      <c r="AG3" t="s">
        <v>254</v>
      </c>
    </row>
    <row r="4" spans="1:60" ht="24.95" customHeight="1" x14ac:dyDescent="0.2">
      <c r="A4" s="141" t="s">
        <v>9</v>
      </c>
      <c r="B4" s="142" t="s">
        <v>50</v>
      </c>
      <c r="C4" s="248" t="s">
        <v>99</v>
      </c>
      <c r="D4" s="249"/>
      <c r="E4" s="249"/>
      <c r="F4" s="249"/>
      <c r="G4" s="250"/>
      <c r="AG4" t="s">
        <v>255</v>
      </c>
    </row>
    <row r="5" spans="1:60" x14ac:dyDescent="0.2">
      <c r="D5" s="139"/>
    </row>
    <row r="6" spans="1:60" ht="38.25" x14ac:dyDescent="0.2">
      <c r="A6" s="144" t="s">
        <v>256</v>
      </c>
      <c r="B6" s="146" t="s">
        <v>257</v>
      </c>
      <c r="C6" s="146" t="s">
        <v>258</v>
      </c>
      <c r="D6" s="145" t="s">
        <v>259</v>
      </c>
      <c r="E6" s="144" t="s">
        <v>260</v>
      </c>
      <c r="F6" s="143" t="s">
        <v>261</v>
      </c>
      <c r="G6" s="144" t="s">
        <v>29</v>
      </c>
      <c r="H6" s="147" t="s">
        <v>30</v>
      </c>
      <c r="I6" s="147" t="s">
        <v>262</v>
      </c>
      <c r="J6" s="147" t="s">
        <v>31</v>
      </c>
      <c r="K6" s="147" t="s">
        <v>263</v>
      </c>
      <c r="L6" s="147" t="s">
        <v>264</v>
      </c>
      <c r="M6" s="147" t="s">
        <v>265</v>
      </c>
      <c r="N6" s="147" t="s">
        <v>266</v>
      </c>
      <c r="O6" s="147" t="s">
        <v>267</v>
      </c>
      <c r="P6" s="147" t="s">
        <v>268</v>
      </c>
      <c r="Q6" s="147" t="s">
        <v>269</v>
      </c>
      <c r="R6" s="147" t="s">
        <v>270</v>
      </c>
      <c r="S6" s="147" t="s">
        <v>271</v>
      </c>
      <c r="T6" s="147" t="s">
        <v>272</v>
      </c>
      <c r="U6" s="147" t="s">
        <v>273</v>
      </c>
      <c r="V6" s="147" t="s">
        <v>274</v>
      </c>
      <c r="W6" s="147" t="s">
        <v>275</v>
      </c>
      <c r="X6" s="147" t="s">
        <v>276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277</v>
      </c>
      <c r="B8" s="162" t="s">
        <v>249</v>
      </c>
      <c r="C8" s="183" t="s">
        <v>27</v>
      </c>
      <c r="D8" s="163"/>
      <c r="E8" s="164"/>
      <c r="F8" s="165"/>
      <c r="G8" s="165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</v>
      </c>
      <c r="P8" s="165"/>
      <c r="Q8" s="165">
        <f>SUM(Q9:Q20)</f>
        <v>0</v>
      </c>
      <c r="R8" s="165"/>
      <c r="S8" s="165"/>
      <c r="T8" s="166"/>
      <c r="U8" s="160"/>
      <c r="V8" s="160">
        <f>SUM(V9:V20)</f>
        <v>0</v>
      </c>
      <c r="W8" s="160"/>
      <c r="X8" s="160"/>
      <c r="AG8" t="s">
        <v>278</v>
      </c>
    </row>
    <row r="9" spans="1:60" ht="22.5" outlineLevel="1" x14ac:dyDescent="0.2">
      <c r="A9" s="174">
        <v>1</v>
      </c>
      <c r="B9" s="175" t="s">
        <v>3518</v>
      </c>
      <c r="C9" s="186" t="s">
        <v>3519</v>
      </c>
      <c r="D9" s="176" t="s">
        <v>3520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15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291</v>
      </c>
      <c r="T9" s="180" t="s">
        <v>283</v>
      </c>
      <c r="U9" s="157">
        <v>0</v>
      </c>
      <c r="V9" s="157">
        <f>ROUND(E9*U9,2)</f>
        <v>0</v>
      </c>
      <c r="W9" s="157"/>
      <c r="X9" s="157" t="s">
        <v>292</v>
      </c>
      <c r="Y9" s="148"/>
      <c r="Z9" s="148"/>
      <c r="AA9" s="148"/>
      <c r="AB9" s="148"/>
      <c r="AC9" s="148"/>
      <c r="AD9" s="148"/>
      <c r="AE9" s="148"/>
      <c r="AF9" s="148"/>
      <c r="AG9" s="148" t="s">
        <v>1919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74">
        <v>2</v>
      </c>
      <c r="B10" s="175" t="s">
        <v>1929</v>
      </c>
      <c r="C10" s="186" t="s">
        <v>3521</v>
      </c>
      <c r="D10" s="176" t="s">
        <v>3520</v>
      </c>
      <c r="E10" s="177">
        <v>1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15</v>
      </c>
      <c r="M10" s="179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79"/>
      <c r="S10" s="179" t="s">
        <v>282</v>
      </c>
      <c r="T10" s="180" t="s">
        <v>283</v>
      </c>
      <c r="U10" s="157">
        <v>0</v>
      </c>
      <c r="V10" s="157">
        <f>ROUND(E10*U10,2)</f>
        <v>0</v>
      </c>
      <c r="W10" s="157"/>
      <c r="X10" s="157" t="s">
        <v>292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1919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3</v>
      </c>
      <c r="B11" s="168" t="s">
        <v>3522</v>
      </c>
      <c r="C11" s="184" t="s">
        <v>3523</v>
      </c>
      <c r="D11" s="169" t="s">
        <v>3520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15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 t="s">
        <v>456</v>
      </c>
      <c r="S11" s="172" t="s">
        <v>291</v>
      </c>
      <c r="T11" s="173" t="s">
        <v>283</v>
      </c>
      <c r="U11" s="157">
        <v>0</v>
      </c>
      <c r="V11" s="157">
        <f>ROUND(E11*U11,2)</f>
        <v>0</v>
      </c>
      <c r="W11" s="157"/>
      <c r="X11" s="157" t="s">
        <v>284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285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33.75" outlineLevel="1" x14ac:dyDescent="0.2">
      <c r="A12" s="155"/>
      <c r="B12" s="156"/>
      <c r="C12" s="240" t="s">
        <v>3524</v>
      </c>
      <c r="D12" s="241"/>
      <c r="E12" s="241"/>
      <c r="F12" s="241"/>
      <c r="G12" s="241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1514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81" t="str">
        <f>C12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4</v>
      </c>
      <c r="B13" s="168" t="s">
        <v>3525</v>
      </c>
      <c r="C13" s="184" t="s">
        <v>3526</v>
      </c>
      <c r="D13" s="169" t="s">
        <v>3520</v>
      </c>
      <c r="E13" s="170">
        <v>1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15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291</v>
      </c>
      <c r="T13" s="173" t="s">
        <v>283</v>
      </c>
      <c r="U13" s="157">
        <v>0</v>
      </c>
      <c r="V13" s="157">
        <f>ROUND(E13*U13,2)</f>
        <v>0</v>
      </c>
      <c r="W13" s="157"/>
      <c r="X13" s="157" t="s">
        <v>292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1919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33.75" outlineLevel="1" x14ac:dyDescent="0.2">
      <c r="A14" s="155"/>
      <c r="B14" s="156"/>
      <c r="C14" s="240" t="s">
        <v>3527</v>
      </c>
      <c r="D14" s="241"/>
      <c r="E14" s="241"/>
      <c r="F14" s="241"/>
      <c r="G14" s="241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1514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81" t="str">
        <f>C14</f>
        <v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7">
        <v>5</v>
      </c>
      <c r="B15" s="168" t="s">
        <v>3528</v>
      </c>
      <c r="C15" s="184" t="s">
        <v>3529</v>
      </c>
      <c r="D15" s="169" t="s">
        <v>3520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15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291</v>
      </c>
      <c r="T15" s="173" t="s">
        <v>283</v>
      </c>
      <c r="U15" s="157">
        <v>0</v>
      </c>
      <c r="V15" s="157">
        <f>ROUND(E15*U15,2)</f>
        <v>0</v>
      </c>
      <c r="W15" s="157"/>
      <c r="X15" s="157" t="s">
        <v>292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1919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55"/>
      <c r="B16" s="156"/>
      <c r="C16" s="240" t="s">
        <v>3530</v>
      </c>
      <c r="D16" s="241"/>
      <c r="E16" s="241"/>
      <c r="F16" s="241"/>
      <c r="G16" s="241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1514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81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6</v>
      </c>
      <c r="B17" s="168" t="s">
        <v>3531</v>
      </c>
      <c r="C17" s="184" t="s">
        <v>3532</v>
      </c>
      <c r="D17" s="169" t="s">
        <v>3520</v>
      </c>
      <c r="E17" s="170">
        <v>1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15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 t="s">
        <v>456</v>
      </c>
      <c r="S17" s="172" t="s">
        <v>291</v>
      </c>
      <c r="T17" s="173" t="s">
        <v>283</v>
      </c>
      <c r="U17" s="157">
        <v>0</v>
      </c>
      <c r="V17" s="157">
        <f>ROUND(E17*U17,2)</f>
        <v>0</v>
      </c>
      <c r="W17" s="157"/>
      <c r="X17" s="157" t="s">
        <v>284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285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33.75" outlineLevel="1" x14ac:dyDescent="0.2">
      <c r="A18" s="155"/>
      <c r="B18" s="156"/>
      <c r="C18" s="240" t="s">
        <v>3533</v>
      </c>
      <c r="D18" s="241"/>
      <c r="E18" s="241"/>
      <c r="F18" s="241"/>
      <c r="G18" s="241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1514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81" t="str">
        <f>C18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7">
        <v>7</v>
      </c>
      <c r="B19" s="168" t="s">
        <v>3534</v>
      </c>
      <c r="C19" s="184" t="s">
        <v>3535</v>
      </c>
      <c r="D19" s="169" t="s">
        <v>3520</v>
      </c>
      <c r="E19" s="170">
        <v>1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15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291</v>
      </c>
      <c r="T19" s="173" t="s">
        <v>283</v>
      </c>
      <c r="U19" s="157">
        <v>0</v>
      </c>
      <c r="V19" s="157">
        <f>ROUND(E19*U19,2)</f>
        <v>0</v>
      </c>
      <c r="W19" s="157"/>
      <c r="X19" s="157" t="s">
        <v>292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1919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240" t="s">
        <v>3536</v>
      </c>
      <c r="D20" s="241"/>
      <c r="E20" s="241"/>
      <c r="F20" s="241"/>
      <c r="G20" s="241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1514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1" t="s">
        <v>277</v>
      </c>
      <c r="B21" s="162" t="s">
        <v>250</v>
      </c>
      <c r="C21" s="183" t="s">
        <v>28</v>
      </c>
      <c r="D21" s="163"/>
      <c r="E21" s="164"/>
      <c r="F21" s="165"/>
      <c r="G21" s="165">
        <f>SUMIF(AG22:AG64,"&lt;&gt;NOR",G22:G64)</f>
        <v>0</v>
      </c>
      <c r="H21" s="165"/>
      <c r="I21" s="165">
        <f>SUM(I22:I64)</f>
        <v>0</v>
      </c>
      <c r="J21" s="165"/>
      <c r="K21" s="165">
        <f>SUM(K22:K64)</f>
        <v>0</v>
      </c>
      <c r="L21" s="165"/>
      <c r="M21" s="165">
        <f>SUM(M22:M64)</f>
        <v>0</v>
      </c>
      <c r="N21" s="165"/>
      <c r="O21" s="165">
        <f>SUM(O22:O64)</f>
        <v>0</v>
      </c>
      <c r="P21" s="165"/>
      <c r="Q21" s="165">
        <f>SUM(Q22:Q64)</f>
        <v>0</v>
      </c>
      <c r="R21" s="165"/>
      <c r="S21" s="165"/>
      <c r="T21" s="166"/>
      <c r="U21" s="160"/>
      <c r="V21" s="160">
        <f>SUM(V22:V64)</f>
        <v>0</v>
      </c>
      <c r="W21" s="160"/>
      <c r="X21" s="160"/>
      <c r="AG21" t="s">
        <v>278</v>
      </c>
    </row>
    <row r="22" spans="1:60" outlineLevel="1" x14ac:dyDescent="0.2">
      <c r="A22" s="167">
        <v>8</v>
      </c>
      <c r="B22" s="168" t="s">
        <v>3537</v>
      </c>
      <c r="C22" s="184" t="s">
        <v>3538</v>
      </c>
      <c r="D22" s="169" t="s">
        <v>3520</v>
      </c>
      <c r="E22" s="170">
        <v>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15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456</v>
      </c>
      <c r="S22" s="172" t="s">
        <v>291</v>
      </c>
      <c r="T22" s="173" t="s">
        <v>283</v>
      </c>
      <c r="U22" s="157">
        <v>0</v>
      </c>
      <c r="V22" s="157">
        <f>ROUND(E22*U22,2)</f>
        <v>0</v>
      </c>
      <c r="W22" s="157"/>
      <c r="X22" s="157" t="s">
        <v>284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285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40" t="s">
        <v>3539</v>
      </c>
      <c r="D23" s="241"/>
      <c r="E23" s="241"/>
      <c r="F23" s="241"/>
      <c r="G23" s="241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1514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7">
        <v>9</v>
      </c>
      <c r="B24" s="168" t="s">
        <v>3540</v>
      </c>
      <c r="C24" s="184" t="s">
        <v>3541</v>
      </c>
      <c r="D24" s="169" t="s">
        <v>3520</v>
      </c>
      <c r="E24" s="170">
        <v>1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15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/>
      <c r="S24" s="172" t="s">
        <v>291</v>
      </c>
      <c r="T24" s="173" t="s">
        <v>283</v>
      </c>
      <c r="U24" s="157">
        <v>0</v>
      </c>
      <c r="V24" s="157">
        <f>ROUND(E24*U24,2)</f>
        <v>0</v>
      </c>
      <c r="W24" s="157"/>
      <c r="X24" s="157" t="s">
        <v>292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1919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55"/>
      <c r="B25" s="156"/>
      <c r="C25" s="240" t="s">
        <v>3542</v>
      </c>
      <c r="D25" s="241"/>
      <c r="E25" s="241"/>
      <c r="F25" s="241"/>
      <c r="G25" s="241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1514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81" t="str">
        <f>C25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7">
        <v>10</v>
      </c>
      <c r="B26" s="168" t="s">
        <v>3543</v>
      </c>
      <c r="C26" s="184" t="s">
        <v>3544</v>
      </c>
      <c r="D26" s="169" t="s">
        <v>3520</v>
      </c>
      <c r="E26" s="170">
        <v>1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15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 t="s">
        <v>456</v>
      </c>
      <c r="S26" s="172" t="s">
        <v>291</v>
      </c>
      <c r="T26" s="173" t="s">
        <v>283</v>
      </c>
      <c r="U26" s="157">
        <v>0</v>
      </c>
      <c r="V26" s="157">
        <f>ROUND(E26*U26,2)</f>
        <v>0</v>
      </c>
      <c r="W26" s="157"/>
      <c r="X26" s="157" t="s">
        <v>284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285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33.75" outlineLevel="1" x14ac:dyDescent="0.2">
      <c r="A27" s="155"/>
      <c r="B27" s="156"/>
      <c r="C27" s="240" t="s">
        <v>3545</v>
      </c>
      <c r="D27" s="241"/>
      <c r="E27" s="241"/>
      <c r="F27" s="241"/>
      <c r="G27" s="241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1514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81" t="str">
        <f>C27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4">
        <v>11</v>
      </c>
      <c r="B28" s="175" t="s">
        <v>1093</v>
      </c>
      <c r="C28" s="186" t="s">
        <v>3546</v>
      </c>
      <c r="D28" s="176" t="s">
        <v>364</v>
      </c>
      <c r="E28" s="177">
        <v>14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15</v>
      </c>
      <c r="M28" s="179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79"/>
      <c r="S28" s="179" t="s">
        <v>282</v>
      </c>
      <c r="T28" s="180" t="s">
        <v>283</v>
      </c>
      <c r="U28" s="157">
        <v>0</v>
      </c>
      <c r="V28" s="157">
        <f>ROUND(E28*U28,2)</f>
        <v>0</v>
      </c>
      <c r="W28" s="157"/>
      <c r="X28" s="157" t="s">
        <v>292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1919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12</v>
      </c>
      <c r="B29" s="168" t="s">
        <v>3547</v>
      </c>
      <c r="C29" s="184" t="s">
        <v>3548</v>
      </c>
      <c r="D29" s="169" t="s">
        <v>3520</v>
      </c>
      <c r="E29" s="170">
        <v>1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15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 t="s">
        <v>456</v>
      </c>
      <c r="S29" s="172" t="s">
        <v>291</v>
      </c>
      <c r="T29" s="173" t="s">
        <v>283</v>
      </c>
      <c r="U29" s="157">
        <v>0</v>
      </c>
      <c r="V29" s="157">
        <f>ROUND(E29*U29,2)</f>
        <v>0</v>
      </c>
      <c r="W29" s="157"/>
      <c r="X29" s="157" t="s">
        <v>284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285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33.75" outlineLevel="1" x14ac:dyDescent="0.2">
      <c r="A30" s="155"/>
      <c r="B30" s="156"/>
      <c r="C30" s="240" t="s">
        <v>3549</v>
      </c>
      <c r="D30" s="241"/>
      <c r="E30" s="241"/>
      <c r="F30" s="241"/>
      <c r="G30" s="241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1514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81" t="str">
        <f>C30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13</v>
      </c>
      <c r="B31" s="168" t="s">
        <v>1097</v>
      </c>
      <c r="C31" s="184" t="s">
        <v>3550</v>
      </c>
      <c r="D31" s="169" t="s">
        <v>3520</v>
      </c>
      <c r="E31" s="170">
        <v>1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15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282</v>
      </c>
      <c r="T31" s="173" t="s">
        <v>283</v>
      </c>
      <c r="U31" s="157">
        <v>0</v>
      </c>
      <c r="V31" s="157">
        <f>ROUND(E31*U31,2)</f>
        <v>0</v>
      </c>
      <c r="W31" s="157"/>
      <c r="X31" s="157" t="s">
        <v>292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1919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240" t="s">
        <v>3551</v>
      </c>
      <c r="D32" s="241"/>
      <c r="E32" s="241"/>
      <c r="F32" s="241"/>
      <c r="G32" s="241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1514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4">
        <v>14</v>
      </c>
      <c r="B33" s="175" t="s">
        <v>824</v>
      </c>
      <c r="C33" s="186" t="s">
        <v>3552</v>
      </c>
      <c r="D33" s="176" t="s">
        <v>1164</v>
      </c>
      <c r="E33" s="177">
        <v>180</v>
      </c>
      <c r="F33" s="178"/>
      <c r="G33" s="179">
        <f t="shared" ref="G33:G47" si="0">ROUND(E33*F33,2)</f>
        <v>0</v>
      </c>
      <c r="H33" s="178"/>
      <c r="I33" s="179">
        <f t="shared" ref="I33:I47" si="1">ROUND(E33*H33,2)</f>
        <v>0</v>
      </c>
      <c r="J33" s="178"/>
      <c r="K33" s="179">
        <f t="shared" ref="K33:K47" si="2">ROUND(E33*J33,2)</f>
        <v>0</v>
      </c>
      <c r="L33" s="179">
        <v>15</v>
      </c>
      <c r="M33" s="179">
        <f t="shared" ref="M33:M47" si="3">G33*(1+L33/100)</f>
        <v>0</v>
      </c>
      <c r="N33" s="179">
        <v>0</v>
      </c>
      <c r="O33" s="179">
        <f t="shared" ref="O33:O47" si="4">ROUND(E33*N33,2)</f>
        <v>0</v>
      </c>
      <c r="P33" s="179">
        <v>0</v>
      </c>
      <c r="Q33" s="179">
        <f t="shared" ref="Q33:Q47" si="5">ROUND(E33*P33,2)</f>
        <v>0</v>
      </c>
      <c r="R33" s="179"/>
      <c r="S33" s="179" t="s">
        <v>282</v>
      </c>
      <c r="T33" s="180" t="s">
        <v>283</v>
      </c>
      <c r="U33" s="157">
        <v>0</v>
      </c>
      <c r="V33" s="157">
        <f t="shared" ref="V33:V47" si="6">ROUND(E33*U33,2)</f>
        <v>0</v>
      </c>
      <c r="W33" s="157"/>
      <c r="X33" s="157" t="s">
        <v>292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1919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74">
        <v>15</v>
      </c>
      <c r="B34" s="175" t="s">
        <v>3553</v>
      </c>
      <c r="C34" s="186" t="s">
        <v>3554</v>
      </c>
      <c r="D34" s="176" t="s">
        <v>1164</v>
      </c>
      <c r="E34" s="177">
        <v>65</v>
      </c>
      <c r="F34" s="178"/>
      <c r="G34" s="179">
        <f t="shared" si="0"/>
        <v>0</v>
      </c>
      <c r="H34" s="178"/>
      <c r="I34" s="179">
        <f t="shared" si="1"/>
        <v>0</v>
      </c>
      <c r="J34" s="178"/>
      <c r="K34" s="179">
        <f t="shared" si="2"/>
        <v>0</v>
      </c>
      <c r="L34" s="179">
        <v>15</v>
      </c>
      <c r="M34" s="179">
        <f t="shared" si="3"/>
        <v>0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79"/>
      <c r="S34" s="179" t="s">
        <v>282</v>
      </c>
      <c r="T34" s="180" t="s">
        <v>283</v>
      </c>
      <c r="U34" s="157">
        <v>0</v>
      </c>
      <c r="V34" s="157">
        <f t="shared" si="6"/>
        <v>0</v>
      </c>
      <c r="W34" s="157"/>
      <c r="X34" s="157" t="s">
        <v>292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1919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4">
        <v>16</v>
      </c>
      <c r="B35" s="175" t="s">
        <v>1189</v>
      </c>
      <c r="C35" s="186" t="s">
        <v>3555</v>
      </c>
      <c r="D35" s="176" t="s">
        <v>1164</v>
      </c>
      <c r="E35" s="177">
        <v>380</v>
      </c>
      <c r="F35" s="178"/>
      <c r="G35" s="179">
        <f t="shared" si="0"/>
        <v>0</v>
      </c>
      <c r="H35" s="178"/>
      <c r="I35" s="179">
        <f t="shared" si="1"/>
        <v>0</v>
      </c>
      <c r="J35" s="178"/>
      <c r="K35" s="179">
        <f t="shared" si="2"/>
        <v>0</v>
      </c>
      <c r="L35" s="179">
        <v>15</v>
      </c>
      <c r="M35" s="179">
        <f t="shared" si="3"/>
        <v>0</v>
      </c>
      <c r="N35" s="179">
        <v>0</v>
      </c>
      <c r="O35" s="179">
        <f t="shared" si="4"/>
        <v>0</v>
      </c>
      <c r="P35" s="179">
        <v>0</v>
      </c>
      <c r="Q35" s="179">
        <f t="shared" si="5"/>
        <v>0</v>
      </c>
      <c r="R35" s="179"/>
      <c r="S35" s="179" t="s">
        <v>282</v>
      </c>
      <c r="T35" s="180" t="s">
        <v>283</v>
      </c>
      <c r="U35" s="157">
        <v>0</v>
      </c>
      <c r="V35" s="157">
        <f t="shared" si="6"/>
        <v>0</v>
      </c>
      <c r="W35" s="157"/>
      <c r="X35" s="157" t="s">
        <v>292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1919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17</v>
      </c>
      <c r="B36" s="175" t="s">
        <v>3556</v>
      </c>
      <c r="C36" s="186" t="s">
        <v>3557</v>
      </c>
      <c r="D36" s="176" t="s">
        <v>1164</v>
      </c>
      <c r="E36" s="177">
        <v>65</v>
      </c>
      <c r="F36" s="178"/>
      <c r="G36" s="179">
        <f t="shared" si="0"/>
        <v>0</v>
      </c>
      <c r="H36" s="178"/>
      <c r="I36" s="179">
        <f t="shared" si="1"/>
        <v>0</v>
      </c>
      <c r="J36" s="178"/>
      <c r="K36" s="179">
        <f t="shared" si="2"/>
        <v>0</v>
      </c>
      <c r="L36" s="179">
        <v>15</v>
      </c>
      <c r="M36" s="179">
        <f t="shared" si="3"/>
        <v>0</v>
      </c>
      <c r="N36" s="179">
        <v>0</v>
      </c>
      <c r="O36" s="179">
        <f t="shared" si="4"/>
        <v>0</v>
      </c>
      <c r="P36" s="179">
        <v>0</v>
      </c>
      <c r="Q36" s="179">
        <f t="shared" si="5"/>
        <v>0</v>
      </c>
      <c r="R36" s="179"/>
      <c r="S36" s="179" t="s">
        <v>282</v>
      </c>
      <c r="T36" s="180" t="s">
        <v>283</v>
      </c>
      <c r="U36" s="157">
        <v>0</v>
      </c>
      <c r="V36" s="157">
        <f t="shared" si="6"/>
        <v>0</v>
      </c>
      <c r="W36" s="157"/>
      <c r="X36" s="157" t="s">
        <v>292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1919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4">
        <v>18</v>
      </c>
      <c r="B37" s="175" t="s">
        <v>3558</v>
      </c>
      <c r="C37" s="186" t="s">
        <v>3559</v>
      </c>
      <c r="D37" s="176" t="s">
        <v>1164</v>
      </c>
      <c r="E37" s="177">
        <v>100</v>
      </c>
      <c r="F37" s="178"/>
      <c r="G37" s="179">
        <f t="shared" si="0"/>
        <v>0</v>
      </c>
      <c r="H37" s="178"/>
      <c r="I37" s="179">
        <f t="shared" si="1"/>
        <v>0</v>
      </c>
      <c r="J37" s="178"/>
      <c r="K37" s="179">
        <f t="shared" si="2"/>
        <v>0</v>
      </c>
      <c r="L37" s="179">
        <v>15</v>
      </c>
      <c r="M37" s="179">
        <f t="shared" si="3"/>
        <v>0</v>
      </c>
      <c r="N37" s="179">
        <v>0</v>
      </c>
      <c r="O37" s="179">
        <f t="shared" si="4"/>
        <v>0</v>
      </c>
      <c r="P37" s="179">
        <v>0</v>
      </c>
      <c r="Q37" s="179">
        <f t="shared" si="5"/>
        <v>0</v>
      </c>
      <c r="R37" s="179"/>
      <c r="S37" s="179" t="s">
        <v>282</v>
      </c>
      <c r="T37" s="180" t="s">
        <v>283</v>
      </c>
      <c r="U37" s="157">
        <v>0</v>
      </c>
      <c r="V37" s="157">
        <f t="shared" si="6"/>
        <v>0</v>
      </c>
      <c r="W37" s="157"/>
      <c r="X37" s="157" t="s">
        <v>292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1919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19</v>
      </c>
      <c r="B38" s="175" t="s">
        <v>1449</v>
      </c>
      <c r="C38" s="186" t="s">
        <v>3560</v>
      </c>
      <c r="D38" s="176" t="s">
        <v>3520</v>
      </c>
      <c r="E38" s="177">
        <v>1</v>
      </c>
      <c r="F38" s="178"/>
      <c r="G38" s="179">
        <f t="shared" si="0"/>
        <v>0</v>
      </c>
      <c r="H38" s="178"/>
      <c r="I38" s="179">
        <f t="shared" si="1"/>
        <v>0</v>
      </c>
      <c r="J38" s="178"/>
      <c r="K38" s="179">
        <f t="shared" si="2"/>
        <v>0</v>
      </c>
      <c r="L38" s="179">
        <v>15</v>
      </c>
      <c r="M38" s="179">
        <f t="shared" si="3"/>
        <v>0</v>
      </c>
      <c r="N38" s="179">
        <v>0</v>
      </c>
      <c r="O38" s="179">
        <f t="shared" si="4"/>
        <v>0</v>
      </c>
      <c r="P38" s="179">
        <v>0</v>
      </c>
      <c r="Q38" s="179">
        <f t="shared" si="5"/>
        <v>0</v>
      </c>
      <c r="R38" s="179"/>
      <c r="S38" s="179" t="s">
        <v>282</v>
      </c>
      <c r="T38" s="180" t="s">
        <v>283</v>
      </c>
      <c r="U38" s="157">
        <v>0</v>
      </c>
      <c r="V38" s="157">
        <f t="shared" si="6"/>
        <v>0</v>
      </c>
      <c r="W38" s="157"/>
      <c r="X38" s="157" t="s">
        <v>284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285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4">
        <v>20</v>
      </c>
      <c r="B39" s="175" t="s">
        <v>641</v>
      </c>
      <c r="C39" s="186" t="s">
        <v>3561</v>
      </c>
      <c r="D39" s="176" t="s">
        <v>3520</v>
      </c>
      <c r="E39" s="177">
        <v>1</v>
      </c>
      <c r="F39" s="178"/>
      <c r="G39" s="179">
        <f t="shared" si="0"/>
        <v>0</v>
      </c>
      <c r="H39" s="178"/>
      <c r="I39" s="179">
        <f t="shared" si="1"/>
        <v>0</v>
      </c>
      <c r="J39" s="178"/>
      <c r="K39" s="179">
        <f t="shared" si="2"/>
        <v>0</v>
      </c>
      <c r="L39" s="179">
        <v>15</v>
      </c>
      <c r="M39" s="179">
        <f t="shared" si="3"/>
        <v>0</v>
      </c>
      <c r="N39" s="179">
        <v>0</v>
      </c>
      <c r="O39" s="179">
        <f t="shared" si="4"/>
        <v>0</v>
      </c>
      <c r="P39" s="179">
        <v>0</v>
      </c>
      <c r="Q39" s="179">
        <f t="shared" si="5"/>
        <v>0</v>
      </c>
      <c r="R39" s="179"/>
      <c r="S39" s="179" t="s">
        <v>282</v>
      </c>
      <c r="T39" s="180" t="s">
        <v>283</v>
      </c>
      <c r="U39" s="157">
        <v>0</v>
      </c>
      <c r="V39" s="157">
        <f t="shared" si="6"/>
        <v>0</v>
      </c>
      <c r="W39" s="157"/>
      <c r="X39" s="157" t="s">
        <v>284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285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4">
        <v>21</v>
      </c>
      <c r="B40" s="175" t="s">
        <v>1185</v>
      </c>
      <c r="C40" s="186" t="s">
        <v>3562</v>
      </c>
      <c r="D40" s="176" t="s">
        <v>1164</v>
      </c>
      <c r="E40" s="177">
        <v>480</v>
      </c>
      <c r="F40" s="178"/>
      <c r="G40" s="179">
        <f t="shared" si="0"/>
        <v>0</v>
      </c>
      <c r="H40" s="178"/>
      <c r="I40" s="179">
        <f t="shared" si="1"/>
        <v>0</v>
      </c>
      <c r="J40" s="178"/>
      <c r="K40" s="179">
        <f t="shared" si="2"/>
        <v>0</v>
      </c>
      <c r="L40" s="179">
        <v>15</v>
      </c>
      <c r="M40" s="179">
        <f t="shared" si="3"/>
        <v>0</v>
      </c>
      <c r="N40" s="179">
        <v>0</v>
      </c>
      <c r="O40" s="179">
        <f t="shared" si="4"/>
        <v>0</v>
      </c>
      <c r="P40" s="179">
        <v>0</v>
      </c>
      <c r="Q40" s="179">
        <f t="shared" si="5"/>
        <v>0</v>
      </c>
      <c r="R40" s="179"/>
      <c r="S40" s="179" t="s">
        <v>282</v>
      </c>
      <c r="T40" s="180" t="s">
        <v>283</v>
      </c>
      <c r="U40" s="157">
        <v>0</v>
      </c>
      <c r="V40" s="157">
        <f t="shared" si="6"/>
        <v>0</v>
      </c>
      <c r="W40" s="157"/>
      <c r="X40" s="157" t="s">
        <v>292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1919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4">
        <v>22</v>
      </c>
      <c r="B41" s="175" t="s">
        <v>3563</v>
      </c>
      <c r="C41" s="186" t="s">
        <v>3564</v>
      </c>
      <c r="D41" s="176" t="s">
        <v>3520</v>
      </c>
      <c r="E41" s="177">
        <v>1</v>
      </c>
      <c r="F41" s="178"/>
      <c r="G41" s="179">
        <f t="shared" si="0"/>
        <v>0</v>
      </c>
      <c r="H41" s="178"/>
      <c r="I41" s="179">
        <f t="shared" si="1"/>
        <v>0</v>
      </c>
      <c r="J41" s="178"/>
      <c r="K41" s="179">
        <f t="shared" si="2"/>
        <v>0</v>
      </c>
      <c r="L41" s="179">
        <v>15</v>
      </c>
      <c r="M41" s="179">
        <f t="shared" si="3"/>
        <v>0</v>
      </c>
      <c r="N41" s="179">
        <v>0</v>
      </c>
      <c r="O41" s="179">
        <f t="shared" si="4"/>
        <v>0</v>
      </c>
      <c r="P41" s="179">
        <v>0</v>
      </c>
      <c r="Q41" s="179">
        <f t="shared" si="5"/>
        <v>0</v>
      </c>
      <c r="R41" s="179"/>
      <c r="S41" s="179" t="s">
        <v>282</v>
      </c>
      <c r="T41" s="180" t="s">
        <v>283</v>
      </c>
      <c r="U41" s="157">
        <v>0</v>
      </c>
      <c r="V41" s="157">
        <f t="shared" si="6"/>
        <v>0</v>
      </c>
      <c r="W41" s="157"/>
      <c r="X41" s="157" t="s">
        <v>284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285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4">
        <v>23</v>
      </c>
      <c r="B42" s="175" t="s">
        <v>3565</v>
      </c>
      <c r="C42" s="186" t="s">
        <v>3566</v>
      </c>
      <c r="D42" s="176" t="s">
        <v>3520</v>
      </c>
      <c r="E42" s="177">
        <v>1</v>
      </c>
      <c r="F42" s="178"/>
      <c r="G42" s="179">
        <f t="shared" si="0"/>
        <v>0</v>
      </c>
      <c r="H42" s="178"/>
      <c r="I42" s="179">
        <f t="shared" si="1"/>
        <v>0</v>
      </c>
      <c r="J42" s="178"/>
      <c r="K42" s="179">
        <f t="shared" si="2"/>
        <v>0</v>
      </c>
      <c r="L42" s="179">
        <v>15</v>
      </c>
      <c r="M42" s="179">
        <f t="shared" si="3"/>
        <v>0</v>
      </c>
      <c r="N42" s="179">
        <v>0</v>
      </c>
      <c r="O42" s="179">
        <f t="shared" si="4"/>
        <v>0</v>
      </c>
      <c r="P42" s="179">
        <v>0</v>
      </c>
      <c r="Q42" s="179">
        <f t="shared" si="5"/>
        <v>0</v>
      </c>
      <c r="R42" s="179"/>
      <c r="S42" s="179" t="s">
        <v>282</v>
      </c>
      <c r="T42" s="180" t="s">
        <v>283</v>
      </c>
      <c r="U42" s="157">
        <v>0</v>
      </c>
      <c r="V42" s="157">
        <f t="shared" si="6"/>
        <v>0</v>
      </c>
      <c r="W42" s="157"/>
      <c r="X42" s="157" t="s">
        <v>284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285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4">
        <v>24</v>
      </c>
      <c r="B43" s="175" t="s">
        <v>3567</v>
      </c>
      <c r="C43" s="186" t="s">
        <v>3568</v>
      </c>
      <c r="D43" s="176" t="s">
        <v>3520</v>
      </c>
      <c r="E43" s="177">
        <v>1</v>
      </c>
      <c r="F43" s="178"/>
      <c r="G43" s="179">
        <f t="shared" si="0"/>
        <v>0</v>
      </c>
      <c r="H43" s="178"/>
      <c r="I43" s="179">
        <f t="shared" si="1"/>
        <v>0</v>
      </c>
      <c r="J43" s="178"/>
      <c r="K43" s="179">
        <f t="shared" si="2"/>
        <v>0</v>
      </c>
      <c r="L43" s="179">
        <v>15</v>
      </c>
      <c r="M43" s="179">
        <f t="shared" si="3"/>
        <v>0</v>
      </c>
      <c r="N43" s="179">
        <v>0</v>
      </c>
      <c r="O43" s="179">
        <f t="shared" si="4"/>
        <v>0</v>
      </c>
      <c r="P43" s="179">
        <v>0</v>
      </c>
      <c r="Q43" s="179">
        <f t="shared" si="5"/>
        <v>0</v>
      </c>
      <c r="R43" s="179"/>
      <c r="S43" s="179" t="s">
        <v>282</v>
      </c>
      <c r="T43" s="180" t="s">
        <v>283</v>
      </c>
      <c r="U43" s="157">
        <v>0</v>
      </c>
      <c r="V43" s="157">
        <f t="shared" si="6"/>
        <v>0</v>
      </c>
      <c r="W43" s="157"/>
      <c r="X43" s="157" t="s">
        <v>292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1919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74">
        <v>25</v>
      </c>
      <c r="B44" s="175" t="s">
        <v>3569</v>
      </c>
      <c r="C44" s="186" t="s">
        <v>3570</v>
      </c>
      <c r="D44" s="176" t="s">
        <v>3520</v>
      </c>
      <c r="E44" s="177">
        <v>1</v>
      </c>
      <c r="F44" s="178"/>
      <c r="G44" s="179">
        <f t="shared" si="0"/>
        <v>0</v>
      </c>
      <c r="H44" s="178"/>
      <c r="I44" s="179">
        <f t="shared" si="1"/>
        <v>0</v>
      </c>
      <c r="J44" s="178"/>
      <c r="K44" s="179">
        <f t="shared" si="2"/>
        <v>0</v>
      </c>
      <c r="L44" s="179">
        <v>15</v>
      </c>
      <c r="M44" s="179">
        <f t="shared" si="3"/>
        <v>0</v>
      </c>
      <c r="N44" s="179">
        <v>0</v>
      </c>
      <c r="O44" s="179">
        <f t="shared" si="4"/>
        <v>0</v>
      </c>
      <c r="P44" s="179">
        <v>0</v>
      </c>
      <c r="Q44" s="179">
        <f t="shared" si="5"/>
        <v>0</v>
      </c>
      <c r="R44" s="179"/>
      <c r="S44" s="179" t="s">
        <v>282</v>
      </c>
      <c r="T44" s="180" t="s">
        <v>283</v>
      </c>
      <c r="U44" s="157">
        <v>0</v>
      </c>
      <c r="V44" s="157">
        <f t="shared" si="6"/>
        <v>0</v>
      </c>
      <c r="W44" s="157"/>
      <c r="X44" s="157" t="s">
        <v>292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1919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4">
        <v>26</v>
      </c>
      <c r="B45" s="175" t="s">
        <v>3571</v>
      </c>
      <c r="C45" s="186" t="s">
        <v>3572</v>
      </c>
      <c r="D45" s="176" t="s">
        <v>3520</v>
      </c>
      <c r="E45" s="177">
        <v>1</v>
      </c>
      <c r="F45" s="178"/>
      <c r="G45" s="179">
        <f t="shared" si="0"/>
        <v>0</v>
      </c>
      <c r="H45" s="178"/>
      <c r="I45" s="179">
        <f t="shared" si="1"/>
        <v>0</v>
      </c>
      <c r="J45" s="178"/>
      <c r="K45" s="179">
        <f t="shared" si="2"/>
        <v>0</v>
      </c>
      <c r="L45" s="179">
        <v>15</v>
      </c>
      <c r="M45" s="179">
        <f t="shared" si="3"/>
        <v>0</v>
      </c>
      <c r="N45" s="179">
        <v>0</v>
      </c>
      <c r="O45" s="179">
        <f t="shared" si="4"/>
        <v>0</v>
      </c>
      <c r="P45" s="179">
        <v>0</v>
      </c>
      <c r="Q45" s="179">
        <f t="shared" si="5"/>
        <v>0</v>
      </c>
      <c r="R45" s="179"/>
      <c r="S45" s="179" t="s">
        <v>282</v>
      </c>
      <c r="T45" s="180" t="s">
        <v>283</v>
      </c>
      <c r="U45" s="157">
        <v>0</v>
      </c>
      <c r="V45" s="157">
        <f t="shared" si="6"/>
        <v>0</v>
      </c>
      <c r="W45" s="157"/>
      <c r="X45" s="157" t="s">
        <v>292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1919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4">
        <v>27</v>
      </c>
      <c r="B46" s="175" t="s">
        <v>3573</v>
      </c>
      <c r="C46" s="186" t="s">
        <v>3574</v>
      </c>
      <c r="D46" s="176" t="s">
        <v>3520</v>
      </c>
      <c r="E46" s="177">
        <v>1</v>
      </c>
      <c r="F46" s="178"/>
      <c r="G46" s="179">
        <f t="shared" si="0"/>
        <v>0</v>
      </c>
      <c r="H46" s="178"/>
      <c r="I46" s="179">
        <f t="shared" si="1"/>
        <v>0</v>
      </c>
      <c r="J46" s="178"/>
      <c r="K46" s="179">
        <f t="shared" si="2"/>
        <v>0</v>
      </c>
      <c r="L46" s="179">
        <v>15</v>
      </c>
      <c r="M46" s="179">
        <f t="shared" si="3"/>
        <v>0</v>
      </c>
      <c r="N46" s="179">
        <v>0</v>
      </c>
      <c r="O46" s="179">
        <f t="shared" si="4"/>
        <v>0</v>
      </c>
      <c r="P46" s="179">
        <v>0</v>
      </c>
      <c r="Q46" s="179">
        <f t="shared" si="5"/>
        <v>0</v>
      </c>
      <c r="R46" s="179"/>
      <c r="S46" s="179" t="s">
        <v>282</v>
      </c>
      <c r="T46" s="180" t="s">
        <v>283</v>
      </c>
      <c r="U46" s="157">
        <v>0</v>
      </c>
      <c r="V46" s="157">
        <f t="shared" si="6"/>
        <v>0</v>
      </c>
      <c r="W46" s="157"/>
      <c r="X46" s="157" t="s">
        <v>292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1919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33.75" outlineLevel="1" x14ac:dyDescent="0.2">
      <c r="A47" s="167">
        <v>28</v>
      </c>
      <c r="B47" s="168" t="s">
        <v>3575</v>
      </c>
      <c r="C47" s="184" t="s">
        <v>3576</v>
      </c>
      <c r="D47" s="169" t="s">
        <v>3520</v>
      </c>
      <c r="E47" s="170">
        <v>1</v>
      </c>
      <c r="F47" s="171"/>
      <c r="G47" s="172">
        <f t="shared" si="0"/>
        <v>0</v>
      </c>
      <c r="H47" s="171"/>
      <c r="I47" s="172">
        <f t="shared" si="1"/>
        <v>0</v>
      </c>
      <c r="J47" s="171"/>
      <c r="K47" s="172">
        <f t="shared" si="2"/>
        <v>0</v>
      </c>
      <c r="L47" s="172">
        <v>15</v>
      </c>
      <c r="M47" s="172">
        <f t="shared" si="3"/>
        <v>0</v>
      </c>
      <c r="N47" s="172">
        <v>0</v>
      </c>
      <c r="O47" s="172">
        <f t="shared" si="4"/>
        <v>0</v>
      </c>
      <c r="P47" s="172">
        <v>0</v>
      </c>
      <c r="Q47" s="172">
        <f t="shared" si="5"/>
        <v>0</v>
      </c>
      <c r="R47" s="172"/>
      <c r="S47" s="172" t="s">
        <v>282</v>
      </c>
      <c r="T47" s="173" t="s">
        <v>283</v>
      </c>
      <c r="U47" s="157">
        <v>0</v>
      </c>
      <c r="V47" s="157">
        <f t="shared" si="6"/>
        <v>0</v>
      </c>
      <c r="W47" s="157"/>
      <c r="X47" s="157" t="s">
        <v>284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285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240" t="s">
        <v>3577</v>
      </c>
      <c r="D48" s="241"/>
      <c r="E48" s="241"/>
      <c r="F48" s="241"/>
      <c r="G48" s="241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1514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4">
        <v>29</v>
      </c>
      <c r="B49" s="175" t="s">
        <v>3578</v>
      </c>
      <c r="C49" s="186" t="s">
        <v>3579</v>
      </c>
      <c r="D49" s="176" t="s">
        <v>3520</v>
      </c>
      <c r="E49" s="177">
        <v>1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15</v>
      </c>
      <c r="M49" s="179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79"/>
      <c r="S49" s="179" t="s">
        <v>282</v>
      </c>
      <c r="T49" s="180" t="s">
        <v>283</v>
      </c>
      <c r="U49" s="157">
        <v>0</v>
      </c>
      <c r="V49" s="157">
        <f>ROUND(E49*U49,2)</f>
        <v>0</v>
      </c>
      <c r="W49" s="157"/>
      <c r="X49" s="157" t="s">
        <v>284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285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74">
        <v>30</v>
      </c>
      <c r="B50" s="175" t="s">
        <v>3580</v>
      </c>
      <c r="C50" s="186" t="s">
        <v>3581</v>
      </c>
      <c r="D50" s="176" t="s">
        <v>3520</v>
      </c>
      <c r="E50" s="177">
        <v>1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15</v>
      </c>
      <c r="M50" s="179">
        <f>G50*(1+L50/100)</f>
        <v>0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79"/>
      <c r="S50" s="179" t="s">
        <v>282</v>
      </c>
      <c r="T50" s="180" t="s">
        <v>283</v>
      </c>
      <c r="U50" s="157">
        <v>0</v>
      </c>
      <c r="V50" s="157">
        <f>ROUND(E50*U50,2)</f>
        <v>0</v>
      </c>
      <c r="W50" s="157"/>
      <c r="X50" s="157" t="s">
        <v>292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1919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4">
        <v>31</v>
      </c>
      <c r="B51" s="175" t="s">
        <v>3582</v>
      </c>
      <c r="C51" s="186" t="s">
        <v>3583</v>
      </c>
      <c r="D51" s="176" t="s">
        <v>3520</v>
      </c>
      <c r="E51" s="177">
        <v>1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15</v>
      </c>
      <c r="M51" s="179">
        <f>G51*(1+L51/100)</f>
        <v>0</v>
      </c>
      <c r="N51" s="179">
        <v>0</v>
      </c>
      <c r="O51" s="179">
        <f>ROUND(E51*N51,2)</f>
        <v>0</v>
      </c>
      <c r="P51" s="179">
        <v>0</v>
      </c>
      <c r="Q51" s="179">
        <f>ROUND(E51*P51,2)</f>
        <v>0</v>
      </c>
      <c r="R51" s="179"/>
      <c r="S51" s="179" t="s">
        <v>282</v>
      </c>
      <c r="T51" s="180" t="s">
        <v>283</v>
      </c>
      <c r="U51" s="157">
        <v>0</v>
      </c>
      <c r="V51" s="157">
        <f>ROUND(E51*U51,2)</f>
        <v>0</v>
      </c>
      <c r="W51" s="157"/>
      <c r="X51" s="157" t="s">
        <v>284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285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33.75" outlineLevel="1" x14ac:dyDescent="0.2">
      <c r="A52" s="167">
        <v>32</v>
      </c>
      <c r="B52" s="168" t="s">
        <v>3584</v>
      </c>
      <c r="C52" s="184" t="s">
        <v>3585</v>
      </c>
      <c r="D52" s="169" t="s">
        <v>3520</v>
      </c>
      <c r="E52" s="170">
        <v>1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15</v>
      </c>
      <c r="M52" s="172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2"/>
      <c r="S52" s="172" t="s">
        <v>282</v>
      </c>
      <c r="T52" s="173" t="s">
        <v>283</v>
      </c>
      <c r="U52" s="157">
        <v>0</v>
      </c>
      <c r="V52" s="157">
        <f>ROUND(E52*U52,2)</f>
        <v>0</v>
      </c>
      <c r="W52" s="157"/>
      <c r="X52" s="157" t="s">
        <v>292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1919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240" t="s">
        <v>3586</v>
      </c>
      <c r="D53" s="241"/>
      <c r="E53" s="241"/>
      <c r="F53" s="241"/>
      <c r="G53" s="241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1514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4">
        <v>33</v>
      </c>
      <c r="B54" s="175" t="s">
        <v>3587</v>
      </c>
      <c r="C54" s="186" t="s">
        <v>3588</v>
      </c>
      <c r="D54" s="176" t="s">
        <v>3520</v>
      </c>
      <c r="E54" s="177">
        <v>1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15</v>
      </c>
      <c r="M54" s="179">
        <f>G54*(1+L54/100)</f>
        <v>0</v>
      </c>
      <c r="N54" s="179">
        <v>0</v>
      </c>
      <c r="O54" s="179">
        <f>ROUND(E54*N54,2)</f>
        <v>0</v>
      </c>
      <c r="P54" s="179">
        <v>0</v>
      </c>
      <c r="Q54" s="179">
        <f>ROUND(E54*P54,2)</f>
        <v>0</v>
      </c>
      <c r="R54" s="179"/>
      <c r="S54" s="179" t="s">
        <v>282</v>
      </c>
      <c r="T54" s="180" t="s">
        <v>283</v>
      </c>
      <c r="U54" s="157">
        <v>0</v>
      </c>
      <c r="V54" s="157">
        <f>ROUND(E54*U54,2)</f>
        <v>0</v>
      </c>
      <c r="W54" s="157"/>
      <c r="X54" s="157" t="s">
        <v>292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1919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33.75" outlineLevel="1" x14ac:dyDescent="0.2">
      <c r="A55" s="167">
        <v>34</v>
      </c>
      <c r="B55" s="168" t="s">
        <v>3589</v>
      </c>
      <c r="C55" s="184" t="s">
        <v>3590</v>
      </c>
      <c r="D55" s="169" t="s">
        <v>3520</v>
      </c>
      <c r="E55" s="170">
        <v>1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15</v>
      </c>
      <c r="M55" s="172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/>
      <c r="S55" s="172" t="s">
        <v>282</v>
      </c>
      <c r="T55" s="173" t="s">
        <v>283</v>
      </c>
      <c r="U55" s="157">
        <v>0</v>
      </c>
      <c r="V55" s="157">
        <f>ROUND(E55*U55,2)</f>
        <v>0</v>
      </c>
      <c r="W55" s="157"/>
      <c r="X55" s="157" t="s">
        <v>284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285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40" t="s">
        <v>3591</v>
      </c>
      <c r="D56" s="241"/>
      <c r="E56" s="241"/>
      <c r="F56" s="241"/>
      <c r="G56" s="241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1514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4">
        <v>35</v>
      </c>
      <c r="B57" s="175" t="s">
        <v>3592</v>
      </c>
      <c r="C57" s="186" t="s">
        <v>3593</v>
      </c>
      <c r="D57" s="176" t="s">
        <v>3520</v>
      </c>
      <c r="E57" s="177">
        <v>1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15</v>
      </c>
      <c r="M57" s="179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79"/>
      <c r="S57" s="179" t="s">
        <v>282</v>
      </c>
      <c r="T57" s="180" t="s">
        <v>283</v>
      </c>
      <c r="U57" s="157">
        <v>0</v>
      </c>
      <c r="V57" s="157">
        <f>ROUND(E57*U57,2)</f>
        <v>0</v>
      </c>
      <c r="W57" s="157"/>
      <c r="X57" s="157" t="s">
        <v>292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1919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74">
        <v>36</v>
      </c>
      <c r="B58" s="175" t="s">
        <v>3594</v>
      </c>
      <c r="C58" s="186" t="s">
        <v>3595</v>
      </c>
      <c r="D58" s="176" t="s">
        <v>3520</v>
      </c>
      <c r="E58" s="177">
        <v>1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15</v>
      </c>
      <c r="M58" s="179">
        <f>G58*(1+L58/100)</f>
        <v>0</v>
      </c>
      <c r="N58" s="179">
        <v>0</v>
      </c>
      <c r="O58" s="179">
        <f>ROUND(E58*N58,2)</f>
        <v>0</v>
      </c>
      <c r="P58" s="179">
        <v>0</v>
      </c>
      <c r="Q58" s="179">
        <f>ROUND(E58*P58,2)</f>
        <v>0</v>
      </c>
      <c r="R58" s="179"/>
      <c r="S58" s="179" t="s">
        <v>282</v>
      </c>
      <c r="T58" s="180" t="s">
        <v>283</v>
      </c>
      <c r="U58" s="157">
        <v>0</v>
      </c>
      <c r="V58" s="157">
        <f>ROUND(E58*U58,2)</f>
        <v>0</v>
      </c>
      <c r="W58" s="157"/>
      <c r="X58" s="157" t="s">
        <v>284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285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33.75" outlineLevel="1" x14ac:dyDescent="0.2">
      <c r="A59" s="167">
        <v>37</v>
      </c>
      <c r="B59" s="168" t="s">
        <v>3596</v>
      </c>
      <c r="C59" s="184" t="s">
        <v>3597</v>
      </c>
      <c r="D59" s="169" t="s">
        <v>3520</v>
      </c>
      <c r="E59" s="170">
        <v>1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15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/>
      <c r="S59" s="172" t="s">
        <v>282</v>
      </c>
      <c r="T59" s="173" t="s">
        <v>283</v>
      </c>
      <c r="U59" s="157">
        <v>0</v>
      </c>
      <c r="V59" s="157">
        <f>ROUND(E59*U59,2)</f>
        <v>0</v>
      </c>
      <c r="W59" s="157"/>
      <c r="X59" s="157" t="s">
        <v>284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285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40" t="s">
        <v>3598</v>
      </c>
      <c r="D60" s="241"/>
      <c r="E60" s="241"/>
      <c r="F60" s="241"/>
      <c r="G60" s="241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1514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4">
        <v>38</v>
      </c>
      <c r="B61" s="175" t="s">
        <v>3599</v>
      </c>
      <c r="C61" s="186" t="s">
        <v>3600</v>
      </c>
      <c r="D61" s="176" t="s">
        <v>3520</v>
      </c>
      <c r="E61" s="177">
        <v>1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15</v>
      </c>
      <c r="M61" s="179">
        <f>G61*(1+L61/100)</f>
        <v>0</v>
      </c>
      <c r="N61" s="179">
        <v>0</v>
      </c>
      <c r="O61" s="179">
        <f>ROUND(E61*N61,2)</f>
        <v>0</v>
      </c>
      <c r="P61" s="179">
        <v>0</v>
      </c>
      <c r="Q61" s="179">
        <f>ROUND(E61*P61,2)</f>
        <v>0</v>
      </c>
      <c r="R61" s="179"/>
      <c r="S61" s="179" t="s">
        <v>282</v>
      </c>
      <c r="T61" s="180" t="s">
        <v>283</v>
      </c>
      <c r="U61" s="157">
        <v>0</v>
      </c>
      <c r="V61" s="157">
        <f>ROUND(E61*U61,2)</f>
        <v>0</v>
      </c>
      <c r="W61" s="157"/>
      <c r="X61" s="157" t="s">
        <v>3601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3602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4">
        <v>39</v>
      </c>
      <c r="B62" s="175" t="s">
        <v>3603</v>
      </c>
      <c r="C62" s="186" t="s">
        <v>3604</v>
      </c>
      <c r="D62" s="176" t="s">
        <v>3520</v>
      </c>
      <c r="E62" s="177">
        <v>1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15</v>
      </c>
      <c r="M62" s="179">
        <f>G62*(1+L62/100)</f>
        <v>0</v>
      </c>
      <c r="N62" s="179">
        <v>0</v>
      </c>
      <c r="O62" s="179">
        <f>ROUND(E62*N62,2)</f>
        <v>0</v>
      </c>
      <c r="P62" s="179">
        <v>0</v>
      </c>
      <c r="Q62" s="179">
        <f>ROUND(E62*P62,2)</f>
        <v>0</v>
      </c>
      <c r="R62" s="179"/>
      <c r="S62" s="179" t="s">
        <v>282</v>
      </c>
      <c r="T62" s="180" t="s">
        <v>283</v>
      </c>
      <c r="U62" s="157">
        <v>0</v>
      </c>
      <c r="V62" s="157">
        <f>ROUND(E62*U62,2)</f>
        <v>0</v>
      </c>
      <c r="W62" s="157"/>
      <c r="X62" s="157" t="s">
        <v>3601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3602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33.75" outlineLevel="1" x14ac:dyDescent="0.2">
      <c r="A63" s="167">
        <v>40</v>
      </c>
      <c r="B63" s="168" t="s">
        <v>3605</v>
      </c>
      <c r="C63" s="184" t="s">
        <v>3606</v>
      </c>
      <c r="D63" s="169" t="s">
        <v>1164</v>
      </c>
      <c r="E63" s="170">
        <v>360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15</v>
      </c>
      <c r="M63" s="172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2"/>
      <c r="S63" s="172" t="s">
        <v>282</v>
      </c>
      <c r="T63" s="173" t="s">
        <v>283</v>
      </c>
      <c r="U63" s="157">
        <v>0</v>
      </c>
      <c r="V63" s="157">
        <f>ROUND(E63*U63,2)</f>
        <v>0</v>
      </c>
      <c r="W63" s="157"/>
      <c r="X63" s="157" t="s">
        <v>292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1919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240" t="s">
        <v>3607</v>
      </c>
      <c r="D64" s="241"/>
      <c r="E64" s="241"/>
      <c r="F64" s="241"/>
      <c r="G64" s="241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1514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33" x14ac:dyDescent="0.2">
      <c r="A65" s="5"/>
      <c r="B65" s="6"/>
      <c r="C65" s="187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AE65">
        <v>15</v>
      </c>
      <c r="AF65">
        <v>21</v>
      </c>
    </row>
    <row r="66" spans="1:33" x14ac:dyDescent="0.2">
      <c r="A66" s="151"/>
      <c r="B66" s="152" t="s">
        <v>29</v>
      </c>
      <c r="C66" s="188"/>
      <c r="D66" s="153"/>
      <c r="E66" s="154"/>
      <c r="F66" s="154"/>
      <c r="G66" s="182">
        <f>G8+G21</f>
        <v>0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AE66">
        <f>SUMIF(L7:L64,AE65,G7:G64)</f>
        <v>0</v>
      </c>
      <c r="AF66">
        <f>SUMIF(L7:L64,AF65,G7:G64)</f>
        <v>0</v>
      </c>
      <c r="AG66" t="s">
        <v>1923</v>
      </c>
    </row>
    <row r="67" spans="1:33" x14ac:dyDescent="0.2">
      <c r="C67" s="189"/>
      <c r="D67" s="139"/>
      <c r="AG67" t="s">
        <v>1925</v>
      </c>
    </row>
    <row r="68" spans="1:33" x14ac:dyDescent="0.2">
      <c r="D68" s="139"/>
    </row>
    <row r="69" spans="1:33" x14ac:dyDescent="0.2">
      <c r="D69" s="139"/>
    </row>
    <row r="70" spans="1:33" x14ac:dyDescent="0.2">
      <c r="D70" s="139"/>
    </row>
    <row r="71" spans="1:33" x14ac:dyDescent="0.2">
      <c r="D71" s="139"/>
    </row>
    <row r="72" spans="1:33" x14ac:dyDescent="0.2">
      <c r="D72" s="139"/>
    </row>
    <row r="73" spans="1:33" x14ac:dyDescent="0.2">
      <c r="D73" s="139"/>
    </row>
    <row r="74" spans="1:33" x14ac:dyDescent="0.2">
      <c r="D74" s="139"/>
    </row>
    <row r="75" spans="1:33" x14ac:dyDescent="0.2">
      <c r="D75" s="139"/>
    </row>
    <row r="76" spans="1:33" x14ac:dyDescent="0.2">
      <c r="D76" s="139"/>
    </row>
    <row r="77" spans="1:33" x14ac:dyDescent="0.2">
      <c r="D77" s="139"/>
    </row>
    <row r="78" spans="1:33" x14ac:dyDescent="0.2">
      <c r="D78" s="139"/>
    </row>
    <row r="79" spans="1:33" x14ac:dyDescent="0.2">
      <c r="D79" s="139"/>
    </row>
    <row r="80" spans="1:33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nvahrgoFBZ1pVGqOHELKQgHYMocUVDyF5WFMYkVwAGJ9FXffKPrFKTSLDxGhYl8LRxYzwcOSw8bukUG4bgEmqw==" saltValue="7Tp8bSjhwANavNaxjH0OsA==" spinCount="100000" sheet="1"/>
  <mergeCells count="19">
    <mergeCell ref="C27:G27"/>
    <mergeCell ref="A1:G1"/>
    <mergeCell ref="C2:G2"/>
    <mergeCell ref="C3:G3"/>
    <mergeCell ref="C4:G4"/>
    <mergeCell ref="C12:G12"/>
    <mergeCell ref="C14:G14"/>
    <mergeCell ref="C16:G16"/>
    <mergeCell ref="C18:G18"/>
    <mergeCell ref="C20:G20"/>
    <mergeCell ref="C23:G23"/>
    <mergeCell ref="C25:G25"/>
    <mergeCell ref="C64:G64"/>
    <mergeCell ref="C30:G30"/>
    <mergeCell ref="C32:G32"/>
    <mergeCell ref="C48:G48"/>
    <mergeCell ref="C53:G53"/>
    <mergeCell ref="C56:G56"/>
    <mergeCell ref="C60:G60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90</vt:i4>
      </vt:variant>
    </vt:vector>
  </HeadingPairs>
  <TitlesOfParts>
    <vt:vector size="115" baseType="lpstr">
      <vt:lpstr>Pokyny pro vyplnění</vt:lpstr>
      <vt:lpstr>Stavba</vt:lpstr>
      <vt:lpstr>VzorPolozky</vt:lpstr>
      <vt:lpstr>SO 100 D.1.1 Pol</vt:lpstr>
      <vt:lpstr>SO 100 D.1.4.1 Pol</vt:lpstr>
      <vt:lpstr>SO 100 D.1.4.1b Pol</vt:lpstr>
      <vt:lpstr>SO 100 D.1.4.1c Pol</vt:lpstr>
      <vt:lpstr>SO 100 D.1.4.2 Pol</vt:lpstr>
      <vt:lpstr>SO 100 D.1.4.2b Pol</vt:lpstr>
      <vt:lpstr>SO 100 D.1.4.3 Pol</vt:lpstr>
      <vt:lpstr>SO 100 D.1.4.4 Pol</vt:lpstr>
      <vt:lpstr>SO 100 D.1.4.4b Pol</vt:lpstr>
      <vt:lpstr>SO 100 D.1.4.4c Pol</vt:lpstr>
      <vt:lpstr>SO 100 D.1.4.4d Pol</vt:lpstr>
      <vt:lpstr>SO 100 D.1.4.4e Pol</vt:lpstr>
      <vt:lpstr>SO 100 D.1.4.4f Pol</vt:lpstr>
      <vt:lpstr>SO 200 01 Pol</vt:lpstr>
      <vt:lpstr>SO 210 01 Pol</vt:lpstr>
      <vt:lpstr>SO 300 01 Pol</vt:lpstr>
      <vt:lpstr>SO 400 01 Pol</vt:lpstr>
      <vt:lpstr>SO 500 01 Pol</vt:lpstr>
      <vt:lpstr>IO 100 01 Pol</vt:lpstr>
      <vt:lpstr>IO 200 01 Pol</vt:lpstr>
      <vt:lpstr>IO 300 01 Pol</vt:lpstr>
      <vt:lpstr>VN+ON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 100 01 Pol'!Názvy_tisku</vt:lpstr>
      <vt:lpstr>'IO 200 01 Pol'!Názvy_tisku</vt:lpstr>
      <vt:lpstr>'IO 300 01 Pol'!Názvy_tisku</vt:lpstr>
      <vt:lpstr>'SO 100 D.1.1 Pol'!Názvy_tisku</vt:lpstr>
      <vt:lpstr>'SO 100 D.1.4.1 Pol'!Názvy_tisku</vt:lpstr>
      <vt:lpstr>'SO 100 D.1.4.1b Pol'!Názvy_tisku</vt:lpstr>
      <vt:lpstr>'SO 100 D.1.4.1c Pol'!Názvy_tisku</vt:lpstr>
      <vt:lpstr>'SO 100 D.1.4.2 Pol'!Názvy_tisku</vt:lpstr>
      <vt:lpstr>'SO 100 D.1.4.2b Pol'!Názvy_tisku</vt:lpstr>
      <vt:lpstr>'SO 100 D.1.4.3 Pol'!Názvy_tisku</vt:lpstr>
      <vt:lpstr>'SO 100 D.1.4.4 Pol'!Názvy_tisku</vt:lpstr>
      <vt:lpstr>'SO 100 D.1.4.4b Pol'!Názvy_tisku</vt:lpstr>
      <vt:lpstr>'SO 100 D.1.4.4c Pol'!Názvy_tisku</vt:lpstr>
      <vt:lpstr>'SO 100 D.1.4.4d Pol'!Názvy_tisku</vt:lpstr>
      <vt:lpstr>'SO 100 D.1.4.4e Pol'!Názvy_tisku</vt:lpstr>
      <vt:lpstr>'SO 100 D.1.4.4f Pol'!Názvy_tisku</vt:lpstr>
      <vt:lpstr>'SO 200 01 Pol'!Názvy_tisku</vt:lpstr>
      <vt:lpstr>'SO 210 01 Pol'!Názvy_tisku</vt:lpstr>
      <vt:lpstr>'SO 300 01 Pol'!Názvy_tisku</vt:lpstr>
      <vt:lpstr>'SO 400 01 Pol'!Názvy_tisku</vt:lpstr>
      <vt:lpstr>'SO 500 01 Pol'!Názvy_tisku</vt:lpstr>
      <vt:lpstr>'VN+ON 01 Pol'!Názvy_tisku</vt:lpstr>
      <vt:lpstr>oadresa</vt:lpstr>
      <vt:lpstr>Stavba!Objednatel</vt:lpstr>
      <vt:lpstr>Stavba!Objekt</vt:lpstr>
      <vt:lpstr>'IO 100 01 Pol'!Oblast_tisku</vt:lpstr>
      <vt:lpstr>'IO 200 01 Pol'!Oblast_tisku</vt:lpstr>
      <vt:lpstr>'IO 300 01 Pol'!Oblast_tisku</vt:lpstr>
      <vt:lpstr>'SO 100 D.1.1 Pol'!Oblast_tisku</vt:lpstr>
      <vt:lpstr>'SO 100 D.1.4.1 Pol'!Oblast_tisku</vt:lpstr>
      <vt:lpstr>'SO 100 D.1.4.1b Pol'!Oblast_tisku</vt:lpstr>
      <vt:lpstr>'SO 100 D.1.4.1c Pol'!Oblast_tisku</vt:lpstr>
      <vt:lpstr>'SO 100 D.1.4.2 Pol'!Oblast_tisku</vt:lpstr>
      <vt:lpstr>'SO 100 D.1.4.2b Pol'!Oblast_tisku</vt:lpstr>
      <vt:lpstr>'SO 100 D.1.4.3 Pol'!Oblast_tisku</vt:lpstr>
      <vt:lpstr>'SO 100 D.1.4.4 Pol'!Oblast_tisku</vt:lpstr>
      <vt:lpstr>'SO 100 D.1.4.4b Pol'!Oblast_tisku</vt:lpstr>
      <vt:lpstr>'SO 100 D.1.4.4c Pol'!Oblast_tisku</vt:lpstr>
      <vt:lpstr>'SO 100 D.1.4.4d Pol'!Oblast_tisku</vt:lpstr>
      <vt:lpstr>'SO 100 D.1.4.4e Pol'!Oblast_tisku</vt:lpstr>
      <vt:lpstr>'SO 100 D.1.4.4f Pol'!Oblast_tisku</vt:lpstr>
      <vt:lpstr>'SO 200 01 Pol'!Oblast_tisku</vt:lpstr>
      <vt:lpstr>'SO 210 01 Pol'!Oblast_tisku</vt:lpstr>
      <vt:lpstr>'SO 300 01 Pol'!Oblast_tisku</vt:lpstr>
      <vt:lpstr>'SO 400 01 Pol'!Oblast_tisku</vt:lpstr>
      <vt:lpstr>'SO 500 01 Pol'!Oblast_tisku</vt:lpstr>
      <vt:lpstr>Stavba!Oblast_tisku</vt:lpstr>
      <vt:lpstr>'VN+ON 01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Reniers</dc:creator>
  <cp:lastModifiedBy>kudrna</cp:lastModifiedBy>
  <cp:lastPrinted>2014-02-28T09:52:57Z</cp:lastPrinted>
  <dcterms:created xsi:type="dcterms:W3CDTF">2009-04-08T07:15:50Z</dcterms:created>
  <dcterms:modified xsi:type="dcterms:W3CDTF">2018-08-28T10:29:46Z</dcterms:modified>
</cp:coreProperties>
</file>