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3995" activeTab="3"/>
  </bookViews>
  <sheets>
    <sheet name="Rekapitulace stavby" sheetId="1" r:id="rId1"/>
    <sheet name="1.1.1 - Architektonické a..." sheetId="2" r:id="rId2"/>
    <sheet name="1.1.5 - Elektroinstalace ..." sheetId="3" r:id="rId3"/>
    <sheet name="VRN - Vedlejší rozpočtové..." sheetId="4" r:id="rId4"/>
    <sheet name="Pokyny pro vyplnění" sheetId="5" r:id="rId5"/>
  </sheets>
  <definedNames>
    <definedName name="_xlnm._FilterDatabase" localSheetId="1" hidden="1">'1.1.1 - Architektonické a...'!$C$111:$K$669</definedName>
    <definedName name="_xlnm._FilterDatabase" localSheetId="2" hidden="1">'1.1.5 - Elektroinstalace ...'!$C$97:$K$174</definedName>
    <definedName name="_xlnm._FilterDatabase" localSheetId="3" hidden="1">'VRN - Vedlejší rozpočtové...'!$C$80:$K$93</definedName>
    <definedName name="_xlnm.Print_Area" localSheetId="1">'1.1.1 - Architektonické a...'!$C$4:$J$38,'1.1.1 - Architektonické a...'!$C$44:$J$91,'1.1.1 - Architektonické a...'!$C$97:$K$669</definedName>
    <definedName name="_xlnm.Print_Area" localSheetId="2">'1.1.5 - Elektroinstalace ...'!$C$4:$J$38,'1.1.5 - Elektroinstalace ...'!$C$44:$J$77,'1.1.5 - Elektroinstalace ...'!$C$83:$K$174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stavby'!$C$39:$AQ$56</definedName>
    <definedName name="_xlnm.Print_Area" localSheetId="3">'VRN - Vedlejší rozpočtové...'!$C$4:$J$36,'VRN - Vedlejší rozpočtové...'!$C$42:$J$62,'VRN - Vedlejší rozpočtové...'!$C$68:$K$93</definedName>
    <definedName name="_xlnm.Print_Titles" localSheetId="0">'Rekapitulace stavby'!$49:$49</definedName>
    <definedName name="_xlnm.Print_Titles" localSheetId="1">'1.1.1 - Architektonické a...'!$111:$111</definedName>
    <definedName name="_xlnm.Print_Titles" localSheetId="2">'1.1.5 - Elektroinstalace ...'!$97:$97</definedName>
    <definedName name="_xlnm.Print_Titles" localSheetId="3">'VRN - Vedlejší rozpočtové...'!$80:$80</definedName>
  </definedNames>
  <calcPr calcId="145621"/>
</workbook>
</file>

<file path=xl/sharedStrings.xml><?xml version="1.0" encoding="utf-8"?>
<sst xmlns="http://schemas.openxmlformats.org/spreadsheetml/2006/main" count="7823" uniqueCount="1045">
  <si>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</si>
  <si>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</si>
  <si>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</si>
  <si>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</si>
  <si>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</si>
  <si>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</si>
  <si>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</si>
  <si>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{aa6fded2-3402-4d82-b4c1-d4342c6cb376}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</si>
  <si>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</si>
  <si>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</si>
  <si>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</si>
  <si>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</si>
  <si>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</si>
  <si>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</si>
  <si>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</si>
  <si>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</si>
  <si>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1556-34-17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</si>
  <si>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</si>
  <si>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</si>
  <si>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FVE na střeše objektu PRAGOKOVO s.r.o.</t>
  </si>
  <si>
    <t>KSO:</t>
  </si>
  <si>
    <t/>
  </si>
  <si>
    <t>CC-CZ:</t>
  </si>
  <si>
    <t>Místo:</t>
  </si>
  <si>
    <t>Hejtmánkovice</t>
  </si>
  <si>
    <t>Datum:</t>
  </si>
  <si>
    <t>21. 9. 2018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</si>
  <si>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</si>
  <si>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</si>
  <si>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</si>
  <si>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</si>
  <si>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</si>
  <si>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</si>
  <si>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</si>
  <si>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60109971</t>
  </si>
  <si>
    <t>INS spol. s r.o.</t>
  </si>
  <si>
    <t>CZ60109971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</si>
  <si>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</si>
  <si>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</si>
  <si>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</si>
  <si>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</si>
  <si>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</si>
  <si>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</si>
  <si>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</si>
  <si>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</si>
  <si>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</si>
  <si>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</si>
  <si>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</si>
  <si>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</si>
  <si>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</si>
  <si>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</si>
  <si>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</si>
  <si>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</si>
  <si>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</si>
  <si>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</si>
  <si>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</si>
  <si>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</si>
  <si>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</si>
  <si>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</si>
  <si>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</si>
  <si>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</si>
  <si>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</si>
  <si>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</si>
  <si>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</si>
  <si>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</si>
  <si>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</si>
  <si>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</si>
  <si>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</si>
  <si>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</si>
  <si>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</si>
  <si>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</si>
  <si>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</si>
  <si>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</si>
  <si>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</si>
  <si>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</si>
  <si>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</si>
  <si>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</si>
  <si>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</si>
  <si>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</si>
  <si>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FVE na střeše objektu</t>
  </si>
  <si>
    <t>STA</t>
  </si>
  <si>
    <t>1</t>
  </si>
  <si>
    <t>{fe27b1d3-79a1-44e9-a4a2-0bb39e766184}</t>
  </si>
  <si>
    <t>2</t>
  </si>
  <si>
    <t>/</t>
  </si>
  <si>
    <t>1.1.1</t>
  </si>
  <si>
    <t>Architektonické a stavebně-technické řešení</t>
  </si>
  <si>
    <t>Soupis</t>
  </si>
  <si>
    <t>{2bb261a3-dbc8-4cfb-8dbc-248c083a74f9}</t>
  </si>
  <si>
    <t>1.1.5</t>
  </si>
  <si>
    <t>Elektroinstalace - silnoproud</t>
  </si>
  <si>
    <t>{fd964475-fe49-439e-a5a1-af65739a2cd4}</t>
  </si>
  <si>
    <t>VRN</t>
  </si>
  <si>
    <t>Vedlejší rozpočtové náklady</t>
  </si>
  <si>
    <t>{381c05dd-b9ed-4886-97bb-3a82b173c1ab}</t>
  </si>
  <si>
    <t>1) Krycí list soupisu</t>
  </si>
  <si>
    <t>2) Rekapitulace</t>
  </si>
  <si>
    <t>3) Soupis prací</t>
  </si>
  <si>
    <t>Zpět na list:</t>
  </si>
  <si>
    <t>Rekapitulace stavby</t>
  </si>
  <si>
    <t>BED_PAS</t>
  </si>
  <si>
    <t>3</t>
  </si>
  <si>
    <t>DEP</t>
  </si>
  <si>
    <t>Odvoz na staveništní deponii</t>
  </si>
  <si>
    <t>m3</t>
  </si>
  <si>
    <t>1,48</t>
  </si>
  <si>
    <t>KRYCÍ LIST SOUPISU</t>
  </si>
  <si>
    <t>IV_PA</t>
  </si>
  <si>
    <t>JAM</t>
  </si>
  <si>
    <t>3,205</t>
  </si>
  <si>
    <t>KZ_ML</t>
  </si>
  <si>
    <t>258</t>
  </si>
  <si>
    <t>KZ_ML_S</t>
  </si>
  <si>
    <t>76</t>
  </si>
  <si>
    <t>Objekt:</t>
  </si>
  <si>
    <t>KZ_MP</t>
  </si>
  <si>
    <t>126</t>
  </si>
  <si>
    <t>SO 01 - FVE na střeše objektu</t>
  </si>
  <si>
    <t>KZ_MP_O</t>
  </si>
  <si>
    <t>232</t>
  </si>
  <si>
    <t>Soupis:</t>
  </si>
  <si>
    <t>KZ_MP_Z</t>
  </si>
  <si>
    <t>40</t>
  </si>
  <si>
    <t>1.1.1 - Architektonické a stavebně-technické řešení</t>
  </si>
  <si>
    <t>LES</t>
  </si>
  <si>
    <t>10</t>
  </si>
  <si>
    <t>M</t>
  </si>
  <si>
    <t>75,794</t>
  </si>
  <si>
    <t>OMV_HR</t>
  </si>
  <si>
    <t>8</t>
  </si>
  <si>
    <t>OMV_OPR</t>
  </si>
  <si>
    <t>4</t>
  </si>
  <si>
    <t>SKL</t>
  </si>
  <si>
    <t>Odvoz na skládku</t>
  </si>
  <si>
    <t>1,725</t>
  </si>
  <si>
    <t>VYZ_PAS</t>
  </si>
  <si>
    <t>180</t>
  </si>
  <si>
    <t>ZAS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</si>
  <si>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</si>
  <si>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</si>
  <si>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</si>
  <si>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</si>
  <si>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</si>
  <si>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</si>
  <si>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</si>
  <si>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  13 - Zemní práce - hloubené vykopávky</t>
  </si>
  <si>
    <t xml:space="preserve">      16 - Zemní práce - přemístění výkopku</t>
  </si>
  <si>
    <t xml:space="preserve">      17 - Zemní práce - konstrukce ze zemin</t>
  </si>
  <si>
    <t xml:space="preserve">    2 - Zakládání</t>
  </si>
  <si>
    <t xml:space="preserve">      27 - Zakládání - základy</t>
  </si>
  <si>
    <t xml:space="preserve">    3 - Svislé a kompletní konstrukce</t>
  </si>
  <si>
    <t xml:space="preserve">      31 - Zdi pozemních staveb</t>
  </si>
  <si>
    <t xml:space="preserve">    6 - Úpravy povrchů, podlahy a osazování výplní</t>
  </si>
  <si>
    <t xml:space="preserve">      62 - Úprava povrchů vnějších</t>
  </si>
  <si>
    <t xml:space="preserve">      63 - Podlahy a podlahové konstrukce</t>
  </si>
  <si>
    <t xml:space="preserve">    9 - Ostatní konstrukce a práce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</si>
  <si>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</si>
  <si>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</si>
  <si>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</si>
  <si>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</si>
  <si>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</si>
  <si>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</si>
  <si>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</si>
  <si>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762 - Konstrukce tesařské</t>
  </si>
  <si>
    <t xml:space="preserve">    763 - Konstrukce suché výstavby</t>
  </si>
  <si>
    <t xml:space="preserve">    765 - Krytina skládaná</t>
  </si>
  <si>
    <t xml:space="preserve">    765B - Krytina skládaná - bourání</t>
  </si>
  <si>
    <t xml:space="preserve">    767 - Konstrukce zámečnické</t>
  </si>
  <si>
    <t xml:space="preserve">    767D - Konstrukce zámečnické - dveře</t>
  </si>
  <si>
    <t xml:space="preserve">    767V - Konstrukce zámečnické - zámečnické výrobky</t>
  </si>
  <si>
    <t xml:space="preserve">    784 - Dokončovací práce - malby a tapety</t>
  </si>
  <si>
    <t>OST - Ostatní</t>
  </si>
  <si>
    <t xml:space="preserve">    POZ - Požární ochrana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</si>
  <si>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</si>
  <si>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</si>
  <si>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</si>
  <si>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</si>
  <si>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</si>
  <si>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</si>
  <si>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</si>
  <si>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</si>
  <si>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</si>
  <si>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</si>
  <si>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</si>
  <si>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</si>
  <si>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</si>
  <si>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</si>
  <si>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</si>
  <si>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</si>
  <si>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</si>
  <si>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</si>
  <si>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13</t>
  </si>
  <si>
    <t>Zemní práce - hloubené vykopávky</t>
  </si>
  <si>
    <t>K</t>
  </si>
  <si>
    <t>131101101</t>
  </si>
  <si>
    <t>Hloubení nezapažených jam a zářezů s urovnáním dna do předepsaného profilu a spádu v horninách tř. 1 a 2 do 100 m3</t>
  </si>
  <si>
    <t>CS ÚRS 2017 01</t>
  </si>
  <si>
    <t>2140968611</t>
  </si>
  <si>
    <t>VV</t>
  </si>
  <si>
    <t>HLOUBENÍ JAM</t>
  </si>
  <si>
    <t>SPOTŘEBA: 40%</t>
  </si>
  <si>
    <t>ROZVADĚČ</t>
  </si>
  <si>
    <t>- výměra</t>
  </si>
  <si>
    <t>2,50*0,60*1,15+0,40*(0,60*2+2,50)</t>
  </si>
  <si>
    <t>Mezisoučet</t>
  </si>
  <si>
    <t>Součet</t>
  </si>
  <si>
    <t>JAM*0,40</t>
  </si>
  <si>
    <t>131201101</t>
  </si>
  <si>
    <t>Hloubení nezapažených jam a zářezů s urovnáním dna do předepsaného profilu a spádu v hornině tř. 3 do 100 m3</t>
  </si>
  <si>
    <t>963529381</t>
  </si>
  <si>
    <t>SPOTŘEBA: 60%</t>
  </si>
  <si>
    <t>JAM*0,60</t>
  </si>
  <si>
    <t>131201109</t>
  </si>
  <si>
    <t>Hloubení nezapažených jam a zářezů s urovnáním dna do předepsaného profilu a spádu Příplatek k cenám za lepivost horniny tř. 3</t>
  </si>
  <si>
    <t>1294926691</t>
  </si>
  <si>
    <t>PŘÍPLATEK ZA LEPIVOST</t>
  </si>
  <si>
    <t>16</t>
  </si>
  <si>
    <t>Zemní práce - přemístění výkopku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</si>
  <si>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</si>
  <si>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</si>
  <si>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-1639779414</t>
  </si>
  <si>
    <t>SVISLÉ PŘEMÍSTĚNÍ VÝKOPKU</t>
  </si>
  <si>
    <t>5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</si>
  <si>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</si>
  <si>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</si>
  <si>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-1109527271</t>
  </si>
  <si>
    <t>PŘEMÍSTĚNÍ NA STAVENIŠTNÍ DEPONII A ZPĚT</t>
  </si>
  <si>
    <t>ZÁSYP JAM, ŠACHET, RÝH</t>
  </si>
  <si>
    <t>DEP*2</t>
  </si>
  <si>
    <t>6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</si>
  <si>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</si>
  <si>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</si>
  <si>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-1363241078</t>
  </si>
  <si>
    <t>PŘEMÍSTĚNÍ NA SKLÁDKU</t>
  </si>
  <si>
    <t>ODPOČET ZÁSYP JAM, ŠACHET, RÝH</t>
  </si>
  <si>
    <t>-ZAS</t>
  </si>
  <si>
    <t>7</t>
  </si>
  <si>
    <t>167101102</t>
  </si>
  <si>
    <t>Nakládání, skládání a překládání neulehlého výkopku nebo sypaniny nakládání, množství přes 100 m3, z hornin tř. 1 až 4</t>
  </si>
  <si>
    <t>-569194509</t>
  </si>
  <si>
    <t>NAKLÁDÁNÍ VÝKOPKU</t>
  </si>
  <si>
    <t>17</t>
  </si>
  <si>
    <t>Zemní práce - konstrukce ze zemin</t>
  </si>
  <si>
    <t>171201201</t>
  </si>
  <si>
    <t>Uložení sypaniny na skládky</t>
  </si>
  <si>
    <t>451424294</t>
  </si>
  <si>
    <t>ULOŽENÍ NA SKLÁDKY</t>
  </si>
  <si>
    <t>9</t>
  </si>
  <si>
    <t>171201211</t>
  </si>
  <si>
    <t>Uložení sypaniny poplatek za uložení sypaniny na skládce (skládkovné)</t>
  </si>
  <si>
    <t>t</t>
  </si>
  <si>
    <t>1907377455</t>
  </si>
  <si>
    <t>POPLATEK ZA ULOŽENÍ ODPADU</t>
  </si>
  <si>
    <t>SPOTŘEBA: 2t/m3</t>
  </si>
  <si>
    <t>SKL*2</t>
  </si>
  <si>
    <t>174101101</t>
  </si>
  <si>
    <t>Zásyp sypaninou z jakékoliv horniny s uložením výkopku ve vrstvách se zhutněním jam, šachet, rýh nebo kolem objektů v těchto vykopávkách</t>
  </si>
  <si>
    <t>497756174</t>
  </si>
  <si>
    <t>0,40*(0,60*2+2,50)</t>
  </si>
  <si>
    <t>Zakládání</t>
  </si>
  <si>
    <t>27</t>
  </si>
  <si>
    <t>Zakládání - základy</t>
  </si>
  <si>
    <t>11</t>
  </si>
  <si>
    <t>271532212</t>
  </si>
  <si>
    <t>Podsyp pod základové konstrukce se zhutněním a urovnáním povrchu z kameniva hrubého, frakce 16 - 32 mm</t>
  </si>
  <si>
    <t>1007079207</t>
  </si>
  <si>
    <t>PODSYP POD ZÁKLADOVÉ KONSTRUKCE</t>
  </si>
  <si>
    <t>2,50*0,60*0,15</t>
  </si>
  <si>
    <t>12</t>
  </si>
  <si>
    <t>274321411</t>
  </si>
  <si>
    <t>Základy z betonu železového (bez výztuže) pasy z betonu bez zvýšených nároků na prostředí tř. C 20/25</t>
  </si>
  <si>
    <t>-2028973599</t>
  </si>
  <si>
    <t>ZÁKLADOVÉ PASY</t>
  </si>
  <si>
    <t>2,50*0,60*1,00</t>
  </si>
  <si>
    <t>274351215</t>
  </si>
  <si>
    <t>Bednění základových stěn pasů svislé nebo šikmé (odkloněné), půdorysně přímé nebo zalomené ve volných nebo zapažených jámách, rýhách, šachtách, včetně případných vzpěr zřízení</t>
  </si>
  <si>
    <t>m2</t>
  </si>
  <si>
    <t>-1367249941</t>
  </si>
  <si>
    <t>BEDNĚNÍ ZÁKLADOVÝCH PASŮ</t>
  </si>
  <si>
    <t>2,50*1,20</t>
  </si>
  <si>
    <t>14</t>
  </si>
  <si>
    <t>274351216</t>
  </si>
  <si>
    <t>Bednění základových stěn pasů svislé nebo šikmé (odkloněné), půdorysně přímé nebo zalomené ve volných nebo zapažených jámách, rýhách, šachtách, včetně případných vzpěr odstranění</t>
  </si>
  <si>
    <t>964479500</t>
  </si>
  <si>
    <t>274361821</t>
  </si>
  <si>
    <t>Výztuž základů pasů z betonářské oceli 10 505 (R) nebo BSt 500</t>
  </si>
  <si>
    <t>-323427452</t>
  </si>
  <si>
    <t>VÝZTUŽ ZÁKLADOVÝCH PASŮ</t>
  </si>
  <si>
    <t>SPOTŘEBA: 120 kg/m3</t>
  </si>
  <si>
    <t>(2,50*0,60*1,00)*120,00</t>
  </si>
  <si>
    <t>VYZ_PAS*0,001</t>
  </si>
  <si>
    <t>Svislé a kompletní konstrukce</t>
  </si>
  <si>
    <t>31</t>
  </si>
  <si>
    <t>Zdi pozemních staveb</t>
  </si>
  <si>
    <t>310238211</t>
  </si>
  <si>
    <t>Zazdívka otvorů ve zdivu nadzákladovém cihlami pálenými plochy přes 0,25 m2 do 1 m2 na maltu vápenocementovou</t>
  </si>
  <si>
    <t>-1817522450</t>
  </si>
  <si>
    <t>ZAZDÍVKA OTVORŮ</t>
  </si>
  <si>
    <t>0,80*1,20*0,20</t>
  </si>
  <si>
    <t>311231115</t>
  </si>
  <si>
    <t>Zdivo z cihel pálených nosné z cihel plných dl. 290 mm P 7 až 15, na maltu ze suché směsi 5 MPa</t>
  </si>
  <si>
    <t>-1300067930</t>
  </si>
  <si>
    <t>ZDIVO Z CIHEL PÁLENÝCH</t>
  </si>
  <si>
    <t>2,50*0,60*0,60+0,80*1,20*0,15*3+2,20*1,20*0,15</t>
  </si>
  <si>
    <t>Úpravy povrchů, podlahy a osazování výplní</t>
  </si>
  <si>
    <t>62</t>
  </si>
  <si>
    <t>Úprava povrchů vnějších</t>
  </si>
  <si>
    <t>18</t>
  </si>
  <si>
    <t>622131121</t>
  </si>
  <si>
    <t>Podkladní a spojovací vrstva vnějších omítaných ploch penetrace akrylát-silikonová nanášená ručně stěn</t>
  </si>
  <si>
    <t>2109355375</t>
  </si>
  <si>
    <t>PENETRACE</t>
  </si>
  <si>
    <t>OMÍTKA HRUBÁ</t>
  </si>
  <si>
    <t>19</t>
  </si>
  <si>
    <t>622321111</t>
  </si>
  <si>
    <t>Omítka vápenocementová vnějších ploch nanášená ručně jednovrstvá, tloušťky do 15 mm hrubá zatřená stěn</t>
  </si>
  <si>
    <t>-1450694799</t>
  </si>
  <si>
    <t>2,50*1,60*2</t>
  </si>
  <si>
    <t>20</t>
  </si>
  <si>
    <t>622325209</t>
  </si>
  <si>
    <t>Oprava vápenocementové omítky vnějších ploch stupně členitosti 1 štukové stěn, v rozsahu opravované plochy přes 80 do 100%</t>
  </si>
  <si>
    <t>1200171923</t>
  </si>
  <si>
    <t>OPRAVA OMÍTKY</t>
  </si>
  <si>
    <t>2,50*1,60</t>
  </si>
  <si>
    <t>622541021</t>
  </si>
  <si>
    <t>Omítka tenkovrstvá silikonsilikátová vnějších ploch hydrofobní, se samočistícím účinkem probarvená, včetně penetrace podkladu zrnitá, tloušťky 2,0 mm stěn</t>
  </si>
  <si>
    <t>-1987282823</t>
  </si>
  <si>
    <t>OMÍTKA TENKOVRSTVÁ</t>
  </si>
  <si>
    <t>63</t>
  </si>
  <si>
    <t>Podlahy a podlahové konstrukce</t>
  </si>
  <si>
    <t>22</t>
  </si>
  <si>
    <t>636111421</t>
  </si>
  <si>
    <t>Doplnění dlažby z lomového kamene (s dodáním hmot), plochy jednotlivě do 4 m2 do cementové malty se zalitím spár cementovou maltou</t>
  </si>
  <si>
    <t>-1072706066</t>
  </si>
  <si>
    <t>DOPLNĚNÍ DLAŽBY</t>
  </si>
  <si>
    <t>2,50*1,00</t>
  </si>
  <si>
    <t>Ostatní konstrukce a práce</t>
  </si>
  <si>
    <t>94</t>
  </si>
  <si>
    <t>Lešení a stavební výtahy</t>
  </si>
  <si>
    <t>23</t>
  </si>
  <si>
    <t>941111111</t>
  </si>
  <si>
    <t>Montáž lešení řadového trubkového lehkého pracovního s podlahami s provozním zatížením tř. 3 do 200 kg/m2 šířky tř. W06 od 0,6 do 0,9 m, výšky do 10 m</t>
  </si>
  <si>
    <t>607623224</t>
  </si>
  <si>
    <t>LEŠENÍ</t>
  </si>
  <si>
    <t>2,50*2,00*2</t>
  </si>
  <si>
    <t>24</t>
  </si>
  <si>
    <t>941111211</t>
  </si>
  <si>
    <t>Montáž lešení řadového trubkového lehkého pracovního s podlahami s provozním zatížením tř. 3 do 200 kg/m2 Příplatek za první a každý další den použití lešení k ceně -1111</t>
  </si>
  <si>
    <t>1469242602</t>
  </si>
  <si>
    <t>PŘÍPLATEK K LEŠENÍ</t>
  </si>
  <si>
    <t>30 DNÍ</t>
  </si>
  <si>
    <t>LES*30</t>
  </si>
  <si>
    <t>25</t>
  </si>
  <si>
    <t>941111811</t>
  </si>
  <si>
    <t>Demontáž lešení řadového trubkového lehkého pracovního s podlahami s provozním zatížením tř. 3 do 200 kg/m2 šířky tř. W06 od 0,6 do 0,9 m, výšky do 10 m</t>
  </si>
  <si>
    <t>1478438362</t>
  </si>
  <si>
    <t>95</t>
  </si>
  <si>
    <t>Různé dokončovací konstrukce a práce pozemních staveb</t>
  </si>
  <si>
    <t>26</t>
  </si>
  <si>
    <t>952900R01</t>
  </si>
  <si>
    <t>Stavební přípomoce související s realizací díla za provozu objektu (např. drobné stavební a zemní práce, úprava st. hromosvodné soustavy, prostupy, demontáž a zpětná montáž podhledů, vyklizení místností, opětovné nastěhování včetně manipulace a přesunu do vyhrazených prostor, provizorní zakrytí konstrukcí...apod.)</t>
  </si>
  <si>
    <t>hod</t>
  </si>
  <si>
    <t>622776013</t>
  </si>
  <si>
    <t>96</t>
  </si>
  <si>
    <t>Bourání konstrukcí</t>
  </si>
  <si>
    <t>962032230</t>
  </si>
  <si>
    <t>Bourání zdiva nadzákladového z cihel nebo tvárnic z cihel pálených nebo vápenopískových, na maltu vápennou nebo vápenocementovou, objemu do 1 m3</t>
  </si>
  <si>
    <t>1430512815</t>
  </si>
  <si>
    <t>BOURÁNÍ ZDIVA</t>
  </si>
  <si>
    <t>2,50*1,00*0,20</t>
  </si>
  <si>
    <t>28</t>
  </si>
  <si>
    <t>965022131</t>
  </si>
  <si>
    <t>Bourání podlah kamenných bez podkladního lože, s jakoukoliv výplní spár z lomového kamene nebo kostek, plochy přes 1 m2</t>
  </si>
  <si>
    <t>-64028166</t>
  </si>
  <si>
    <t>BOURÁNÍ DLAŽEB Z KAMENE</t>
  </si>
  <si>
    <t>29</t>
  </si>
  <si>
    <t>965082922</t>
  </si>
  <si>
    <t>Odstranění násypu pod podlahami nebo ochranného násypu na střechách tl. do 100 mm, plochy do 2 m2</t>
  </si>
  <si>
    <t>-367755635</t>
  </si>
  <si>
    <t>ODSTRANĚNÍ NÁSYPU</t>
  </si>
  <si>
    <t>997</t>
  </si>
  <si>
    <t>Přesun sutě</t>
  </si>
  <si>
    <t>30</t>
  </si>
  <si>
    <t>997013111</t>
  </si>
  <si>
    <t>Vnitrostaveništní doprava suti a vybouraných hmot vodorovně do 50 m svisle s použitím mechanizace pro budovy a haly výšky do 6 m</t>
  </si>
  <si>
    <t>692061941</t>
  </si>
  <si>
    <t>997013501</t>
  </si>
  <si>
    <t>Odvoz suti a vybouraných hmot na skládku nebo meziskládku se složením, na vzdálenost do 1 km</t>
  </si>
  <si>
    <t>-1904780817</t>
  </si>
  <si>
    <t>32</t>
  </si>
  <si>
    <t>997013509</t>
  </si>
  <si>
    <t>Odvoz suti a vybouraných hmot na skládku nebo meziskládku se složením, na vzdálenost Příplatek k ceně za každý další i započatý 1 km přes 1 km</t>
  </si>
  <si>
    <t>-1482707694</t>
  </si>
  <si>
    <t>PŘÍPLATEK K ODVOZU</t>
  </si>
  <si>
    <t>DO 10 KM</t>
  </si>
  <si>
    <t>5,48*10,00</t>
  </si>
  <si>
    <t>33</t>
  </si>
  <si>
    <t>997013831</t>
  </si>
  <si>
    <t>Poplatek za uložení stavebního odpadu na skládce (skládkovné) směsného</t>
  </si>
  <si>
    <t>1074220950</t>
  </si>
  <si>
    <t>998</t>
  </si>
  <si>
    <t>Přesun hmot</t>
  </si>
  <si>
    <t>34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</si>
  <si>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</si>
  <si>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</si>
  <si>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172836416</t>
  </si>
  <si>
    <t>PSV</t>
  </si>
  <si>
    <t>Práce a dodávky PSV</t>
  </si>
  <si>
    <t>711</t>
  </si>
  <si>
    <t>Izolace proti vodě, vlhkosti a plynům</t>
  </si>
  <si>
    <t>35</t>
  </si>
  <si>
    <t>711141559</t>
  </si>
  <si>
    <t>Provedení izolace proti zemní vlhkosti pásy přitavením NAIP na ploše vodorovné V</t>
  </si>
  <si>
    <t>-1059327921</t>
  </si>
  <si>
    <t>IZOLACE PROTI ZEMNÍ VLHKOSTI</t>
  </si>
  <si>
    <t>PÁS ASFALTOVANÝ</t>
  </si>
  <si>
    <t>2,50*0,80</t>
  </si>
  <si>
    <t>36</t>
  </si>
  <si>
    <t>628522541</t>
  </si>
  <si>
    <t>pás asfaltovaný modifikovaný SBS</t>
  </si>
  <si>
    <t>61704883</t>
  </si>
  <si>
    <t>ZTRATNÉ: PÁS ASFALTOVANÝ = 15%</t>
  </si>
  <si>
    <t>IV_PA*1,15</t>
  </si>
  <si>
    <t>37</t>
  </si>
  <si>
    <t>998711101</t>
  </si>
  <si>
    <t>Přesun hmot pro izolace proti vodě, vlhkosti a plynům stanovený z hmotnosti přesunovaného materiálu vodorovná dopravní vzdálenost do 50 m v objektech výšky do 6 m</t>
  </si>
  <si>
    <t>-105932189</t>
  </si>
  <si>
    <t>762</t>
  </si>
  <si>
    <t>Konstrukce tesařské</t>
  </si>
  <si>
    <t>38</t>
  </si>
  <si>
    <t>762342214</t>
  </si>
  <si>
    <t>Bednění a laťování montáž laťování střech jednoduchých sklonu do 60 st. při osové vzdálenosti latí přes 150 do 360 mm</t>
  </si>
  <si>
    <t>877243551</t>
  </si>
  <si>
    <t>LAŤOVÁNÍ</t>
  </si>
  <si>
    <t>ŘEZIVO LAŤ</t>
  </si>
  <si>
    <t>39</t>
  </si>
  <si>
    <t>605141011</t>
  </si>
  <si>
    <t>řezivo jehličnaté lať</t>
  </si>
  <si>
    <t>538892284</t>
  </si>
  <si>
    <t>ZTRATNÉ: ŘEZIVO LAŤ = 5%</t>
  </si>
  <si>
    <t>0,04*0,06*2,50*3*1,05</t>
  </si>
  <si>
    <t>762342216</t>
  </si>
  <si>
    <t>Bednění a laťování montáž laťování střech jednoduchých sklonu do 60 st. při osové vzdálenosti latí přes 360 do 600 mm</t>
  </si>
  <si>
    <t>-371964447</t>
  </si>
  <si>
    <t>41</t>
  </si>
  <si>
    <t>-2079599389</t>
  </si>
  <si>
    <t>0,04*0,06*0,80*6*1,05</t>
  </si>
  <si>
    <t>42</t>
  </si>
  <si>
    <t>998762101</t>
  </si>
  <si>
    <t>Přesun hmot pro konstrukce tesařské stanovený z hmotnosti přesunovaného materiálu vodorovná dopravní vzdálenost do 50 m v objektech výšky do 6 m</t>
  </si>
  <si>
    <t>1544424743</t>
  </si>
  <si>
    <t>763</t>
  </si>
  <si>
    <t>Konstrukce suché výstavby</t>
  </si>
  <si>
    <t>43</t>
  </si>
  <si>
    <t>763111314</t>
  </si>
  <si>
    <t>Příčka ze sádrokartonových desek s nosnou konstrukcí z jednoduchých ocelových profilů UW, CW jednoduše opláštěná deskou standardní A tl. 12,5 mm, příčka tl. 100 mm, profil 75 TI tl. 60 mm, EI 30, Rw 47 dB</t>
  </si>
  <si>
    <t>1920296016</t>
  </si>
  <si>
    <t>SDK PŘÍČKA</t>
  </si>
  <si>
    <t>- HALA 2</t>
  </si>
  <si>
    <t>- akumulační stanice</t>
  </si>
  <si>
    <t>7,90*3,10</t>
  </si>
  <si>
    <t>- odpočet otvory</t>
  </si>
  <si>
    <t>-0,90*1,97</t>
  </si>
  <si>
    <t>44</t>
  </si>
  <si>
    <t>763131431</t>
  </si>
  <si>
    <t>Podhled ze sádrokartonových desek dvouvrstvá zavěšená spodní konstrukce z ocelových profilů CD, UD jednoduše opláštěná deskou protipožární DF, tl. 12,5 mm, bez TI</t>
  </si>
  <si>
    <t>-1955744329</t>
  </si>
  <si>
    <t>SDK PODHLED</t>
  </si>
  <si>
    <t>4,60*3,30</t>
  </si>
  <si>
    <t>45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</si>
  <si>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</si>
  <si>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</si>
  <si>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712579790</t>
  </si>
  <si>
    <t>765</t>
  </si>
  <si>
    <t>Krytina skládaná</t>
  </si>
  <si>
    <t>46</t>
  </si>
  <si>
    <t>765111017</t>
  </si>
  <si>
    <t>Montáž krytiny keramické sklonu do 30 st. drážkové na sucho, počet kusů přes 13 do 14 ks/m2</t>
  </si>
  <si>
    <t>-1261701245</t>
  </si>
  <si>
    <t>KRYTINA KERAMICKÁ</t>
  </si>
  <si>
    <t>TAŠKA RAŽENÁ</t>
  </si>
  <si>
    <t>47</t>
  </si>
  <si>
    <t>596604001</t>
  </si>
  <si>
    <t>taška ražená režná</t>
  </si>
  <si>
    <t>kus</t>
  </si>
  <si>
    <t>735740645</t>
  </si>
  <si>
    <t>SPOTŘEBA: TAŠKA RAŽENÁ = 14 ks/m2</t>
  </si>
  <si>
    <t>2,50*0,80*14</t>
  </si>
  <si>
    <t>48</t>
  </si>
  <si>
    <t>998765101</t>
  </si>
  <si>
    <t>Přesun hmot pro krytiny skládané stanovený z hmotnosti přesunovaného materiálu vodorovná dopravní vzdálenost do 50 m na objektech výšky do 6 m</t>
  </si>
  <si>
    <t>1651247641</t>
  </si>
  <si>
    <t>765B</t>
  </si>
  <si>
    <t>Krytina skládaná - bourání</t>
  </si>
  <si>
    <t>49</t>
  </si>
  <si>
    <t>765111809</t>
  </si>
  <si>
    <t>Demontáž krytiny keramické drážkové, sklonu do 30 st. s tvrdou maltou do suti</t>
  </si>
  <si>
    <t>1613123864</t>
  </si>
  <si>
    <t>DEMONTÁŽ KRYTINY</t>
  </si>
  <si>
    <t>2,50*0,20</t>
  </si>
  <si>
    <t>767</t>
  </si>
  <si>
    <t>Konstrukce zámečnické</t>
  </si>
  <si>
    <t>50</t>
  </si>
  <si>
    <t>767810112</t>
  </si>
  <si>
    <t>Montáž větracích mřížek ocelových čtyřhranných, průřezu přes 0,01 do 0,04 m2</t>
  </si>
  <si>
    <t>-226977010</t>
  </si>
  <si>
    <t>MONTÁŽ MŘÍŽEK</t>
  </si>
  <si>
    <t>51</t>
  </si>
  <si>
    <t>553414261</t>
  </si>
  <si>
    <t>mřížka větrací nerezová 200 x 200 mm</t>
  </si>
  <si>
    <t>712631925</t>
  </si>
  <si>
    <t>52</t>
  </si>
  <si>
    <t>767900R01</t>
  </si>
  <si>
    <t>Montáž fotovoltaických panelů o rozměru 1640 x 985 mm včetně spojovacího materiálu, zřízení montážní pochozí plochy pro zamezení poškození stávající krytiny včetně následného odstranění po dokončení montáže</t>
  </si>
  <si>
    <t>-752266985</t>
  </si>
  <si>
    <t>MONTÁŽ PANELŮ</t>
  </si>
  <si>
    <t>- střešní konstrukce</t>
  </si>
  <si>
    <t>53</t>
  </si>
  <si>
    <t>541530741</t>
  </si>
  <si>
    <t>fotovoltaický panel 1640 x 985 mm, výkon 300 Wp</t>
  </si>
  <si>
    <t>1871973010</t>
  </si>
  <si>
    <t>ZTRATNÉ: FOTOVOLTAICKÝ PANEL = 0%</t>
  </si>
  <si>
    <t>54</t>
  </si>
  <si>
    <t>541530742</t>
  </si>
  <si>
    <t>spojovací materiál pro montáž panelů - příchytky Z</t>
  </si>
  <si>
    <t>260629674</t>
  </si>
  <si>
    <t>ZTRATNÉ: SPOJOVACÍ MATERIÁL = 10%</t>
  </si>
  <si>
    <t>KZ_MP_Z*1,10</t>
  </si>
  <si>
    <t>55</t>
  </si>
  <si>
    <t>541530743</t>
  </si>
  <si>
    <t>spojovací materiál pro montáž panelů - příchytky OMEGA</t>
  </si>
  <si>
    <t>-1235951811</t>
  </si>
  <si>
    <t>KZ_MP_O*1,10</t>
  </si>
  <si>
    <t>56</t>
  </si>
  <si>
    <t>767900R02</t>
  </si>
  <si>
    <t>Montáž solárního montážního Al profilu včetně spojovacího materiálu</t>
  </si>
  <si>
    <t>m</t>
  </si>
  <si>
    <t>1376213962</t>
  </si>
  <si>
    <t>MONTÁŽ AL PROFILU</t>
  </si>
  <si>
    <t>6,00*43</t>
  </si>
  <si>
    <t>57</t>
  </si>
  <si>
    <t>194137121</t>
  </si>
  <si>
    <t>profil solární hliníkový 40 x 40 mm</t>
  </si>
  <si>
    <t>-1810450816</t>
  </si>
  <si>
    <t>ZTRATNÉ: PROFIL HLINÍKOVÝ = 10%</t>
  </si>
  <si>
    <t>KZ_ML*1,10</t>
  </si>
  <si>
    <t>58</t>
  </si>
  <si>
    <t>194137122</t>
  </si>
  <si>
    <t>spojovací materiál pro montáž profilů - spojky</t>
  </si>
  <si>
    <t>-1932869919</t>
  </si>
  <si>
    <t>ZTRATNÉ: SPOJOVACÍ  MATERIÁL = 10%</t>
  </si>
  <si>
    <t>KZ_ML_S*1,10</t>
  </si>
  <si>
    <t>59</t>
  </si>
  <si>
    <t>767900R03</t>
  </si>
  <si>
    <t>Montáž měničů pro fotovoltaickou elektrárnu</t>
  </si>
  <si>
    <t>134296833</t>
  </si>
  <si>
    <t>MONTÁŽ MĚNIČŮ</t>
  </si>
  <si>
    <t>60</t>
  </si>
  <si>
    <t>541530751</t>
  </si>
  <si>
    <t>měnič stringový, max napětí DC 1000 V, minimálně 8 vstupů, každý s přepěťovou ochranou(varistor) a s pojistkami, z toho 4+4 nezávislé (2 MPPT, každý vstup min. 12 000 W), grafický display + vybavení pro dálkovou komunikaci, jmenovitý výstupní výkon 20kW AC, průměrná účinnost (EURO/CEC) min. 98%, IP min. 65, chlazení přirozené (konvekcí, ne nucené), musí splňovat  podmínky pro připojení do distribuční soustavy</t>
  </si>
  <si>
    <t>-88862634</t>
  </si>
  <si>
    <t>ZTRATNÉ: MĚNIČ = 0%</t>
  </si>
  <si>
    <t>61</t>
  </si>
  <si>
    <t>541530752</t>
  </si>
  <si>
    <t>data logger</t>
  </si>
  <si>
    <t>-1011391459</t>
  </si>
  <si>
    <t>767900R04</t>
  </si>
  <si>
    <t>Montáž bateriového boxu s řízením pro fotovoltaickou elektrárnu</t>
  </si>
  <si>
    <t>1746119018</t>
  </si>
  <si>
    <t>MONTÁŽ BATERIOVÉHO BOXU</t>
  </si>
  <si>
    <t>541530761</t>
  </si>
  <si>
    <t xml:space="preserve">bateriový box s řízením, reálná energie min. 81,6 kWh. tj. v případě, že nelze využívat 100% jmenovité energie (DOD je menší než 100%), je třeba jmenovitou energii navýšit v potřebném poměru. Navržená technologie musí prostorově vyhovovat navržené technické místnosti, vybíjecí i nabíjecí proud min. 0,5 C., počet úplných cyklů min. 5 000, účinnost min. 95%
</t>
  </si>
  <si>
    <t>-1444302346</t>
  </si>
  <si>
    <t>ZTRATNÉ: BATERIOVÝ BOX = 0%</t>
  </si>
  <si>
    <t>64</t>
  </si>
  <si>
    <t>767900R05</t>
  </si>
  <si>
    <t>Montáž měniče pro bateriový box pro fotovoltaickou elektrárnu</t>
  </si>
  <si>
    <t>1954989512</t>
  </si>
  <si>
    <t>MONTÁŽ MĚNIČE</t>
  </si>
  <si>
    <t>65</t>
  </si>
  <si>
    <t>541530763</t>
  </si>
  <si>
    <t>bateriový střídač, minimální trvalý jmenovitý výkon 12000W, 30min 16000W, 3sec 22000W, účinnost min. 95%, kompatibilní s bateriovým boxem včetně propojovací sady mezi bateriovými měniči a bateriovým boxem, DC kabeláž, jistění, odpínače – systémové řešení dle výrobce, případně samostatný rozvaděč s náplní kterou vyžaduje nabídnutá techologie</t>
  </si>
  <si>
    <t>-1782609160</t>
  </si>
  <si>
    <t>66</t>
  </si>
  <si>
    <t>998767102</t>
  </si>
  <si>
    <t>Přesun hmot pro zámečnické konstrukce stanovený z hmotnosti přesunovaného materiálu vodorovná dopravní vzdálenost do 50 m v objektech výšky přes 6 do 12 m</t>
  </si>
  <si>
    <t>-971840266</t>
  </si>
  <si>
    <t>767D</t>
  </si>
  <si>
    <t>Konstrukce zámečnické - dveře</t>
  </si>
  <si>
    <t>67</t>
  </si>
  <si>
    <t>767D00R01</t>
  </si>
  <si>
    <t xml:space="preserve">Dveře kovové vnitřní 900 x 1970 mm s požární odolností EW 15 DP3, jednokřídlové, plné včetně povrchové úpravy, ocelové zárubně do sádrokartonové konstrukce a kování kompl. D+M. </t>
  </si>
  <si>
    <t>-1581788353</t>
  </si>
  <si>
    <t>767V</t>
  </si>
  <si>
    <t>Konstrukce zámečnické - zámečnické výrobky</t>
  </si>
  <si>
    <t>68</t>
  </si>
  <si>
    <t>767V00R01</t>
  </si>
  <si>
    <t>Ocelová konstrukce kotevních dílů fotovoltaických panelů na střeše haly včetně povrchové úpravy, výroby, kotevních a spojovacích prvků kompl. D+M. Provedení dle tabulky výrobků.</t>
  </si>
  <si>
    <t>kg</t>
  </si>
  <si>
    <t>-1098789586</t>
  </si>
  <si>
    <t>OCELOVÁ KONSTRUKCE KOTEVNÍCH DÍLŮ</t>
  </si>
  <si>
    <t>SPOTŘEBA: KOTEVNÍ DÍL = 1,70 kg/kus</t>
  </si>
  <si>
    <t>272*0,75</t>
  </si>
  <si>
    <t>69</t>
  </si>
  <si>
    <t>767V00R02</t>
  </si>
  <si>
    <t>Ocelová konstrukce nosných dílů fotovoltaických panelů na střeše haly včetně povrchové úpravy, výroby, kotevních a spojovacích prvků kompl. D+M. Provedení dle tabulky výrobků.</t>
  </si>
  <si>
    <t>153482616</t>
  </si>
  <si>
    <t>OCELOVÁ KONSTRUKCE NOSNÝCH DÍLŮ</t>
  </si>
  <si>
    <t>SPOTŘEBA: NOSNÝ DÍL = 10,90 kg/kus</t>
  </si>
  <si>
    <t xml:space="preserve">- HALA 2 </t>
  </si>
  <si>
    <t>68*10,90</t>
  </si>
  <si>
    <t>70</t>
  </si>
  <si>
    <t>767V00R03</t>
  </si>
  <si>
    <t>Ocelová konstrukce zavětrování fotovoltaických panelů na střeše haly včetně povrchové úpravy, výroby, kotevních a spojovacích prvků kompl. D+M. Provedení dle tabulky výrobků.</t>
  </si>
  <si>
    <t>-2031007372</t>
  </si>
  <si>
    <t>OCELOVÁ KONSTRUKCE ZAVĚTROVÁNÍ</t>
  </si>
  <si>
    <t>SPOTŘEBA: ZAVĚTROVÁNÍ = 3,25 kg/kus</t>
  </si>
  <si>
    <t>106*3,25</t>
  </si>
  <si>
    <t>71</t>
  </si>
  <si>
    <t>767V00R04</t>
  </si>
  <si>
    <t>Ocelová konstrukce pro ukotvení prvků v akumulační stanici (rozvaděče) včetně povrchové úpravy, výroby, kotevních a spojovacích prvků kompl. D+M. Provedení dle tabulky výrobků.</t>
  </si>
  <si>
    <t>-1265317477</t>
  </si>
  <si>
    <t>OCELOVÁ KONSTRUKCE UKOTVENÍ PRVKŮ</t>
  </si>
  <si>
    <t>SPOTŘEBA: UKOTVENÍ PRVKŮ = 20,00 kg/kus</t>
  </si>
  <si>
    <t>3*2*20,00</t>
  </si>
  <si>
    <t>784</t>
  </si>
  <si>
    <t>Dokončovací práce - malby a tapety</t>
  </si>
  <si>
    <t>72</t>
  </si>
  <si>
    <t>784111003</t>
  </si>
  <si>
    <t>Oprášení (ometení) podkladu v místnostech výšky přes 3,80 do 5,00 m</t>
  </si>
  <si>
    <t>58868930</t>
  </si>
  <si>
    <t>OPRÁŠENÍ PODKLADU</t>
  </si>
  <si>
    <t>MALBY</t>
  </si>
  <si>
    <t>73</t>
  </si>
  <si>
    <t>784181123</t>
  </si>
  <si>
    <t>Penetrace podkladu jednonásobná hloubková v místnostech výšky přes 3,80 do 5,00 m</t>
  </si>
  <si>
    <t>890099542</t>
  </si>
  <si>
    <t>74</t>
  </si>
  <si>
    <t>784211103</t>
  </si>
  <si>
    <t>Malby z malířských směsí otěruvzdorných za mokra dvojnásobné, bílé za mokra otěruvzdorné výborně v místnostech výšky přes 3,80 do 5,00 m</t>
  </si>
  <si>
    <t>706192967</t>
  </si>
  <si>
    <t>MALBY DVOJNÁSOBNÉ</t>
  </si>
  <si>
    <t>7,90*3,10*2+4,60*3,30*2</t>
  </si>
  <si>
    <t>-0,90*1,97*2</t>
  </si>
  <si>
    <t>OST</t>
  </si>
  <si>
    <t>Ostatní</t>
  </si>
  <si>
    <t>POZ</t>
  </si>
  <si>
    <t>Požární ochrana</t>
  </si>
  <si>
    <t>75</t>
  </si>
  <si>
    <t>POZ000R01</t>
  </si>
  <si>
    <t>Přenosný hasící přístroj práškový s hasící schopností 21A kompl. D+M</t>
  </si>
  <si>
    <t>941092418</t>
  </si>
  <si>
    <t>POZ000R02</t>
  </si>
  <si>
    <t>Požární ucpávka prostupů kompl. D+M</t>
  </si>
  <si>
    <t>-425113209</t>
  </si>
  <si>
    <t>77</t>
  </si>
  <si>
    <t>POZ000R03</t>
  </si>
  <si>
    <t>Bezpečnostní a výstražné značky dle ČSN ISO 3864 kompl. D+M</t>
  </si>
  <si>
    <t>1231290587</t>
  </si>
  <si>
    <t>1.1.5 - Elektroinstalace - silnoproud</t>
  </si>
  <si>
    <t xml:space="preserve">    741 - Elektroinstalace - silnoproud</t>
  </si>
  <si>
    <t xml:space="preserve">    742 - Elektroinstalace - slaboproud</t>
  </si>
  <si>
    <t>M - Práce a dodávky M</t>
  </si>
  <si>
    <t xml:space="preserve">    21-M - Elektromontáže</t>
  </si>
  <si>
    <t xml:space="preserve">    46-M - Zemní práce při extr.mont.pracích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</si>
  <si>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</si>
  <si>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</si>
  <si>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</si>
  <si>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</si>
  <si>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</si>
  <si>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</si>
  <si>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</si>
  <si>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VRN8 - Přesun stavebních kapacit</t>
  </si>
  <si>
    <t>741</t>
  </si>
  <si>
    <t>0019</t>
  </si>
  <si>
    <t>Podružný materiál</t>
  </si>
  <si>
    <t>kpl</t>
  </si>
  <si>
    <t>0020</t>
  </si>
  <si>
    <t>Prožez</t>
  </si>
  <si>
    <t>741120201</t>
  </si>
  <si>
    <t>Montáž vodičů izolovaných měděných bez ukončení uložených volně plných a laněných s PVC pláštěm, bezhalogenových, ohniodolných (CY, CHAH-R(V)) průřezu žíly 1,5 až 16 mm2</t>
  </si>
  <si>
    <t>CS ÚRS 2017 02</t>
  </si>
  <si>
    <t>0007</t>
  </si>
  <si>
    <t>CYOY 6mm2 solární UV odolný, 1000V</t>
  </si>
  <si>
    <t>741120201x</t>
  </si>
  <si>
    <t>341408260</t>
  </si>
  <si>
    <t>vodič silový s Cu jádrem CY H07 V-U 6 mm2</t>
  </si>
  <si>
    <t>741120203</t>
  </si>
  <si>
    <t>Montáž vodičů izolovaných měděných bez ukončení uložených volně plných a laněných s PVC pláštěm, bezhalogenových, ohniodolných (CY, CHAH-R(V)) průřezu žíly 25 až 35 mm2</t>
  </si>
  <si>
    <t>341408500</t>
  </si>
  <si>
    <t>vodič izolovaný s Cu jádrem H07V-R 25 mm2</t>
  </si>
  <si>
    <t>741122031</t>
  </si>
  <si>
    <t>Montáž kabelů měděných bez ukončení uložených pod omítku plných kulatých (CYKY), počtu a průřezu žil 5x1,5 až 2,5 mm2</t>
  </si>
  <si>
    <t>341110940</t>
  </si>
  <si>
    <t>kabel silový s Cu jádrem CYKY 5x2,5 mm2</t>
  </si>
  <si>
    <t>741122134</t>
  </si>
  <si>
    <t>Montáž kabelů měděných bez ukončení uložených v trubkách zatažených plných kulatých nebo bezhalogenových (CYKY) počtu a průřezu žil 4x16 až 25 mm2</t>
  </si>
  <si>
    <t>2070000304</t>
  </si>
  <si>
    <t>vodič CYKY 5Cx25</t>
  </si>
  <si>
    <t>741123226</t>
  </si>
  <si>
    <t>Montáž kabelů hliníkových bez ukončení uložených volně plných nebo laněných kulatých (AYKY) počtu a průřezu žil 4x35 až 50 mm2</t>
  </si>
  <si>
    <t>341131240</t>
  </si>
  <si>
    <t>kabel silový s Al jádrem 1-AYKY 4x50/S mm2</t>
  </si>
  <si>
    <t>741130004</t>
  </si>
  <si>
    <t>Montáž solárního konektoru (MC3, MC4)</t>
  </si>
  <si>
    <t>0012</t>
  </si>
  <si>
    <t>Konektor solární MC3, MC4 dle typu panelů</t>
  </si>
  <si>
    <t>ks</t>
  </si>
  <si>
    <t>741136001</t>
  </si>
  <si>
    <t>Propojení kabelů nebo vodičů spojkou venkovní teplem smršťovací kabelů celoplastových , počtu a průřezu žil 4x10 až 16 mm2</t>
  </si>
  <si>
    <t>0630000102</t>
  </si>
  <si>
    <t>kabelová spojka SVCZ 10/16 kompletní</t>
  </si>
  <si>
    <t>741136051</t>
  </si>
  <si>
    <t xml:space="preserve">Propojení kabelů nebo vodičů spojkou venkovní teplem smršťovací kabelů silových ohebných bez stínění nebo pláště počtu a průřezu žil 4x1,5 až 6 mm2 </t>
  </si>
  <si>
    <t>0630000430</t>
  </si>
  <si>
    <t>kabelová spojka GELOVA 5x 1.5-6</t>
  </si>
  <si>
    <t>741210004x</t>
  </si>
  <si>
    <t>Rozvaděč RMS1 - dle výkresu zapojení rozvaděče</t>
  </si>
  <si>
    <t>7411210004xx</t>
  </si>
  <si>
    <t>Rozvaděč RE - dle výkresu zapojení rozvaděče</t>
  </si>
  <si>
    <t>741210201</t>
  </si>
  <si>
    <t>Montáž rozváděčů skříňových nebo panelových bez zapojení vodičů dělitelných, hmotnosti jednoho pole do 200 kg</t>
  </si>
  <si>
    <t>0013</t>
  </si>
  <si>
    <t>Rozvaděč RH-FVE, 2 pole, viz schéma zapojení</t>
  </si>
  <si>
    <t>741910411</t>
  </si>
  <si>
    <t>Montáž žlabů bez stojiny a výložníků kovových s podpěrkami a příslušenstvím bez víka, šířky do 50 mm</t>
  </si>
  <si>
    <t>0003</t>
  </si>
  <si>
    <t>Žlab kabelový, plný 50x50 s víkem žárově zinkovaný včetně nosného materiálu, pro větší rozpony</t>
  </si>
  <si>
    <t>741910421</t>
  </si>
  <si>
    <t>Montáž žlabů bez stojiny a výložníků kovových s podpěrkami a příslušenstvím uzavření víkem</t>
  </si>
  <si>
    <t>998741201</t>
  </si>
  <si>
    <t>Přesun hmot pro silnoproud stanovený procentní sazbou (%) z ceny vodorovná dopravní vzdálenost do 50 m v objektech výšky do 6 m</t>
  </si>
  <si>
    <t>742</t>
  </si>
  <si>
    <t>Elektroinstalace - slaboproud</t>
  </si>
  <si>
    <t>742121002</t>
  </si>
  <si>
    <t>Montáž kabelů sdělovacích pro vnitřní rozvody počtu žil přes 15</t>
  </si>
  <si>
    <t>0008</t>
  </si>
  <si>
    <t>CAT5e UTP PE, venkovní UV odolný</t>
  </si>
  <si>
    <t>Práce a dodávky M</t>
  </si>
  <si>
    <t>21-M</t>
  </si>
  <si>
    <t>Elektromontáže</t>
  </si>
  <si>
    <t>210220020</t>
  </si>
  <si>
    <t>Montáž uzemňovacího vedení s upevněním, propojením a připojením pomocí svorek v zemi s izolací spojů vodičů FeZn páskou průřezu do 120 mm2 v městské zástavbě</t>
  </si>
  <si>
    <t>354420620</t>
  </si>
  <si>
    <t>pás zemnící 30 x 4 mm FeZn</t>
  </si>
  <si>
    <t>256</t>
  </si>
  <si>
    <t>210220022</t>
  </si>
  <si>
    <t>Montáž uzemňovacího vedení s upevněním, propojením a připojením pomocí svorek v zemi s izolací spojů vodičů FeZn drátem nebo lanem průměru do 10 mm v městské zástavbě</t>
  </si>
  <si>
    <t>354420400</t>
  </si>
  <si>
    <t>svorka uzemnění nerez pro zemnící pásku a drát</t>
  </si>
  <si>
    <t>354410730</t>
  </si>
  <si>
    <t>drát průměr 10 mm FeZn</t>
  </si>
  <si>
    <t>46-M</t>
  </si>
  <si>
    <t>Zemní práce při extr.mont.pracích</t>
  </si>
  <si>
    <t>460010016</t>
  </si>
  <si>
    <t>Vytyčení trasy vedení vzdušného (nadzemního) silového v terénu nepřehledném nn</t>
  </si>
  <si>
    <t>km</t>
  </si>
  <si>
    <t>460010025</t>
  </si>
  <si>
    <t>Vytyčení trasy inženýrských sítí v zastavěném prostoru</t>
  </si>
  <si>
    <t>78</t>
  </si>
  <si>
    <t>583373310</t>
  </si>
  <si>
    <t>štěrkopísek frakce 0-22</t>
  </si>
  <si>
    <t>80</t>
  </si>
  <si>
    <t>460030011</t>
  </si>
  <si>
    <t>Přípravné terénní práce sejmutí drnu včetně nařezání a uložení na hromady nebo naložení na dopravní prostředek jakékoliv tloušťky</t>
  </si>
  <si>
    <t>82</t>
  </si>
  <si>
    <t>460150303</t>
  </si>
  <si>
    <t>Hloubení zapažených i nezapažených kabelových rýh ručně včetně urovnání dna s přemístěním výkopku do vzdálenosti 3 m od okraje jámy nebo naložením na dopravní prostředek šířky 50 cm, hloubky 120 cm, v hornině třídy 3</t>
  </si>
  <si>
    <t>84</t>
  </si>
  <si>
    <t>460300001</t>
  </si>
  <si>
    <t>Zásyp jam strojně s uložením výkopku ve vrstvách včetně zhutnění a urovnání povrchu v zástavbě</t>
  </si>
  <si>
    <t>86</t>
  </si>
  <si>
    <t>460490013</t>
  </si>
  <si>
    <t>Krytí kabelů, spojek, koncovek a odbočnic kabelů výstražnou fólií z PVC včetně vyrovnání povrchu rýhy, rozvinutí a uložení fólie do rýhy, fólie šířky do 34cm</t>
  </si>
  <si>
    <t>88</t>
  </si>
  <si>
    <t>693113100</t>
  </si>
  <si>
    <t>pás varovný plný PE  šíře 33 cm</t>
  </si>
  <si>
    <t>90</t>
  </si>
  <si>
    <t>460520164</t>
  </si>
  <si>
    <t>Montáž trubek ochranných uložených volně do rýhy plastových tuhých,vnitřního průměru přes 90 do 110 mm</t>
  </si>
  <si>
    <t>92</t>
  </si>
  <si>
    <t>345713550</t>
  </si>
  <si>
    <t>trubka elektroinstalační ohebná dvouplášťová korugovaná D 94/110 mm, HDPE+LDPE</t>
  </si>
  <si>
    <t>460520172</t>
  </si>
  <si>
    <t>Montáž trubek ochranných uložených volně do rýhy plastových ohebných, vnitřního průměru přes 32 do 50 mm</t>
  </si>
  <si>
    <t>345713510</t>
  </si>
  <si>
    <t>trubka elektroinstalační ohebná dvouplášťová korugovaná D 41/50 mm, HDPE+LDPE</t>
  </si>
  <si>
    <t>98</t>
  </si>
  <si>
    <t>460560163</t>
  </si>
  <si>
    <t>Zásyp kabelových rýh ručně s uložením výkopku ve vrstvách včetně zhutnění a urovnání povrchu šířky 35 cm hloubky 80 cm, v hornině třídy 3</t>
  </si>
  <si>
    <t>100</t>
  </si>
  <si>
    <t>HZS</t>
  </si>
  <si>
    <t>Hodinové zúčtovací sazby</t>
  </si>
  <si>
    <t>HZS2222</t>
  </si>
  <si>
    <t>Demontáž stávajícího vývodu z RE, označení a zajištění stávajícíh vývodů</t>
  </si>
  <si>
    <t>262144</t>
  </si>
  <si>
    <t>102</t>
  </si>
  <si>
    <t>HZS2222a</t>
  </si>
  <si>
    <t>úprava stávající jímací soustavy (posunutí vedení v délce 40m o 1m)</t>
  </si>
  <si>
    <t>104</t>
  </si>
  <si>
    <t>0009</t>
  </si>
  <si>
    <t>úprava stávající jímací soustavy (svorky univerzální, podložky pod vedení atd.)</t>
  </si>
  <si>
    <t>106</t>
  </si>
  <si>
    <t>HZS2222b</t>
  </si>
  <si>
    <t>Systém řízení FVE a sběr informací ze střídačů, instalace na vybrané PC, zaškolení obsluhy</t>
  </si>
  <si>
    <t>108</t>
  </si>
  <si>
    <t>VRN1</t>
  </si>
  <si>
    <t>Průzkumné, geodetické a projektové práce</t>
  </si>
  <si>
    <t>013254000</t>
  </si>
  <si>
    <t>Průzkumné, geodetické a projektové práce projektové práce dokumentace stavby (výkresová a textová) skutečného provedení stavby</t>
  </si>
  <si>
    <t>110</t>
  </si>
  <si>
    <t>VRN2</t>
  </si>
  <si>
    <t>Příprava staveniště</t>
  </si>
  <si>
    <t>020001000</t>
  </si>
  <si>
    <t>Základní rozdělení průvodních činností a nákladů příprava staveniště</t>
  </si>
  <si>
    <t>112</t>
  </si>
  <si>
    <t>VRN4</t>
  </si>
  <si>
    <t>Inženýrská činnost</t>
  </si>
  <si>
    <t>040001000</t>
  </si>
  <si>
    <t>Základní rozdělení průvodních činností a nákladů inženýrská činnost</t>
  </si>
  <si>
    <t>114</t>
  </si>
  <si>
    <t>043002000</t>
  </si>
  <si>
    <t>Uvedení FVE do provozu, nastavení ochran FVE, nastavení střídačů</t>
  </si>
  <si>
    <t>116</t>
  </si>
  <si>
    <t>044002000.1</t>
  </si>
  <si>
    <t>Hlavní tituly průvodních činností a nákladů inženýrská činnost revize</t>
  </si>
  <si>
    <t>118</t>
  </si>
  <si>
    <t>049002000</t>
  </si>
  <si>
    <t>Hlavní tituly průvodních činností a nákladů inženýrská činnost ostatní inženýrská činnost</t>
  </si>
  <si>
    <t>120</t>
  </si>
  <si>
    <t>VRN6</t>
  </si>
  <si>
    <t>Územní vlivy</t>
  </si>
  <si>
    <t>VRN7</t>
  </si>
  <si>
    <t>Provozní vlivy</t>
  </si>
  <si>
    <t>071002000</t>
  </si>
  <si>
    <t>Montáž elektroinstalace za provozu výroby, koordinace s výrobou</t>
  </si>
  <si>
    <t>122</t>
  </si>
  <si>
    <t>VRN8</t>
  </si>
  <si>
    <t>Přesun stavebních kapacit</t>
  </si>
  <si>
    <t>081103000</t>
  </si>
  <si>
    <t>Další náklady na pracovníky doprava denní doprava pracovníků na pracoviště</t>
  </si>
  <si>
    <t>124</t>
  </si>
  <si>
    <t xml:space="preserve">    VRN3 - Zařízení staveniště</t>
  </si>
  <si>
    <t>VRN100R02</t>
  </si>
  <si>
    <t>Průzkumné, geodetické a projektové práce projektové práce dokumentace stavby (výkresová a textová) pro provádění stavby a realizaci stavby</t>
  </si>
  <si>
    <t>1024</t>
  </si>
  <si>
    <t>-203327351</t>
  </si>
  <si>
    <t>VRN100R03</t>
  </si>
  <si>
    <t>-2069024961</t>
  </si>
  <si>
    <t>VRN3</t>
  </si>
  <si>
    <t>Zařízení staveniště</t>
  </si>
  <si>
    <t>VRN300R01</t>
  </si>
  <si>
    <t>1607336233</t>
  </si>
  <si>
    <t>VRN400R01</t>
  </si>
  <si>
    <t>Inženýrská činnost dozory autorský dozor projektanta</t>
  </si>
  <si>
    <t>-714295024</t>
  </si>
  <si>
    <t>VRN400R02</t>
  </si>
  <si>
    <t>Inženýrská činnost dozory technický dozor investora</t>
  </si>
  <si>
    <t>-4769335</t>
  </si>
  <si>
    <t>VRN400R03</t>
  </si>
  <si>
    <t>Inženýrská činnost dozory koordinátor BOZP na staveništi</t>
  </si>
  <si>
    <t>-1153389375</t>
  </si>
  <si>
    <t>VRN700R01</t>
  </si>
  <si>
    <t>Provoz investora, třetích osob</t>
  </si>
  <si>
    <t>1291323439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</si>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</sst>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0000A8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1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1" fillId="2" borderId="0" xfId="20" applyFill="1"/>
    <xf numFmtId="0" fontId="0" fillId="2" borderId="0" xfId="0" applyFill="1"/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3" fillId="0" borderId="21" xfId="0" applyNumberFormat="1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166" fontId="33" fillId="0" borderId="0" xfId="0" applyNumberFormat="1" applyFont="1" applyBorder="1" applyAlignment="1" applyProtection="1">
      <alignment vertical="center"/>
      <protection/>
    </xf>
    <xf numFmtId="4" fontId="33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4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35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7" fillId="0" borderId="13" xfId="0" applyNumberFormat="1" applyFont="1" applyBorder="1" applyAlignment="1" applyProtection="1">
      <alignment/>
      <protection/>
    </xf>
    <xf numFmtId="166" fontId="37" fillId="0" borderId="14" xfId="0" applyNumberFormat="1" applyFont="1" applyBorder="1" applyAlignment="1" applyProtection="1">
      <alignment/>
      <protection/>
    </xf>
    <xf numFmtId="4" fontId="38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>
      <alignment vertical="center"/>
    </xf>
    <xf numFmtId="0" fontId="13" fillId="0" borderId="21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0" fillId="0" borderId="27" xfId="0" applyFont="1" applyBorder="1" applyAlignment="1" applyProtection="1">
      <alignment horizontal="center" vertical="center"/>
      <protection/>
    </xf>
    <xf numFmtId="49" fontId="40" fillId="0" borderId="27" xfId="0" applyNumberFormat="1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center" vertical="center" wrapText="1"/>
      <protection/>
    </xf>
    <xf numFmtId="167" fontId="40" fillId="0" borderId="27" xfId="0" applyNumberFormat="1" applyFont="1" applyBorder="1" applyAlignment="1" applyProtection="1">
      <alignment vertical="center"/>
      <protection/>
    </xf>
    <xf numFmtId="4" fontId="40" fillId="3" borderId="27" xfId="0" applyNumberFormat="1" applyFont="1" applyFill="1" applyBorder="1" applyAlignment="1" applyProtection="1">
      <alignment vertical="center"/>
      <protection locked="0"/>
    </xf>
    <xf numFmtId="4" fontId="40" fillId="0" borderId="27" xfId="0" applyNumberFormat="1" applyFont="1" applyBorder="1" applyAlignment="1" applyProtection="1">
      <alignment vertical="center"/>
      <protection/>
    </xf>
    <xf numFmtId="0" fontId="40" fillId="0" borderId="4" xfId="0" applyFont="1" applyBorder="1" applyAlignment="1">
      <alignment vertical="center"/>
    </xf>
    <xf numFmtId="0" fontId="40" fillId="3" borderId="27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4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3:72" ht="36.95" customHeight="1"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S2" s="25" t="s">
        <v>8</v>
      </c>
      <c r="BT2" s="25" t="s">
        <v>9</v>
      </c>
    </row>
    <row r="3" spans="2:72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8</v>
      </c>
      <c r="BT3" s="25" t="s">
        <v>10</v>
      </c>
    </row>
    <row r="4" spans="2:71" ht="36.95" customHeight="1">
      <c r="B4" s="29"/>
      <c r="C4" s="30"/>
      <c r="D4" s="31" t="s">
        <v>11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12</v>
      </c>
      <c r="BE4" s="34" t="s">
        <v>13</v>
      </c>
      <c r="BS4" s="25" t="s">
        <v>14</v>
      </c>
    </row>
    <row r="5" spans="2:71" ht="14.45" customHeight="1">
      <c r="B5" s="29"/>
      <c r="C5" s="30"/>
      <c r="D5" s="35" t="s">
        <v>15</v>
      </c>
      <c r="E5" s="30"/>
      <c r="F5" s="30"/>
      <c r="G5" s="30"/>
      <c r="H5" s="30"/>
      <c r="I5" s="30"/>
      <c r="J5" s="30"/>
      <c r="K5" s="362" t="s">
        <v>16</v>
      </c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0"/>
      <c r="AQ5" s="32"/>
      <c r="BE5" s="353" t="s">
        <v>17</v>
      </c>
      <c r="BS5" s="25" t="s">
        <v>8</v>
      </c>
    </row>
    <row r="6" spans="2:71" ht="36.95" customHeight="1">
      <c r="B6" s="29"/>
      <c r="C6" s="30"/>
      <c r="D6" s="37" t="s">
        <v>18</v>
      </c>
      <c r="E6" s="30"/>
      <c r="F6" s="30"/>
      <c r="G6" s="30"/>
      <c r="H6" s="30"/>
      <c r="I6" s="30"/>
      <c r="J6" s="30"/>
      <c r="K6" s="387" t="s">
        <v>19</v>
      </c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30"/>
      <c r="AQ6" s="32"/>
      <c r="BE6" s="354"/>
      <c r="BS6" s="25" t="s">
        <v>8</v>
      </c>
    </row>
    <row r="7" spans="2:71" ht="14.45" customHeight="1">
      <c r="B7" s="29"/>
      <c r="C7" s="30"/>
      <c r="D7" s="38" t="s">
        <v>20</v>
      </c>
      <c r="E7" s="30"/>
      <c r="F7" s="30"/>
      <c r="G7" s="30"/>
      <c r="H7" s="30"/>
      <c r="I7" s="30"/>
      <c r="J7" s="30"/>
      <c r="K7" s="36" t="s">
        <v>21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8" t="s">
        <v>22</v>
      </c>
      <c r="AL7" s="30"/>
      <c r="AM7" s="30"/>
      <c r="AN7" s="36" t="s">
        <v>21</v>
      </c>
      <c r="AO7" s="30"/>
      <c r="AP7" s="30"/>
      <c r="AQ7" s="32"/>
      <c r="BE7" s="354"/>
      <c r="BS7" s="25" t="s">
        <v>8</v>
      </c>
    </row>
    <row r="8" spans="2:71" ht="14.45" customHeight="1">
      <c r="B8" s="29"/>
      <c r="C8" s="30"/>
      <c r="D8" s="38" t="s">
        <v>23</v>
      </c>
      <c r="E8" s="30"/>
      <c r="F8" s="30"/>
      <c r="G8" s="30"/>
      <c r="H8" s="30"/>
      <c r="I8" s="30"/>
      <c r="J8" s="30"/>
      <c r="K8" s="36" t="s">
        <v>24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8" t="s">
        <v>25</v>
      </c>
      <c r="AL8" s="30"/>
      <c r="AM8" s="30"/>
      <c r="AN8" s="39" t="s">
        <v>26</v>
      </c>
      <c r="AO8" s="30"/>
      <c r="AP8" s="30"/>
      <c r="AQ8" s="32"/>
      <c r="BE8" s="354"/>
      <c r="BS8" s="25" t="s">
        <v>8</v>
      </c>
    </row>
    <row r="9" spans="2:71" ht="14.45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354"/>
      <c r="BS9" s="25" t="s">
        <v>8</v>
      </c>
    </row>
    <row r="10" spans="2:71" ht="14.45" customHeight="1">
      <c r="B10" s="29"/>
      <c r="C10" s="30"/>
      <c r="D10" s="38" t="s">
        <v>27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8" t="s">
        <v>28</v>
      </c>
      <c r="AL10" s="30"/>
      <c r="AM10" s="30"/>
      <c r="AN10" s="36" t="s">
        <v>21</v>
      </c>
      <c r="AO10" s="30"/>
      <c r="AP10" s="30"/>
      <c r="AQ10" s="32"/>
      <c r="BE10" s="354"/>
      <c r="BS10" s="25" t="s">
        <v>8</v>
      </c>
    </row>
    <row r="11" spans="2:71" ht="18.4" customHeight="1">
      <c r="B11" s="29"/>
      <c r="C11" s="30"/>
      <c r="D11" s="30"/>
      <c r="E11" s="36" t="s">
        <v>29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8" t="s">
        <v>30</v>
      </c>
      <c r="AL11" s="30"/>
      <c r="AM11" s="30"/>
      <c r="AN11" s="36" t="s">
        <v>21</v>
      </c>
      <c r="AO11" s="30"/>
      <c r="AP11" s="30"/>
      <c r="AQ11" s="32"/>
      <c r="BE11" s="354"/>
      <c r="BS11" s="25" t="s">
        <v>8</v>
      </c>
    </row>
    <row r="12" spans="2:71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354"/>
      <c r="BS12" s="25" t="s">
        <v>8</v>
      </c>
    </row>
    <row r="13" spans="2:71" ht="14.45" customHeight="1">
      <c r="B13" s="29"/>
      <c r="C13" s="30"/>
      <c r="D13" s="38" t="s">
        <v>31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8" t="s">
        <v>28</v>
      </c>
      <c r="AL13" s="30"/>
      <c r="AM13" s="30"/>
      <c r="AN13" s="40" t="s">
        <v>32</v>
      </c>
      <c r="AO13" s="30"/>
      <c r="AP13" s="30"/>
      <c r="AQ13" s="32"/>
      <c r="BE13" s="354"/>
      <c r="BS13" s="25" t="s">
        <v>8</v>
      </c>
    </row>
    <row r="14" spans="2:71" ht="13.5">
      <c r="B14" s="29"/>
      <c r="C14" s="30"/>
      <c r="D14" s="30"/>
      <c r="E14" s="381" t="s">
        <v>32</v>
      </c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82"/>
      <c r="AJ14" s="382"/>
      <c r="AK14" s="38" t="s">
        <v>30</v>
      </c>
      <c r="AL14" s="30"/>
      <c r="AM14" s="30"/>
      <c r="AN14" s="40" t="s">
        <v>32</v>
      </c>
      <c r="AO14" s="30"/>
      <c r="AP14" s="30"/>
      <c r="AQ14" s="32"/>
      <c r="BE14" s="354"/>
      <c r="BS14" s="25" t="s">
        <v>8</v>
      </c>
    </row>
    <row r="15" spans="2:71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354"/>
      <c r="BS15" s="25" t="s">
        <v>6</v>
      </c>
    </row>
    <row r="16" spans="2:71" ht="14.45" customHeight="1">
      <c r="B16" s="29"/>
      <c r="C16" s="30"/>
      <c r="D16" s="38" t="s">
        <v>33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8" t="s">
        <v>28</v>
      </c>
      <c r="AL16" s="30"/>
      <c r="AM16" s="30"/>
      <c r="AN16" s="36" t="s">
        <v>34</v>
      </c>
      <c r="AO16" s="30"/>
      <c r="AP16" s="30"/>
      <c r="AQ16" s="32"/>
      <c r="BE16" s="354"/>
      <c r="BS16" s="25" t="s">
        <v>6</v>
      </c>
    </row>
    <row r="17" spans="2:71" ht="18.4" customHeight="1">
      <c r="B17" s="29"/>
      <c r="C17" s="30"/>
      <c r="D17" s="30"/>
      <c r="E17" s="36" t="s">
        <v>35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8" t="s">
        <v>30</v>
      </c>
      <c r="AL17" s="30"/>
      <c r="AM17" s="30"/>
      <c r="AN17" s="36" t="s">
        <v>36</v>
      </c>
      <c r="AO17" s="30"/>
      <c r="AP17" s="30"/>
      <c r="AQ17" s="32"/>
      <c r="BE17" s="354"/>
      <c r="BS17" s="25" t="s">
        <v>37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354"/>
      <c r="BS18" s="25" t="s">
        <v>8</v>
      </c>
    </row>
    <row r="19" spans="2:71" ht="14.45" customHeight="1">
      <c r="B19" s="29"/>
      <c r="C19" s="30"/>
      <c r="D19" s="38" t="s">
        <v>38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354"/>
      <c r="BS19" s="25" t="s">
        <v>8</v>
      </c>
    </row>
    <row r="20" spans="2:71" ht="57" customHeight="1">
      <c r="B20" s="29"/>
      <c r="C20" s="30"/>
      <c r="D20" s="30"/>
      <c r="E20" s="383" t="s">
        <v>39</v>
      </c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383"/>
      <c r="Y20" s="383"/>
      <c r="Z20" s="383"/>
      <c r="AA20" s="383"/>
      <c r="AB20" s="383"/>
      <c r="AC20" s="383"/>
      <c r="AD20" s="383"/>
      <c r="AE20" s="383"/>
      <c r="AF20" s="383"/>
      <c r="AG20" s="383"/>
      <c r="AH20" s="383"/>
      <c r="AI20" s="383"/>
      <c r="AJ20" s="383"/>
      <c r="AK20" s="383"/>
      <c r="AL20" s="383"/>
      <c r="AM20" s="383"/>
      <c r="AN20" s="383"/>
      <c r="AO20" s="30"/>
      <c r="AP20" s="30"/>
      <c r="AQ20" s="32"/>
      <c r="BE20" s="354"/>
      <c r="BS20" s="25" t="s">
        <v>6</v>
      </c>
    </row>
    <row r="21" spans="2:57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354"/>
    </row>
    <row r="22" spans="2:57" ht="6.95" customHeight="1">
      <c r="B22" s="29"/>
      <c r="C22" s="3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30"/>
      <c r="AQ22" s="32"/>
      <c r="BE22" s="354"/>
    </row>
    <row r="23" spans="2:57" s="1" customFormat="1" ht="25.9" customHeight="1">
      <c r="B23" s="42"/>
      <c r="C23" s="43"/>
      <c r="D23" s="44" t="s">
        <v>40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384">
        <f>ROUND(AG51,2)</f>
        <v>0</v>
      </c>
      <c r="AL23" s="385"/>
      <c r="AM23" s="385"/>
      <c r="AN23" s="385"/>
      <c r="AO23" s="385"/>
      <c r="AP23" s="43"/>
      <c r="AQ23" s="46"/>
      <c r="BE23" s="354"/>
    </row>
    <row r="24" spans="2:57" s="1" customFormat="1" ht="6.9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6"/>
      <c r="BE24" s="354"/>
    </row>
    <row r="25" spans="2:57" s="1" customFormat="1" ht="13.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386" t="s">
        <v>41</v>
      </c>
      <c r="M25" s="386"/>
      <c r="N25" s="386"/>
      <c r="O25" s="386"/>
      <c r="P25" s="43"/>
      <c r="Q25" s="43"/>
      <c r="R25" s="43"/>
      <c r="S25" s="43"/>
      <c r="T25" s="43"/>
      <c r="U25" s="43"/>
      <c r="V25" s="43"/>
      <c r="W25" s="386" t="s">
        <v>42</v>
      </c>
      <c r="X25" s="386"/>
      <c r="Y25" s="386"/>
      <c r="Z25" s="386"/>
      <c r="AA25" s="386"/>
      <c r="AB25" s="386"/>
      <c r="AC25" s="386"/>
      <c r="AD25" s="386"/>
      <c r="AE25" s="386"/>
      <c r="AF25" s="43"/>
      <c r="AG25" s="43"/>
      <c r="AH25" s="43"/>
      <c r="AI25" s="43"/>
      <c r="AJ25" s="43"/>
      <c r="AK25" s="386" t="s">
        <v>43</v>
      </c>
      <c r="AL25" s="386"/>
      <c r="AM25" s="386"/>
      <c r="AN25" s="386"/>
      <c r="AO25" s="386"/>
      <c r="AP25" s="43"/>
      <c r="AQ25" s="46"/>
      <c r="BE25" s="354"/>
    </row>
    <row r="26" spans="2:57" s="2" customFormat="1" ht="14.45" customHeight="1">
      <c r="B26" s="48"/>
      <c r="C26" s="49"/>
      <c r="D26" s="50" t="s">
        <v>44</v>
      </c>
      <c r="E26" s="49"/>
      <c r="F26" s="50" t="s">
        <v>45</v>
      </c>
      <c r="G26" s="49"/>
      <c r="H26" s="49"/>
      <c r="I26" s="49"/>
      <c r="J26" s="49"/>
      <c r="K26" s="49"/>
      <c r="L26" s="380">
        <v>0.21</v>
      </c>
      <c r="M26" s="356"/>
      <c r="N26" s="356"/>
      <c r="O26" s="356"/>
      <c r="P26" s="49"/>
      <c r="Q26" s="49"/>
      <c r="R26" s="49"/>
      <c r="S26" s="49"/>
      <c r="T26" s="49"/>
      <c r="U26" s="49"/>
      <c r="V26" s="49"/>
      <c r="W26" s="355">
        <f>ROUND(AZ51,2)</f>
        <v>0</v>
      </c>
      <c r="X26" s="356"/>
      <c r="Y26" s="356"/>
      <c r="Z26" s="356"/>
      <c r="AA26" s="356"/>
      <c r="AB26" s="356"/>
      <c r="AC26" s="356"/>
      <c r="AD26" s="356"/>
      <c r="AE26" s="356"/>
      <c r="AF26" s="49"/>
      <c r="AG26" s="49"/>
      <c r="AH26" s="49"/>
      <c r="AI26" s="49"/>
      <c r="AJ26" s="49"/>
      <c r="AK26" s="355">
        <f>ROUND(AV51,2)</f>
        <v>0</v>
      </c>
      <c r="AL26" s="356"/>
      <c r="AM26" s="356"/>
      <c r="AN26" s="356"/>
      <c r="AO26" s="356"/>
      <c r="AP26" s="49"/>
      <c r="AQ26" s="51"/>
      <c r="BE26" s="354"/>
    </row>
    <row r="27" spans="2:57" s="2" customFormat="1" ht="14.45" customHeight="1">
      <c r="B27" s="48"/>
      <c r="C27" s="49"/>
      <c r="D27" s="49"/>
      <c r="E27" s="49"/>
      <c r="F27" s="50" t="s">
        <v>46</v>
      </c>
      <c r="G27" s="49"/>
      <c r="H27" s="49"/>
      <c r="I27" s="49"/>
      <c r="J27" s="49"/>
      <c r="K27" s="49"/>
      <c r="L27" s="380">
        <v>0.15</v>
      </c>
      <c r="M27" s="356"/>
      <c r="N27" s="356"/>
      <c r="O27" s="356"/>
      <c r="P27" s="49"/>
      <c r="Q27" s="49"/>
      <c r="R27" s="49"/>
      <c r="S27" s="49"/>
      <c r="T27" s="49"/>
      <c r="U27" s="49"/>
      <c r="V27" s="49"/>
      <c r="W27" s="355">
        <f>ROUND(BA51,2)</f>
        <v>0</v>
      </c>
      <c r="X27" s="356"/>
      <c r="Y27" s="356"/>
      <c r="Z27" s="356"/>
      <c r="AA27" s="356"/>
      <c r="AB27" s="356"/>
      <c r="AC27" s="356"/>
      <c r="AD27" s="356"/>
      <c r="AE27" s="356"/>
      <c r="AF27" s="49"/>
      <c r="AG27" s="49"/>
      <c r="AH27" s="49"/>
      <c r="AI27" s="49"/>
      <c r="AJ27" s="49"/>
      <c r="AK27" s="355">
        <f>ROUND(AW51,2)</f>
        <v>0</v>
      </c>
      <c r="AL27" s="356"/>
      <c r="AM27" s="356"/>
      <c r="AN27" s="356"/>
      <c r="AO27" s="356"/>
      <c r="AP27" s="49"/>
      <c r="AQ27" s="51"/>
      <c r="BE27" s="354"/>
    </row>
    <row r="28" spans="2:57" s="2" customFormat="1" ht="14.45" customHeight="1" hidden="1">
      <c r="B28" s="48"/>
      <c r="C28" s="49"/>
      <c r="D28" s="49"/>
      <c r="E28" s="49"/>
      <c r="F28" s="50" t="s">
        <v>47</v>
      </c>
      <c r="G28" s="49"/>
      <c r="H28" s="49"/>
      <c r="I28" s="49"/>
      <c r="J28" s="49"/>
      <c r="K28" s="49"/>
      <c r="L28" s="380">
        <v>0.21</v>
      </c>
      <c r="M28" s="356"/>
      <c r="N28" s="356"/>
      <c r="O28" s="356"/>
      <c r="P28" s="49"/>
      <c r="Q28" s="49"/>
      <c r="R28" s="49"/>
      <c r="S28" s="49"/>
      <c r="T28" s="49"/>
      <c r="U28" s="49"/>
      <c r="V28" s="49"/>
      <c r="W28" s="355">
        <f>ROUND(BB51,2)</f>
        <v>0</v>
      </c>
      <c r="X28" s="356"/>
      <c r="Y28" s="356"/>
      <c r="Z28" s="356"/>
      <c r="AA28" s="356"/>
      <c r="AB28" s="356"/>
      <c r="AC28" s="356"/>
      <c r="AD28" s="356"/>
      <c r="AE28" s="356"/>
      <c r="AF28" s="49"/>
      <c r="AG28" s="49"/>
      <c r="AH28" s="49"/>
      <c r="AI28" s="49"/>
      <c r="AJ28" s="49"/>
      <c r="AK28" s="355">
        <v>0</v>
      </c>
      <c r="AL28" s="356"/>
      <c r="AM28" s="356"/>
      <c r="AN28" s="356"/>
      <c r="AO28" s="356"/>
      <c r="AP28" s="49"/>
      <c r="AQ28" s="51"/>
      <c r="BE28" s="354"/>
    </row>
    <row r="29" spans="2:57" s="2" customFormat="1" ht="14.45" customHeight="1" hidden="1">
      <c r="B29" s="48"/>
      <c r="C29" s="49"/>
      <c r="D29" s="49"/>
      <c r="E29" s="49"/>
      <c r="F29" s="50" t="s">
        <v>48</v>
      </c>
      <c r="G29" s="49"/>
      <c r="H29" s="49"/>
      <c r="I29" s="49"/>
      <c r="J29" s="49"/>
      <c r="K29" s="49"/>
      <c r="L29" s="380">
        <v>0.15</v>
      </c>
      <c r="M29" s="356"/>
      <c r="N29" s="356"/>
      <c r="O29" s="356"/>
      <c r="P29" s="49"/>
      <c r="Q29" s="49"/>
      <c r="R29" s="49"/>
      <c r="S29" s="49"/>
      <c r="T29" s="49"/>
      <c r="U29" s="49"/>
      <c r="V29" s="49"/>
      <c r="W29" s="355">
        <f>ROUND(BC51,2)</f>
        <v>0</v>
      </c>
      <c r="X29" s="356"/>
      <c r="Y29" s="356"/>
      <c r="Z29" s="356"/>
      <c r="AA29" s="356"/>
      <c r="AB29" s="356"/>
      <c r="AC29" s="356"/>
      <c r="AD29" s="356"/>
      <c r="AE29" s="356"/>
      <c r="AF29" s="49"/>
      <c r="AG29" s="49"/>
      <c r="AH29" s="49"/>
      <c r="AI29" s="49"/>
      <c r="AJ29" s="49"/>
      <c r="AK29" s="355">
        <v>0</v>
      </c>
      <c r="AL29" s="356"/>
      <c r="AM29" s="356"/>
      <c r="AN29" s="356"/>
      <c r="AO29" s="356"/>
      <c r="AP29" s="49"/>
      <c r="AQ29" s="51"/>
      <c r="BE29" s="354"/>
    </row>
    <row r="30" spans="2:57" s="2" customFormat="1" ht="14.45" customHeight="1" hidden="1">
      <c r="B30" s="48"/>
      <c r="C30" s="49"/>
      <c r="D30" s="49"/>
      <c r="E30" s="49"/>
      <c r="F30" s="50" t="s">
        <v>49</v>
      </c>
      <c r="G30" s="49"/>
      <c r="H30" s="49"/>
      <c r="I30" s="49"/>
      <c r="J30" s="49"/>
      <c r="K30" s="49"/>
      <c r="L30" s="380">
        <v>0</v>
      </c>
      <c r="M30" s="356"/>
      <c r="N30" s="356"/>
      <c r="O30" s="356"/>
      <c r="P30" s="49"/>
      <c r="Q30" s="49"/>
      <c r="R30" s="49"/>
      <c r="S30" s="49"/>
      <c r="T30" s="49"/>
      <c r="U30" s="49"/>
      <c r="V30" s="49"/>
      <c r="W30" s="355">
        <f>ROUND(BD51,2)</f>
        <v>0</v>
      </c>
      <c r="X30" s="356"/>
      <c r="Y30" s="356"/>
      <c r="Z30" s="356"/>
      <c r="AA30" s="356"/>
      <c r="AB30" s="356"/>
      <c r="AC30" s="356"/>
      <c r="AD30" s="356"/>
      <c r="AE30" s="356"/>
      <c r="AF30" s="49"/>
      <c r="AG30" s="49"/>
      <c r="AH30" s="49"/>
      <c r="AI30" s="49"/>
      <c r="AJ30" s="49"/>
      <c r="AK30" s="355">
        <v>0</v>
      </c>
      <c r="AL30" s="356"/>
      <c r="AM30" s="356"/>
      <c r="AN30" s="356"/>
      <c r="AO30" s="356"/>
      <c r="AP30" s="49"/>
      <c r="AQ30" s="51"/>
      <c r="BE30" s="354"/>
    </row>
    <row r="31" spans="2:57" s="1" customFormat="1" ht="6.9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6"/>
      <c r="BE31" s="354"/>
    </row>
    <row r="32" spans="2:57" s="1" customFormat="1" ht="25.9" customHeight="1">
      <c r="B32" s="42"/>
      <c r="C32" s="52"/>
      <c r="D32" s="53" t="s">
        <v>50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 t="s">
        <v>51</v>
      </c>
      <c r="U32" s="54"/>
      <c r="V32" s="54"/>
      <c r="W32" s="54"/>
      <c r="X32" s="357" t="s">
        <v>52</v>
      </c>
      <c r="Y32" s="358"/>
      <c r="Z32" s="358"/>
      <c r="AA32" s="358"/>
      <c r="AB32" s="358"/>
      <c r="AC32" s="54"/>
      <c r="AD32" s="54"/>
      <c r="AE32" s="54"/>
      <c r="AF32" s="54"/>
      <c r="AG32" s="54"/>
      <c r="AH32" s="54"/>
      <c r="AI32" s="54"/>
      <c r="AJ32" s="54"/>
      <c r="AK32" s="359">
        <f>SUM(AK23:AK30)</f>
        <v>0</v>
      </c>
      <c r="AL32" s="358"/>
      <c r="AM32" s="358"/>
      <c r="AN32" s="358"/>
      <c r="AO32" s="360"/>
      <c r="AP32" s="52"/>
      <c r="AQ32" s="56"/>
      <c r="BE32" s="354"/>
    </row>
    <row r="33" spans="2:43" s="1" customFormat="1" ht="6.9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6"/>
    </row>
    <row r="34" spans="2:43" s="1" customFormat="1" ht="6.95" customHeight="1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9"/>
    </row>
    <row r="38" spans="2:44" s="1" customFormat="1" ht="6.95" customHeight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2"/>
    </row>
    <row r="39" spans="2:44" s="1" customFormat="1" ht="36.95" customHeight="1">
      <c r="B39" s="42"/>
      <c r="C39" s="63" t="s">
        <v>53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2"/>
    </row>
    <row r="40" spans="2:44" s="1" customFormat="1" ht="6.95" customHeight="1">
      <c r="B40" s="4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2"/>
    </row>
    <row r="41" spans="2:44" s="3" customFormat="1" ht="14.45" customHeight="1">
      <c r="B41" s="65"/>
      <c r="C41" s="66" t="s">
        <v>15</v>
      </c>
      <c r="D41" s="67"/>
      <c r="E41" s="67"/>
      <c r="F41" s="67"/>
      <c r="G41" s="67"/>
      <c r="H41" s="67"/>
      <c r="I41" s="67"/>
      <c r="J41" s="67"/>
      <c r="K41" s="67"/>
      <c r="L41" s="67" t="str">
        <f>K5</f>
        <v>1556-34-17</v>
      </c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8"/>
    </row>
    <row r="42" spans="2:44" s="4" customFormat="1" ht="36.95" customHeight="1">
      <c r="B42" s="69"/>
      <c r="C42" s="70" t="s">
        <v>18</v>
      </c>
      <c r="D42" s="71"/>
      <c r="E42" s="71"/>
      <c r="F42" s="71"/>
      <c r="G42" s="71"/>
      <c r="H42" s="71"/>
      <c r="I42" s="71"/>
      <c r="J42" s="71"/>
      <c r="K42" s="71"/>
      <c r="L42" s="390" t="str">
        <f>K6</f>
        <v>FVE na střeše objektu PRAGOKOVO s.r.o.</v>
      </c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1"/>
      <c r="AF42" s="391"/>
      <c r="AG42" s="391"/>
      <c r="AH42" s="391"/>
      <c r="AI42" s="391"/>
      <c r="AJ42" s="391"/>
      <c r="AK42" s="391"/>
      <c r="AL42" s="391"/>
      <c r="AM42" s="391"/>
      <c r="AN42" s="391"/>
      <c r="AO42" s="391"/>
      <c r="AP42" s="71"/>
      <c r="AQ42" s="71"/>
      <c r="AR42" s="72"/>
    </row>
    <row r="43" spans="2:44" s="1" customFormat="1" ht="6.95" customHeight="1">
      <c r="B43" s="42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2"/>
    </row>
    <row r="44" spans="2:44" s="1" customFormat="1" ht="13.5">
      <c r="B44" s="42"/>
      <c r="C44" s="66" t="s">
        <v>23</v>
      </c>
      <c r="D44" s="64"/>
      <c r="E44" s="64"/>
      <c r="F44" s="64"/>
      <c r="G44" s="64"/>
      <c r="H44" s="64"/>
      <c r="I44" s="64"/>
      <c r="J44" s="64"/>
      <c r="K44" s="64"/>
      <c r="L44" s="73" t="str">
        <f>IF(K8="","",K8)</f>
        <v>Hejtmánkovice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6" t="s">
        <v>25</v>
      </c>
      <c r="AJ44" s="64"/>
      <c r="AK44" s="64"/>
      <c r="AL44" s="64"/>
      <c r="AM44" s="392" t="str">
        <f>IF(AN8="","",AN8)</f>
        <v>21. 9. 2018</v>
      </c>
      <c r="AN44" s="392"/>
      <c r="AO44" s="64"/>
      <c r="AP44" s="64"/>
      <c r="AQ44" s="64"/>
      <c r="AR44" s="62"/>
    </row>
    <row r="45" spans="2:44" s="1" customFormat="1" ht="6.95" customHeight="1">
      <c r="B45" s="42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2"/>
    </row>
    <row r="46" spans="2:56" s="1" customFormat="1" ht="13.5">
      <c r="B46" s="42"/>
      <c r="C46" s="66" t="s">
        <v>27</v>
      </c>
      <c r="D46" s="64"/>
      <c r="E46" s="64"/>
      <c r="F46" s="64"/>
      <c r="G46" s="64"/>
      <c r="H46" s="64"/>
      <c r="I46" s="64"/>
      <c r="J46" s="64"/>
      <c r="K46" s="64"/>
      <c r="L46" s="67" t="str">
        <f>IF(E11="","",E11)</f>
        <v xml:space="preserve"> 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6" t="s">
        <v>33</v>
      </c>
      <c r="AJ46" s="64"/>
      <c r="AK46" s="64"/>
      <c r="AL46" s="64"/>
      <c r="AM46" s="374" t="str">
        <f>IF(E17="","",E17)</f>
        <v>INS spol. s r.o.</v>
      </c>
      <c r="AN46" s="374"/>
      <c r="AO46" s="374"/>
      <c r="AP46" s="374"/>
      <c r="AQ46" s="64"/>
      <c r="AR46" s="62"/>
      <c r="AS46" s="364" t="s">
        <v>54</v>
      </c>
      <c r="AT46" s="365"/>
      <c r="AU46" s="75"/>
      <c r="AV46" s="75"/>
      <c r="AW46" s="75"/>
      <c r="AX46" s="75"/>
      <c r="AY46" s="75"/>
      <c r="AZ46" s="75"/>
      <c r="BA46" s="75"/>
      <c r="BB46" s="75"/>
      <c r="BC46" s="75"/>
      <c r="BD46" s="76"/>
    </row>
    <row r="47" spans="2:56" s="1" customFormat="1" ht="13.5">
      <c r="B47" s="42"/>
      <c r="C47" s="66" t="s">
        <v>31</v>
      </c>
      <c r="D47" s="64"/>
      <c r="E47" s="64"/>
      <c r="F47" s="64"/>
      <c r="G47" s="64"/>
      <c r="H47" s="64"/>
      <c r="I47" s="64"/>
      <c r="J47" s="64"/>
      <c r="K47" s="64"/>
      <c r="L47" s="67" t="str">
        <f>IF(E14="Vyplň údaj","",E14)</f>
        <v/>
      </c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2"/>
      <c r="AS47" s="366"/>
      <c r="AT47" s="367"/>
      <c r="AU47" s="77"/>
      <c r="AV47" s="77"/>
      <c r="AW47" s="77"/>
      <c r="AX47" s="77"/>
      <c r="AY47" s="77"/>
      <c r="AZ47" s="77"/>
      <c r="BA47" s="77"/>
      <c r="BB47" s="77"/>
      <c r="BC47" s="77"/>
      <c r="BD47" s="78"/>
    </row>
    <row r="48" spans="2:56" s="1" customFormat="1" ht="10.9" customHeight="1">
      <c r="B48" s="42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2"/>
      <c r="AS48" s="368"/>
      <c r="AT48" s="369"/>
      <c r="AU48" s="43"/>
      <c r="AV48" s="43"/>
      <c r="AW48" s="43"/>
      <c r="AX48" s="43"/>
      <c r="AY48" s="43"/>
      <c r="AZ48" s="43"/>
      <c r="BA48" s="43"/>
      <c r="BB48" s="43"/>
      <c r="BC48" s="43"/>
      <c r="BD48" s="79"/>
    </row>
    <row r="49" spans="2:56" s="1" customFormat="1" ht="29.25" customHeight="1">
      <c r="B49" s="42"/>
      <c r="C49" s="389" t="s">
        <v>55</v>
      </c>
      <c r="D49" s="376"/>
      <c r="E49" s="376"/>
      <c r="F49" s="376"/>
      <c r="G49" s="376"/>
      <c r="H49" s="80"/>
      <c r="I49" s="375" t="s">
        <v>56</v>
      </c>
      <c r="J49" s="376"/>
      <c r="K49" s="376"/>
      <c r="L49" s="376"/>
      <c r="M49" s="376"/>
      <c r="N49" s="376"/>
      <c r="O49" s="376"/>
      <c r="P49" s="376"/>
      <c r="Q49" s="376"/>
      <c r="R49" s="376"/>
      <c r="S49" s="376"/>
      <c r="T49" s="376"/>
      <c r="U49" s="376"/>
      <c r="V49" s="376"/>
      <c r="W49" s="376"/>
      <c r="X49" s="376"/>
      <c r="Y49" s="376"/>
      <c r="Z49" s="376"/>
      <c r="AA49" s="376"/>
      <c r="AB49" s="376"/>
      <c r="AC49" s="376"/>
      <c r="AD49" s="376"/>
      <c r="AE49" s="376"/>
      <c r="AF49" s="376"/>
      <c r="AG49" s="393" t="s">
        <v>57</v>
      </c>
      <c r="AH49" s="376"/>
      <c r="AI49" s="376"/>
      <c r="AJ49" s="376"/>
      <c r="AK49" s="376"/>
      <c r="AL49" s="376"/>
      <c r="AM49" s="376"/>
      <c r="AN49" s="375" t="s">
        <v>58</v>
      </c>
      <c r="AO49" s="376"/>
      <c r="AP49" s="376"/>
      <c r="AQ49" s="81" t="s">
        <v>59</v>
      </c>
      <c r="AR49" s="62"/>
      <c r="AS49" s="82" t="s">
        <v>60</v>
      </c>
      <c r="AT49" s="83" t="s">
        <v>61</v>
      </c>
      <c r="AU49" s="83" t="s">
        <v>62</v>
      </c>
      <c r="AV49" s="83" t="s">
        <v>63</v>
      </c>
      <c r="AW49" s="83" t="s">
        <v>64</v>
      </c>
      <c r="AX49" s="83" t="s">
        <v>65</v>
      </c>
      <c r="AY49" s="83" t="s">
        <v>66</v>
      </c>
      <c r="AZ49" s="83" t="s">
        <v>67</v>
      </c>
      <c r="BA49" s="83" t="s">
        <v>68</v>
      </c>
      <c r="BB49" s="83" t="s">
        <v>69</v>
      </c>
      <c r="BC49" s="83" t="s">
        <v>70</v>
      </c>
      <c r="BD49" s="84" t="s">
        <v>71</v>
      </c>
    </row>
    <row r="50" spans="2:56" s="1" customFormat="1" ht="10.9" customHeight="1">
      <c r="B50" s="4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2"/>
      <c r="AS50" s="85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7"/>
    </row>
    <row r="51" spans="2:90" s="4" customFormat="1" ht="32.45" customHeight="1">
      <c r="B51" s="69"/>
      <c r="C51" s="88" t="s">
        <v>72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378">
        <f>ROUND(AG52+AG55,2)</f>
        <v>0</v>
      </c>
      <c r="AH51" s="378"/>
      <c r="AI51" s="378"/>
      <c r="AJ51" s="378"/>
      <c r="AK51" s="378"/>
      <c r="AL51" s="378"/>
      <c r="AM51" s="378"/>
      <c r="AN51" s="379">
        <f>SUM(AG51,AT51)</f>
        <v>0</v>
      </c>
      <c r="AO51" s="379"/>
      <c r="AP51" s="379"/>
      <c r="AQ51" s="90" t="s">
        <v>21</v>
      </c>
      <c r="AR51" s="72"/>
      <c r="AS51" s="91">
        <f>ROUND(AS52+AS55,2)</f>
        <v>0</v>
      </c>
      <c r="AT51" s="92">
        <f>ROUND(SUM(AV51:AW51),2)</f>
        <v>0</v>
      </c>
      <c r="AU51" s="93">
        <f>ROUND(AU52+AU55,5)</f>
        <v>0</v>
      </c>
      <c r="AV51" s="92">
        <f>ROUND(AZ51*L26,2)</f>
        <v>0</v>
      </c>
      <c r="AW51" s="92">
        <f>ROUND(BA51*L27,2)</f>
        <v>0</v>
      </c>
      <c r="AX51" s="92">
        <f>ROUND(BB51*L26,2)</f>
        <v>0</v>
      </c>
      <c r="AY51" s="92">
        <f>ROUND(BC51*L27,2)</f>
        <v>0</v>
      </c>
      <c r="AZ51" s="92">
        <f>ROUND(AZ52+AZ55,2)</f>
        <v>0</v>
      </c>
      <c r="BA51" s="92">
        <f>ROUND(BA52+BA55,2)</f>
        <v>0</v>
      </c>
      <c r="BB51" s="92">
        <f>ROUND(BB52+BB55,2)</f>
        <v>0</v>
      </c>
      <c r="BC51" s="92">
        <f>ROUND(BC52+BC55,2)</f>
        <v>0</v>
      </c>
      <c r="BD51" s="94">
        <f>ROUND(BD52+BD55,2)</f>
        <v>0</v>
      </c>
      <c r="BS51" s="95" t="s">
        <v>73</v>
      </c>
      <c r="BT51" s="95" t="s">
        <v>74</v>
      </c>
      <c r="BU51" s="96" t="s">
        <v>75</v>
      </c>
      <c r="BV51" s="95" t="s">
        <v>76</v>
      </c>
      <c r="BW51" s="95" t="s">
        <v>7</v>
      </c>
      <c r="BX51" s="95" t="s">
        <v>77</v>
      </c>
      <c r="CL51" s="95" t="s">
        <v>21</v>
      </c>
    </row>
    <row r="52" spans="2:91" s="5" customFormat="1" ht="16.5" customHeight="1">
      <c r="B52" s="97"/>
      <c r="C52" s="98"/>
      <c r="D52" s="388" t="s">
        <v>78</v>
      </c>
      <c r="E52" s="388"/>
      <c r="F52" s="388"/>
      <c r="G52" s="388"/>
      <c r="H52" s="388"/>
      <c r="I52" s="99"/>
      <c r="J52" s="388" t="s">
        <v>79</v>
      </c>
      <c r="K52" s="388"/>
      <c r="L52" s="388"/>
      <c r="M52" s="388"/>
      <c r="N52" s="388"/>
      <c r="O52" s="388"/>
      <c r="P52" s="388"/>
      <c r="Q52" s="388"/>
      <c r="R52" s="388"/>
      <c r="S52" s="388"/>
      <c r="T52" s="388"/>
      <c r="U52" s="388"/>
      <c r="V52" s="388"/>
      <c r="W52" s="388"/>
      <c r="X52" s="388"/>
      <c r="Y52" s="388"/>
      <c r="Z52" s="388"/>
      <c r="AA52" s="388"/>
      <c r="AB52" s="388"/>
      <c r="AC52" s="388"/>
      <c r="AD52" s="388"/>
      <c r="AE52" s="388"/>
      <c r="AF52" s="388"/>
      <c r="AG52" s="377">
        <f>ROUND(SUM(AG53:AG54),2)</f>
        <v>0</v>
      </c>
      <c r="AH52" s="373"/>
      <c r="AI52" s="373"/>
      <c r="AJ52" s="373"/>
      <c r="AK52" s="373"/>
      <c r="AL52" s="373"/>
      <c r="AM52" s="373"/>
      <c r="AN52" s="372">
        <f>SUM(AG52,AT52)</f>
        <v>0</v>
      </c>
      <c r="AO52" s="373"/>
      <c r="AP52" s="373"/>
      <c r="AQ52" s="100" t="s">
        <v>80</v>
      </c>
      <c r="AR52" s="101"/>
      <c r="AS52" s="102">
        <f>ROUND(SUM(AS53:AS54),2)</f>
        <v>0</v>
      </c>
      <c r="AT52" s="103">
        <f>ROUND(SUM(AV52:AW52),2)</f>
        <v>0</v>
      </c>
      <c r="AU52" s="104">
        <f>ROUND(SUM(AU53:AU54),5)</f>
        <v>0</v>
      </c>
      <c r="AV52" s="103">
        <f>ROUND(AZ52*L26,2)</f>
        <v>0</v>
      </c>
      <c r="AW52" s="103">
        <f>ROUND(BA52*L27,2)</f>
        <v>0</v>
      </c>
      <c r="AX52" s="103">
        <f>ROUND(BB52*L26,2)</f>
        <v>0</v>
      </c>
      <c r="AY52" s="103">
        <f>ROUND(BC52*L27,2)</f>
        <v>0</v>
      </c>
      <c r="AZ52" s="103">
        <f>ROUND(SUM(AZ53:AZ54),2)</f>
        <v>0</v>
      </c>
      <c r="BA52" s="103">
        <f>ROUND(SUM(BA53:BA54),2)</f>
        <v>0</v>
      </c>
      <c r="BB52" s="103">
        <f>ROUND(SUM(BB53:BB54),2)</f>
        <v>0</v>
      </c>
      <c r="BC52" s="103">
        <f>ROUND(SUM(BC53:BC54),2)</f>
        <v>0</v>
      </c>
      <c r="BD52" s="105">
        <f>ROUND(SUM(BD53:BD54),2)</f>
        <v>0</v>
      </c>
      <c r="BS52" s="106" t="s">
        <v>73</v>
      </c>
      <c r="BT52" s="106" t="s">
        <v>81</v>
      </c>
      <c r="BU52" s="106" t="s">
        <v>75</v>
      </c>
      <c r="BV52" s="106" t="s">
        <v>76</v>
      </c>
      <c r="BW52" s="106" t="s">
        <v>82</v>
      </c>
      <c r="BX52" s="106" t="s">
        <v>7</v>
      </c>
      <c r="CL52" s="106" t="s">
        <v>21</v>
      </c>
      <c r="CM52" s="106" t="s">
        <v>83</v>
      </c>
    </row>
    <row r="53" spans="1:90" s="6" customFormat="1" ht="28.5" customHeight="1">
      <c r="A53" s="107" t="s">
        <v>84</v>
      </c>
      <c r="B53" s="108"/>
      <c r="C53" s="109"/>
      <c r="D53" s="109"/>
      <c r="E53" s="394" t="s">
        <v>85</v>
      </c>
      <c r="F53" s="394"/>
      <c r="G53" s="394"/>
      <c r="H53" s="394"/>
      <c r="I53" s="394"/>
      <c r="J53" s="109"/>
      <c r="K53" s="394" t="s">
        <v>86</v>
      </c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4"/>
      <c r="AC53" s="394"/>
      <c r="AD53" s="394"/>
      <c r="AE53" s="394"/>
      <c r="AF53" s="394"/>
      <c r="AG53" s="370">
        <f>'1.1.1 - Architektonické a...'!J29</f>
        <v>0</v>
      </c>
      <c r="AH53" s="371"/>
      <c r="AI53" s="371"/>
      <c r="AJ53" s="371"/>
      <c r="AK53" s="371"/>
      <c r="AL53" s="371"/>
      <c r="AM53" s="371"/>
      <c r="AN53" s="370">
        <f>SUM(AG53,AT53)</f>
        <v>0</v>
      </c>
      <c r="AO53" s="371"/>
      <c r="AP53" s="371"/>
      <c r="AQ53" s="110" t="s">
        <v>87</v>
      </c>
      <c r="AR53" s="111"/>
      <c r="AS53" s="112">
        <v>0</v>
      </c>
      <c r="AT53" s="113">
        <f>ROUND(SUM(AV53:AW53),2)</f>
        <v>0</v>
      </c>
      <c r="AU53" s="114">
        <f>'1.1.1 - Architektonické a...'!P112</f>
        <v>0</v>
      </c>
      <c r="AV53" s="113">
        <f>'1.1.1 - Architektonické a...'!J32</f>
        <v>0</v>
      </c>
      <c r="AW53" s="113">
        <f>'1.1.1 - Architektonické a...'!J33</f>
        <v>0</v>
      </c>
      <c r="AX53" s="113">
        <f>'1.1.1 - Architektonické a...'!J34</f>
        <v>0</v>
      </c>
      <c r="AY53" s="113">
        <f>'1.1.1 - Architektonické a...'!J35</f>
        <v>0</v>
      </c>
      <c r="AZ53" s="113">
        <f>'1.1.1 - Architektonické a...'!F32</f>
        <v>0</v>
      </c>
      <c r="BA53" s="113">
        <f>'1.1.1 - Architektonické a...'!F33</f>
        <v>0</v>
      </c>
      <c r="BB53" s="113">
        <f>'1.1.1 - Architektonické a...'!F34</f>
        <v>0</v>
      </c>
      <c r="BC53" s="113">
        <f>'1.1.1 - Architektonické a...'!F35</f>
        <v>0</v>
      </c>
      <c r="BD53" s="115">
        <f>'1.1.1 - Architektonické a...'!F36</f>
        <v>0</v>
      </c>
      <c r="BT53" s="116" t="s">
        <v>83</v>
      </c>
      <c r="BV53" s="116" t="s">
        <v>76</v>
      </c>
      <c r="BW53" s="116" t="s">
        <v>88</v>
      </c>
      <c r="BX53" s="116" t="s">
        <v>82</v>
      </c>
      <c r="CL53" s="116" t="s">
        <v>21</v>
      </c>
    </row>
    <row r="54" spans="1:90" s="6" customFormat="1" ht="16.5" customHeight="1">
      <c r="A54" s="107" t="s">
        <v>84</v>
      </c>
      <c r="B54" s="108"/>
      <c r="C54" s="109"/>
      <c r="D54" s="109"/>
      <c r="E54" s="394" t="s">
        <v>89</v>
      </c>
      <c r="F54" s="394"/>
      <c r="G54" s="394"/>
      <c r="H54" s="394"/>
      <c r="I54" s="394"/>
      <c r="J54" s="109"/>
      <c r="K54" s="394" t="s">
        <v>90</v>
      </c>
      <c r="L54" s="394"/>
      <c r="M54" s="394"/>
      <c r="N54" s="394"/>
      <c r="O54" s="394"/>
      <c r="P54" s="394"/>
      <c r="Q54" s="394"/>
      <c r="R54" s="394"/>
      <c r="S54" s="394"/>
      <c r="T54" s="394"/>
      <c r="U54" s="394"/>
      <c r="V54" s="394"/>
      <c r="W54" s="394"/>
      <c r="X54" s="394"/>
      <c r="Y54" s="394"/>
      <c r="Z54" s="394"/>
      <c r="AA54" s="394"/>
      <c r="AB54" s="394"/>
      <c r="AC54" s="394"/>
      <c r="AD54" s="394"/>
      <c r="AE54" s="394"/>
      <c r="AF54" s="394"/>
      <c r="AG54" s="370">
        <f>'1.1.5 - Elektroinstalace ...'!J29</f>
        <v>0</v>
      </c>
      <c r="AH54" s="371"/>
      <c r="AI54" s="371"/>
      <c r="AJ54" s="371"/>
      <c r="AK54" s="371"/>
      <c r="AL54" s="371"/>
      <c r="AM54" s="371"/>
      <c r="AN54" s="370">
        <f>SUM(AG54,AT54)</f>
        <v>0</v>
      </c>
      <c r="AO54" s="371"/>
      <c r="AP54" s="371"/>
      <c r="AQ54" s="110" t="s">
        <v>87</v>
      </c>
      <c r="AR54" s="111"/>
      <c r="AS54" s="112">
        <v>0</v>
      </c>
      <c r="AT54" s="113">
        <f>ROUND(SUM(AV54:AW54),2)</f>
        <v>0</v>
      </c>
      <c r="AU54" s="114">
        <f>'1.1.5 - Elektroinstalace ...'!P98</f>
        <v>0</v>
      </c>
      <c r="AV54" s="113">
        <f>'1.1.5 - Elektroinstalace ...'!J32</f>
        <v>0</v>
      </c>
      <c r="AW54" s="113">
        <f>'1.1.5 - Elektroinstalace ...'!J33</f>
        <v>0</v>
      </c>
      <c r="AX54" s="113">
        <f>'1.1.5 - Elektroinstalace ...'!J34</f>
        <v>0</v>
      </c>
      <c r="AY54" s="113">
        <f>'1.1.5 - Elektroinstalace ...'!J35</f>
        <v>0</v>
      </c>
      <c r="AZ54" s="113">
        <f>'1.1.5 - Elektroinstalace ...'!F32</f>
        <v>0</v>
      </c>
      <c r="BA54" s="113">
        <f>'1.1.5 - Elektroinstalace ...'!F33</f>
        <v>0</v>
      </c>
      <c r="BB54" s="113">
        <f>'1.1.5 - Elektroinstalace ...'!F34</f>
        <v>0</v>
      </c>
      <c r="BC54" s="113">
        <f>'1.1.5 - Elektroinstalace ...'!F35</f>
        <v>0</v>
      </c>
      <c r="BD54" s="115">
        <f>'1.1.5 - Elektroinstalace ...'!F36</f>
        <v>0</v>
      </c>
      <c r="BT54" s="116" t="s">
        <v>83</v>
      </c>
      <c r="BV54" s="116" t="s">
        <v>76</v>
      </c>
      <c r="BW54" s="116" t="s">
        <v>91</v>
      </c>
      <c r="BX54" s="116" t="s">
        <v>82</v>
      </c>
      <c r="CL54" s="116" t="s">
        <v>21</v>
      </c>
    </row>
    <row r="55" spans="1:91" s="5" customFormat="1" ht="16.5" customHeight="1">
      <c r="A55" s="107" t="s">
        <v>84</v>
      </c>
      <c r="B55" s="97"/>
      <c r="C55" s="98"/>
      <c r="D55" s="388" t="s">
        <v>92</v>
      </c>
      <c r="E55" s="388"/>
      <c r="F55" s="388"/>
      <c r="G55" s="388"/>
      <c r="H55" s="388"/>
      <c r="I55" s="99"/>
      <c r="J55" s="388" t="s">
        <v>93</v>
      </c>
      <c r="K55" s="388"/>
      <c r="L55" s="388"/>
      <c r="M55" s="388"/>
      <c r="N55" s="388"/>
      <c r="O55" s="388"/>
      <c r="P55" s="388"/>
      <c r="Q55" s="388"/>
      <c r="R55" s="388"/>
      <c r="S55" s="388"/>
      <c r="T55" s="388"/>
      <c r="U55" s="388"/>
      <c r="V55" s="388"/>
      <c r="W55" s="388"/>
      <c r="X55" s="388"/>
      <c r="Y55" s="388"/>
      <c r="Z55" s="388"/>
      <c r="AA55" s="388"/>
      <c r="AB55" s="388"/>
      <c r="AC55" s="388"/>
      <c r="AD55" s="388"/>
      <c r="AE55" s="388"/>
      <c r="AF55" s="388"/>
      <c r="AG55" s="372">
        <f>'VRN - Vedlejší rozpočtové...'!J27</f>
        <v>0</v>
      </c>
      <c r="AH55" s="373"/>
      <c r="AI55" s="373"/>
      <c r="AJ55" s="373"/>
      <c r="AK55" s="373"/>
      <c r="AL55" s="373"/>
      <c r="AM55" s="373"/>
      <c r="AN55" s="372">
        <f>SUM(AG55,AT55)</f>
        <v>0</v>
      </c>
      <c r="AO55" s="373"/>
      <c r="AP55" s="373"/>
      <c r="AQ55" s="100" t="s">
        <v>80</v>
      </c>
      <c r="AR55" s="101"/>
      <c r="AS55" s="117">
        <v>0</v>
      </c>
      <c r="AT55" s="118">
        <f>ROUND(SUM(AV55:AW55),2)</f>
        <v>0</v>
      </c>
      <c r="AU55" s="119">
        <f>'VRN - Vedlejší rozpočtové...'!P81</f>
        <v>0</v>
      </c>
      <c r="AV55" s="118">
        <f>'VRN - Vedlejší rozpočtové...'!J30</f>
        <v>0</v>
      </c>
      <c r="AW55" s="118">
        <f>'VRN - Vedlejší rozpočtové...'!J31</f>
        <v>0</v>
      </c>
      <c r="AX55" s="118">
        <f>'VRN - Vedlejší rozpočtové...'!J32</f>
        <v>0</v>
      </c>
      <c r="AY55" s="118">
        <f>'VRN - Vedlejší rozpočtové...'!J33</f>
        <v>0</v>
      </c>
      <c r="AZ55" s="118">
        <f>'VRN - Vedlejší rozpočtové...'!F30</f>
        <v>0</v>
      </c>
      <c r="BA55" s="118">
        <f>'VRN - Vedlejší rozpočtové...'!F31</f>
        <v>0</v>
      </c>
      <c r="BB55" s="118">
        <f>'VRN - Vedlejší rozpočtové...'!F32</f>
        <v>0</v>
      </c>
      <c r="BC55" s="118">
        <f>'VRN - Vedlejší rozpočtové...'!F33</f>
        <v>0</v>
      </c>
      <c r="BD55" s="120">
        <f>'VRN - Vedlejší rozpočtové...'!F34</f>
        <v>0</v>
      </c>
      <c r="BT55" s="106" t="s">
        <v>81</v>
      </c>
      <c r="BV55" s="106" t="s">
        <v>76</v>
      </c>
      <c r="BW55" s="106" t="s">
        <v>94</v>
      </c>
      <c r="BX55" s="106" t="s">
        <v>7</v>
      </c>
      <c r="CL55" s="106" t="s">
        <v>21</v>
      </c>
      <c r="CM55" s="106" t="s">
        <v>83</v>
      </c>
    </row>
    <row r="56" spans="2:44" s="1" customFormat="1" ht="30" customHeight="1">
      <c r="B56" s="42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2"/>
    </row>
    <row r="57" spans="2:44" s="1" customFormat="1" ht="6.95" customHeight="1"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62"/>
    </row>
  </sheetData>
  <sheetProtection algorithmName="SHA-512" hashValue="kS0QEUw3wFoeLK7/muaIUW0CPAeEh83trSwai1ZzCIh47pgLdLNj0Q3ojepwReKeJG4c1poMszguwPDs1EwMTA==" saltValue="h4oYdgQThU3tMLNNwOSIUyZ1LVFi4IeDeNnFx5Ub3KjgX++W7oQFKQoPFVKCHajaDJuYUtCGH5wRmnPevmkQew==" spinCount="100000" sheet="1" objects="1" scenarios="1" formatColumns="0" formatRows="0"/>
  <mergeCells count="53">
    <mergeCell ref="D55:H55"/>
    <mergeCell ref="J55:AF55"/>
    <mergeCell ref="D52:H52"/>
    <mergeCell ref="E53:I53"/>
    <mergeCell ref="K53:AF53"/>
    <mergeCell ref="E54:I54"/>
    <mergeCell ref="K54:AF54"/>
    <mergeCell ref="C49:G49"/>
    <mergeCell ref="L42:AO42"/>
    <mergeCell ref="AM44:AN44"/>
    <mergeCell ref="I49:AF49"/>
    <mergeCell ref="AG49:AM49"/>
    <mergeCell ref="L30:O30"/>
    <mergeCell ref="AK30:AO30"/>
    <mergeCell ref="K6:AO6"/>
    <mergeCell ref="J52:AF52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AN54:AP54"/>
    <mergeCell ref="AG54:AM54"/>
    <mergeCell ref="AN55:AP55"/>
    <mergeCell ref="AG55:AM55"/>
    <mergeCell ref="AG51:AM51"/>
    <mergeCell ref="AN51:AP51"/>
    <mergeCell ref="AS46:AT48"/>
    <mergeCell ref="AN53:AP53"/>
    <mergeCell ref="AN52:AP52"/>
    <mergeCell ref="AM46:AP46"/>
    <mergeCell ref="AN49:AP49"/>
    <mergeCell ref="AG52:AM52"/>
    <mergeCell ref="AG53:AM53"/>
    <mergeCell ref="BE5:BE32"/>
    <mergeCell ref="W30:AE30"/>
    <mergeCell ref="X32:AB32"/>
    <mergeCell ref="AK32:AO32"/>
    <mergeCell ref="AR2:BE2"/>
    <mergeCell ref="K5:AO5"/>
    <mergeCell ref="W28:AE28"/>
    <mergeCell ref="AK28:AO28"/>
    <mergeCell ref="L29:O29"/>
    <mergeCell ref="L28:O28"/>
    <mergeCell ref="E14:AJ14"/>
    <mergeCell ref="E20:AN20"/>
    <mergeCell ref="AK23:AO23"/>
    <mergeCell ref="L25:O25"/>
    <mergeCell ref="W25:AE25"/>
    <mergeCell ref="AK25:AO25"/>
  </mergeCells>
  <hyperlinks>
    <hyperlink ref="K1:S1" location="C2" display="1) Rekapitulace stavby"/>
    <hyperlink ref="W1:AI1" location="C51" display="2) Rekapitulace objektů stavby a soupisů prací"/>
    <hyperlink ref="A53" location="'1.1.1 - Architektonické a...'!C2" display="/"/>
    <hyperlink ref="A54" location="'1.1.5 - Elektroinstalace ...'!C2" display="/"/>
    <hyperlink ref="A55" location="'VRN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67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95</v>
      </c>
      <c r="G1" s="403" t="s">
        <v>96</v>
      </c>
      <c r="H1" s="403"/>
      <c r="I1" s="125"/>
      <c r="J1" s="124" t="s">
        <v>97</v>
      </c>
      <c r="K1" s="123" t="s">
        <v>98</v>
      </c>
      <c r="L1" s="124" t="s">
        <v>99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56" ht="36.95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5" t="s">
        <v>88</v>
      </c>
      <c r="AZ2" s="126" t="s">
        <v>100</v>
      </c>
      <c r="BA2" s="126" t="s">
        <v>21</v>
      </c>
      <c r="BB2" s="126" t="s">
        <v>21</v>
      </c>
      <c r="BC2" s="126" t="s">
        <v>101</v>
      </c>
      <c r="BD2" s="126" t="s">
        <v>83</v>
      </c>
    </row>
    <row r="3" spans="2:5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83</v>
      </c>
      <c r="AZ3" s="126" t="s">
        <v>102</v>
      </c>
      <c r="BA3" s="126" t="s">
        <v>103</v>
      </c>
      <c r="BB3" s="126" t="s">
        <v>104</v>
      </c>
      <c r="BC3" s="126" t="s">
        <v>105</v>
      </c>
      <c r="BD3" s="126" t="s">
        <v>83</v>
      </c>
    </row>
    <row r="4" spans="2:56" ht="36.95" customHeight="1">
      <c r="B4" s="29"/>
      <c r="C4" s="30"/>
      <c r="D4" s="31" t="s">
        <v>106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  <c r="AZ4" s="126" t="s">
        <v>107</v>
      </c>
      <c r="BA4" s="126" t="s">
        <v>21</v>
      </c>
      <c r="BB4" s="126" t="s">
        <v>21</v>
      </c>
      <c r="BC4" s="126" t="s">
        <v>83</v>
      </c>
      <c r="BD4" s="126" t="s">
        <v>83</v>
      </c>
    </row>
    <row r="5" spans="2:56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  <c r="AZ5" s="126" t="s">
        <v>108</v>
      </c>
      <c r="BA5" s="126" t="s">
        <v>21</v>
      </c>
      <c r="BB5" s="126" t="s">
        <v>21</v>
      </c>
      <c r="BC5" s="126" t="s">
        <v>109</v>
      </c>
      <c r="BD5" s="126" t="s">
        <v>83</v>
      </c>
    </row>
    <row r="6" spans="2:56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  <c r="AZ6" s="126" t="s">
        <v>110</v>
      </c>
      <c r="BA6" s="126" t="s">
        <v>21</v>
      </c>
      <c r="BB6" s="126" t="s">
        <v>21</v>
      </c>
      <c r="BC6" s="126" t="s">
        <v>111</v>
      </c>
      <c r="BD6" s="126" t="s">
        <v>83</v>
      </c>
    </row>
    <row r="7" spans="2:56" ht="16.5" customHeight="1">
      <c r="B7" s="29"/>
      <c r="C7" s="30"/>
      <c r="D7" s="30"/>
      <c r="E7" s="395" t="str">
        <f>'Rekapitulace stavby'!K6</f>
        <v>FVE na střeše objektu PRAGOKOVO s.r.o.</v>
      </c>
      <c r="F7" s="396"/>
      <c r="G7" s="396"/>
      <c r="H7" s="396"/>
      <c r="I7" s="128"/>
      <c r="J7" s="30"/>
      <c r="K7" s="32"/>
      <c r="AZ7" s="126" t="s">
        <v>112</v>
      </c>
      <c r="BA7" s="126" t="s">
        <v>21</v>
      </c>
      <c r="BB7" s="126" t="s">
        <v>21</v>
      </c>
      <c r="BC7" s="126" t="s">
        <v>113</v>
      </c>
      <c r="BD7" s="126" t="s">
        <v>83</v>
      </c>
    </row>
    <row r="8" spans="2:56" ht="13.5">
      <c r="B8" s="29"/>
      <c r="C8" s="30"/>
      <c r="D8" s="38" t="s">
        <v>114</v>
      </c>
      <c r="E8" s="30"/>
      <c r="F8" s="30"/>
      <c r="G8" s="30"/>
      <c r="H8" s="30"/>
      <c r="I8" s="128"/>
      <c r="J8" s="30"/>
      <c r="K8" s="32"/>
      <c r="AZ8" s="126" t="s">
        <v>115</v>
      </c>
      <c r="BA8" s="126" t="s">
        <v>21</v>
      </c>
      <c r="BB8" s="126" t="s">
        <v>21</v>
      </c>
      <c r="BC8" s="126" t="s">
        <v>116</v>
      </c>
      <c r="BD8" s="126" t="s">
        <v>83</v>
      </c>
    </row>
    <row r="9" spans="2:56" s="1" customFormat="1" ht="16.5" customHeight="1">
      <c r="B9" s="42"/>
      <c r="C9" s="43"/>
      <c r="D9" s="43"/>
      <c r="E9" s="395" t="s">
        <v>117</v>
      </c>
      <c r="F9" s="397"/>
      <c r="G9" s="397"/>
      <c r="H9" s="397"/>
      <c r="I9" s="129"/>
      <c r="J9" s="43"/>
      <c r="K9" s="46"/>
      <c r="AZ9" s="126" t="s">
        <v>118</v>
      </c>
      <c r="BA9" s="126" t="s">
        <v>21</v>
      </c>
      <c r="BB9" s="126" t="s">
        <v>21</v>
      </c>
      <c r="BC9" s="126" t="s">
        <v>119</v>
      </c>
      <c r="BD9" s="126" t="s">
        <v>83</v>
      </c>
    </row>
    <row r="10" spans="2:56" s="1" customFormat="1" ht="13.5">
      <c r="B10" s="42"/>
      <c r="C10" s="43"/>
      <c r="D10" s="38" t="s">
        <v>120</v>
      </c>
      <c r="E10" s="43"/>
      <c r="F10" s="43"/>
      <c r="G10" s="43"/>
      <c r="H10" s="43"/>
      <c r="I10" s="129"/>
      <c r="J10" s="43"/>
      <c r="K10" s="46"/>
      <c r="AZ10" s="126" t="s">
        <v>121</v>
      </c>
      <c r="BA10" s="126" t="s">
        <v>21</v>
      </c>
      <c r="BB10" s="126" t="s">
        <v>21</v>
      </c>
      <c r="BC10" s="126" t="s">
        <v>122</v>
      </c>
      <c r="BD10" s="126" t="s">
        <v>83</v>
      </c>
    </row>
    <row r="11" spans="2:56" s="1" customFormat="1" ht="36.95" customHeight="1">
      <c r="B11" s="42"/>
      <c r="C11" s="43"/>
      <c r="D11" s="43"/>
      <c r="E11" s="398" t="s">
        <v>123</v>
      </c>
      <c r="F11" s="397"/>
      <c r="G11" s="397"/>
      <c r="H11" s="397"/>
      <c r="I11" s="129"/>
      <c r="J11" s="43"/>
      <c r="K11" s="46"/>
      <c r="AZ11" s="126" t="s">
        <v>124</v>
      </c>
      <c r="BA11" s="126" t="s">
        <v>21</v>
      </c>
      <c r="BB11" s="126" t="s">
        <v>21</v>
      </c>
      <c r="BC11" s="126" t="s">
        <v>125</v>
      </c>
      <c r="BD11" s="126" t="s">
        <v>83</v>
      </c>
    </row>
    <row r="12" spans="2:56" s="1" customFormat="1" ht="13.5">
      <c r="B12" s="42"/>
      <c r="C12" s="43"/>
      <c r="D12" s="43"/>
      <c r="E12" s="43"/>
      <c r="F12" s="43"/>
      <c r="G12" s="43"/>
      <c r="H12" s="43"/>
      <c r="I12" s="129"/>
      <c r="J12" s="43"/>
      <c r="K12" s="46"/>
      <c r="AZ12" s="126" t="s">
        <v>126</v>
      </c>
      <c r="BA12" s="126" t="s">
        <v>21</v>
      </c>
      <c r="BB12" s="126" t="s">
        <v>21</v>
      </c>
      <c r="BC12" s="126" t="s">
        <v>127</v>
      </c>
      <c r="BD12" s="126" t="s">
        <v>83</v>
      </c>
    </row>
    <row r="13" spans="2:56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30" t="s">
        <v>22</v>
      </c>
      <c r="J13" s="36" t="s">
        <v>21</v>
      </c>
      <c r="K13" s="46"/>
      <c r="AZ13" s="126" t="s">
        <v>128</v>
      </c>
      <c r="BA13" s="126" t="s">
        <v>21</v>
      </c>
      <c r="BB13" s="126" t="s">
        <v>21</v>
      </c>
      <c r="BC13" s="126" t="s">
        <v>129</v>
      </c>
      <c r="BD13" s="126" t="s">
        <v>83</v>
      </c>
    </row>
    <row r="14" spans="2:56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30" t="s">
        <v>25</v>
      </c>
      <c r="J14" s="131" t="str">
        <f>'Rekapitulace stavby'!AN8</f>
        <v>21. 9. 2018</v>
      </c>
      <c r="K14" s="46"/>
      <c r="AZ14" s="126" t="s">
        <v>130</v>
      </c>
      <c r="BA14" s="126" t="s">
        <v>21</v>
      </c>
      <c r="BB14" s="126" t="s">
        <v>21</v>
      </c>
      <c r="BC14" s="126" t="s">
        <v>131</v>
      </c>
      <c r="BD14" s="126" t="s">
        <v>83</v>
      </c>
    </row>
    <row r="15" spans="2:56" s="1" customFormat="1" ht="10.9" customHeight="1">
      <c r="B15" s="42"/>
      <c r="C15" s="43"/>
      <c r="D15" s="43"/>
      <c r="E15" s="43"/>
      <c r="F15" s="43"/>
      <c r="G15" s="43"/>
      <c r="H15" s="43"/>
      <c r="I15" s="129"/>
      <c r="J15" s="43"/>
      <c r="K15" s="46"/>
      <c r="AZ15" s="126" t="s">
        <v>132</v>
      </c>
      <c r="BA15" s="126" t="s">
        <v>133</v>
      </c>
      <c r="BB15" s="126" t="s">
        <v>104</v>
      </c>
      <c r="BC15" s="126" t="s">
        <v>134</v>
      </c>
      <c r="BD15" s="126" t="s">
        <v>83</v>
      </c>
    </row>
    <row r="16" spans="2:56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30" t="s">
        <v>28</v>
      </c>
      <c r="J16" s="36" t="str">
        <f>IF('Rekapitulace stavby'!AN10="","",'Rekapitulace stavby'!AN10)</f>
        <v/>
      </c>
      <c r="K16" s="46"/>
      <c r="AZ16" s="126" t="s">
        <v>135</v>
      </c>
      <c r="BA16" s="126" t="s">
        <v>21</v>
      </c>
      <c r="BB16" s="126" t="s">
        <v>21</v>
      </c>
      <c r="BC16" s="126" t="s">
        <v>136</v>
      </c>
      <c r="BD16" s="126" t="s">
        <v>83</v>
      </c>
    </row>
    <row r="17" spans="2:56" s="1" customFormat="1" ht="18" customHeight="1">
      <c r="B17" s="42"/>
      <c r="C17" s="43"/>
      <c r="D17" s="43"/>
      <c r="E17" s="36" t="str">
        <f>IF('Rekapitulace stavby'!E11="","",'Rekapitulace stavby'!E11)</f>
        <v xml:space="preserve"> </v>
      </c>
      <c r="F17" s="43"/>
      <c r="G17" s="43"/>
      <c r="H17" s="43"/>
      <c r="I17" s="130" t="s">
        <v>30</v>
      </c>
      <c r="J17" s="36" t="str">
        <f>IF('Rekapitulace stavby'!AN11="","",'Rekapitulace stavby'!AN11)</f>
        <v/>
      </c>
      <c r="K17" s="46"/>
      <c r="AZ17" s="126" t="s">
        <v>137</v>
      </c>
      <c r="BA17" s="126" t="s">
        <v>21</v>
      </c>
      <c r="BB17" s="126" t="s">
        <v>21</v>
      </c>
      <c r="BC17" s="126" t="s">
        <v>105</v>
      </c>
      <c r="BD17" s="126" t="s">
        <v>83</v>
      </c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9"/>
      <c r="J18" s="43"/>
      <c r="K18" s="46"/>
    </row>
    <row r="19" spans="2:11" s="1" customFormat="1" ht="14.45" customHeight="1">
      <c r="B19" s="42"/>
      <c r="C19" s="43"/>
      <c r="D19" s="38" t="s">
        <v>31</v>
      </c>
      <c r="E19" s="43"/>
      <c r="F19" s="43"/>
      <c r="G19" s="43"/>
      <c r="H19" s="43"/>
      <c r="I19" s="130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30" t="s">
        <v>30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9"/>
      <c r="J21" s="43"/>
      <c r="K21" s="46"/>
    </row>
    <row r="22" spans="2:11" s="1" customFormat="1" ht="14.45" customHeight="1">
      <c r="B22" s="42"/>
      <c r="C22" s="43"/>
      <c r="D22" s="38" t="s">
        <v>33</v>
      </c>
      <c r="E22" s="43"/>
      <c r="F22" s="43"/>
      <c r="G22" s="43"/>
      <c r="H22" s="43"/>
      <c r="I22" s="130" t="s">
        <v>28</v>
      </c>
      <c r="J22" s="36" t="s">
        <v>34</v>
      </c>
      <c r="K22" s="46"/>
    </row>
    <row r="23" spans="2:11" s="1" customFormat="1" ht="18" customHeight="1">
      <c r="B23" s="42"/>
      <c r="C23" s="43"/>
      <c r="D23" s="43"/>
      <c r="E23" s="36" t="s">
        <v>35</v>
      </c>
      <c r="F23" s="43"/>
      <c r="G23" s="43"/>
      <c r="H23" s="43"/>
      <c r="I23" s="130" t="s">
        <v>30</v>
      </c>
      <c r="J23" s="36" t="s">
        <v>36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9"/>
      <c r="J24" s="43"/>
      <c r="K24" s="46"/>
    </row>
    <row r="25" spans="2:11" s="1" customFormat="1" ht="14.45" customHeight="1">
      <c r="B25" s="42"/>
      <c r="C25" s="43"/>
      <c r="D25" s="38" t="s">
        <v>38</v>
      </c>
      <c r="E25" s="43"/>
      <c r="F25" s="43"/>
      <c r="G25" s="43"/>
      <c r="H25" s="43"/>
      <c r="I25" s="129"/>
      <c r="J25" s="43"/>
      <c r="K25" s="46"/>
    </row>
    <row r="26" spans="2:11" s="7" customFormat="1" ht="16.5" customHeight="1">
      <c r="B26" s="132"/>
      <c r="C26" s="133"/>
      <c r="D26" s="133"/>
      <c r="E26" s="383" t="s">
        <v>21</v>
      </c>
      <c r="F26" s="383"/>
      <c r="G26" s="383"/>
      <c r="H26" s="383"/>
      <c r="I26" s="134"/>
      <c r="J26" s="133"/>
      <c r="K26" s="135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9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6"/>
      <c r="J28" s="86"/>
      <c r="K28" s="137"/>
    </row>
    <row r="29" spans="2:11" s="1" customFormat="1" ht="25.35" customHeight="1">
      <c r="B29" s="42"/>
      <c r="C29" s="43"/>
      <c r="D29" s="138" t="s">
        <v>40</v>
      </c>
      <c r="E29" s="43"/>
      <c r="F29" s="43"/>
      <c r="G29" s="43"/>
      <c r="H29" s="43"/>
      <c r="I29" s="129"/>
      <c r="J29" s="139">
        <f>ROUND(J112,2)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6"/>
      <c r="J30" s="86"/>
      <c r="K30" s="137"/>
    </row>
    <row r="31" spans="2:11" s="1" customFormat="1" ht="14.45" customHeight="1">
      <c r="B31" s="42"/>
      <c r="C31" s="43"/>
      <c r="D31" s="43"/>
      <c r="E31" s="43"/>
      <c r="F31" s="47" t="s">
        <v>42</v>
      </c>
      <c r="G31" s="43"/>
      <c r="H31" s="43"/>
      <c r="I31" s="140" t="s">
        <v>41</v>
      </c>
      <c r="J31" s="47" t="s">
        <v>43</v>
      </c>
      <c r="K31" s="46"/>
    </row>
    <row r="32" spans="2:11" s="1" customFormat="1" ht="14.45" customHeight="1">
      <c r="B32" s="42"/>
      <c r="C32" s="43"/>
      <c r="D32" s="50" t="s">
        <v>44</v>
      </c>
      <c r="E32" s="50" t="s">
        <v>45</v>
      </c>
      <c r="F32" s="141">
        <f>ROUND(SUM(BE112:BE669),2)</f>
        <v>0</v>
      </c>
      <c r="G32" s="43"/>
      <c r="H32" s="43"/>
      <c r="I32" s="142">
        <v>0.21</v>
      </c>
      <c r="J32" s="141">
        <f>ROUND(ROUND((SUM(BE112:BE669)),2)*I32,2)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46</v>
      </c>
      <c r="F33" s="141">
        <f>ROUND(SUM(BF112:BF669),2)</f>
        <v>0</v>
      </c>
      <c r="G33" s="43"/>
      <c r="H33" s="43"/>
      <c r="I33" s="142">
        <v>0.15</v>
      </c>
      <c r="J33" s="141">
        <f>ROUND(ROUND((SUM(BF112:BF669)),2)*I33,2)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47</v>
      </c>
      <c r="F34" s="141">
        <f>ROUND(SUM(BG112:BG669),2)</f>
        <v>0</v>
      </c>
      <c r="G34" s="43"/>
      <c r="H34" s="43"/>
      <c r="I34" s="142">
        <v>0.21</v>
      </c>
      <c r="J34" s="141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48</v>
      </c>
      <c r="F35" s="141">
        <f>ROUND(SUM(BH112:BH669),2)</f>
        <v>0</v>
      </c>
      <c r="G35" s="43"/>
      <c r="H35" s="43"/>
      <c r="I35" s="142">
        <v>0.15</v>
      </c>
      <c r="J35" s="141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49</v>
      </c>
      <c r="F36" s="141">
        <f>ROUND(SUM(BI112:BI669),2)</f>
        <v>0</v>
      </c>
      <c r="G36" s="43"/>
      <c r="H36" s="43"/>
      <c r="I36" s="142">
        <v>0</v>
      </c>
      <c r="J36" s="141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9"/>
      <c r="J37" s="43"/>
      <c r="K37" s="46"/>
    </row>
    <row r="38" spans="2:11" s="1" customFormat="1" ht="25.35" customHeight="1">
      <c r="B38" s="42"/>
      <c r="C38" s="143"/>
      <c r="D38" s="144" t="s">
        <v>50</v>
      </c>
      <c r="E38" s="80"/>
      <c r="F38" s="80"/>
      <c r="G38" s="145" t="s">
        <v>51</v>
      </c>
      <c r="H38" s="146" t="s">
        <v>52</v>
      </c>
      <c r="I38" s="147"/>
      <c r="J38" s="148">
        <f>SUM(J29:J36)</f>
        <v>0</v>
      </c>
      <c r="K38" s="149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50"/>
      <c r="J39" s="58"/>
      <c r="K39" s="59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2"/>
      <c r="C44" s="31" t="s">
        <v>138</v>
      </c>
      <c r="D44" s="43"/>
      <c r="E44" s="43"/>
      <c r="F44" s="43"/>
      <c r="G44" s="43"/>
      <c r="H44" s="43"/>
      <c r="I44" s="129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9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9"/>
      <c r="J46" s="43"/>
      <c r="K46" s="46"/>
    </row>
    <row r="47" spans="2:11" s="1" customFormat="1" ht="16.5" customHeight="1">
      <c r="B47" s="42"/>
      <c r="C47" s="43"/>
      <c r="D47" s="43"/>
      <c r="E47" s="395" t="str">
        <f>E7</f>
        <v>FVE na střeše objektu PRAGOKOVO s.r.o.</v>
      </c>
      <c r="F47" s="396"/>
      <c r="G47" s="396"/>
      <c r="H47" s="396"/>
      <c r="I47" s="129"/>
      <c r="J47" s="43"/>
      <c r="K47" s="46"/>
    </row>
    <row r="48" spans="2:11" ht="13.5">
      <c r="B48" s="29"/>
      <c r="C48" s="38" t="s">
        <v>114</v>
      </c>
      <c r="D48" s="30"/>
      <c r="E48" s="30"/>
      <c r="F48" s="30"/>
      <c r="G48" s="30"/>
      <c r="H48" s="30"/>
      <c r="I48" s="128"/>
      <c r="J48" s="30"/>
      <c r="K48" s="32"/>
    </row>
    <row r="49" spans="2:11" s="1" customFormat="1" ht="16.5" customHeight="1">
      <c r="B49" s="42"/>
      <c r="C49" s="43"/>
      <c r="D49" s="43"/>
      <c r="E49" s="395" t="s">
        <v>117</v>
      </c>
      <c r="F49" s="397"/>
      <c r="G49" s="397"/>
      <c r="H49" s="397"/>
      <c r="I49" s="129"/>
      <c r="J49" s="43"/>
      <c r="K49" s="46"/>
    </row>
    <row r="50" spans="2:11" s="1" customFormat="1" ht="14.45" customHeight="1">
      <c r="B50" s="42"/>
      <c r="C50" s="38" t="s">
        <v>120</v>
      </c>
      <c r="D50" s="43"/>
      <c r="E50" s="43"/>
      <c r="F50" s="43"/>
      <c r="G50" s="43"/>
      <c r="H50" s="43"/>
      <c r="I50" s="129"/>
      <c r="J50" s="43"/>
      <c r="K50" s="46"/>
    </row>
    <row r="51" spans="2:11" s="1" customFormat="1" ht="17.25" customHeight="1">
      <c r="B51" s="42"/>
      <c r="C51" s="43"/>
      <c r="D51" s="43"/>
      <c r="E51" s="398" t="str">
        <f>E11</f>
        <v>1.1.1 - Architektonické a stavebně-technické řešení</v>
      </c>
      <c r="F51" s="397"/>
      <c r="G51" s="397"/>
      <c r="H51" s="397"/>
      <c r="I51" s="129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9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Hejtmánkovice</v>
      </c>
      <c r="G53" s="43"/>
      <c r="H53" s="43"/>
      <c r="I53" s="130" t="s">
        <v>25</v>
      </c>
      <c r="J53" s="131" t="str">
        <f>IF(J14="","",J14)</f>
        <v>21. 9. 2018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9"/>
      <c r="J54" s="43"/>
      <c r="K54" s="46"/>
    </row>
    <row r="55" spans="2:11" s="1" customFormat="1" ht="13.5">
      <c r="B55" s="42"/>
      <c r="C55" s="38" t="s">
        <v>27</v>
      </c>
      <c r="D55" s="43"/>
      <c r="E55" s="43"/>
      <c r="F55" s="36" t="str">
        <f>E17</f>
        <v xml:space="preserve"> </v>
      </c>
      <c r="G55" s="43"/>
      <c r="H55" s="43"/>
      <c r="I55" s="130" t="s">
        <v>33</v>
      </c>
      <c r="J55" s="383" t="str">
        <f>E23</f>
        <v>INS spol. s r.o.</v>
      </c>
      <c r="K55" s="46"/>
    </row>
    <row r="56" spans="2:11" s="1" customFormat="1" ht="14.45" customHeight="1">
      <c r="B56" s="42"/>
      <c r="C56" s="38" t="s">
        <v>31</v>
      </c>
      <c r="D56" s="43"/>
      <c r="E56" s="43"/>
      <c r="F56" s="36" t="str">
        <f>IF(E20="","",E20)</f>
        <v/>
      </c>
      <c r="G56" s="43"/>
      <c r="H56" s="43"/>
      <c r="I56" s="129"/>
      <c r="J56" s="399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9"/>
      <c r="J57" s="43"/>
      <c r="K57" s="46"/>
    </row>
    <row r="58" spans="2:11" s="1" customFormat="1" ht="29.25" customHeight="1">
      <c r="B58" s="42"/>
      <c r="C58" s="155" t="s">
        <v>139</v>
      </c>
      <c r="D58" s="143"/>
      <c r="E58" s="143"/>
      <c r="F58" s="143"/>
      <c r="G58" s="143"/>
      <c r="H58" s="143"/>
      <c r="I58" s="156"/>
      <c r="J58" s="157" t="s">
        <v>140</v>
      </c>
      <c r="K58" s="158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9"/>
      <c r="J59" s="43"/>
      <c r="K59" s="46"/>
    </row>
    <row r="60" spans="2:47" s="1" customFormat="1" ht="29.25" customHeight="1">
      <c r="B60" s="42"/>
      <c r="C60" s="159" t="s">
        <v>141</v>
      </c>
      <c r="D60" s="43"/>
      <c r="E60" s="43"/>
      <c r="F60" s="43"/>
      <c r="G60" s="43"/>
      <c r="H60" s="43"/>
      <c r="I60" s="129"/>
      <c r="J60" s="139">
        <f>J112</f>
        <v>0</v>
      </c>
      <c r="K60" s="46"/>
      <c r="AU60" s="25" t="s">
        <v>142</v>
      </c>
    </row>
    <row r="61" spans="2:11" s="8" customFormat="1" ht="24.95" customHeight="1">
      <c r="B61" s="160"/>
      <c r="C61" s="161"/>
      <c r="D61" s="162" t="s">
        <v>143</v>
      </c>
      <c r="E61" s="163"/>
      <c r="F61" s="163"/>
      <c r="G61" s="163"/>
      <c r="H61" s="163"/>
      <c r="I61" s="164"/>
      <c r="J61" s="165">
        <f>J113</f>
        <v>0</v>
      </c>
      <c r="K61" s="166"/>
    </row>
    <row r="62" spans="2:11" s="9" customFormat="1" ht="19.9" customHeight="1">
      <c r="B62" s="167"/>
      <c r="C62" s="168"/>
      <c r="D62" s="169" t="s">
        <v>144</v>
      </c>
      <c r="E62" s="170"/>
      <c r="F62" s="170"/>
      <c r="G62" s="170"/>
      <c r="H62" s="170"/>
      <c r="I62" s="171"/>
      <c r="J62" s="172">
        <f>J114</f>
        <v>0</v>
      </c>
      <c r="K62" s="173"/>
    </row>
    <row r="63" spans="2:11" s="9" customFormat="1" ht="14.85" customHeight="1">
      <c r="B63" s="167"/>
      <c r="C63" s="168"/>
      <c r="D63" s="169" t="s">
        <v>145</v>
      </c>
      <c r="E63" s="170"/>
      <c r="F63" s="170"/>
      <c r="G63" s="170"/>
      <c r="H63" s="170"/>
      <c r="I63" s="171"/>
      <c r="J63" s="172">
        <f>J115</f>
        <v>0</v>
      </c>
      <c r="K63" s="173"/>
    </row>
    <row r="64" spans="2:11" s="9" customFormat="1" ht="14.85" customHeight="1">
      <c r="B64" s="167"/>
      <c r="C64" s="168"/>
      <c r="D64" s="169" t="s">
        <v>146</v>
      </c>
      <c r="E64" s="170"/>
      <c r="F64" s="170"/>
      <c r="G64" s="170"/>
      <c r="H64" s="170"/>
      <c r="I64" s="171"/>
      <c r="J64" s="172">
        <f>J138</f>
        <v>0</v>
      </c>
      <c r="K64" s="173"/>
    </row>
    <row r="65" spans="2:11" s="9" customFormat="1" ht="14.85" customHeight="1">
      <c r="B65" s="167"/>
      <c r="C65" s="168"/>
      <c r="D65" s="169" t="s">
        <v>147</v>
      </c>
      <c r="E65" s="170"/>
      <c r="F65" s="170"/>
      <c r="G65" s="170"/>
      <c r="H65" s="170"/>
      <c r="I65" s="171"/>
      <c r="J65" s="172">
        <f>J173</f>
        <v>0</v>
      </c>
      <c r="K65" s="173"/>
    </row>
    <row r="66" spans="2:11" s="9" customFormat="1" ht="19.9" customHeight="1">
      <c r="B66" s="167"/>
      <c r="C66" s="168"/>
      <c r="D66" s="169" t="s">
        <v>148</v>
      </c>
      <c r="E66" s="170"/>
      <c r="F66" s="170"/>
      <c r="G66" s="170"/>
      <c r="H66" s="170"/>
      <c r="I66" s="171"/>
      <c r="J66" s="172">
        <f>J195</f>
        <v>0</v>
      </c>
      <c r="K66" s="173"/>
    </row>
    <row r="67" spans="2:11" s="9" customFormat="1" ht="14.85" customHeight="1">
      <c r="B67" s="167"/>
      <c r="C67" s="168"/>
      <c r="D67" s="169" t="s">
        <v>149</v>
      </c>
      <c r="E67" s="170"/>
      <c r="F67" s="170"/>
      <c r="G67" s="170"/>
      <c r="H67" s="170"/>
      <c r="I67" s="171"/>
      <c r="J67" s="172">
        <f>J196</f>
        <v>0</v>
      </c>
      <c r="K67" s="173"/>
    </row>
    <row r="68" spans="2:11" s="9" customFormat="1" ht="19.9" customHeight="1">
      <c r="B68" s="167"/>
      <c r="C68" s="168"/>
      <c r="D68" s="169" t="s">
        <v>150</v>
      </c>
      <c r="E68" s="170"/>
      <c r="F68" s="170"/>
      <c r="G68" s="170"/>
      <c r="H68" s="170"/>
      <c r="I68" s="171"/>
      <c r="J68" s="172">
        <f>J237</f>
        <v>0</v>
      </c>
      <c r="K68" s="173"/>
    </row>
    <row r="69" spans="2:11" s="9" customFormat="1" ht="14.85" customHeight="1">
      <c r="B69" s="167"/>
      <c r="C69" s="168"/>
      <c r="D69" s="169" t="s">
        <v>151</v>
      </c>
      <c r="E69" s="170"/>
      <c r="F69" s="170"/>
      <c r="G69" s="170"/>
      <c r="H69" s="170"/>
      <c r="I69" s="171"/>
      <c r="J69" s="172">
        <f>J238</f>
        <v>0</v>
      </c>
      <c r="K69" s="173"/>
    </row>
    <row r="70" spans="2:11" s="9" customFormat="1" ht="19.9" customHeight="1">
      <c r="B70" s="167"/>
      <c r="C70" s="168"/>
      <c r="D70" s="169" t="s">
        <v>152</v>
      </c>
      <c r="E70" s="170"/>
      <c r="F70" s="170"/>
      <c r="G70" s="170"/>
      <c r="H70" s="170"/>
      <c r="I70" s="171"/>
      <c r="J70" s="172">
        <f>J255</f>
        <v>0</v>
      </c>
      <c r="K70" s="173"/>
    </row>
    <row r="71" spans="2:11" s="9" customFormat="1" ht="14.85" customHeight="1">
      <c r="B71" s="167"/>
      <c r="C71" s="168"/>
      <c r="D71" s="169" t="s">
        <v>153</v>
      </c>
      <c r="E71" s="170"/>
      <c r="F71" s="170"/>
      <c r="G71" s="170"/>
      <c r="H71" s="170"/>
      <c r="I71" s="171"/>
      <c r="J71" s="172">
        <f>J256</f>
        <v>0</v>
      </c>
      <c r="K71" s="173"/>
    </row>
    <row r="72" spans="2:11" s="9" customFormat="1" ht="14.85" customHeight="1">
      <c r="B72" s="167"/>
      <c r="C72" s="168"/>
      <c r="D72" s="169" t="s">
        <v>154</v>
      </c>
      <c r="E72" s="170"/>
      <c r="F72" s="170"/>
      <c r="G72" s="170"/>
      <c r="H72" s="170"/>
      <c r="I72" s="171"/>
      <c r="J72" s="172">
        <f>J288</f>
        <v>0</v>
      </c>
      <c r="K72" s="173"/>
    </row>
    <row r="73" spans="2:11" s="9" customFormat="1" ht="19.9" customHeight="1">
      <c r="B73" s="167"/>
      <c r="C73" s="168"/>
      <c r="D73" s="169" t="s">
        <v>155</v>
      </c>
      <c r="E73" s="170"/>
      <c r="F73" s="170"/>
      <c r="G73" s="170"/>
      <c r="H73" s="170"/>
      <c r="I73" s="171"/>
      <c r="J73" s="172">
        <f>J297</f>
        <v>0</v>
      </c>
      <c r="K73" s="173"/>
    </row>
    <row r="74" spans="2:11" s="9" customFormat="1" ht="14.85" customHeight="1">
      <c r="B74" s="167"/>
      <c r="C74" s="168"/>
      <c r="D74" s="169" t="s">
        <v>156</v>
      </c>
      <c r="E74" s="170"/>
      <c r="F74" s="170"/>
      <c r="G74" s="170"/>
      <c r="H74" s="170"/>
      <c r="I74" s="171"/>
      <c r="J74" s="172">
        <f>J298</f>
        <v>0</v>
      </c>
      <c r="K74" s="173"/>
    </row>
    <row r="75" spans="2:11" s="9" customFormat="1" ht="14.85" customHeight="1">
      <c r="B75" s="167"/>
      <c r="C75" s="168"/>
      <c r="D75" s="169" t="s">
        <v>157</v>
      </c>
      <c r="E75" s="170"/>
      <c r="F75" s="170"/>
      <c r="G75" s="170"/>
      <c r="H75" s="170"/>
      <c r="I75" s="171"/>
      <c r="J75" s="172">
        <f>J318</f>
        <v>0</v>
      </c>
      <c r="K75" s="173"/>
    </row>
    <row r="76" spans="2:11" s="9" customFormat="1" ht="14.85" customHeight="1">
      <c r="B76" s="167"/>
      <c r="C76" s="168"/>
      <c r="D76" s="169" t="s">
        <v>158</v>
      </c>
      <c r="E76" s="170"/>
      <c r="F76" s="170"/>
      <c r="G76" s="170"/>
      <c r="H76" s="170"/>
      <c r="I76" s="171"/>
      <c r="J76" s="172">
        <f>J320</f>
        <v>0</v>
      </c>
      <c r="K76" s="173"/>
    </row>
    <row r="77" spans="2:11" s="9" customFormat="1" ht="19.9" customHeight="1">
      <c r="B77" s="167"/>
      <c r="C77" s="168"/>
      <c r="D77" s="169" t="s">
        <v>159</v>
      </c>
      <c r="E77" s="170"/>
      <c r="F77" s="170"/>
      <c r="G77" s="170"/>
      <c r="H77" s="170"/>
      <c r="I77" s="171"/>
      <c r="J77" s="172">
        <f>J345</f>
        <v>0</v>
      </c>
      <c r="K77" s="173"/>
    </row>
    <row r="78" spans="2:11" s="9" customFormat="1" ht="19.9" customHeight="1">
      <c r="B78" s="167"/>
      <c r="C78" s="168"/>
      <c r="D78" s="169" t="s">
        <v>160</v>
      </c>
      <c r="E78" s="170"/>
      <c r="F78" s="170"/>
      <c r="G78" s="170"/>
      <c r="H78" s="170"/>
      <c r="I78" s="171"/>
      <c r="J78" s="172">
        <f>J356</f>
        <v>0</v>
      </c>
      <c r="K78" s="173"/>
    </row>
    <row r="79" spans="2:11" s="8" customFormat="1" ht="24.95" customHeight="1">
      <c r="B79" s="160"/>
      <c r="C79" s="161"/>
      <c r="D79" s="162" t="s">
        <v>161</v>
      </c>
      <c r="E79" s="163"/>
      <c r="F79" s="163"/>
      <c r="G79" s="163"/>
      <c r="H79" s="163"/>
      <c r="I79" s="164"/>
      <c r="J79" s="165">
        <f>J358</f>
        <v>0</v>
      </c>
      <c r="K79" s="166"/>
    </row>
    <row r="80" spans="2:11" s="9" customFormat="1" ht="19.9" customHeight="1">
      <c r="B80" s="167"/>
      <c r="C80" s="168"/>
      <c r="D80" s="169" t="s">
        <v>162</v>
      </c>
      <c r="E80" s="170"/>
      <c r="F80" s="170"/>
      <c r="G80" s="170"/>
      <c r="H80" s="170"/>
      <c r="I80" s="171"/>
      <c r="J80" s="172">
        <f>J359</f>
        <v>0</v>
      </c>
      <c r="K80" s="173"/>
    </row>
    <row r="81" spans="2:11" s="9" customFormat="1" ht="19.9" customHeight="1">
      <c r="B81" s="167"/>
      <c r="C81" s="168"/>
      <c r="D81" s="169" t="s">
        <v>163</v>
      </c>
      <c r="E81" s="170"/>
      <c r="F81" s="170"/>
      <c r="G81" s="170"/>
      <c r="H81" s="170"/>
      <c r="I81" s="171"/>
      <c r="J81" s="172">
        <f>J376</f>
        <v>0</v>
      </c>
      <c r="K81" s="173"/>
    </row>
    <row r="82" spans="2:11" s="9" customFormat="1" ht="19.9" customHeight="1">
      <c r="B82" s="167"/>
      <c r="C82" s="168"/>
      <c r="D82" s="169" t="s">
        <v>164</v>
      </c>
      <c r="E82" s="170"/>
      <c r="F82" s="170"/>
      <c r="G82" s="170"/>
      <c r="H82" s="170"/>
      <c r="I82" s="171"/>
      <c r="J82" s="172">
        <f>J414</f>
        <v>0</v>
      </c>
      <c r="K82" s="173"/>
    </row>
    <row r="83" spans="2:11" s="9" customFormat="1" ht="19.9" customHeight="1">
      <c r="B83" s="167"/>
      <c r="C83" s="168"/>
      <c r="D83" s="169" t="s">
        <v>165</v>
      </c>
      <c r="E83" s="170"/>
      <c r="F83" s="170"/>
      <c r="G83" s="170"/>
      <c r="H83" s="170"/>
      <c r="I83" s="171"/>
      <c r="J83" s="172">
        <f>J436</f>
        <v>0</v>
      </c>
      <c r="K83" s="173"/>
    </row>
    <row r="84" spans="2:11" s="9" customFormat="1" ht="19.9" customHeight="1">
      <c r="B84" s="167"/>
      <c r="C84" s="168"/>
      <c r="D84" s="169" t="s">
        <v>166</v>
      </c>
      <c r="E84" s="170"/>
      <c r="F84" s="170"/>
      <c r="G84" s="170"/>
      <c r="H84" s="170"/>
      <c r="I84" s="171"/>
      <c r="J84" s="172">
        <f>J456</f>
        <v>0</v>
      </c>
      <c r="K84" s="173"/>
    </row>
    <row r="85" spans="2:11" s="9" customFormat="1" ht="19.9" customHeight="1">
      <c r="B85" s="167"/>
      <c r="C85" s="168"/>
      <c r="D85" s="169" t="s">
        <v>167</v>
      </c>
      <c r="E85" s="170"/>
      <c r="F85" s="170"/>
      <c r="G85" s="170"/>
      <c r="H85" s="170"/>
      <c r="I85" s="171"/>
      <c r="J85" s="172">
        <f>J465</f>
        <v>0</v>
      </c>
      <c r="K85" s="173"/>
    </row>
    <row r="86" spans="2:11" s="9" customFormat="1" ht="19.9" customHeight="1">
      <c r="B86" s="167"/>
      <c r="C86" s="168"/>
      <c r="D86" s="169" t="s">
        <v>168</v>
      </c>
      <c r="E86" s="170"/>
      <c r="F86" s="170"/>
      <c r="G86" s="170"/>
      <c r="H86" s="170"/>
      <c r="I86" s="171"/>
      <c r="J86" s="172">
        <f>J598</f>
        <v>0</v>
      </c>
      <c r="K86" s="173"/>
    </row>
    <row r="87" spans="2:11" s="9" customFormat="1" ht="19.9" customHeight="1">
      <c r="B87" s="167"/>
      <c r="C87" s="168"/>
      <c r="D87" s="169" t="s">
        <v>169</v>
      </c>
      <c r="E87" s="170"/>
      <c r="F87" s="170"/>
      <c r="G87" s="170"/>
      <c r="H87" s="170"/>
      <c r="I87" s="171"/>
      <c r="J87" s="172">
        <f>J600</f>
        <v>0</v>
      </c>
      <c r="K87" s="173"/>
    </row>
    <row r="88" spans="2:11" s="9" customFormat="1" ht="19.9" customHeight="1">
      <c r="B88" s="167"/>
      <c r="C88" s="168"/>
      <c r="D88" s="169" t="s">
        <v>170</v>
      </c>
      <c r="E88" s="170"/>
      <c r="F88" s="170"/>
      <c r="G88" s="170"/>
      <c r="H88" s="170"/>
      <c r="I88" s="171"/>
      <c r="J88" s="172">
        <f>J641</f>
        <v>0</v>
      </c>
      <c r="K88" s="173"/>
    </row>
    <row r="89" spans="2:11" s="8" customFormat="1" ht="24.95" customHeight="1">
      <c r="B89" s="160"/>
      <c r="C89" s="161"/>
      <c r="D89" s="162" t="s">
        <v>171</v>
      </c>
      <c r="E89" s="163"/>
      <c r="F89" s="163"/>
      <c r="G89" s="163"/>
      <c r="H89" s="163"/>
      <c r="I89" s="164"/>
      <c r="J89" s="165">
        <f>J665</f>
        <v>0</v>
      </c>
      <c r="K89" s="166"/>
    </row>
    <row r="90" spans="2:11" s="9" customFormat="1" ht="19.9" customHeight="1">
      <c r="B90" s="167"/>
      <c r="C90" s="168"/>
      <c r="D90" s="169" t="s">
        <v>172</v>
      </c>
      <c r="E90" s="170"/>
      <c r="F90" s="170"/>
      <c r="G90" s="170"/>
      <c r="H90" s="170"/>
      <c r="I90" s="171"/>
      <c r="J90" s="172">
        <f>J666</f>
        <v>0</v>
      </c>
      <c r="K90" s="173"/>
    </row>
    <row r="91" spans="2:11" s="1" customFormat="1" ht="21.75" customHeight="1">
      <c r="B91" s="42"/>
      <c r="C91" s="43"/>
      <c r="D91" s="43"/>
      <c r="E91" s="43"/>
      <c r="F91" s="43"/>
      <c r="G91" s="43"/>
      <c r="H91" s="43"/>
      <c r="I91" s="129"/>
      <c r="J91" s="43"/>
      <c r="K91" s="46"/>
    </row>
    <row r="92" spans="2:11" s="1" customFormat="1" ht="6.95" customHeight="1">
      <c r="B92" s="57"/>
      <c r="C92" s="58"/>
      <c r="D92" s="58"/>
      <c r="E92" s="58"/>
      <c r="F92" s="58"/>
      <c r="G92" s="58"/>
      <c r="H92" s="58"/>
      <c r="I92" s="150"/>
      <c r="J92" s="58"/>
      <c r="K92" s="59"/>
    </row>
    <row r="96" spans="2:12" s="1" customFormat="1" ht="6.95" customHeight="1">
      <c r="B96" s="60"/>
      <c r="C96" s="61"/>
      <c r="D96" s="61"/>
      <c r="E96" s="61"/>
      <c r="F96" s="61"/>
      <c r="G96" s="61"/>
      <c r="H96" s="61"/>
      <c r="I96" s="153"/>
      <c r="J96" s="61"/>
      <c r="K96" s="61"/>
      <c r="L96" s="62"/>
    </row>
    <row r="97" spans="2:12" s="1" customFormat="1" ht="36.95" customHeight="1">
      <c r="B97" s="42"/>
      <c r="C97" s="63" t="s">
        <v>173</v>
      </c>
      <c r="D97" s="64"/>
      <c r="E97" s="64"/>
      <c r="F97" s="64"/>
      <c r="G97" s="64"/>
      <c r="H97" s="64"/>
      <c r="I97" s="174"/>
      <c r="J97" s="64"/>
      <c r="K97" s="64"/>
      <c r="L97" s="62"/>
    </row>
    <row r="98" spans="2:12" s="1" customFormat="1" ht="6.95" customHeight="1">
      <c r="B98" s="42"/>
      <c r="C98" s="64"/>
      <c r="D98" s="64"/>
      <c r="E98" s="64"/>
      <c r="F98" s="64"/>
      <c r="G98" s="64"/>
      <c r="H98" s="64"/>
      <c r="I98" s="174"/>
      <c r="J98" s="64"/>
      <c r="K98" s="64"/>
      <c r="L98" s="62"/>
    </row>
    <row r="99" spans="2:12" s="1" customFormat="1" ht="14.45" customHeight="1">
      <c r="B99" s="42"/>
      <c r="C99" s="66" t="s">
        <v>18</v>
      </c>
      <c r="D99" s="64"/>
      <c r="E99" s="64"/>
      <c r="F99" s="64"/>
      <c r="G99" s="64"/>
      <c r="H99" s="64"/>
      <c r="I99" s="174"/>
      <c r="J99" s="64"/>
      <c r="K99" s="64"/>
      <c r="L99" s="62"/>
    </row>
    <row r="100" spans="2:12" s="1" customFormat="1" ht="16.5" customHeight="1">
      <c r="B100" s="42"/>
      <c r="C100" s="64"/>
      <c r="D100" s="64"/>
      <c r="E100" s="400" t="str">
        <f>E7</f>
        <v>FVE na střeše objektu PRAGOKOVO s.r.o.</v>
      </c>
      <c r="F100" s="401"/>
      <c r="G100" s="401"/>
      <c r="H100" s="401"/>
      <c r="I100" s="174"/>
      <c r="J100" s="64"/>
      <c r="K100" s="64"/>
      <c r="L100" s="62"/>
    </row>
    <row r="101" spans="2:12" ht="13.5">
      <c r="B101" s="29"/>
      <c r="C101" s="66" t="s">
        <v>114</v>
      </c>
      <c r="D101" s="175"/>
      <c r="E101" s="175"/>
      <c r="F101" s="175"/>
      <c r="G101" s="175"/>
      <c r="H101" s="175"/>
      <c r="J101" s="175"/>
      <c r="K101" s="175"/>
      <c r="L101" s="176"/>
    </row>
    <row r="102" spans="2:12" s="1" customFormat="1" ht="16.5" customHeight="1">
      <c r="B102" s="42"/>
      <c r="C102" s="64"/>
      <c r="D102" s="64"/>
      <c r="E102" s="400" t="s">
        <v>117</v>
      </c>
      <c r="F102" s="402"/>
      <c r="G102" s="402"/>
      <c r="H102" s="402"/>
      <c r="I102" s="174"/>
      <c r="J102" s="64"/>
      <c r="K102" s="64"/>
      <c r="L102" s="62"/>
    </row>
    <row r="103" spans="2:12" s="1" customFormat="1" ht="14.45" customHeight="1">
      <c r="B103" s="42"/>
      <c r="C103" s="66" t="s">
        <v>120</v>
      </c>
      <c r="D103" s="64"/>
      <c r="E103" s="64"/>
      <c r="F103" s="64"/>
      <c r="G103" s="64"/>
      <c r="H103" s="64"/>
      <c r="I103" s="174"/>
      <c r="J103" s="64"/>
      <c r="K103" s="64"/>
      <c r="L103" s="62"/>
    </row>
    <row r="104" spans="2:12" s="1" customFormat="1" ht="17.25" customHeight="1">
      <c r="B104" s="42"/>
      <c r="C104" s="64"/>
      <c r="D104" s="64"/>
      <c r="E104" s="390" t="str">
        <f>E11</f>
        <v>1.1.1 - Architektonické a stavebně-technické řešení</v>
      </c>
      <c r="F104" s="402"/>
      <c r="G104" s="402"/>
      <c r="H104" s="402"/>
      <c r="I104" s="174"/>
      <c r="J104" s="64"/>
      <c r="K104" s="64"/>
      <c r="L104" s="62"/>
    </row>
    <row r="105" spans="2:12" s="1" customFormat="1" ht="6.95" customHeight="1">
      <c r="B105" s="42"/>
      <c r="C105" s="64"/>
      <c r="D105" s="64"/>
      <c r="E105" s="64"/>
      <c r="F105" s="64"/>
      <c r="G105" s="64"/>
      <c r="H105" s="64"/>
      <c r="I105" s="174"/>
      <c r="J105" s="64"/>
      <c r="K105" s="64"/>
      <c r="L105" s="62"/>
    </row>
    <row r="106" spans="2:12" s="1" customFormat="1" ht="18" customHeight="1">
      <c r="B106" s="42"/>
      <c r="C106" s="66" t="s">
        <v>23</v>
      </c>
      <c r="D106" s="64"/>
      <c r="E106" s="64"/>
      <c r="F106" s="177" t="str">
        <f>F14</f>
        <v>Hejtmánkovice</v>
      </c>
      <c r="G106" s="64"/>
      <c r="H106" s="64"/>
      <c r="I106" s="178" t="s">
        <v>25</v>
      </c>
      <c r="J106" s="74" t="str">
        <f>IF(J14="","",J14)</f>
        <v>21. 9. 2018</v>
      </c>
      <c r="K106" s="64"/>
      <c r="L106" s="62"/>
    </row>
    <row r="107" spans="2:12" s="1" customFormat="1" ht="6.95" customHeight="1">
      <c r="B107" s="42"/>
      <c r="C107" s="64"/>
      <c r="D107" s="64"/>
      <c r="E107" s="64"/>
      <c r="F107" s="64"/>
      <c r="G107" s="64"/>
      <c r="H107" s="64"/>
      <c r="I107" s="174"/>
      <c r="J107" s="64"/>
      <c r="K107" s="64"/>
      <c r="L107" s="62"/>
    </row>
    <row r="108" spans="2:12" s="1" customFormat="1" ht="13.5">
      <c r="B108" s="42"/>
      <c r="C108" s="66" t="s">
        <v>27</v>
      </c>
      <c r="D108" s="64"/>
      <c r="E108" s="64"/>
      <c r="F108" s="177" t="str">
        <f>E17</f>
        <v xml:space="preserve"> </v>
      </c>
      <c r="G108" s="64"/>
      <c r="H108" s="64"/>
      <c r="I108" s="178" t="s">
        <v>33</v>
      </c>
      <c r="J108" s="177" t="str">
        <f>E23</f>
        <v>INS spol. s r.o.</v>
      </c>
      <c r="K108" s="64"/>
      <c r="L108" s="62"/>
    </row>
    <row r="109" spans="2:12" s="1" customFormat="1" ht="14.45" customHeight="1">
      <c r="B109" s="42"/>
      <c r="C109" s="66" t="s">
        <v>31</v>
      </c>
      <c r="D109" s="64"/>
      <c r="E109" s="64"/>
      <c r="F109" s="177" t="str">
        <f>IF(E20="","",E20)</f>
        <v/>
      </c>
      <c r="G109" s="64"/>
      <c r="H109" s="64"/>
      <c r="I109" s="174"/>
      <c r="J109" s="64"/>
      <c r="K109" s="64"/>
      <c r="L109" s="62"/>
    </row>
    <row r="110" spans="2:12" s="1" customFormat="1" ht="10.35" customHeight="1">
      <c r="B110" s="42"/>
      <c r="C110" s="64"/>
      <c r="D110" s="64"/>
      <c r="E110" s="64"/>
      <c r="F110" s="64"/>
      <c r="G110" s="64"/>
      <c r="H110" s="64"/>
      <c r="I110" s="174"/>
      <c r="J110" s="64"/>
      <c r="K110" s="64"/>
      <c r="L110" s="62"/>
    </row>
    <row r="111" spans="2:20" s="10" customFormat="1" ht="29.25" customHeight="1">
      <c r="B111" s="179"/>
      <c r="C111" s="180" t="s">
        <v>174</v>
      </c>
      <c r="D111" s="181" t="s">
        <v>59</v>
      </c>
      <c r="E111" s="181" t="s">
        <v>55</v>
      </c>
      <c r="F111" s="181" t="s">
        <v>175</v>
      </c>
      <c r="G111" s="181" t="s">
        <v>176</v>
      </c>
      <c r="H111" s="181" t="s">
        <v>177</v>
      </c>
      <c r="I111" s="182" t="s">
        <v>178</v>
      </c>
      <c r="J111" s="181" t="s">
        <v>140</v>
      </c>
      <c r="K111" s="183" t="s">
        <v>179</v>
      </c>
      <c r="L111" s="184"/>
      <c r="M111" s="82" t="s">
        <v>180</v>
      </c>
      <c r="N111" s="83" t="s">
        <v>44</v>
      </c>
      <c r="O111" s="83" t="s">
        <v>181</v>
      </c>
      <c r="P111" s="83" t="s">
        <v>182</v>
      </c>
      <c r="Q111" s="83" t="s">
        <v>183</v>
      </c>
      <c r="R111" s="83" t="s">
        <v>184</v>
      </c>
      <c r="S111" s="83" t="s">
        <v>185</v>
      </c>
      <c r="T111" s="84" t="s">
        <v>186</v>
      </c>
    </row>
    <row r="112" spans="2:63" s="1" customFormat="1" ht="29.25" customHeight="1">
      <c r="B112" s="42"/>
      <c r="C112" s="88" t="s">
        <v>141</v>
      </c>
      <c r="D112" s="64"/>
      <c r="E112" s="64"/>
      <c r="F112" s="64"/>
      <c r="G112" s="64"/>
      <c r="H112" s="64"/>
      <c r="I112" s="174"/>
      <c r="J112" s="185">
        <f>BK112</f>
        <v>0</v>
      </c>
      <c r="K112" s="64"/>
      <c r="L112" s="62"/>
      <c r="M112" s="85"/>
      <c r="N112" s="86"/>
      <c r="O112" s="86"/>
      <c r="P112" s="186">
        <f>P113+P358+P665</f>
        <v>0</v>
      </c>
      <c r="Q112" s="86"/>
      <c r="R112" s="186">
        <f>R113+R358+R665</f>
        <v>15.563209720000001</v>
      </c>
      <c r="S112" s="86"/>
      <c r="T112" s="187">
        <f>T113+T358+T665</f>
        <v>5.511500000000001</v>
      </c>
      <c r="AT112" s="25" t="s">
        <v>73</v>
      </c>
      <c r="AU112" s="25" t="s">
        <v>142</v>
      </c>
      <c r="BK112" s="188">
        <f>BK113+BK358+BK665</f>
        <v>0</v>
      </c>
    </row>
    <row r="113" spans="2:63" s="11" customFormat="1" ht="37.35" customHeight="1">
      <c r="B113" s="189"/>
      <c r="C113" s="190"/>
      <c r="D113" s="191" t="s">
        <v>73</v>
      </c>
      <c r="E113" s="192" t="s">
        <v>187</v>
      </c>
      <c r="F113" s="192" t="s">
        <v>188</v>
      </c>
      <c r="G113" s="190"/>
      <c r="H113" s="190"/>
      <c r="I113" s="193"/>
      <c r="J113" s="194">
        <f>BK113</f>
        <v>0</v>
      </c>
      <c r="K113" s="190"/>
      <c r="L113" s="195"/>
      <c r="M113" s="196"/>
      <c r="N113" s="197"/>
      <c r="O113" s="197"/>
      <c r="P113" s="198">
        <f>P114+P195+P237+P255+P297+P345+P356</f>
        <v>0</v>
      </c>
      <c r="Q113" s="197"/>
      <c r="R113" s="198">
        <f>R114+R195+R237+R255+R297+R345+R356</f>
        <v>8.9581586</v>
      </c>
      <c r="S113" s="197"/>
      <c r="T113" s="199">
        <f>T114+T195+T237+T255+T297+T345+T356</f>
        <v>5.48</v>
      </c>
      <c r="AR113" s="200" t="s">
        <v>81</v>
      </c>
      <c r="AT113" s="201" t="s">
        <v>73</v>
      </c>
      <c r="AU113" s="201" t="s">
        <v>74</v>
      </c>
      <c r="AY113" s="200" t="s">
        <v>189</v>
      </c>
      <c r="BK113" s="202">
        <f>BK114+BK195+BK237+BK255+BK297+BK345+BK356</f>
        <v>0</v>
      </c>
    </row>
    <row r="114" spans="2:63" s="11" customFormat="1" ht="19.9" customHeight="1">
      <c r="B114" s="189"/>
      <c r="C114" s="190"/>
      <c r="D114" s="191" t="s">
        <v>73</v>
      </c>
      <c r="E114" s="203" t="s">
        <v>81</v>
      </c>
      <c r="F114" s="203" t="s">
        <v>190</v>
      </c>
      <c r="G114" s="190"/>
      <c r="H114" s="190"/>
      <c r="I114" s="193"/>
      <c r="J114" s="204">
        <f>BK114</f>
        <v>0</v>
      </c>
      <c r="K114" s="190"/>
      <c r="L114" s="195"/>
      <c r="M114" s="196"/>
      <c r="N114" s="197"/>
      <c r="O114" s="197"/>
      <c r="P114" s="198">
        <f>P115+P138+P173</f>
        <v>0</v>
      </c>
      <c r="Q114" s="197"/>
      <c r="R114" s="198">
        <f>R115+R138+R173</f>
        <v>0</v>
      </c>
      <c r="S114" s="197"/>
      <c r="T114" s="199">
        <f>T115+T138+T173</f>
        <v>0</v>
      </c>
      <c r="AR114" s="200" t="s">
        <v>81</v>
      </c>
      <c r="AT114" s="201" t="s">
        <v>73</v>
      </c>
      <c r="AU114" s="201" t="s">
        <v>81</v>
      </c>
      <c r="AY114" s="200" t="s">
        <v>189</v>
      </c>
      <c r="BK114" s="202">
        <f>BK115+BK138+BK173</f>
        <v>0</v>
      </c>
    </row>
    <row r="115" spans="2:63" s="11" customFormat="1" ht="14.85" customHeight="1">
      <c r="B115" s="189"/>
      <c r="C115" s="190"/>
      <c r="D115" s="191" t="s">
        <v>73</v>
      </c>
      <c r="E115" s="203" t="s">
        <v>191</v>
      </c>
      <c r="F115" s="203" t="s">
        <v>192</v>
      </c>
      <c r="G115" s="190"/>
      <c r="H115" s="190"/>
      <c r="I115" s="193"/>
      <c r="J115" s="204">
        <f>BK115</f>
        <v>0</v>
      </c>
      <c r="K115" s="190"/>
      <c r="L115" s="195"/>
      <c r="M115" s="196"/>
      <c r="N115" s="197"/>
      <c r="O115" s="197"/>
      <c r="P115" s="198">
        <f>SUM(P116:P137)</f>
        <v>0</v>
      </c>
      <c r="Q115" s="197"/>
      <c r="R115" s="198">
        <f>SUM(R116:R137)</f>
        <v>0</v>
      </c>
      <c r="S115" s="197"/>
      <c r="T115" s="199">
        <f>SUM(T116:T137)</f>
        <v>0</v>
      </c>
      <c r="AR115" s="200" t="s">
        <v>81</v>
      </c>
      <c r="AT115" s="201" t="s">
        <v>73</v>
      </c>
      <c r="AU115" s="201" t="s">
        <v>83</v>
      </c>
      <c r="AY115" s="200" t="s">
        <v>189</v>
      </c>
      <c r="BK115" s="202">
        <f>SUM(BK116:BK137)</f>
        <v>0</v>
      </c>
    </row>
    <row r="116" spans="2:65" s="1" customFormat="1" ht="25.5" customHeight="1">
      <c r="B116" s="42"/>
      <c r="C116" s="205" t="s">
        <v>81</v>
      </c>
      <c r="D116" s="205" t="s">
        <v>193</v>
      </c>
      <c r="E116" s="206" t="s">
        <v>194</v>
      </c>
      <c r="F116" s="207" t="s">
        <v>195</v>
      </c>
      <c r="G116" s="208" t="s">
        <v>104</v>
      </c>
      <c r="H116" s="209">
        <v>1.282</v>
      </c>
      <c r="I116" s="210"/>
      <c r="J116" s="211">
        <f>ROUND(I116*H116,2)</f>
        <v>0</v>
      </c>
      <c r="K116" s="207" t="s">
        <v>196</v>
      </c>
      <c r="L116" s="62"/>
      <c r="M116" s="212" t="s">
        <v>21</v>
      </c>
      <c r="N116" s="213" t="s">
        <v>45</v>
      </c>
      <c r="O116" s="43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AR116" s="25" t="s">
        <v>131</v>
      </c>
      <c r="AT116" s="25" t="s">
        <v>193</v>
      </c>
      <c r="AU116" s="25" t="s">
        <v>101</v>
      </c>
      <c r="AY116" s="25" t="s">
        <v>189</v>
      </c>
      <c r="BE116" s="216">
        <f>IF(N116="základní",J116,0)</f>
        <v>0</v>
      </c>
      <c r="BF116" s="216">
        <f>IF(N116="snížená",J116,0)</f>
        <v>0</v>
      </c>
      <c r="BG116" s="216">
        <f>IF(N116="zákl. přenesená",J116,0)</f>
        <v>0</v>
      </c>
      <c r="BH116" s="216">
        <f>IF(N116="sníž. přenesená",J116,0)</f>
        <v>0</v>
      </c>
      <c r="BI116" s="216">
        <f>IF(N116="nulová",J116,0)</f>
        <v>0</v>
      </c>
      <c r="BJ116" s="25" t="s">
        <v>81</v>
      </c>
      <c r="BK116" s="216">
        <f>ROUND(I116*H116,2)</f>
        <v>0</v>
      </c>
      <c r="BL116" s="25" t="s">
        <v>131</v>
      </c>
      <c r="BM116" s="25" t="s">
        <v>197</v>
      </c>
    </row>
    <row r="117" spans="2:51" s="12" customFormat="1" ht="13.5">
      <c r="B117" s="217"/>
      <c r="C117" s="218"/>
      <c r="D117" s="219" t="s">
        <v>198</v>
      </c>
      <c r="E117" s="220" t="s">
        <v>21</v>
      </c>
      <c r="F117" s="221" t="s">
        <v>199</v>
      </c>
      <c r="G117" s="218"/>
      <c r="H117" s="220" t="s">
        <v>21</v>
      </c>
      <c r="I117" s="222"/>
      <c r="J117" s="218"/>
      <c r="K117" s="218"/>
      <c r="L117" s="223"/>
      <c r="M117" s="224"/>
      <c r="N117" s="225"/>
      <c r="O117" s="225"/>
      <c r="P117" s="225"/>
      <c r="Q117" s="225"/>
      <c r="R117" s="225"/>
      <c r="S117" s="225"/>
      <c r="T117" s="226"/>
      <c r="AT117" s="227" t="s">
        <v>198</v>
      </c>
      <c r="AU117" s="227" t="s">
        <v>101</v>
      </c>
      <c r="AV117" s="12" t="s">
        <v>81</v>
      </c>
      <c r="AW117" s="12" t="s">
        <v>37</v>
      </c>
      <c r="AX117" s="12" t="s">
        <v>74</v>
      </c>
      <c r="AY117" s="227" t="s">
        <v>189</v>
      </c>
    </row>
    <row r="118" spans="2:51" s="13" customFormat="1" ht="13.5">
      <c r="B118" s="228"/>
      <c r="C118" s="229"/>
      <c r="D118" s="219" t="s">
        <v>198</v>
      </c>
      <c r="E118" s="230" t="s">
        <v>21</v>
      </c>
      <c r="F118" s="231" t="s">
        <v>21</v>
      </c>
      <c r="G118" s="229"/>
      <c r="H118" s="232">
        <v>0</v>
      </c>
      <c r="I118" s="233"/>
      <c r="J118" s="229"/>
      <c r="K118" s="229"/>
      <c r="L118" s="234"/>
      <c r="M118" s="235"/>
      <c r="N118" s="236"/>
      <c r="O118" s="236"/>
      <c r="P118" s="236"/>
      <c r="Q118" s="236"/>
      <c r="R118" s="236"/>
      <c r="S118" s="236"/>
      <c r="T118" s="237"/>
      <c r="AT118" s="238" t="s">
        <v>198</v>
      </c>
      <c r="AU118" s="238" t="s">
        <v>101</v>
      </c>
      <c r="AV118" s="13" t="s">
        <v>83</v>
      </c>
      <c r="AW118" s="13" t="s">
        <v>37</v>
      </c>
      <c r="AX118" s="13" t="s">
        <v>74</v>
      </c>
      <c r="AY118" s="238" t="s">
        <v>189</v>
      </c>
    </row>
    <row r="119" spans="2:51" s="12" customFormat="1" ht="13.5">
      <c r="B119" s="217"/>
      <c r="C119" s="218"/>
      <c r="D119" s="219" t="s">
        <v>198</v>
      </c>
      <c r="E119" s="220" t="s">
        <v>21</v>
      </c>
      <c r="F119" s="221" t="s">
        <v>200</v>
      </c>
      <c r="G119" s="218"/>
      <c r="H119" s="220" t="s">
        <v>21</v>
      </c>
      <c r="I119" s="222"/>
      <c r="J119" s="218"/>
      <c r="K119" s="218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198</v>
      </c>
      <c r="AU119" s="227" t="s">
        <v>101</v>
      </c>
      <c r="AV119" s="12" t="s">
        <v>81</v>
      </c>
      <c r="AW119" s="12" t="s">
        <v>37</v>
      </c>
      <c r="AX119" s="12" t="s">
        <v>74</v>
      </c>
      <c r="AY119" s="227" t="s">
        <v>189</v>
      </c>
    </row>
    <row r="120" spans="2:51" s="12" customFormat="1" ht="13.5">
      <c r="B120" s="217"/>
      <c r="C120" s="218"/>
      <c r="D120" s="219" t="s">
        <v>198</v>
      </c>
      <c r="E120" s="220" t="s">
        <v>21</v>
      </c>
      <c r="F120" s="221" t="s">
        <v>201</v>
      </c>
      <c r="G120" s="218"/>
      <c r="H120" s="220" t="s">
        <v>21</v>
      </c>
      <c r="I120" s="222"/>
      <c r="J120" s="218"/>
      <c r="K120" s="218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198</v>
      </c>
      <c r="AU120" s="227" t="s">
        <v>101</v>
      </c>
      <c r="AV120" s="12" t="s">
        <v>81</v>
      </c>
      <c r="AW120" s="12" t="s">
        <v>37</v>
      </c>
      <c r="AX120" s="12" t="s">
        <v>74</v>
      </c>
      <c r="AY120" s="227" t="s">
        <v>189</v>
      </c>
    </row>
    <row r="121" spans="2:51" s="12" customFormat="1" ht="13.5">
      <c r="B121" s="217"/>
      <c r="C121" s="218"/>
      <c r="D121" s="219" t="s">
        <v>198</v>
      </c>
      <c r="E121" s="220" t="s">
        <v>21</v>
      </c>
      <c r="F121" s="221" t="s">
        <v>202</v>
      </c>
      <c r="G121" s="218"/>
      <c r="H121" s="220" t="s">
        <v>21</v>
      </c>
      <c r="I121" s="222"/>
      <c r="J121" s="218"/>
      <c r="K121" s="218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198</v>
      </c>
      <c r="AU121" s="227" t="s">
        <v>101</v>
      </c>
      <c r="AV121" s="12" t="s">
        <v>81</v>
      </c>
      <c r="AW121" s="12" t="s">
        <v>37</v>
      </c>
      <c r="AX121" s="12" t="s">
        <v>74</v>
      </c>
      <c r="AY121" s="227" t="s">
        <v>189</v>
      </c>
    </row>
    <row r="122" spans="2:51" s="13" customFormat="1" ht="13.5">
      <c r="B122" s="228"/>
      <c r="C122" s="229"/>
      <c r="D122" s="219" t="s">
        <v>198</v>
      </c>
      <c r="E122" s="230" t="s">
        <v>21</v>
      </c>
      <c r="F122" s="231" t="s">
        <v>203</v>
      </c>
      <c r="G122" s="229"/>
      <c r="H122" s="232">
        <v>3.205</v>
      </c>
      <c r="I122" s="233"/>
      <c r="J122" s="229"/>
      <c r="K122" s="229"/>
      <c r="L122" s="234"/>
      <c r="M122" s="235"/>
      <c r="N122" s="236"/>
      <c r="O122" s="236"/>
      <c r="P122" s="236"/>
      <c r="Q122" s="236"/>
      <c r="R122" s="236"/>
      <c r="S122" s="236"/>
      <c r="T122" s="237"/>
      <c r="AT122" s="238" t="s">
        <v>198</v>
      </c>
      <c r="AU122" s="238" t="s">
        <v>101</v>
      </c>
      <c r="AV122" s="13" t="s">
        <v>83</v>
      </c>
      <c r="AW122" s="13" t="s">
        <v>37</v>
      </c>
      <c r="AX122" s="13" t="s">
        <v>74</v>
      </c>
      <c r="AY122" s="238" t="s">
        <v>189</v>
      </c>
    </row>
    <row r="123" spans="2:51" s="14" customFormat="1" ht="13.5">
      <c r="B123" s="239"/>
      <c r="C123" s="240"/>
      <c r="D123" s="219" t="s">
        <v>198</v>
      </c>
      <c r="E123" s="241" t="s">
        <v>21</v>
      </c>
      <c r="F123" s="242" t="s">
        <v>204</v>
      </c>
      <c r="G123" s="240"/>
      <c r="H123" s="243">
        <v>3.205</v>
      </c>
      <c r="I123" s="244"/>
      <c r="J123" s="240"/>
      <c r="K123" s="240"/>
      <c r="L123" s="245"/>
      <c r="M123" s="246"/>
      <c r="N123" s="247"/>
      <c r="O123" s="247"/>
      <c r="P123" s="247"/>
      <c r="Q123" s="247"/>
      <c r="R123" s="247"/>
      <c r="S123" s="247"/>
      <c r="T123" s="248"/>
      <c r="AT123" s="249" t="s">
        <v>198</v>
      </c>
      <c r="AU123" s="249" t="s">
        <v>101</v>
      </c>
      <c r="AV123" s="14" t="s">
        <v>101</v>
      </c>
      <c r="AW123" s="14" t="s">
        <v>37</v>
      </c>
      <c r="AX123" s="14" t="s">
        <v>74</v>
      </c>
      <c r="AY123" s="249" t="s">
        <v>189</v>
      </c>
    </row>
    <row r="124" spans="2:51" s="15" customFormat="1" ht="13.5">
      <c r="B124" s="250"/>
      <c r="C124" s="251"/>
      <c r="D124" s="219" t="s">
        <v>198</v>
      </c>
      <c r="E124" s="252" t="s">
        <v>108</v>
      </c>
      <c r="F124" s="253" t="s">
        <v>205</v>
      </c>
      <c r="G124" s="251"/>
      <c r="H124" s="254">
        <v>3.205</v>
      </c>
      <c r="I124" s="255"/>
      <c r="J124" s="251"/>
      <c r="K124" s="251"/>
      <c r="L124" s="256"/>
      <c r="M124" s="257"/>
      <c r="N124" s="258"/>
      <c r="O124" s="258"/>
      <c r="P124" s="258"/>
      <c r="Q124" s="258"/>
      <c r="R124" s="258"/>
      <c r="S124" s="258"/>
      <c r="T124" s="259"/>
      <c r="AT124" s="260" t="s">
        <v>198</v>
      </c>
      <c r="AU124" s="260" t="s">
        <v>101</v>
      </c>
      <c r="AV124" s="15" t="s">
        <v>131</v>
      </c>
      <c r="AW124" s="15" t="s">
        <v>37</v>
      </c>
      <c r="AX124" s="15" t="s">
        <v>74</v>
      </c>
      <c r="AY124" s="260" t="s">
        <v>189</v>
      </c>
    </row>
    <row r="125" spans="2:51" s="13" customFormat="1" ht="13.5">
      <c r="B125" s="228"/>
      <c r="C125" s="229"/>
      <c r="D125" s="219" t="s">
        <v>198</v>
      </c>
      <c r="E125" s="230" t="s">
        <v>21</v>
      </c>
      <c r="F125" s="231" t="s">
        <v>206</v>
      </c>
      <c r="G125" s="229"/>
      <c r="H125" s="232">
        <v>1.282</v>
      </c>
      <c r="I125" s="233"/>
      <c r="J125" s="229"/>
      <c r="K125" s="229"/>
      <c r="L125" s="234"/>
      <c r="M125" s="235"/>
      <c r="N125" s="236"/>
      <c r="O125" s="236"/>
      <c r="P125" s="236"/>
      <c r="Q125" s="236"/>
      <c r="R125" s="236"/>
      <c r="S125" s="236"/>
      <c r="T125" s="237"/>
      <c r="AT125" s="238" t="s">
        <v>198</v>
      </c>
      <c r="AU125" s="238" t="s">
        <v>101</v>
      </c>
      <c r="AV125" s="13" t="s">
        <v>83</v>
      </c>
      <c r="AW125" s="13" t="s">
        <v>37</v>
      </c>
      <c r="AX125" s="13" t="s">
        <v>81</v>
      </c>
      <c r="AY125" s="238" t="s">
        <v>189</v>
      </c>
    </row>
    <row r="126" spans="2:65" s="1" customFormat="1" ht="25.5" customHeight="1">
      <c r="B126" s="42"/>
      <c r="C126" s="205" t="s">
        <v>83</v>
      </c>
      <c r="D126" s="205" t="s">
        <v>193</v>
      </c>
      <c r="E126" s="206" t="s">
        <v>207</v>
      </c>
      <c r="F126" s="207" t="s">
        <v>208</v>
      </c>
      <c r="G126" s="208" t="s">
        <v>104</v>
      </c>
      <c r="H126" s="209">
        <v>1.923</v>
      </c>
      <c r="I126" s="210"/>
      <c r="J126" s="211">
        <f>ROUND(I126*H126,2)</f>
        <v>0</v>
      </c>
      <c r="K126" s="207" t="s">
        <v>196</v>
      </c>
      <c r="L126" s="62"/>
      <c r="M126" s="212" t="s">
        <v>21</v>
      </c>
      <c r="N126" s="213" t="s">
        <v>45</v>
      </c>
      <c r="O126" s="43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AR126" s="25" t="s">
        <v>131</v>
      </c>
      <c r="AT126" s="25" t="s">
        <v>193</v>
      </c>
      <c r="AU126" s="25" t="s">
        <v>101</v>
      </c>
      <c r="AY126" s="25" t="s">
        <v>189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25" t="s">
        <v>81</v>
      </c>
      <c r="BK126" s="216">
        <f>ROUND(I126*H126,2)</f>
        <v>0</v>
      </c>
      <c r="BL126" s="25" t="s">
        <v>131</v>
      </c>
      <c r="BM126" s="25" t="s">
        <v>209</v>
      </c>
    </row>
    <row r="127" spans="2:51" s="12" customFormat="1" ht="13.5">
      <c r="B127" s="217"/>
      <c r="C127" s="218"/>
      <c r="D127" s="219" t="s">
        <v>198</v>
      </c>
      <c r="E127" s="220" t="s">
        <v>21</v>
      </c>
      <c r="F127" s="221" t="s">
        <v>199</v>
      </c>
      <c r="G127" s="218"/>
      <c r="H127" s="220" t="s">
        <v>21</v>
      </c>
      <c r="I127" s="222"/>
      <c r="J127" s="218"/>
      <c r="K127" s="218"/>
      <c r="L127" s="223"/>
      <c r="M127" s="224"/>
      <c r="N127" s="225"/>
      <c r="O127" s="225"/>
      <c r="P127" s="225"/>
      <c r="Q127" s="225"/>
      <c r="R127" s="225"/>
      <c r="S127" s="225"/>
      <c r="T127" s="226"/>
      <c r="AT127" s="227" t="s">
        <v>198</v>
      </c>
      <c r="AU127" s="227" t="s">
        <v>101</v>
      </c>
      <c r="AV127" s="12" t="s">
        <v>81</v>
      </c>
      <c r="AW127" s="12" t="s">
        <v>37</v>
      </c>
      <c r="AX127" s="12" t="s">
        <v>74</v>
      </c>
      <c r="AY127" s="227" t="s">
        <v>189</v>
      </c>
    </row>
    <row r="128" spans="2:51" s="13" customFormat="1" ht="13.5">
      <c r="B128" s="228"/>
      <c r="C128" s="229"/>
      <c r="D128" s="219" t="s">
        <v>198</v>
      </c>
      <c r="E128" s="230" t="s">
        <v>21</v>
      </c>
      <c r="F128" s="231" t="s">
        <v>21</v>
      </c>
      <c r="G128" s="229"/>
      <c r="H128" s="232">
        <v>0</v>
      </c>
      <c r="I128" s="233"/>
      <c r="J128" s="229"/>
      <c r="K128" s="229"/>
      <c r="L128" s="234"/>
      <c r="M128" s="235"/>
      <c r="N128" s="236"/>
      <c r="O128" s="236"/>
      <c r="P128" s="236"/>
      <c r="Q128" s="236"/>
      <c r="R128" s="236"/>
      <c r="S128" s="236"/>
      <c r="T128" s="237"/>
      <c r="AT128" s="238" t="s">
        <v>198</v>
      </c>
      <c r="AU128" s="238" t="s">
        <v>101</v>
      </c>
      <c r="AV128" s="13" t="s">
        <v>83</v>
      </c>
      <c r="AW128" s="13" t="s">
        <v>37</v>
      </c>
      <c r="AX128" s="13" t="s">
        <v>74</v>
      </c>
      <c r="AY128" s="238" t="s">
        <v>189</v>
      </c>
    </row>
    <row r="129" spans="2:51" s="12" customFormat="1" ht="13.5">
      <c r="B129" s="217"/>
      <c r="C129" s="218"/>
      <c r="D129" s="219" t="s">
        <v>198</v>
      </c>
      <c r="E129" s="220" t="s">
        <v>21</v>
      </c>
      <c r="F129" s="221" t="s">
        <v>210</v>
      </c>
      <c r="G129" s="218"/>
      <c r="H129" s="220" t="s">
        <v>21</v>
      </c>
      <c r="I129" s="222"/>
      <c r="J129" s="218"/>
      <c r="K129" s="218"/>
      <c r="L129" s="223"/>
      <c r="M129" s="224"/>
      <c r="N129" s="225"/>
      <c r="O129" s="225"/>
      <c r="P129" s="225"/>
      <c r="Q129" s="225"/>
      <c r="R129" s="225"/>
      <c r="S129" s="225"/>
      <c r="T129" s="226"/>
      <c r="AT129" s="227" t="s">
        <v>198</v>
      </c>
      <c r="AU129" s="227" t="s">
        <v>101</v>
      </c>
      <c r="AV129" s="12" t="s">
        <v>81</v>
      </c>
      <c r="AW129" s="12" t="s">
        <v>37</v>
      </c>
      <c r="AX129" s="12" t="s">
        <v>74</v>
      </c>
      <c r="AY129" s="227" t="s">
        <v>189</v>
      </c>
    </row>
    <row r="130" spans="2:51" s="13" customFormat="1" ht="13.5">
      <c r="B130" s="228"/>
      <c r="C130" s="229"/>
      <c r="D130" s="219" t="s">
        <v>198</v>
      </c>
      <c r="E130" s="230" t="s">
        <v>21</v>
      </c>
      <c r="F130" s="231" t="s">
        <v>211</v>
      </c>
      <c r="G130" s="229"/>
      <c r="H130" s="232">
        <v>1.923</v>
      </c>
      <c r="I130" s="233"/>
      <c r="J130" s="229"/>
      <c r="K130" s="229"/>
      <c r="L130" s="234"/>
      <c r="M130" s="235"/>
      <c r="N130" s="236"/>
      <c r="O130" s="236"/>
      <c r="P130" s="236"/>
      <c r="Q130" s="236"/>
      <c r="R130" s="236"/>
      <c r="S130" s="236"/>
      <c r="T130" s="237"/>
      <c r="AT130" s="238" t="s">
        <v>198</v>
      </c>
      <c r="AU130" s="238" t="s">
        <v>101</v>
      </c>
      <c r="AV130" s="13" t="s">
        <v>83</v>
      </c>
      <c r="AW130" s="13" t="s">
        <v>37</v>
      </c>
      <c r="AX130" s="13" t="s">
        <v>74</v>
      </c>
      <c r="AY130" s="238" t="s">
        <v>189</v>
      </c>
    </row>
    <row r="131" spans="2:51" s="15" customFormat="1" ht="13.5">
      <c r="B131" s="250"/>
      <c r="C131" s="251"/>
      <c r="D131" s="219" t="s">
        <v>198</v>
      </c>
      <c r="E131" s="252" t="s">
        <v>21</v>
      </c>
      <c r="F131" s="253" t="s">
        <v>205</v>
      </c>
      <c r="G131" s="251"/>
      <c r="H131" s="254">
        <v>1.923</v>
      </c>
      <c r="I131" s="255"/>
      <c r="J131" s="251"/>
      <c r="K131" s="251"/>
      <c r="L131" s="256"/>
      <c r="M131" s="257"/>
      <c r="N131" s="258"/>
      <c r="O131" s="258"/>
      <c r="P131" s="258"/>
      <c r="Q131" s="258"/>
      <c r="R131" s="258"/>
      <c r="S131" s="258"/>
      <c r="T131" s="259"/>
      <c r="AT131" s="260" t="s">
        <v>198</v>
      </c>
      <c r="AU131" s="260" t="s">
        <v>101</v>
      </c>
      <c r="AV131" s="15" t="s">
        <v>131</v>
      </c>
      <c r="AW131" s="15" t="s">
        <v>37</v>
      </c>
      <c r="AX131" s="15" t="s">
        <v>81</v>
      </c>
      <c r="AY131" s="260" t="s">
        <v>189</v>
      </c>
    </row>
    <row r="132" spans="2:65" s="1" customFormat="1" ht="25.5" customHeight="1">
      <c r="B132" s="42"/>
      <c r="C132" s="205" t="s">
        <v>101</v>
      </c>
      <c r="D132" s="205" t="s">
        <v>193</v>
      </c>
      <c r="E132" s="206" t="s">
        <v>212</v>
      </c>
      <c r="F132" s="207" t="s">
        <v>213</v>
      </c>
      <c r="G132" s="208" t="s">
        <v>104</v>
      </c>
      <c r="H132" s="209">
        <v>1.923</v>
      </c>
      <c r="I132" s="210"/>
      <c r="J132" s="211">
        <f>ROUND(I132*H132,2)</f>
        <v>0</v>
      </c>
      <c r="K132" s="207" t="s">
        <v>196</v>
      </c>
      <c r="L132" s="62"/>
      <c r="M132" s="212" t="s">
        <v>21</v>
      </c>
      <c r="N132" s="213" t="s">
        <v>45</v>
      </c>
      <c r="O132" s="43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AR132" s="25" t="s">
        <v>131</v>
      </c>
      <c r="AT132" s="25" t="s">
        <v>193</v>
      </c>
      <c r="AU132" s="25" t="s">
        <v>101</v>
      </c>
      <c r="AY132" s="25" t="s">
        <v>189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25" t="s">
        <v>81</v>
      </c>
      <c r="BK132" s="216">
        <f>ROUND(I132*H132,2)</f>
        <v>0</v>
      </c>
      <c r="BL132" s="25" t="s">
        <v>131</v>
      </c>
      <c r="BM132" s="25" t="s">
        <v>214</v>
      </c>
    </row>
    <row r="133" spans="2:51" s="12" customFormat="1" ht="13.5">
      <c r="B133" s="217"/>
      <c r="C133" s="218"/>
      <c r="D133" s="219" t="s">
        <v>198</v>
      </c>
      <c r="E133" s="220" t="s">
        <v>21</v>
      </c>
      <c r="F133" s="221" t="s">
        <v>215</v>
      </c>
      <c r="G133" s="218"/>
      <c r="H133" s="220" t="s">
        <v>21</v>
      </c>
      <c r="I133" s="222"/>
      <c r="J133" s="218"/>
      <c r="K133" s="218"/>
      <c r="L133" s="223"/>
      <c r="M133" s="224"/>
      <c r="N133" s="225"/>
      <c r="O133" s="225"/>
      <c r="P133" s="225"/>
      <c r="Q133" s="225"/>
      <c r="R133" s="225"/>
      <c r="S133" s="225"/>
      <c r="T133" s="226"/>
      <c r="AT133" s="227" t="s">
        <v>198</v>
      </c>
      <c r="AU133" s="227" t="s">
        <v>101</v>
      </c>
      <c r="AV133" s="12" t="s">
        <v>81</v>
      </c>
      <c r="AW133" s="12" t="s">
        <v>37</v>
      </c>
      <c r="AX133" s="12" t="s">
        <v>74</v>
      </c>
      <c r="AY133" s="227" t="s">
        <v>189</v>
      </c>
    </row>
    <row r="134" spans="2:51" s="13" customFormat="1" ht="13.5">
      <c r="B134" s="228"/>
      <c r="C134" s="229"/>
      <c r="D134" s="219" t="s">
        <v>198</v>
      </c>
      <c r="E134" s="230" t="s">
        <v>21</v>
      </c>
      <c r="F134" s="231" t="s">
        <v>21</v>
      </c>
      <c r="G134" s="229"/>
      <c r="H134" s="232">
        <v>0</v>
      </c>
      <c r="I134" s="233"/>
      <c r="J134" s="229"/>
      <c r="K134" s="229"/>
      <c r="L134" s="234"/>
      <c r="M134" s="235"/>
      <c r="N134" s="236"/>
      <c r="O134" s="236"/>
      <c r="P134" s="236"/>
      <c r="Q134" s="236"/>
      <c r="R134" s="236"/>
      <c r="S134" s="236"/>
      <c r="T134" s="237"/>
      <c r="AT134" s="238" t="s">
        <v>198</v>
      </c>
      <c r="AU134" s="238" t="s">
        <v>101</v>
      </c>
      <c r="AV134" s="13" t="s">
        <v>83</v>
      </c>
      <c r="AW134" s="13" t="s">
        <v>37</v>
      </c>
      <c r="AX134" s="13" t="s">
        <v>74</v>
      </c>
      <c r="AY134" s="238" t="s">
        <v>189</v>
      </c>
    </row>
    <row r="135" spans="2:51" s="12" customFormat="1" ht="13.5">
      <c r="B135" s="217"/>
      <c r="C135" s="218"/>
      <c r="D135" s="219" t="s">
        <v>198</v>
      </c>
      <c r="E135" s="220" t="s">
        <v>21</v>
      </c>
      <c r="F135" s="221" t="s">
        <v>199</v>
      </c>
      <c r="G135" s="218"/>
      <c r="H135" s="220" t="s">
        <v>21</v>
      </c>
      <c r="I135" s="222"/>
      <c r="J135" s="218"/>
      <c r="K135" s="218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198</v>
      </c>
      <c r="AU135" s="227" t="s">
        <v>101</v>
      </c>
      <c r="AV135" s="12" t="s">
        <v>81</v>
      </c>
      <c r="AW135" s="12" t="s">
        <v>37</v>
      </c>
      <c r="AX135" s="12" t="s">
        <v>74</v>
      </c>
      <c r="AY135" s="227" t="s">
        <v>189</v>
      </c>
    </row>
    <row r="136" spans="2:51" s="13" customFormat="1" ht="13.5">
      <c r="B136" s="228"/>
      <c r="C136" s="229"/>
      <c r="D136" s="219" t="s">
        <v>198</v>
      </c>
      <c r="E136" s="230" t="s">
        <v>21</v>
      </c>
      <c r="F136" s="231" t="s">
        <v>211</v>
      </c>
      <c r="G136" s="229"/>
      <c r="H136" s="232">
        <v>1.923</v>
      </c>
      <c r="I136" s="233"/>
      <c r="J136" s="229"/>
      <c r="K136" s="229"/>
      <c r="L136" s="234"/>
      <c r="M136" s="235"/>
      <c r="N136" s="236"/>
      <c r="O136" s="236"/>
      <c r="P136" s="236"/>
      <c r="Q136" s="236"/>
      <c r="R136" s="236"/>
      <c r="S136" s="236"/>
      <c r="T136" s="237"/>
      <c r="AT136" s="238" t="s">
        <v>198</v>
      </c>
      <c r="AU136" s="238" t="s">
        <v>101</v>
      </c>
      <c r="AV136" s="13" t="s">
        <v>83</v>
      </c>
      <c r="AW136" s="13" t="s">
        <v>37</v>
      </c>
      <c r="AX136" s="13" t="s">
        <v>74</v>
      </c>
      <c r="AY136" s="238" t="s">
        <v>189</v>
      </c>
    </row>
    <row r="137" spans="2:51" s="15" customFormat="1" ht="13.5">
      <c r="B137" s="250"/>
      <c r="C137" s="251"/>
      <c r="D137" s="219" t="s">
        <v>198</v>
      </c>
      <c r="E137" s="252" t="s">
        <v>21</v>
      </c>
      <c r="F137" s="253" t="s">
        <v>205</v>
      </c>
      <c r="G137" s="251"/>
      <c r="H137" s="254">
        <v>1.923</v>
      </c>
      <c r="I137" s="255"/>
      <c r="J137" s="251"/>
      <c r="K137" s="251"/>
      <c r="L137" s="256"/>
      <c r="M137" s="257"/>
      <c r="N137" s="258"/>
      <c r="O137" s="258"/>
      <c r="P137" s="258"/>
      <c r="Q137" s="258"/>
      <c r="R137" s="258"/>
      <c r="S137" s="258"/>
      <c r="T137" s="259"/>
      <c r="AT137" s="260" t="s">
        <v>198</v>
      </c>
      <c r="AU137" s="260" t="s">
        <v>101</v>
      </c>
      <c r="AV137" s="15" t="s">
        <v>131</v>
      </c>
      <c r="AW137" s="15" t="s">
        <v>37</v>
      </c>
      <c r="AX137" s="15" t="s">
        <v>81</v>
      </c>
      <c r="AY137" s="260" t="s">
        <v>189</v>
      </c>
    </row>
    <row r="138" spans="2:63" s="11" customFormat="1" ht="22.35" customHeight="1">
      <c r="B138" s="189"/>
      <c r="C138" s="190"/>
      <c r="D138" s="191" t="s">
        <v>73</v>
      </c>
      <c r="E138" s="203" t="s">
        <v>216</v>
      </c>
      <c r="F138" s="203" t="s">
        <v>217</v>
      </c>
      <c r="G138" s="190"/>
      <c r="H138" s="190"/>
      <c r="I138" s="193"/>
      <c r="J138" s="204">
        <f>BK138</f>
        <v>0</v>
      </c>
      <c r="K138" s="190"/>
      <c r="L138" s="195"/>
      <c r="M138" s="196"/>
      <c r="N138" s="197"/>
      <c r="O138" s="197"/>
      <c r="P138" s="198">
        <f>SUM(P139:P172)</f>
        <v>0</v>
      </c>
      <c r="Q138" s="197"/>
      <c r="R138" s="198">
        <f>SUM(R139:R172)</f>
        <v>0</v>
      </c>
      <c r="S138" s="197"/>
      <c r="T138" s="199">
        <f>SUM(T139:T172)</f>
        <v>0</v>
      </c>
      <c r="AR138" s="200" t="s">
        <v>81</v>
      </c>
      <c r="AT138" s="201" t="s">
        <v>73</v>
      </c>
      <c r="AU138" s="201" t="s">
        <v>83</v>
      </c>
      <c r="AY138" s="200" t="s">
        <v>189</v>
      </c>
      <c r="BK138" s="202">
        <f>SUM(BK139:BK172)</f>
        <v>0</v>
      </c>
    </row>
    <row r="139" spans="2:65" s="1" customFormat="1" ht="38.25" customHeight="1">
      <c r="B139" s="42"/>
      <c r="C139" s="205" t="s">
        <v>131</v>
      </c>
      <c r="D139" s="205" t="s">
        <v>193</v>
      </c>
      <c r="E139" s="206" t="s">
        <v>218</v>
      </c>
      <c r="F139" s="207" t="s">
        <v>219</v>
      </c>
      <c r="G139" s="208" t="s">
        <v>104</v>
      </c>
      <c r="H139" s="209">
        <v>3.205</v>
      </c>
      <c r="I139" s="210"/>
      <c r="J139" s="211">
        <f>ROUND(I139*H139,2)</f>
        <v>0</v>
      </c>
      <c r="K139" s="207" t="s">
        <v>196</v>
      </c>
      <c r="L139" s="62"/>
      <c r="M139" s="212" t="s">
        <v>21</v>
      </c>
      <c r="N139" s="213" t="s">
        <v>45</v>
      </c>
      <c r="O139" s="43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AR139" s="25" t="s">
        <v>131</v>
      </c>
      <c r="AT139" s="25" t="s">
        <v>193</v>
      </c>
      <c r="AU139" s="25" t="s">
        <v>101</v>
      </c>
      <c r="AY139" s="25" t="s">
        <v>189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25" t="s">
        <v>81</v>
      </c>
      <c r="BK139" s="216">
        <f>ROUND(I139*H139,2)</f>
        <v>0</v>
      </c>
      <c r="BL139" s="25" t="s">
        <v>131</v>
      </c>
      <c r="BM139" s="25" t="s">
        <v>220</v>
      </c>
    </row>
    <row r="140" spans="2:51" s="12" customFormat="1" ht="13.5">
      <c r="B140" s="217"/>
      <c r="C140" s="218"/>
      <c r="D140" s="219" t="s">
        <v>198</v>
      </c>
      <c r="E140" s="220" t="s">
        <v>21</v>
      </c>
      <c r="F140" s="221" t="s">
        <v>221</v>
      </c>
      <c r="G140" s="218"/>
      <c r="H140" s="220" t="s">
        <v>21</v>
      </c>
      <c r="I140" s="222"/>
      <c r="J140" s="218"/>
      <c r="K140" s="218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198</v>
      </c>
      <c r="AU140" s="227" t="s">
        <v>101</v>
      </c>
      <c r="AV140" s="12" t="s">
        <v>81</v>
      </c>
      <c r="AW140" s="12" t="s">
        <v>37</v>
      </c>
      <c r="AX140" s="12" t="s">
        <v>74</v>
      </c>
      <c r="AY140" s="227" t="s">
        <v>189</v>
      </c>
    </row>
    <row r="141" spans="2:51" s="13" customFormat="1" ht="13.5">
      <c r="B141" s="228"/>
      <c r="C141" s="229"/>
      <c r="D141" s="219" t="s">
        <v>198</v>
      </c>
      <c r="E141" s="230" t="s">
        <v>21</v>
      </c>
      <c r="F141" s="231" t="s">
        <v>21</v>
      </c>
      <c r="G141" s="229"/>
      <c r="H141" s="232">
        <v>0</v>
      </c>
      <c r="I141" s="233"/>
      <c r="J141" s="229"/>
      <c r="K141" s="229"/>
      <c r="L141" s="234"/>
      <c r="M141" s="235"/>
      <c r="N141" s="236"/>
      <c r="O141" s="236"/>
      <c r="P141" s="236"/>
      <c r="Q141" s="236"/>
      <c r="R141" s="236"/>
      <c r="S141" s="236"/>
      <c r="T141" s="237"/>
      <c r="AT141" s="238" t="s">
        <v>198</v>
      </c>
      <c r="AU141" s="238" t="s">
        <v>101</v>
      </c>
      <c r="AV141" s="13" t="s">
        <v>83</v>
      </c>
      <c r="AW141" s="13" t="s">
        <v>37</v>
      </c>
      <c r="AX141" s="13" t="s">
        <v>74</v>
      </c>
      <c r="AY141" s="238" t="s">
        <v>189</v>
      </c>
    </row>
    <row r="142" spans="2:51" s="12" customFormat="1" ht="13.5">
      <c r="B142" s="217"/>
      <c r="C142" s="218"/>
      <c r="D142" s="219" t="s">
        <v>198</v>
      </c>
      <c r="E142" s="220" t="s">
        <v>21</v>
      </c>
      <c r="F142" s="221" t="s">
        <v>199</v>
      </c>
      <c r="G142" s="218"/>
      <c r="H142" s="220" t="s">
        <v>21</v>
      </c>
      <c r="I142" s="222"/>
      <c r="J142" s="218"/>
      <c r="K142" s="218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198</v>
      </c>
      <c r="AU142" s="227" t="s">
        <v>101</v>
      </c>
      <c r="AV142" s="12" t="s">
        <v>81</v>
      </c>
      <c r="AW142" s="12" t="s">
        <v>37</v>
      </c>
      <c r="AX142" s="12" t="s">
        <v>74</v>
      </c>
      <c r="AY142" s="227" t="s">
        <v>189</v>
      </c>
    </row>
    <row r="143" spans="2:51" s="12" customFormat="1" ht="13.5">
      <c r="B143" s="217"/>
      <c r="C143" s="218"/>
      <c r="D143" s="219" t="s">
        <v>198</v>
      </c>
      <c r="E143" s="220" t="s">
        <v>21</v>
      </c>
      <c r="F143" s="221" t="s">
        <v>201</v>
      </c>
      <c r="G143" s="218"/>
      <c r="H143" s="220" t="s">
        <v>21</v>
      </c>
      <c r="I143" s="222"/>
      <c r="J143" s="218"/>
      <c r="K143" s="218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198</v>
      </c>
      <c r="AU143" s="227" t="s">
        <v>101</v>
      </c>
      <c r="AV143" s="12" t="s">
        <v>81</v>
      </c>
      <c r="AW143" s="12" t="s">
        <v>37</v>
      </c>
      <c r="AX143" s="12" t="s">
        <v>74</v>
      </c>
      <c r="AY143" s="227" t="s">
        <v>189</v>
      </c>
    </row>
    <row r="144" spans="2:51" s="12" customFormat="1" ht="13.5">
      <c r="B144" s="217"/>
      <c r="C144" s="218"/>
      <c r="D144" s="219" t="s">
        <v>198</v>
      </c>
      <c r="E144" s="220" t="s">
        <v>21</v>
      </c>
      <c r="F144" s="221" t="s">
        <v>202</v>
      </c>
      <c r="G144" s="218"/>
      <c r="H144" s="220" t="s">
        <v>21</v>
      </c>
      <c r="I144" s="222"/>
      <c r="J144" s="218"/>
      <c r="K144" s="218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198</v>
      </c>
      <c r="AU144" s="227" t="s">
        <v>101</v>
      </c>
      <c r="AV144" s="12" t="s">
        <v>81</v>
      </c>
      <c r="AW144" s="12" t="s">
        <v>37</v>
      </c>
      <c r="AX144" s="12" t="s">
        <v>74</v>
      </c>
      <c r="AY144" s="227" t="s">
        <v>189</v>
      </c>
    </row>
    <row r="145" spans="2:51" s="13" customFormat="1" ht="13.5">
      <c r="B145" s="228"/>
      <c r="C145" s="229"/>
      <c r="D145" s="219" t="s">
        <v>198</v>
      </c>
      <c r="E145" s="230" t="s">
        <v>21</v>
      </c>
      <c r="F145" s="231" t="s">
        <v>203</v>
      </c>
      <c r="G145" s="229"/>
      <c r="H145" s="232">
        <v>3.205</v>
      </c>
      <c r="I145" s="233"/>
      <c r="J145" s="229"/>
      <c r="K145" s="229"/>
      <c r="L145" s="234"/>
      <c r="M145" s="235"/>
      <c r="N145" s="236"/>
      <c r="O145" s="236"/>
      <c r="P145" s="236"/>
      <c r="Q145" s="236"/>
      <c r="R145" s="236"/>
      <c r="S145" s="236"/>
      <c r="T145" s="237"/>
      <c r="AT145" s="238" t="s">
        <v>198</v>
      </c>
      <c r="AU145" s="238" t="s">
        <v>101</v>
      </c>
      <c r="AV145" s="13" t="s">
        <v>83</v>
      </c>
      <c r="AW145" s="13" t="s">
        <v>37</v>
      </c>
      <c r="AX145" s="13" t="s">
        <v>74</v>
      </c>
      <c r="AY145" s="238" t="s">
        <v>189</v>
      </c>
    </row>
    <row r="146" spans="2:51" s="14" customFormat="1" ht="13.5">
      <c r="B146" s="239"/>
      <c r="C146" s="240"/>
      <c r="D146" s="219" t="s">
        <v>198</v>
      </c>
      <c r="E146" s="241" t="s">
        <v>21</v>
      </c>
      <c r="F146" s="242" t="s">
        <v>204</v>
      </c>
      <c r="G146" s="240"/>
      <c r="H146" s="243">
        <v>3.205</v>
      </c>
      <c r="I146" s="244"/>
      <c r="J146" s="240"/>
      <c r="K146" s="240"/>
      <c r="L146" s="245"/>
      <c r="M146" s="246"/>
      <c r="N146" s="247"/>
      <c r="O146" s="247"/>
      <c r="P146" s="247"/>
      <c r="Q146" s="247"/>
      <c r="R146" s="247"/>
      <c r="S146" s="247"/>
      <c r="T146" s="248"/>
      <c r="AT146" s="249" t="s">
        <v>198</v>
      </c>
      <c r="AU146" s="249" t="s">
        <v>101</v>
      </c>
      <c r="AV146" s="14" t="s">
        <v>101</v>
      </c>
      <c r="AW146" s="14" t="s">
        <v>37</v>
      </c>
      <c r="AX146" s="14" t="s">
        <v>74</v>
      </c>
      <c r="AY146" s="249" t="s">
        <v>189</v>
      </c>
    </row>
    <row r="147" spans="2:51" s="15" customFormat="1" ht="13.5">
      <c r="B147" s="250"/>
      <c r="C147" s="251"/>
      <c r="D147" s="219" t="s">
        <v>198</v>
      </c>
      <c r="E147" s="252" t="s">
        <v>21</v>
      </c>
      <c r="F147" s="253" t="s">
        <v>205</v>
      </c>
      <c r="G147" s="251"/>
      <c r="H147" s="254">
        <v>3.205</v>
      </c>
      <c r="I147" s="255"/>
      <c r="J147" s="251"/>
      <c r="K147" s="251"/>
      <c r="L147" s="256"/>
      <c r="M147" s="257"/>
      <c r="N147" s="258"/>
      <c r="O147" s="258"/>
      <c r="P147" s="258"/>
      <c r="Q147" s="258"/>
      <c r="R147" s="258"/>
      <c r="S147" s="258"/>
      <c r="T147" s="259"/>
      <c r="AT147" s="260" t="s">
        <v>198</v>
      </c>
      <c r="AU147" s="260" t="s">
        <v>101</v>
      </c>
      <c r="AV147" s="15" t="s">
        <v>131</v>
      </c>
      <c r="AW147" s="15" t="s">
        <v>37</v>
      </c>
      <c r="AX147" s="15" t="s">
        <v>81</v>
      </c>
      <c r="AY147" s="260" t="s">
        <v>189</v>
      </c>
    </row>
    <row r="148" spans="2:65" s="1" customFormat="1" ht="38.25" customHeight="1">
      <c r="B148" s="42"/>
      <c r="C148" s="205" t="s">
        <v>222</v>
      </c>
      <c r="D148" s="205" t="s">
        <v>193</v>
      </c>
      <c r="E148" s="206" t="s">
        <v>223</v>
      </c>
      <c r="F148" s="207" t="s">
        <v>224</v>
      </c>
      <c r="G148" s="208" t="s">
        <v>104</v>
      </c>
      <c r="H148" s="209">
        <v>2.96</v>
      </c>
      <c r="I148" s="210"/>
      <c r="J148" s="211">
        <f>ROUND(I148*H148,2)</f>
        <v>0</v>
      </c>
      <c r="K148" s="207" t="s">
        <v>196</v>
      </c>
      <c r="L148" s="62"/>
      <c r="M148" s="212" t="s">
        <v>21</v>
      </c>
      <c r="N148" s="213" t="s">
        <v>45</v>
      </c>
      <c r="O148" s="43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AR148" s="25" t="s">
        <v>131</v>
      </c>
      <c r="AT148" s="25" t="s">
        <v>193</v>
      </c>
      <c r="AU148" s="25" t="s">
        <v>101</v>
      </c>
      <c r="AY148" s="25" t="s">
        <v>189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25" t="s">
        <v>81</v>
      </c>
      <c r="BK148" s="216">
        <f>ROUND(I148*H148,2)</f>
        <v>0</v>
      </c>
      <c r="BL148" s="25" t="s">
        <v>131</v>
      </c>
      <c r="BM148" s="25" t="s">
        <v>225</v>
      </c>
    </row>
    <row r="149" spans="2:51" s="12" customFormat="1" ht="13.5">
      <c r="B149" s="217"/>
      <c r="C149" s="218"/>
      <c r="D149" s="219" t="s">
        <v>198</v>
      </c>
      <c r="E149" s="220" t="s">
        <v>21</v>
      </c>
      <c r="F149" s="221" t="s">
        <v>226</v>
      </c>
      <c r="G149" s="218"/>
      <c r="H149" s="220" t="s">
        <v>21</v>
      </c>
      <c r="I149" s="222"/>
      <c r="J149" s="218"/>
      <c r="K149" s="218"/>
      <c r="L149" s="223"/>
      <c r="M149" s="224"/>
      <c r="N149" s="225"/>
      <c r="O149" s="225"/>
      <c r="P149" s="225"/>
      <c r="Q149" s="225"/>
      <c r="R149" s="225"/>
      <c r="S149" s="225"/>
      <c r="T149" s="226"/>
      <c r="AT149" s="227" t="s">
        <v>198</v>
      </c>
      <c r="AU149" s="227" t="s">
        <v>101</v>
      </c>
      <c r="AV149" s="12" t="s">
        <v>81</v>
      </c>
      <c r="AW149" s="12" t="s">
        <v>37</v>
      </c>
      <c r="AX149" s="12" t="s">
        <v>74</v>
      </c>
      <c r="AY149" s="227" t="s">
        <v>189</v>
      </c>
    </row>
    <row r="150" spans="2:51" s="13" customFormat="1" ht="13.5">
      <c r="B150" s="228"/>
      <c r="C150" s="229"/>
      <c r="D150" s="219" t="s">
        <v>198</v>
      </c>
      <c r="E150" s="230" t="s">
        <v>21</v>
      </c>
      <c r="F150" s="231" t="s">
        <v>21</v>
      </c>
      <c r="G150" s="229"/>
      <c r="H150" s="232">
        <v>0</v>
      </c>
      <c r="I150" s="233"/>
      <c r="J150" s="229"/>
      <c r="K150" s="229"/>
      <c r="L150" s="234"/>
      <c r="M150" s="235"/>
      <c r="N150" s="236"/>
      <c r="O150" s="236"/>
      <c r="P150" s="236"/>
      <c r="Q150" s="236"/>
      <c r="R150" s="236"/>
      <c r="S150" s="236"/>
      <c r="T150" s="237"/>
      <c r="AT150" s="238" t="s">
        <v>198</v>
      </c>
      <c r="AU150" s="238" t="s">
        <v>101</v>
      </c>
      <c r="AV150" s="13" t="s">
        <v>83</v>
      </c>
      <c r="AW150" s="13" t="s">
        <v>37</v>
      </c>
      <c r="AX150" s="13" t="s">
        <v>74</v>
      </c>
      <c r="AY150" s="238" t="s">
        <v>189</v>
      </c>
    </row>
    <row r="151" spans="2:51" s="12" customFormat="1" ht="13.5">
      <c r="B151" s="217"/>
      <c r="C151" s="218"/>
      <c r="D151" s="219" t="s">
        <v>198</v>
      </c>
      <c r="E151" s="220" t="s">
        <v>21</v>
      </c>
      <c r="F151" s="221" t="s">
        <v>227</v>
      </c>
      <c r="G151" s="218"/>
      <c r="H151" s="220" t="s">
        <v>21</v>
      </c>
      <c r="I151" s="222"/>
      <c r="J151" s="218"/>
      <c r="K151" s="218"/>
      <c r="L151" s="223"/>
      <c r="M151" s="224"/>
      <c r="N151" s="225"/>
      <c r="O151" s="225"/>
      <c r="P151" s="225"/>
      <c r="Q151" s="225"/>
      <c r="R151" s="225"/>
      <c r="S151" s="225"/>
      <c r="T151" s="226"/>
      <c r="AT151" s="227" t="s">
        <v>198</v>
      </c>
      <c r="AU151" s="227" t="s">
        <v>101</v>
      </c>
      <c r="AV151" s="12" t="s">
        <v>81</v>
      </c>
      <c r="AW151" s="12" t="s">
        <v>37</v>
      </c>
      <c r="AX151" s="12" t="s">
        <v>74</v>
      </c>
      <c r="AY151" s="227" t="s">
        <v>189</v>
      </c>
    </row>
    <row r="152" spans="2:51" s="13" customFormat="1" ht="13.5">
      <c r="B152" s="228"/>
      <c r="C152" s="229"/>
      <c r="D152" s="219" t="s">
        <v>198</v>
      </c>
      <c r="E152" s="230" t="s">
        <v>21</v>
      </c>
      <c r="F152" s="231" t="s">
        <v>137</v>
      </c>
      <c r="G152" s="229"/>
      <c r="H152" s="232">
        <v>1.48</v>
      </c>
      <c r="I152" s="233"/>
      <c r="J152" s="229"/>
      <c r="K152" s="229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198</v>
      </c>
      <c r="AU152" s="238" t="s">
        <v>101</v>
      </c>
      <c r="AV152" s="13" t="s">
        <v>83</v>
      </c>
      <c r="AW152" s="13" t="s">
        <v>37</v>
      </c>
      <c r="AX152" s="13" t="s">
        <v>74</v>
      </c>
      <c r="AY152" s="238" t="s">
        <v>189</v>
      </c>
    </row>
    <row r="153" spans="2:51" s="15" customFormat="1" ht="13.5">
      <c r="B153" s="250"/>
      <c r="C153" s="251"/>
      <c r="D153" s="219" t="s">
        <v>198</v>
      </c>
      <c r="E153" s="252" t="s">
        <v>102</v>
      </c>
      <c r="F153" s="253" t="s">
        <v>205</v>
      </c>
      <c r="G153" s="251"/>
      <c r="H153" s="254">
        <v>1.48</v>
      </c>
      <c r="I153" s="255"/>
      <c r="J153" s="251"/>
      <c r="K153" s="251"/>
      <c r="L153" s="256"/>
      <c r="M153" s="257"/>
      <c r="N153" s="258"/>
      <c r="O153" s="258"/>
      <c r="P153" s="258"/>
      <c r="Q153" s="258"/>
      <c r="R153" s="258"/>
      <c r="S153" s="258"/>
      <c r="T153" s="259"/>
      <c r="AT153" s="260" t="s">
        <v>198</v>
      </c>
      <c r="AU153" s="260" t="s">
        <v>101</v>
      </c>
      <c r="AV153" s="15" t="s">
        <v>131</v>
      </c>
      <c r="AW153" s="15" t="s">
        <v>37</v>
      </c>
      <c r="AX153" s="15" t="s">
        <v>74</v>
      </c>
      <c r="AY153" s="260" t="s">
        <v>189</v>
      </c>
    </row>
    <row r="154" spans="2:51" s="13" customFormat="1" ht="13.5">
      <c r="B154" s="228"/>
      <c r="C154" s="229"/>
      <c r="D154" s="219" t="s">
        <v>198</v>
      </c>
      <c r="E154" s="230" t="s">
        <v>21</v>
      </c>
      <c r="F154" s="231" t="s">
        <v>228</v>
      </c>
      <c r="G154" s="229"/>
      <c r="H154" s="232">
        <v>2.96</v>
      </c>
      <c r="I154" s="233"/>
      <c r="J154" s="229"/>
      <c r="K154" s="229"/>
      <c r="L154" s="234"/>
      <c r="M154" s="235"/>
      <c r="N154" s="236"/>
      <c r="O154" s="236"/>
      <c r="P154" s="236"/>
      <c r="Q154" s="236"/>
      <c r="R154" s="236"/>
      <c r="S154" s="236"/>
      <c r="T154" s="237"/>
      <c r="AT154" s="238" t="s">
        <v>198</v>
      </c>
      <c r="AU154" s="238" t="s">
        <v>101</v>
      </c>
      <c r="AV154" s="13" t="s">
        <v>83</v>
      </c>
      <c r="AW154" s="13" t="s">
        <v>37</v>
      </c>
      <c r="AX154" s="13" t="s">
        <v>81</v>
      </c>
      <c r="AY154" s="238" t="s">
        <v>189</v>
      </c>
    </row>
    <row r="155" spans="2:65" s="1" customFormat="1" ht="38.25" customHeight="1">
      <c r="B155" s="42"/>
      <c r="C155" s="205" t="s">
        <v>229</v>
      </c>
      <c r="D155" s="205" t="s">
        <v>193</v>
      </c>
      <c r="E155" s="206" t="s">
        <v>230</v>
      </c>
      <c r="F155" s="207" t="s">
        <v>231</v>
      </c>
      <c r="G155" s="208" t="s">
        <v>104</v>
      </c>
      <c r="H155" s="209">
        <v>1.725</v>
      </c>
      <c r="I155" s="210"/>
      <c r="J155" s="211">
        <f>ROUND(I155*H155,2)</f>
        <v>0</v>
      </c>
      <c r="K155" s="207" t="s">
        <v>196</v>
      </c>
      <c r="L155" s="62"/>
      <c r="M155" s="212" t="s">
        <v>21</v>
      </c>
      <c r="N155" s="213" t="s">
        <v>45</v>
      </c>
      <c r="O155" s="43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AR155" s="25" t="s">
        <v>131</v>
      </c>
      <c r="AT155" s="25" t="s">
        <v>193</v>
      </c>
      <c r="AU155" s="25" t="s">
        <v>101</v>
      </c>
      <c r="AY155" s="25" t="s">
        <v>189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25" t="s">
        <v>81</v>
      </c>
      <c r="BK155" s="216">
        <f>ROUND(I155*H155,2)</f>
        <v>0</v>
      </c>
      <c r="BL155" s="25" t="s">
        <v>131</v>
      </c>
      <c r="BM155" s="25" t="s">
        <v>232</v>
      </c>
    </row>
    <row r="156" spans="2:51" s="12" customFormat="1" ht="13.5">
      <c r="B156" s="217"/>
      <c r="C156" s="218"/>
      <c r="D156" s="219" t="s">
        <v>198</v>
      </c>
      <c r="E156" s="220" t="s">
        <v>21</v>
      </c>
      <c r="F156" s="221" t="s">
        <v>233</v>
      </c>
      <c r="G156" s="218"/>
      <c r="H156" s="220" t="s">
        <v>21</v>
      </c>
      <c r="I156" s="222"/>
      <c r="J156" s="218"/>
      <c r="K156" s="218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198</v>
      </c>
      <c r="AU156" s="227" t="s">
        <v>101</v>
      </c>
      <c r="AV156" s="12" t="s">
        <v>81</v>
      </c>
      <c r="AW156" s="12" t="s">
        <v>37</v>
      </c>
      <c r="AX156" s="12" t="s">
        <v>74</v>
      </c>
      <c r="AY156" s="227" t="s">
        <v>189</v>
      </c>
    </row>
    <row r="157" spans="2:51" s="13" customFormat="1" ht="13.5">
      <c r="B157" s="228"/>
      <c r="C157" s="229"/>
      <c r="D157" s="219" t="s">
        <v>198</v>
      </c>
      <c r="E157" s="230" t="s">
        <v>21</v>
      </c>
      <c r="F157" s="231" t="s">
        <v>21</v>
      </c>
      <c r="G157" s="229"/>
      <c r="H157" s="232">
        <v>0</v>
      </c>
      <c r="I157" s="233"/>
      <c r="J157" s="229"/>
      <c r="K157" s="229"/>
      <c r="L157" s="234"/>
      <c r="M157" s="235"/>
      <c r="N157" s="236"/>
      <c r="O157" s="236"/>
      <c r="P157" s="236"/>
      <c r="Q157" s="236"/>
      <c r="R157" s="236"/>
      <c r="S157" s="236"/>
      <c r="T157" s="237"/>
      <c r="AT157" s="238" t="s">
        <v>198</v>
      </c>
      <c r="AU157" s="238" t="s">
        <v>101</v>
      </c>
      <c r="AV157" s="13" t="s">
        <v>83</v>
      </c>
      <c r="AW157" s="13" t="s">
        <v>37</v>
      </c>
      <c r="AX157" s="13" t="s">
        <v>74</v>
      </c>
      <c r="AY157" s="238" t="s">
        <v>189</v>
      </c>
    </row>
    <row r="158" spans="2:51" s="12" customFormat="1" ht="13.5">
      <c r="B158" s="217"/>
      <c r="C158" s="218"/>
      <c r="D158" s="219" t="s">
        <v>198</v>
      </c>
      <c r="E158" s="220" t="s">
        <v>21</v>
      </c>
      <c r="F158" s="221" t="s">
        <v>199</v>
      </c>
      <c r="G158" s="218"/>
      <c r="H158" s="220" t="s">
        <v>21</v>
      </c>
      <c r="I158" s="222"/>
      <c r="J158" s="218"/>
      <c r="K158" s="218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198</v>
      </c>
      <c r="AU158" s="227" t="s">
        <v>101</v>
      </c>
      <c r="AV158" s="12" t="s">
        <v>81</v>
      </c>
      <c r="AW158" s="12" t="s">
        <v>37</v>
      </c>
      <c r="AX158" s="12" t="s">
        <v>74</v>
      </c>
      <c r="AY158" s="227" t="s">
        <v>189</v>
      </c>
    </row>
    <row r="159" spans="2:51" s="13" customFormat="1" ht="13.5">
      <c r="B159" s="228"/>
      <c r="C159" s="229"/>
      <c r="D159" s="219" t="s">
        <v>198</v>
      </c>
      <c r="E159" s="230" t="s">
        <v>21</v>
      </c>
      <c r="F159" s="231" t="s">
        <v>108</v>
      </c>
      <c r="G159" s="229"/>
      <c r="H159" s="232">
        <v>3.205</v>
      </c>
      <c r="I159" s="233"/>
      <c r="J159" s="229"/>
      <c r="K159" s="229"/>
      <c r="L159" s="234"/>
      <c r="M159" s="235"/>
      <c r="N159" s="236"/>
      <c r="O159" s="236"/>
      <c r="P159" s="236"/>
      <c r="Q159" s="236"/>
      <c r="R159" s="236"/>
      <c r="S159" s="236"/>
      <c r="T159" s="237"/>
      <c r="AT159" s="238" t="s">
        <v>198</v>
      </c>
      <c r="AU159" s="238" t="s">
        <v>101</v>
      </c>
      <c r="AV159" s="13" t="s">
        <v>83</v>
      </c>
      <c r="AW159" s="13" t="s">
        <v>37</v>
      </c>
      <c r="AX159" s="13" t="s">
        <v>74</v>
      </c>
      <c r="AY159" s="238" t="s">
        <v>189</v>
      </c>
    </row>
    <row r="160" spans="2:51" s="13" customFormat="1" ht="13.5">
      <c r="B160" s="228"/>
      <c r="C160" s="229"/>
      <c r="D160" s="219" t="s">
        <v>198</v>
      </c>
      <c r="E160" s="230" t="s">
        <v>21</v>
      </c>
      <c r="F160" s="231" t="s">
        <v>21</v>
      </c>
      <c r="G160" s="229"/>
      <c r="H160" s="232">
        <v>0</v>
      </c>
      <c r="I160" s="233"/>
      <c r="J160" s="229"/>
      <c r="K160" s="229"/>
      <c r="L160" s="234"/>
      <c r="M160" s="235"/>
      <c r="N160" s="236"/>
      <c r="O160" s="236"/>
      <c r="P160" s="236"/>
      <c r="Q160" s="236"/>
      <c r="R160" s="236"/>
      <c r="S160" s="236"/>
      <c r="T160" s="237"/>
      <c r="AT160" s="238" t="s">
        <v>198</v>
      </c>
      <c r="AU160" s="238" t="s">
        <v>101</v>
      </c>
      <c r="AV160" s="13" t="s">
        <v>83</v>
      </c>
      <c r="AW160" s="13" t="s">
        <v>37</v>
      </c>
      <c r="AX160" s="13" t="s">
        <v>74</v>
      </c>
      <c r="AY160" s="238" t="s">
        <v>189</v>
      </c>
    </row>
    <row r="161" spans="2:51" s="12" customFormat="1" ht="13.5">
      <c r="B161" s="217"/>
      <c r="C161" s="218"/>
      <c r="D161" s="219" t="s">
        <v>198</v>
      </c>
      <c r="E161" s="220" t="s">
        <v>21</v>
      </c>
      <c r="F161" s="221" t="s">
        <v>234</v>
      </c>
      <c r="G161" s="218"/>
      <c r="H161" s="220" t="s">
        <v>21</v>
      </c>
      <c r="I161" s="222"/>
      <c r="J161" s="218"/>
      <c r="K161" s="218"/>
      <c r="L161" s="223"/>
      <c r="M161" s="224"/>
      <c r="N161" s="225"/>
      <c r="O161" s="225"/>
      <c r="P161" s="225"/>
      <c r="Q161" s="225"/>
      <c r="R161" s="225"/>
      <c r="S161" s="225"/>
      <c r="T161" s="226"/>
      <c r="AT161" s="227" t="s">
        <v>198</v>
      </c>
      <c r="AU161" s="227" t="s">
        <v>101</v>
      </c>
      <c r="AV161" s="12" t="s">
        <v>81</v>
      </c>
      <c r="AW161" s="12" t="s">
        <v>37</v>
      </c>
      <c r="AX161" s="12" t="s">
        <v>74</v>
      </c>
      <c r="AY161" s="227" t="s">
        <v>189</v>
      </c>
    </row>
    <row r="162" spans="2:51" s="13" customFormat="1" ht="13.5">
      <c r="B162" s="228"/>
      <c r="C162" s="229"/>
      <c r="D162" s="219" t="s">
        <v>198</v>
      </c>
      <c r="E162" s="230" t="s">
        <v>21</v>
      </c>
      <c r="F162" s="231" t="s">
        <v>235</v>
      </c>
      <c r="G162" s="229"/>
      <c r="H162" s="232">
        <v>-1.48</v>
      </c>
      <c r="I162" s="233"/>
      <c r="J162" s="229"/>
      <c r="K162" s="229"/>
      <c r="L162" s="234"/>
      <c r="M162" s="235"/>
      <c r="N162" s="236"/>
      <c r="O162" s="236"/>
      <c r="P162" s="236"/>
      <c r="Q162" s="236"/>
      <c r="R162" s="236"/>
      <c r="S162" s="236"/>
      <c r="T162" s="237"/>
      <c r="AT162" s="238" t="s">
        <v>198</v>
      </c>
      <c r="AU162" s="238" t="s">
        <v>101</v>
      </c>
      <c r="AV162" s="13" t="s">
        <v>83</v>
      </c>
      <c r="AW162" s="13" t="s">
        <v>37</v>
      </c>
      <c r="AX162" s="13" t="s">
        <v>74</v>
      </c>
      <c r="AY162" s="238" t="s">
        <v>189</v>
      </c>
    </row>
    <row r="163" spans="2:51" s="15" customFormat="1" ht="13.5">
      <c r="B163" s="250"/>
      <c r="C163" s="251"/>
      <c r="D163" s="219" t="s">
        <v>198</v>
      </c>
      <c r="E163" s="252" t="s">
        <v>132</v>
      </c>
      <c r="F163" s="253" t="s">
        <v>205</v>
      </c>
      <c r="G163" s="251"/>
      <c r="H163" s="254">
        <v>1.725</v>
      </c>
      <c r="I163" s="255"/>
      <c r="J163" s="251"/>
      <c r="K163" s="251"/>
      <c r="L163" s="256"/>
      <c r="M163" s="257"/>
      <c r="N163" s="258"/>
      <c r="O163" s="258"/>
      <c r="P163" s="258"/>
      <c r="Q163" s="258"/>
      <c r="R163" s="258"/>
      <c r="S163" s="258"/>
      <c r="T163" s="259"/>
      <c r="AT163" s="260" t="s">
        <v>198</v>
      </c>
      <c r="AU163" s="260" t="s">
        <v>101</v>
      </c>
      <c r="AV163" s="15" t="s">
        <v>131</v>
      </c>
      <c r="AW163" s="15" t="s">
        <v>37</v>
      </c>
      <c r="AX163" s="15" t="s">
        <v>81</v>
      </c>
      <c r="AY163" s="260" t="s">
        <v>189</v>
      </c>
    </row>
    <row r="164" spans="2:65" s="1" customFormat="1" ht="25.5" customHeight="1">
      <c r="B164" s="42"/>
      <c r="C164" s="205" t="s">
        <v>236</v>
      </c>
      <c r="D164" s="205" t="s">
        <v>193</v>
      </c>
      <c r="E164" s="206" t="s">
        <v>237</v>
      </c>
      <c r="F164" s="207" t="s">
        <v>238</v>
      </c>
      <c r="G164" s="208" t="s">
        <v>104</v>
      </c>
      <c r="H164" s="209">
        <v>3.205</v>
      </c>
      <c r="I164" s="210"/>
      <c r="J164" s="211">
        <f>ROUND(I164*H164,2)</f>
        <v>0</v>
      </c>
      <c r="K164" s="207" t="s">
        <v>196</v>
      </c>
      <c r="L164" s="62"/>
      <c r="M164" s="212" t="s">
        <v>21</v>
      </c>
      <c r="N164" s="213" t="s">
        <v>45</v>
      </c>
      <c r="O164" s="43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AR164" s="25" t="s">
        <v>131</v>
      </c>
      <c r="AT164" s="25" t="s">
        <v>193</v>
      </c>
      <c r="AU164" s="25" t="s">
        <v>101</v>
      </c>
      <c r="AY164" s="25" t="s">
        <v>189</v>
      </c>
      <c r="BE164" s="216">
        <f>IF(N164="základní",J164,0)</f>
        <v>0</v>
      </c>
      <c r="BF164" s="216">
        <f>IF(N164="snížená",J164,0)</f>
        <v>0</v>
      </c>
      <c r="BG164" s="216">
        <f>IF(N164="zákl. přenesená",J164,0)</f>
        <v>0</v>
      </c>
      <c r="BH164" s="216">
        <f>IF(N164="sníž. přenesená",J164,0)</f>
        <v>0</v>
      </c>
      <c r="BI164" s="216">
        <f>IF(N164="nulová",J164,0)</f>
        <v>0</v>
      </c>
      <c r="BJ164" s="25" t="s">
        <v>81</v>
      </c>
      <c r="BK164" s="216">
        <f>ROUND(I164*H164,2)</f>
        <v>0</v>
      </c>
      <c r="BL164" s="25" t="s">
        <v>131</v>
      </c>
      <c r="BM164" s="25" t="s">
        <v>239</v>
      </c>
    </row>
    <row r="165" spans="2:51" s="12" customFormat="1" ht="13.5">
      <c r="B165" s="217"/>
      <c r="C165" s="218"/>
      <c r="D165" s="219" t="s">
        <v>198</v>
      </c>
      <c r="E165" s="220" t="s">
        <v>21</v>
      </c>
      <c r="F165" s="221" t="s">
        <v>240</v>
      </c>
      <c r="G165" s="218"/>
      <c r="H165" s="220" t="s">
        <v>21</v>
      </c>
      <c r="I165" s="222"/>
      <c r="J165" s="218"/>
      <c r="K165" s="218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198</v>
      </c>
      <c r="AU165" s="227" t="s">
        <v>101</v>
      </c>
      <c r="AV165" s="12" t="s">
        <v>81</v>
      </c>
      <c r="AW165" s="12" t="s">
        <v>37</v>
      </c>
      <c r="AX165" s="12" t="s">
        <v>74</v>
      </c>
      <c r="AY165" s="227" t="s">
        <v>189</v>
      </c>
    </row>
    <row r="166" spans="2:51" s="13" customFormat="1" ht="13.5">
      <c r="B166" s="228"/>
      <c r="C166" s="229"/>
      <c r="D166" s="219" t="s">
        <v>198</v>
      </c>
      <c r="E166" s="230" t="s">
        <v>21</v>
      </c>
      <c r="F166" s="231" t="s">
        <v>21</v>
      </c>
      <c r="G166" s="229"/>
      <c r="H166" s="232">
        <v>0</v>
      </c>
      <c r="I166" s="233"/>
      <c r="J166" s="229"/>
      <c r="K166" s="229"/>
      <c r="L166" s="234"/>
      <c r="M166" s="235"/>
      <c r="N166" s="236"/>
      <c r="O166" s="236"/>
      <c r="P166" s="236"/>
      <c r="Q166" s="236"/>
      <c r="R166" s="236"/>
      <c r="S166" s="236"/>
      <c r="T166" s="237"/>
      <c r="AT166" s="238" t="s">
        <v>198</v>
      </c>
      <c r="AU166" s="238" t="s">
        <v>101</v>
      </c>
      <c r="AV166" s="13" t="s">
        <v>83</v>
      </c>
      <c r="AW166" s="13" t="s">
        <v>37</v>
      </c>
      <c r="AX166" s="13" t="s">
        <v>74</v>
      </c>
      <c r="AY166" s="238" t="s">
        <v>189</v>
      </c>
    </row>
    <row r="167" spans="2:51" s="12" customFormat="1" ht="13.5">
      <c r="B167" s="217"/>
      <c r="C167" s="218"/>
      <c r="D167" s="219" t="s">
        <v>198</v>
      </c>
      <c r="E167" s="220" t="s">
        <v>21</v>
      </c>
      <c r="F167" s="221" t="s">
        <v>226</v>
      </c>
      <c r="G167" s="218"/>
      <c r="H167" s="220" t="s">
        <v>21</v>
      </c>
      <c r="I167" s="222"/>
      <c r="J167" s="218"/>
      <c r="K167" s="218"/>
      <c r="L167" s="223"/>
      <c r="M167" s="224"/>
      <c r="N167" s="225"/>
      <c r="O167" s="225"/>
      <c r="P167" s="225"/>
      <c r="Q167" s="225"/>
      <c r="R167" s="225"/>
      <c r="S167" s="225"/>
      <c r="T167" s="226"/>
      <c r="AT167" s="227" t="s">
        <v>198</v>
      </c>
      <c r="AU167" s="227" t="s">
        <v>101</v>
      </c>
      <c r="AV167" s="12" t="s">
        <v>81</v>
      </c>
      <c r="AW167" s="12" t="s">
        <v>37</v>
      </c>
      <c r="AX167" s="12" t="s">
        <v>74</v>
      </c>
      <c r="AY167" s="227" t="s">
        <v>189</v>
      </c>
    </row>
    <row r="168" spans="2:51" s="13" customFormat="1" ht="13.5">
      <c r="B168" s="228"/>
      <c r="C168" s="229"/>
      <c r="D168" s="219" t="s">
        <v>198</v>
      </c>
      <c r="E168" s="230" t="s">
        <v>21</v>
      </c>
      <c r="F168" s="231" t="s">
        <v>102</v>
      </c>
      <c r="G168" s="229"/>
      <c r="H168" s="232">
        <v>1.48</v>
      </c>
      <c r="I168" s="233"/>
      <c r="J168" s="229"/>
      <c r="K168" s="229"/>
      <c r="L168" s="234"/>
      <c r="M168" s="235"/>
      <c r="N168" s="236"/>
      <c r="O168" s="236"/>
      <c r="P168" s="236"/>
      <c r="Q168" s="236"/>
      <c r="R168" s="236"/>
      <c r="S168" s="236"/>
      <c r="T168" s="237"/>
      <c r="AT168" s="238" t="s">
        <v>198</v>
      </c>
      <c r="AU168" s="238" t="s">
        <v>101</v>
      </c>
      <c r="AV168" s="13" t="s">
        <v>83</v>
      </c>
      <c r="AW168" s="13" t="s">
        <v>37</v>
      </c>
      <c r="AX168" s="13" t="s">
        <v>74</v>
      </c>
      <c r="AY168" s="238" t="s">
        <v>189</v>
      </c>
    </row>
    <row r="169" spans="2:51" s="13" customFormat="1" ht="13.5">
      <c r="B169" s="228"/>
      <c r="C169" s="229"/>
      <c r="D169" s="219" t="s">
        <v>198</v>
      </c>
      <c r="E169" s="230" t="s">
        <v>21</v>
      </c>
      <c r="F169" s="231" t="s">
        <v>21</v>
      </c>
      <c r="G169" s="229"/>
      <c r="H169" s="232">
        <v>0</v>
      </c>
      <c r="I169" s="233"/>
      <c r="J169" s="229"/>
      <c r="K169" s="229"/>
      <c r="L169" s="234"/>
      <c r="M169" s="235"/>
      <c r="N169" s="236"/>
      <c r="O169" s="236"/>
      <c r="P169" s="236"/>
      <c r="Q169" s="236"/>
      <c r="R169" s="236"/>
      <c r="S169" s="236"/>
      <c r="T169" s="237"/>
      <c r="AT169" s="238" t="s">
        <v>198</v>
      </c>
      <c r="AU169" s="238" t="s">
        <v>101</v>
      </c>
      <c r="AV169" s="13" t="s">
        <v>83</v>
      </c>
      <c r="AW169" s="13" t="s">
        <v>37</v>
      </c>
      <c r="AX169" s="13" t="s">
        <v>74</v>
      </c>
      <c r="AY169" s="238" t="s">
        <v>189</v>
      </c>
    </row>
    <row r="170" spans="2:51" s="12" customFormat="1" ht="13.5">
      <c r="B170" s="217"/>
      <c r="C170" s="218"/>
      <c r="D170" s="219" t="s">
        <v>198</v>
      </c>
      <c r="E170" s="220" t="s">
        <v>21</v>
      </c>
      <c r="F170" s="221" t="s">
        <v>233</v>
      </c>
      <c r="G170" s="218"/>
      <c r="H170" s="220" t="s">
        <v>21</v>
      </c>
      <c r="I170" s="222"/>
      <c r="J170" s="218"/>
      <c r="K170" s="218"/>
      <c r="L170" s="223"/>
      <c r="M170" s="224"/>
      <c r="N170" s="225"/>
      <c r="O170" s="225"/>
      <c r="P170" s="225"/>
      <c r="Q170" s="225"/>
      <c r="R170" s="225"/>
      <c r="S170" s="225"/>
      <c r="T170" s="226"/>
      <c r="AT170" s="227" t="s">
        <v>198</v>
      </c>
      <c r="AU170" s="227" t="s">
        <v>101</v>
      </c>
      <c r="AV170" s="12" t="s">
        <v>81</v>
      </c>
      <c r="AW170" s="12" t="s">
        <v>37</v>
      </c>
      <c r="AX170" s="12" t="s">
        <v>74</v>
      </c>
      <c r="AY170" s="227" t="s">
        <v>189</v>
      </c>
    </row>
    <row r="171" spans="2:51" s="13" customFormat="1" ht="13.5">
      <c r="B171" s="228"/>
      <c r="C171" s="229"/>
      <c r="D171" s="219" t="s">
        <v>198</v>
      </c>
      <c r="E171" s="230" t="s">
        <v>21</v>
      </c>
      <c r="F171" s="231" t="s">
        <v>132</v>
      </c>
      <c r="G171" s="229"/>
      <c r="H171" s="232">
        <v>1.725</v>
      </c>
      <c r="I171" s="233"/>
      <c r="J171" s="229"/>
      <c r="K171" s="229"/>
      <c r="L171" s="234"/>
      <c r="M171" s="235"/>
      <c r="N171" s="236"/>
      <c r="O171" s="236"/>
      <c r="P171" s="236"/>
      <c r="Q171" s="236"/>
      <c r="R171" s="236"/>
      <c r="S171" s="236"/>
      <c r="T171" s="237"/>
      <c r="AT171" s="238" t="s">
        <v>198</v>
      </c>
      <c r="AU171" s="238" t="s">
        <v>101</v>
      </c>
      <c r="AV171" s="13" t="s">
        <v>83</v>
      </c>
      <c r="AW171" s="13" t="s">
        <v>37</v>
      </c>
      <c r="AX171" s="13" t="s">
        <v>74</v>
      </c>
      <c r="AY171" s="238" t="s">
        <v>189</v>
      </c>
    </row>
    <row r="172" spans="2:51" s="15" customFormat="1" ht="13.5">
      <c r="B172" s="250"/>
      <c r="C172" s="251"/>
      <c r="D172" s="219" t="s">
        <v>198</v>
      </c>
      <c r="E172" s="252" t="s">
        <v>21</v>
      </c>
      <c r="F172" s="253" t="s">
        <v>205</v>
      </c>
      <c r="G172" s="251"/>
      <c r="H172" s="254">
        <v>3.205</v>
      </c>
      <c r="I172" s="255"/>
      <c r="J172" s="251"/>
      <c r="K172" s="251"/>
      <c r="L172" s="256"/>
      <c r="M172" s="257"/>
      <c r="N172" s="258"/>
      <c r="O172" s="258"/>
      <c r="P172" s="258"/>
      <c r="Q172" s="258"/>
      <c r="R172" s="258"/>
      <c r="S172" s="258"/>
      <c r="T172" s="259"/>
      <c r="AT172" s="260" t="s">
        <v>198</v>
      </c>
      <c r="AU172" s="260" t="s">
        <v>101</v>
      </c>
      <c r="AV172" s="15" t="s">
        <v>131</v>
      </c>
      <c r="AW172" s="15" t="s">
        <v>37</v>
      </c>
      <c r="AX172" s="15" t="s">
        <v>81</v>
      </c>
      <c r="AY172" s="260" t="s">
        <v>189</v>
      </c>
    </row>
    <row r="173" spans="2:63" s="11" customFormat="1" ht="22.35" customHeight="1">
      <c r="B173" s="189"/>
      <c r="C173" s="190"/>
      <c r="D173" s="191" t="s">
        <v>73</v>
      </c>
      <c r="E173" s="203" t="s">
        <v>241</v>
      </c>
      <c r="F173" s="203" t="s">
        <v>242</v>
      </c>
      <c r="G173" s="190"/>
      <c r="H173" s="190"/>
      <c r="I173" s="193"/>
      <c r="J173" s="204">
        <f>BK173</f>
        <v>0</v>
      </c>
      <c r="K173" s="190"/>
      <c r="L173" s="195"/>
      <c r="M173" s="196"/>
      <c r="N173" s="197"/>
      <c r="O173" s="197"/>
      <c r="P173" s="198">
        <f>SUM(P174:P194)</f>
        <v>0</v>
      </c>
      <c r="Q173" s="197"/>
      <c r="R173" s="198">
        <f>SUM(R174:R194)</f>
        <v>0</v>
      </c>
      <c r="S173" s="197"/>
      <c r="T173" s="199">
        <f>SUM(T174:T194)</f>
        <v>0</v>
      </c>
      <c r="AR173" s="200" t="s">
        <v>81</v>
      </c>
      <c r="AT173" s="201" t="s">
        <v>73</v>
      </c>
      <c r="AU173" s="201" t="s">
        <v>83</v>
      </c>
      <c r="AY173" s="200" t="s">
        <v>189</v>
      </c>
      <c r="BK173" s="202">
        <f>SUM(BK174:BK194)</f>
        <v>0</v>
      </c>
    </row>
    <row r="174" spans="2:65" s="1" customFormat="1" ht="16.5" customHeight="1">
      <c r="B174" s="42"/>
      <c r="C174" s="205" t="s">
        <v>129</v>
      </c>
      <c r="D174" s="205" t="s">
        <v>193</v>
      </c>
      <c r="E174" s="206" t="s">
        <v>243</v>
      </c>
      <c r="F174" s="207" t="s">
        <v>244</v>
      </c>
      <c r="G174" s="208" t="s">
        <v>104</v>
      </c>
      <c r="H174" s="209">
        <v>1.48</v>
      </c>
      <c r="I174" s="210"/>
      <c r="J174" s="211">
        <f>ROUND(I174*H174,2)</f>
        <v>0</v>
      </c>
      <c r="K174" s="207" t="s">
        <v>196</v>
      </c>
      <c r="L174" s="62"/>
      <c r="M174" s="212" t="s">
        <v>21</v>
      </c>
      <c r="N174" s="213" t="s">
        <v>45</v>
      </c>
      <c r="O174" s="43"/>
      <c r="P174" s="214">
        <f>O174*H174</f>
        <v>0</v>
      </c>
      <c r="Q174" s="214">
        <v>0</v>
      </c>
      <c r="R174" s="214">
        <f>Q174*H174</f>
        <v>0</v>
      </c>
      <c r="S174" s="214">
        <v>0</v>
      </c>
      <c r="T174" s="215">
        <f>S174*H174</f>
        <v>0</v>
      </c>
      <c r="AR174" s="25" t="s">
        <v>131</v>
      </c>
      <c r="AT174" s="25" t="s">
        <v>193</v>
      </c>
      <c r="AU174" s="25" t="s">
        <v>101</v>
      </c>
      <c r="AY174" s="25" t="s">
        <v>189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25" t="s">
        <v>81</v>
      </c>
      <c r="BK174" s="216">
        <f>ROUND(I174*H174,2)</f>
        <v>0</v>
      </c>
      <c r="BL174" s="25" t="s">
        <v>131</v>
      </c>
      <c r="BM174" s="25" t="s">
        <v>245</v>
      </c>
    </row>
    <row r="175" spans="2:51" s="12" customFormat="1" ht="13.5">
      <c r="B175" s="217"/>
      <c r="C175" s="218"/>
      <c r="D175" s="219" t="s">
        <v>198</v>
      </c>
      <c r="E175" s="220" t="s">
        <v>21</v>
      </c>
      <c r="F175" s="221" t="s">
        <v>246</v>
      </c>
      <c r="G175" s="218"/>
      <c r="H175" s="220" t="s">
        <v>21</v>
      </c>
      <c r="I175" s="222"/>
      <c r="J175" s="218"/>
      <c r="K175" s="218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198</v>
      </c>
      <c r="AU175" s="227" t="s">
        <v>101</v>
      </c>
      <c r="AV175" s="12" t="s">
        <v>81</v>
      </c>
      <c r="AW175" s="12" t="s">
        <v>37</v>
      </c>
      <c r="AX175" s="12" t="s">
        <v>74</v>
      </c>
      <c r="AY175" s="227" t="s">
        <v>189</v>
      </c>
    </row>
    <row r="176" spans="2:51" s="13" customFormat="1" ht="13.5">
      <c r="B176" s="228"/>
      <c r="C176" s="229"/>
      <c r="D176" s="219" t="s">
        <v>198</v>
      </c>
      <c r="E176" s="230" t="s">
        <v>21</v>
      </c>
      <c r="F176" s="231" t="s">
        <v>21</v>
      </c>
      <c r="G176" s="229"/>
      <c r="H176" s="232">
        <v>0</v>
      </c>
      <c r="I176" s="233"/>
      <c r="J176" s="229"/>
      <c r="K176" s="229"/>
      <c r="L176" s="234"/>
      <c r="M176" s="235"/>
      <c r="N176" s="236"/>
      <c r="O176" s="236"/>
      <c r="P176" s="236"/>
      <c r="Q176" s="236"/>
      <c r="R176" s="236"/>
      <c r="S176" s="236"/>
      <c r="T176" s="237"/>
      <c r="AT176" s="238" t="s">
        <v>198</v>
      </c>
      <c r="AU176" s="238" t="s">
        <v>101</v>
      </c>
      <c r="AV176" s="13" t="s">
        <v>83</v>
      </c>
      <c r="AW176" s="13" t="s">
        <v>37</v>
      </c>
      <c r="AX176" s="13" t="s">
        <v>74</v>
      </c>
      <c r="AY176" s="238" t="s">
        <v>189</v>
      </c>
    </row>
    <row r="177" spans="2:51" s="12" customFormat="1" ht="13.5">
      <c r="B177" s="217"/>
      <c r="C177" s="218"/>
      <c r="D177" s="219" t="s">
        <v>198</v>
      </c>
      <c r="E177" s="220" t="s">
        <v>21</v>
      </c>
      <c r="F177" s="221" t="s">
        <v>226</v>
      </c>
      <c r="G177" s="218"/>
      <c r="H177" s="220" t="s">
        <v>21</v>
      </c>
      <c r="I177" s="222"/>
      <c r="J177" s="218"/>
      <c r="K177" s="218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198</v>
      </c>
      <c r="AU177" s="227" t="s">
        <v>101</v>
      </c>
      <c r="AV177" s="12" t="s">
        <v>81</v>
      </c>
      <c r="AW177" s="12" t="s">
        <v>37</v>
      </c>
      <c r="AX177" s="12" t="s">
        <v>74</v>
      </c>
      <c r="AY177" s="227" t="s">
        <v>189</v>
      </c>
    </row>
    <row r="178" spans="2:51" s="13" customFormat="1" ht="13.5">
      <c r="B178" s="228"/>
      <c r="C178" s="229"/>
      <c r="D178" s="219" t="s">
        <v>198</v>
      </c>
      <c r="E178" s="230" t="s">
        <v>21</v>
      </c>
      <c r="F178" s="231" t="s">
        <v>102</v>
      </c>
      <c r="G178" s="229"/>
      <c r="H178" s="232">
        <v>1.48</v>
      </c>
      <c r="I178" s="233"/>
      <c r="J178" s="229"/>
      <c r="K178" s="229"/>
      <c r="L178" s="234"/>
      <c r="M178" s="235"/>
      <c r="N178" s="236"/>
      <c r="O178" s="236"/>
      <c r="P178" s="236"/>
      <c r="Q178" s="236"/>
      <c r="R178" s="236"/>
      <c r="S178" s="236"/>
      <c r="T178" s="237"/>
      <c r="AT178" s="238" t="s">
        <v>198</v>
      </c>
      <c r="AU178" s="238" t="s">
        <v>101</v>
      </c>
      <c r="AV178" s="13" t="s">
        <v>83</v>
      </c>
      <c r="AW178" s="13" t="s">
        <v>37</v>
      </c>
      <c r="AX178" s="13" t="s">
        <v>74</v>
      </c>
      <c r="AY178" s="238" t="s">
        <v>189</v>
      </c>
    </row>
    <row r="179" spans="2:51" s="15" customFormat="1" ht="13.5">
      <c r="B179" s="250"/>
      <c r="C179" s="251"/>
      <c r="D179" s="219" t="s">
        <v>198</v>
      </c>
      <c r="E179" s="252" t="s">
        <v>21</v>
      </c>
      <c r="F179" s="253" t="s">
        <v>205</v>
      </c>
      <c r="G179" s="251"/>
      <c r="H179" s="254">
        <v>1.48</v>
      </c>
      <c r="I179" s="255"/>
      <c r="J179" s="251"/>
      <c r="K179" s="251"/>
      <c r="L179" s="256"/>
      <c r="M179" s="257"/>
      <c r="N179" s="258"/>
      <c r="O179" s="258"/>
      <c r="P179" s="258"/>
      <c r="Q179" s="258"/>
      <c r="R179" s="258"/>
      <c r="S179" s="258"/>
      <c r="T179" s="259"/>
      <c r="AT179" s="260" t="s">
        <v>198</v>
      </c>
      <c r="AU179" s="260" t="s">
        <v>101</v>
      </c>
      <c r="AV179" s="15" t="s">
        <v>131</v>
      </c>
      <c r="AW179" s="15" t="s">
        <v>37</v>
      </c>
      <c r="AX179" s="15" t="s">
        <v>81</v>
      </c>
      <c r="AY179" s="260" t="s">
        <v>189</v>
      </c>
    </row>
    <row r="180" spans="2:65" s="1" customFormat="1" ht="16.5" customHeight="1">
      <c r="B180" s="42"/>
      <c r="C180" s="205" t="s">
        <v>247</v>
      </c>
      <c r="D180" s="205" t="s">
        <v>193</v>
      </c>
      <c r="E180" s="206" t="s">
        <v>248</v>
      </c>
      <c r="F180" s="207" t="s">
        <v>249</v>
      </c>
      <c r="G180" s="208" t="s">
        <v>250</v>
      </c>
      <c r="H180" s="209">
        <v>3.45</v>
      </c>
      <c r="I180" s="210"/>
      <c r="J180" s="211">
        <f>ROUND(I180*H180,2)</f>
        <v>0</v>
      </c>
      <c r="K180" s="207" t="s">
        <v>196</v>
      </c>
      <c r="L180" s="62"/>
      <c r="M180" s="212" t="s">
        <v>21</v>
      </c>
      <c r="N180" s="213" t="s">
        <v>45</v>
      </c>
      <c r="O180" s="43"/>
      <c r="P180" s="214">
        <f>O180*H180</f>
        <v>0</v>
      </c>
      <c r="Q180" s="214">
        <v>0</v>
      </c>
      <c r="R180" s="214">
        <f>Q180*H180</f>
        <v>0</v>
      </c>
      <c r="S180" s="214">
        <v>0</v>
      </c>
      <c r="T180" s="215">
        <f>S180*H180</f>
        <v>0</v>
      </c>
      <c r="AR180" s="25" t="s">
        <v>131</v>
      </c>
      <c r="AT180" s="25" t="s">
        <v>193</v>
      </c>
      <c r="AU180" s="25" t="s">
        <v>101</v>
      </c>
      <c r="AY180" s="25" t="s">
        <v>189</v>
      </c>
      <c r="BE180" s="216">
        <f>IF(N180="základní",J180,0)</f>
        <v>0</v>
      </c>
      <c r="BF180" s="216">
        <f>IF(N180="snížená",J180,0)</f>
        <v>0</v>
      </c>
      <c r="BG180" s="216">
        <f>IF(N180="zákl. přenesená",J180,0)</f>
        <v>0</v>
      </c>
      <c r="BH180" s="216">
        <f>IF(N180="sníž. přenesená",J180,0)</f>
        <v>0</v>
      </c>
      <c r="BI180" s="216">
        <f>IF(N180="nulová",J180,0)</f>
        <v>0</v>
      </c>
      <c r="BJ180" s="25" t="s">
        <v>81</v>
      </c>
      <c r="BK180" s="216">
        <f>ROUND(I180*H180,2)</f>
        <v>0</v>
      </c>
      <c r="BL180" s="25" t="s">
        <v>131</v>
      </c>
      <c r="BM180" s="25" t="s">
        <v>251</v>
      </c>
    </row>
    <row r="181" spans="2:51" s="12" customFormat="1" ht="13.5">
      <c r="B181" s="217"/>
      <c r="C181" s="218"/>
      <c r="D181" s="219" t="s">
        <v>198</v>
      </c>
      <c r="E181" s="220" t="s">
        <v>21</v>
      </c>
      <c r="F181" s="221" t="s">
        <v>252</v>
      </c>
      <c r="G181" s="218"/>
      <c r="H181" s="220" t="s">
        <v>21</v>
      </c>
      <c r="I181" s="222"/>
      <c r="J181" s="218"/>
      <c r="K181" s="218"/>
      <c r="L181" s="223"/>
      <c r="M181" s="224"/>
      <c r="N181" s="225"/>
      <c r="O181" s="225"/>
      <c r="P181" s="225"/>
      <c r="Q181" s="225"/>
      <c r="R181" s="225"/>
      <c r="S181" s="225"/>
      <c r="T181" s="226"/>
      <c r="AT181" s="227" t="s">
        <v>198</v>
      </c>
      <c r="AU181" s="227" t="s">
        <v>101</v>
      </c>
      <c r="AV181" s="12" t="s">
        <v>81</v>
      </c>
      <c r="AW181" s="12" t="s">
        <v>37</v>
      </c>
      <c r="AX181" s="12" t="s">
        <v>74</v>
      </c>
      <c r="AY181" s="227" t="s">
        <v>189</v>
      </c>
    </row>
    <row r="182" spans="2:51" s="13" customFormat="1" ht="13.5">
      <c r="B182" s="228"/>
      <c r="C182" s="229"/>
      <c r="D182" s="219" t="s">
        <v>198</v>
      </c>
      <c r="E182" s="230" t="s">
        <v>21</v>
      </c>
      <c r="F182" s="231" t="s">
        <v>21</v>
      </c>
      <c r="G182" s="229"/>
      <c r="H182" s="232">
        <v>0</v>
      </c>
      <c r="I182" s="233"/>
      <c r="J182" s="229"/>
      <c r="K182" s="229"/>
      <c r="L182" s="234"/>
      <c r="M182" s="235"/>
      <c r="N182" s="236"/>
      <c r="O182" s="236"/>
      <c r="P182" s="236"/>
      <c r="Q182" s="236"/>
      <c r="R182" s="236"/>
      <c r="S182" s="236"/>
      <c r="T182" s="237"/>
      <c r="AT182" s="238" t="s">
        <v>198</v>
      </c>
      <c r="AU182" s="238" t="s">
        <v>101</v>
      </c>
      <c r="AV182" s="13" t="s">
        <v>83</v>
      </c>
      <c r="AW182" s="13" t="s">
        <v>37</v>
      </c>
      <c r="AX182" s="13" t="s">
        <v>74</v>
      </c>
      <c r="AY182" s="238" t="s">
        <v>189</v>
      </c>
    </row>
    <row r="183" spans="2:51" s="12" customFormat="1" ht="13.5">
      <c r="B183" s="217"/>
      <c r="C183" s="218"/>
      <c r="D183" s="219" t="s">
        <v>198</v>
      </c>
      <c r="E183" s="220" t="s">
        <v>21</v>
      </c>
      <c r="F183" s="221" t="s">
        <v>253</v>
      </c>
      <c r="G183" s="218"/>
      <c r="H183" s="220" t="s">
        <v>21</v>
      </c>
      <c r="I183" s="222"/>
      <c r="J183" s="218"/>
      <c r="K183" s="218"/>
      <c r="L183" s="223"/>
      <c r="M183" s="224"/>
      <c r="N183" s="225"/>
      <c r="O183" s="225"/>
      <c r="P183" s="225"/>
      <c r="Q183" s="225"/>
      <c r="R183" s="225"/>
      <c r="S183" s="225"/>
      <c r="T183" s="226"/>
      <c r="AT183" s="227" t="s">
        <v>198</v>
      </c>
      <c r="AU183" s="227" t="s">
        <v>101</v>
      </c>
      <c r="AV183" s="12" t="s">
        <v>81</v>
      </c>
      <c r="AW183" s="12" t="s">
        <v>37</v>
      </c>
      <c r="AX183" s="12" t="s">
        <v>74</v>
      </c>
      <c r="AY183" s="227" t="s">
        <v>189</v>
      </c>
    </row>
    <row r="184" spans="2:51" s="12" customFormat="1" ht="13.5">
      <c r="B184" s="217"/>
      <c r="C184" s="218"/>
      <c r="D184" s="219" t="s">
        <v>198</v>
      </c>
      <c r="E184" s="220" t="s">
        <v>21</v>
      </c>
      <c r="F184" s="221" t="s">
        <v>233</v>
      </c>
      <c r="G184" s="218"/>
      <c r="H184" s="220" t="s">
        <v>21</v>
      </c>
      <c r="I184" s="222"/>
      <c r="J184" s="218"/>
      <c r="K184" s="218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198</v>
      </c>
      <c r="AU184" s="227" t="s">
        <v>101</v>
      </c>
      <c r="AV184" s="12" t="s">
        <v>81</v>
      </c>
      <c r="AW184" s="12" t="s">
        <v>37</v>
      </c>
      <c r="AX184" s="12" t="s">
        <v>74</v>
      </c>
      <c r="AY184" s="227" t="s">
        <v>189</v>
      </c>
    </row>
    <row r="185" spans="2:51" s="13" customFormat="1" ht="13.5">
      <c r="B185" s="228"/>
      <c r="C185" s="229"/>
      <c r="D185" s="219" t="s">
        <v>198</v>
      </c>
      <c r="E185" s="230" t="s">
        <v>21</v>
      </c>
      <c r="F185" s="231" t="s">
        <v>254</v>
      </c>
      <c r="G185" s="229"/>
      <c r="H185" s="232">
        <v>3.45</v>
      </c>
      <c r="I185" s="233"/>
      <c r="J185" s="229"/>
      <c r="K185" s="229"/>
      <c r="L185" s="234"/>
      <c r="M185" s="235"/>
      <c r="N185" s="236"/>
      <c r="O185" s="236"/>
      <c r="P185" s="236"/>
      <c r="Q185" s="236"/>
      <c r="R185" s="236"/>
      <c r="S185" s="236"/>
      <c r="T185" s="237"/>
      <c r="AT185" s="238" t="s">
        <v>198</v>
      </c>
      <c r="AU185" s="238" t="s">
        <v>101</v>
      </c>
      <c r="AV185" s="13" t="s">
        <v>83</v>
      </c>
      <c r="AW185" s="13" t="s">
        <v>37</v>
      </c>
      <c r="AX185" s="13" t="s">
        <v>74</v>
      </c>
      <c r="AY185" s="238" t="s">
        <v>189</v>
      </c>
    </row>
    <row r="186" spans="2:51" s="15" customFormat="1" ht="13.5">
      <c r="B186" s="250"/>
      <c r="C186" s="251"/>
      <c r="D186" s="219" t="s">
        <v>198</v>
      </c>
      <c r="E186" s="252" t="s">
        <v>21</v>
      </c>
      <c r="F186" s="253" t="s">
        <v>205</v>
      </c>
      <c r="G186" s="251"/>
      <c r="H186" s="254">
        <v>3.45</v>
      </c>
      <c r="I186" s="255"/>
      <c r="J186" s="251"/>
      <c r="K186" s="251"/>
      <c r="L186" s="256"/>
      <c r="M186" s="257"/>
      <c r="N186" s="258"/>
      <c r="O186" s="258"/>
      <c r="P186" s="258"/>
      <c r="Q186" s="258"/>
      <c r="R186" s="258"/>
      <c r="S186" s="258"/>
      <c r="T186" s="259"/>
      <c r="AT186" s="260" t="s">
        <v>198</v>
      </c>
      <c r="AU186" s="260" t="s">
        <v>101</v>
      </c>
      <c r="AV186" s="15" t="s">
        <v>131</v>
      </c>
      <c r="AW186" s="15" t="s">
        <v>37</v>
      </c>
      <c r="AX186" s="15" t="s">
        <v>81</v>
      </c>
      <c r="AY186" s="260" t="s">
        <v>189</v>
      </c>
    </row>
    <row r="187" spans="2:65" s="1" customFormat="1" ht="25.5" customHeight="1">
      <c r="B187" s="42"/>
      <c r="C187" s="205" t="s">
        <v>125</v>
      </c>
      <c r="D187" s="205" t="s">
        <v>193</v>
      </c>
      <c r="E187" s="206" t="s">
        <v>255</v>
      </c>
      <c r="F187" s="207" t="s">
        <v>256</v>
      </c>
      <c r="G187" s="208" t="s">
        <v>104</v>
      </c>
      <c r="H187" s="209">
        <v>1.48</v>
      </c>
      <c r="I187" s="210"/>
      <c r="J187" s="211">
        <f>ROUND(I187*H187,2)</f>
        <v>0</v>
      </c>
      <c r="K187" s="207" t="s">
        <v>196</v>
      </c>
      <c r="L187" s="62"/>
      <c r="M187" s="212" t="s">
        <v>21</v>
      </c>
      <c r="N187" s="213" t="s">
        <v>45</v>
      </c>
      <c r="O187" s="43"/>
      <c r="P187" s="214">
        <f>O187*H187</f>
        <v>0</v>
      </c>
      <c r="Q187" s="214">
        <v>0</v>
      </c>
      <c r="R187" s="214">
        <f>Q187*H187</f>
        <v>0</v>
      </c>
      <c r="S187" s="214">
        <v>0</v>
      </c>
      <c r="T187" s="215">
        <f>S187*H187</f>
        <v>0</v>
      </c>
      <c r="AR187" s="25" t="s">
        <v>131</v>
      </c>
      <c r="AT187" s="25" t="s">
        <v>193</v>
      </c>
      <c r="AU187" s="25" t="s">
        <v>101</v>
      </c>
      <c r="AY187" s="25" t="s">
        <v>189</v>
      </c>
      <c r="BE187" s="216">
        <f>IF(N187="základní",J187,0)</f>
        <v>0</v>
      </c>
      <c r="BF187" s="216">
        <f>IF(N187="snížená",J187,0)</f>
        <v>0</v>
      </c>
      <c r="BG187" s="216">
        <f>IF(N187="zákl. přenesená",J187,0)</f>
        <v>0</v>
      </c>
      <c r="BH187" s="216">
        <f>IF(N187="sníž. přenesená",J187,0)</f>
        <v>0</v>
      </c>
      <c r="BI187" s="216">
        <f>IF(N187="nulová",J187,0)</f>
        <v>0</v>
      </c>
      <c r="BJ187" s="25" t="s">
        <v>81</v>
      </c>
      <c r="BK187" s="216">
        <f>ROUND(I187*H187,2)</f>
        <v>0</v>
      </c>
      <c r="BL187" s="25" t="s">
        <v>131</v>
      </c>
      <c r="BM187" s="25" t="s">
        <v>257</v>
      </c>
    </row>
    <row r="188" spans="2:51" s="12" customFormat="1" ht="13.5">
      <c r="B188" s="217"/>
      <c r="C188" s="218"/>
      <c r="D188" s="219" t="s">
        <v>198</v>
      </c>
      <c r="E188" s="220" t="s">
        <v>21</v>
      </c>
      <c r="F188" s="221" t="s">
        <v>227</v>
      </c>
      <c r="G188" s="218"/>
      <c r="H188" s="220" t="s">
        <v>21</v>
      </c>
      <c r="I188" s="222"/>
      <c r="J188" s="218"/>
      <c r="K188" s="218"/>
      <c r="L188" s="223"/>
      <c r="M188" s="224"/>
      <c r="N188" s="225"/>
      <c r="O188" s="225"/>
      <c r="P188" s="225"/>
      <c r="Q188" s="225"/>
      <c r="R188" s="225"/>
      <c r="S188" s="225"/>
      <c r="T188" s="226"/>
      <c r="AT188" s="227" t="s">
        <v>198</v>
      </c>
      <c r="AU188" s="227" t="s">
        <v>101</v>
      </c>
      <c r="AV188" s="12" t="s">
        <v>81</v>
      </c>
      <c r="AW188" s="12" t="s">
        <v>37</v>
      </c>
      <c r="AX188" s="12" t="s">
        <v>74</v>
      </c>
      <c r="AY188" s="227" t="s">
        <v>189</v>
      </c>
    </row>
    <row r="189" spans="2:51" s="13" customFormat="1" ht="13.5">
      <c r="B189" s="228"/>
      <c r="C189" s="229"/>
      <c r="D189" s="219" t="s">
        <v>198</v>
      </c>
      <c r="E189" s="230" t="s">
        <v>21</v>
      </c>
      <c r="F189" s="231" t="s">
        <v>21</v>
      </c>
      <c r="G189" s="229"/>
      <c r="H189" s="232">
        <v>0</v>
      </c>
      <c r="I189" s="233"/>
      <c r="J189" s="229"/>
      <c r="K189" s="229"/>
      <c r="L189" s="234"/>
      <c r="M189" s="235"/>
      <c r="N189" s="236"/>
      <c r="O189" s="236"/>
      <c r="P189" s="236"/>
      <c r="Q189" s="236"/>
      <c r="R189" s="236"/>
      <c r="S189" s="236"/>
      <c r="T189" s="237"/>
      <c r="AT189" s="238" t="s">
        <v>198</v>
      </c>
      <c r="AU189" s="238" t="s">
        <v>101</v>
      </c>
      <c r="AV189" s="13" t="s">
        <v>83</v>
      </c>
      <c r="AW189" s="13" t="s">
        <v>37</v>
      </c>
      <c r="AX189" s="13" t="s">
        <v>74</v>
      </c>
      <c r="AY189" s="238" t="s">
        <v>189</v>
      </c>
    </row>
    <row r="190" spans="2:51" s="12" customFormat="1" ht="13.5">
      <c r="B190" s="217"/>
      <c r="C190" s="218"/>
      <c r="D190" s="219" t="s">
        <v>198</v>
      </c>
      <c r="E190" s="220" t="s">
        <v>21</v>
      </c>
      <c r="F190" s="221" t="s">
        <v>201</v>
      </c>
      <c r="G190" s="218"/>
      <c r="H190" s="220" t="s">
        <v>21</v>
      </c>
      <c r="I190" s="222"/>
      <c r="J190" s="218"/>
      <c r="K190" s="218"/>
      <c r="L190" s="223"/>
      <c r="M190" s="224"/>
      <c r="N190" s="225"/>
      <c r="O190" s="225"/>
      <c r="P190" s="225"/>
      <c r="Q190" s="225"/>
      <c r="R190" s="225"/>
      <c r="S190" s="225"/>
      <c r="T190" s="226"/>
      <c r="AT190" s="227" t="s">
        <v>198</v>
      </c>
      <c r="AU190" s="227" t="s">
        <v>101</v>
      </c>
      <c r="AV190" s="12" t="s">
        <v>81</v>
      </c>
      <c r="AW190" s="12" t="s">
        <v>37</v>
      </c>
      <c r="AX190" s="12" t="s">
        <v>74</v>
      </c>
      <c r="AY190" s="227" t="s">
        <v>189</v>
      </c>
    </row>
    <row r="191" spans="2:51" s="12" customFormat="1" ht="13.5">
      <c r="B191" s="217"/>
      <c r="C191" s="218"/>
      <c r="D191" s="219" t="s">
        <v>198</v>
      </c>
      <c r="E191" s="220" t="s">
        <v>21</v>
      </c>
      <c r="F191" s="221" t="s">
        <v>202</v>
      </c>
      <c r="G191" s="218"/>
      <c r="H191" s="220" t="s">
        <v>21</v>
      </c>
      <c r="I191" s="222"/>
      <c r="J191" s="218"/>
      <c r="K191" s="218"/>
      <c r="L191" s="223"/>
      <c r="M191" s="224"/>
      <c r="N191" s="225"/>
      <c r="O191" s="225"/>
      <c r="P191" s="225"/>
      <c r="Q191" s="225"/>
      <c r="R191" s="225"/>
      <c r="S191" s="225"/>
      <c r="T191" s="226"/>
      <c r="AT191" s="227" t="s">
        <v>198</v>
      </c>
      <c r="AU191" s="227" t="s">
        <v>101</v>
      </c>
      <c r="AV191" s="12" t="s">
        <v>81</v>
      </c>
      <c r="AW191" s="12" t="s">
        <v>37</v>
      </c>
      <c r="AX191" s="12" t="s">
        <v>74</v>
      </c>
      <c r="AY191" s="227" t="s">
        <v>189</v>
      </c>
    </row>
    <row r="192" spans="2:51" s="13" customFormat="1" ht="13.5">
      <c r="B192" s="228"/>
      <c r="C192" s="229"/>
      <c r="D192" s="219" t="s">
        <v>198</v>
      </c>
      <c r="E192" s="230" t="s">
        <v>21</v>
      </c>
      <c r="F192" s="231" t="s">
        <v>258</v>
      </c>
      <c r="G192" s="229"/>
      <c r="H192" s="232">
        <v>1.48</v>
      </c>
      <c r="I192" s="233"/>
      <c r="J192" s="229"/>
      <c r="K192" s="229"/>
      <c r="L192" s="234"/>
      <c r="M192" s="235"/>
      <c r="N192" s="236"/>
      <c r="O192" s="236"/>
      <c r="P192" s="236"/>
      <c r="Q192" s="236"/>
      <c r="R192" s="236"/>
      <c r="S192" s="236"/>
      <c r="T192" s="237"/>
      <c r="AT192" s="238" t="s">
        <v>198</v>
      </c>
      <c r="AU192" s="238" t="s">
        <v>101</v>
      </c>
      <c r="AV192" s="13" t="s">
        <v>83</v>
      </c>
      <c r="AW192" s="13" t="s">
        <v>37</v>
      </c>
      <c r="AX192" s="13" t="s">
        <v>74</v>
      </c>
      <c r="AY192" s="238" t="s">
        <v>189</v>
      </c>
    </row>
    <row r="193" spans="2:51" s="14" customFormat="1" ht="13.5">
      <c r="B193" s="239"/>
      <c r="C193" s="240"/>
      <c r="D193" s="219" t="s">
        <v>198</v>
      </c>
      <c r="E193" s="241" t="s">
        <v>21</v>
      </c>
      <c r="F193" s="242" t="s">
        <v>204</v>
      </c>
      <c r="G193" s="240"/>
      <c r="H193" s="243">
        <v>1.48</v>
      </c>
      <c r="I193" s="244"/>
      <c r="J193" s="240"/>
      <c r="K193" s="240"/>
      <c r="L193" s="245"/>
      <c r="M193" s="246"/>
      <c r="N193" s="247"/>
      <c r="O193" s="247"/>
      <c r="P193" s="247"/>
      <c r="Q193" s="247"/>
      <c r="R193" s="247"/>
      <c r="S193" s="247"/>
      <c r="T193" s="248"/>
      <c r="AT193" s="249" t="s">
        <v>198</v>
      </c>
      <c r="AU193" s="249" t="s">
        <v>101</v>
      </c>
      <c r="AV193" s="14" t="s">
        <v>101</v>
      </c>
      <c r="AW193" s="14" t="s">
        <v>37</v>
      </c>
      <c r="AX193" s="14" t="s">
        <v>74</v>
      </c>
      <c r="AY193" s="249" t="s">
        <v>189</v>
      </c>
    </row>
    <row r="194" spans="2:51" s="15" customFormat="1" ht="13.5">
      <c r="B194" s="250"/>
      <c r="C194" s="251"/>
      <c r="D194" s="219" t="s">
        <v>198</v>
      </c>
      <c r="E194" s="252" t="s">
        <v>137</v>
      </c>
      <c r="F194" s="253" t="s">
        <v>205</v>
      </c>
      <c r="G194" s="251"/>
      <c r="H194" s="254">
        <v>1.48</v>
      </c>
      <c r="I194" s="255"/>
      <c r="J194" s="251"/>
      <c r="K194" s="251"/>
      <c r="L194" s="256"/>
      <c r="M194" s="257"/>
      <c r="N194" s="258"/>
      <c r="O194" s="258"/>
      <c r="P194" s="258"/>
      <c r="Q194" s="258"/>
      <c r="R194" s="258"/>
      <c r="S194" s="258"/>
      <c r="T194" s="259"/>
      <c r="AT194" s="260" t="s">
        <v>198</v>
      </c>
      <c r="AU194" s="260" t="s">
        <v>101</v>
      </c>
      <c r="AV194" s="15" t="s">
        <v>131</v>
      </c>
      <c r="AW194" s="15" t="s">
        <v>37</v>
      </c>
      <c r="AX194" s="15" t="s">
        <v>81</v>
      </c>
      <c r="AY194" s="260" t="s">
        <v>189</v>
      </c>
    </row>
    <row r="195" spans="2:63" s="11" customFormat="1" ht="29.85" customHeight="1">
      <c r="B195" s="189"/>
      <c r="C195" s="190"/>
      <c r="D195" s="191" t="s">
        <v>73</v>
      </c>
      <c r="E195" s="203" t="s">
        <v>83</v>
      </c>
      <c r="F195" s="203" t="s">
        <v>259</v>
      </c>
      <c r="G195" s="190"/>
      <c r="H195" s="190"/>
      <c r="I195" s="193"/>
      <c r="J195" s="204">
        <f>BK195</f>
        <v>0</v>
      </c>
      <c r="K195" s="190"/>
      <c r="L195" s="195"/>
      <c r="M195" s="196"/>
      <c r="N195" s="197"/>
      <c r="O195" s="197"/>
      <c r="P195" s="198">
        <f>P196</f>
        <v>0</v>
      </c>
      <c r="Q195" s="197"/>
      <c r="R195" s="198">
        <f>R196</f>
        <v>4.3598556</v>
      </c>
      <c r="S195" s="197"/>
      <c r="T195" s="199">
        <f>T196</f>
        <v>0</v>
      </c>
      <c r="AR195" s="200" t="s">
        <v>81</v>
      </c>
      <c r="AT195" s="201" t="s">
        <v>73</v>
      </c>
      <c r="AU195" s="201" t="s">
        <v>81</v>
      </c>
      <c r="AY195" s="200" t="s">
        <v>189</v>
      </c>
      <c r="BK195" s="202">
        <f>BK196</f>
        <v>0</v>
      </c>
    </row>
    <row r="196" spans="2:63" s="11" customFormat="1" ht="14.85" customHeight="1">
      <c r="B196" s="189"/>
      <c r="C196" s="190"/>
      <c r="D196" s="191" t="s">
        <v>73</v>
      </c>
      <c r="E196" s="203" t="s">
        <v>260</v>
      </c>
      <c r="F196" s="203" t="s">
        <v>261</v>
      </c>
      <c r="G196" s="190"/>
      <c r="H196" s="190"/>
      <c r="I196" s="193"/>
      <c r="J196" s="204">
        <f>BK196</f>
        <v>0</v>
      </c>
      <c r="K196" s="190"/>
      <c r="L196" s="195"/>
      <c r="M196" s="196"/>
      <c r="N196" s="197"/>
      <c r="O196" s="197"/>
      <c r="P196" s="198">
        <f>SUM(P197:P236)</f>
        <v>0</v>
      </c>
      <c r="Q196" s="197"/>
      <c r="R196" s="198">
        <f>SUM(R197:R236)</f>
        <v>4.3598556</v>
      </c>
      <c r="S196" s="197"/>
      <c r="T196" s="199">
        <f>SUM(T197:T236)</f>
        <v>0</v>
      </c>
      <c r="AR196" s="200" t="s">
        <v>81</v>
      </c>
      <c r="AT196" s="201" t="s">
        <v>73</v>
      </c>
      <c r="AU196" s="201" t="s">
        <v>83</v>
      </c>
      <c r="AY196" s="200" t="s">
        <v>189</v>
      </c>
      <c r="BK196" s="202">
        <f>SUM(BK197:BK236)</f>
        <v>0</v>
      </c>
    </row>
    <row r="197" spans="2:65" s="1" customFormat="1" ht="25.5" customHeight="1">
      <c r="B197" s="42"/>
      <c r="C197" s="205" t="s">
        <v>262</v>
      </c>
      <c r="D197" s="205" t="s">
        <v>193</v>
      </c>
      <c r="E197" s="206" t="s">
        <v>263</v>
      </c>
      <c r="F197" s="207" t="s">
        <v>264</v>
      </c>
      <c r="G197" s="208" t="s">
        <v>104</v>
      </c>
      <c r="H197" s="209">
        <v>0.225</v>
      </c>
      <c r="I197" s="210"/>
      <c r="J197" s="211">
        <f>ROUND(I197*H197,2)</f>
        <v>0</v>
      </c>
      <c r="K197" s="207" t="s">
        <v>196</v>
      </c>
      <c r="L197" s="62"/>
      <c r="M197" s="212" t="s">
        <v>21</v>
      </c>
      <c r="N197" s="213" t="s">
        <v>45</v>
      </c>
      <c r="O197" s="43"/>
      <c r="P197" s="214">
        <f>O197*H197</f>
        <v>0</v>
      </c>
      <c r="Q197" s="214">
        <v>2.16</v>
      </c>
      <c r="R197" s="214">
        <f>Q197*H197</f>
        <v>0.48600000000000004</v>
      </c>
      <c r="S197" s="214">
        <v>0</v>
      </c>
      <c r="T197" s="215">
        <f>S197*H197</f>
        <v>0</v>
      </c>
      <c r="AR197" s="25" t="s">
        <v>131</v>
      </c>
      <c r="AT197" s="25" t="s">
        <v>193</v>
      </c>
      <c r="AU197" s="25" t="s">
        <v>101</v>
      </c>
      <c r="AY197" s="25" t="s">
        <v>189</v>
      </c>
      <c r="BE197" s="216">
        <f>IF(N197="základní",J197,0)</f>
        <v>0</v>
      </c>
      <c r="BF197" s="216">
        <f>IF(N197="snížená",J197,0)</f>
        <v>0</v>
      </c>
      <c r="BG197" s="216">
        <f>IF(N197="zákl. přenesená",J197,0)</f>
        <v>0</v>
      </c>
      <c r="BH197" s="216">
        <f>IF(N197="sníž. přenesená",J197,0)</f>
        <v>0</v>
      </c>
      <c r="BI197" s="216">
        <f>IF(N197="nulová",J197,0)</f>
        <v>0</v>
      </c>
      <c r="BJ197" s="25" t="s">
        <v>81</v>
      </c>
      <c r="BK197" s="216">
        <f>ROUND(I197*H197,2)</f>
        <v>0</v>
      </c>
      <c r="BL197" s="25" t="s">
        <v>131</v>
      </c>
      <c r="BM197" s="25" t="s">
        <v>265</v>
      </c>
    </row>
    <row r="198" spans="2:51" s="12" customFormat="1" ht="13.5">
      <c r="B198" s="217"/>
      <c r="C198" s="218"/>
      <c r="D198" s="219" t="s">
        <v>198</v>
      </c>
      <c r="E198" s="220" t="s">
        <v>21</v>
      </c>
      <c r="F198" s="221" t="s">
        <v>266</v>
      </c>
      <c r="G198" s="218"/>
      <c r="H198" s="220" t="s">
        <v>21</v>
      </c>
      <c r="I198" s="222"/>
      <c r="J198" s="218"/>
      <c r="K198" s="218"/>
      <c r="L198" s="223"/>
      <c r="M198" s="224"/>
      <c r="N198" s="225"/>
      <c r="O198" s="225"/>
      <c r="P198" s="225"/>
      <c r="Q198" s="225"/>
      <c r="R198" s="225"/>
      <c r="S198" s="225"/>
      <c r="T198" s="226"/>
      <c r="AT198" s="227" t="s">
        <v>198</v>
      </c>
      <c r="AU198" s="227" t="s">
        <v>101</v>
      </c>
      <c r="AV198" s="12" t="s">
        <v>81</v>
      </c>
      <c r="AW198" s="12" t="s">
        <v>37</v>
      </c>
      <c r="AX198" s="12" t="s">
        <v>74</v>
      </c>
      <c r="AY198" s="227" t="s">
        <v>189</v>
      </c>
    </row>
    <row r="199" spans="2:51" s="13" customFormat="1" ht="13.5">
      <c r="B199" s="228"/>
      <c r="C199" s="229"/>
      <c r="D199" s="219" t="s">
        <v>198</v>
      </c>
      <c r="E199" s="230" t="s">
        <v>21</v>
      </c>
      <c r="F199" s="231" t="s">
        <v>21</v>
      </c>
      <c r="G199" s="229"/>
      <c r="H199" s="232">
        <v>0</v>
      </c>
      <c r="I199" s="233"/>
      <c r="J199" s="229"/>
      <c r="K199" s="229"/>
      <c r="L199" s="234"/>
      <c r="M199" s="235"/>
      <c r="N199" s="236"/>
      <c r="O199" s="236"/>
      <c r="P199" s="236"/>
      <c r="Q199" s="236"/>
      <c r="R199" s="236"/>
      <c r="S199" s="236"/>
      <c r="T199" s="237"/>
      <c r="AT199" s="238" t="s">
        <v>198</v>
      </c>
      <c r="AU199" s="238" t="s">
        <v>101</v>
      </c>
      <c r="AV199" s="13" t="s">
        <v>83</v>
      </c>
      <c r="AW199" s="13" t="s">
        <v>37</v>
      </c>
      <c r="AX199" s="13" t="s">
        <v>74</v>
      </c>
      <c r="AY199" s="238" t="s">
        <v>189</v>
      </c>
    </row>
    <row r="200" spans="2:51" s="12" customFormat="1" ht="13.5">
      <c r="B200" s="217"/>
      <c r="C200" s="218"/>
      <c r="D200" s="219" t="s">
        <v>198</v>
      </c>
      <c r="E200" s="220" t="s">
        <v>21</v>
      </c>
      <c r="F200" s="221" t="s">
        <v>201</v>
      </c>
      <c r="G200" s="218"/>
      <c r="H200" s="220" t="s">
        <v>21</v>
      </c>
      <c r="I200" s="222"/>
      <c r="J200" s="218"/>
      <c r="K200" s="218"/>
      <c r="L200" s="223"/>
      <c r="M200" s="224"/>
      <c r="N200" s="225"/>
      <c r="O200" s="225"/>
      <c r="P200" s="225"/>
      <c r="Q200" s="225"/>
      <c r="R200" s="225"/>
      <c r="S200" s="225"/>
      <c r="T200" s="226"/>
      <c r="AT200" s="227" t="s">
        <v>198</v>
      </c>
      <c r="AU200" s="227" t="s">
        <v>101</v>
      </c>
      <c r="AV200" s="12" t="s">
        <v>81</v>
      </c>
      <c r="AW200" s="12" t="s">
        <v>37</v>
      </c>
      <c r="AX200" s="12" t="s">
        <v>74</v>
      </c>
      <c r="AY200" s="227" t="s">
        <v>189</v>
      </c>
    </row>
    <row r="201" spans="2:51" s="12" customFormat="1" ht="13.5">
      <c r="B201" s="217"/>
      <c r="C201" s="218"/>
      <c r="D201" s="219" t="s">
        <v>198</v>
      </c>
      <c r="E201" s="220" t="s">
        <v>21</v>
      </c>
      <c r="F201" s="221" t="s">
        <v>202</v>
      </c>
      <c r="G201" s="218"/>
      <c r="H201" s="220" t="s">
        <v>21</v>
      </c>
      <c r="I201" s="222"/>
      <c r="J201" s="218"/>
      <c r="K201" s="218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198</v>
      </c>
      <c r="AU201" s="227" t="s">
        <v>101</v>
      </c>
      <c r="AV201" s="12" t="s">
        <v>81</v>
      </c>
      <c r="AW201" s="12" t="s">
        <v>37</v>
      </c>
      <c r="AX201" s="12" t="s">
        <v>74</v>
      </c>
      <c r="AY201" s="227" t="s">
        <v>189</v>
      </c>
    </row>
    <row r="202" spans="2:51" s="13" customFormat="1" ht="13.5">
      <c r="B202" s="228"/>
      <c r="C202" s="229"/>
      <c r="D202" s="219" t="s">
        <v>198</v>
      </c>
      <c r="E202" s="230" t="s">
        <v>21</v>
      </c>
      <c r="F202" s="231" t="s">
        <v>267</v>
      </c>
      <c r="G202" s="229"/>
      <c r="H202" s="232">
        <v>0.225</v>
      </c>
      <c r="I202" s="233"/>
      <c r="J202" s="229"/>
      <c r="K202" s="229"/>
      <c r="L202" s="234"/>
      <c r="M202" s="235"/>
      <c r="N202" s="236"/>
      <c r="O202" s="236"/>
      <c r="P202" s="236"/>
      <c r="Q202" s="236"/>
      <c r="R202" s="236"/>
      <c r="S202" s="236"/>
      <c r="T202" s="237"/>
      <c r="AT202" s="238" t="s">
        <v>198</v>
      </c>
      <c r="AU202" s="238" t="s">
        <v>101</v>
      </c>
      <c r="AV202" s="13" t="s">
        <v>83</v>
      </c>
      <c r="AW202" s="13" t="s">
        <v>37</v>
      </c>
      <c r="AX202" s="13" t="s">
        <v>74</v>
      </c>
      <c r="AY202" s="238" t="s">
        <v>189</v>
      </c>
    </row>
    <row r="203" spans="2:51" s="14" customFormat="1" ht="13.5">
      <c r="B203" s="239"/>
      <c r="C203" s="240"/>
      <c r="D203" s="219" t="s">
        <v>198</v>
      </c>
      <c r="E203" s="241" t="s">
        <v>21</v>
      </c>
      <c r="F203" s="242" t="s">
        <v>204</v>
      </c>
      <c r="G203" s="240"/>
      <c r="H203" s="243">
        <v>0.225</v>
      </c>
      <c r="I203" s="244"/>
      <c r="J203" s="240"/>
      <c r="K203" s="240"/>
      <c r="L203" s="245"/>
      <c r="M203" s="246"/>
      <c r="N203" s="247"/>
      <c r="O203" s="247"/>
      <c r="P203" s="247"/>
      <c r="Q203" s="247"/>
      <c r="R203" s="247"/>
      <c r="S203" s="247"/>
      <c r="T203" s="248"/>
      <c r="AT203" s="249" t="s">
        <v>198</v>
      </c>
      <c r="AU203" s="249" t="s">
        <v>101</v>
      </c>
      <c r="AV203" s="14" t="s">
        <v>101</v>
      </c>
      <c r="AW203" s="14" t="s">
        <v>37</v>
      </c>
      <c r="AX203" s="14" t="s">
        <v>74</v>
      </c>
      <c r="AY203" s="249" t="s">
        <v>189</v>
      </c>
    </row>
    <row r="204" spans="2:51" s="15" customFormat="1" ht="13.5">
      <c r="B204" s="250"/>
      <c r="C204" s="251"/>
      <c r="D204" s="219" t="s">
        <v>198</v>
      </c>
      <c r="E204" s="252" t="s">
        <v>21</v>
      </c>
      <c r="F204" s="253" t="s">
        <v>205</v>
      </c>
      <c r="G204" s="251"/>
      <c r="H204" s="254">
        <v>0.225</v>
      </c>
      <c r="I204" s="255"/>
      <c r="J204" s="251"/>
      <c r="K204" s="251"/>
      <c r="L204" s="256"/>
      <c r="M204" s="257"/>
      <c r="N204" s="258"/>
      <c r="O204" s="258"/>
      <c r="P204" s="258"/>
      <c r="Q204" s="258"/>
      <c r="R204" s="258"/>
      <c r="S204" s="258"/>
      <c r="T204" s="259"/>
      <c r="AT204" s="260" t="s">
        <v>198</v>
      </c>
      <c r="AU204" s="260" t="s">
        <v>101</v>
      </c>
      <c r="AV204" s="15" t="s">
        <v>131</v>
      </c>
      <c r="AW204" s="15" t="s">
        <v>37</v>
      </c>
      <c r="AX204" s="15" t="s">
        <v>81</v>
      </c>
      <c r="AY204" s="260" t="s">
        <v>189</v>
      </c>
    </row>
    <row r="205" spans="2:65" s="1" customFormat="1" ht="25.5" customHeight="1">
      <c r="B205" s="42"/>
      <c r="C205" s="205" t="s">
        <v>268</v>
      </c>
      <c r="D205" s="205" t="s">
        <v>193</v>
      </c>
      <c r="E205" s="206" t="s">
        <v>269</v>
      </c>
      <c r="F205" s="207" t="s">
        <v>270</v>
      </c>
      <c r="G205" s="208" t="s">
        <v>104</v>
      </c>
      <c r="H205" s="209">
        <v>1.5</v>
      </c>
      <c r="I205" s="210"/>
      <c r="J205" s="211">
        <f>ROUND(I205*H205,2)</f>
        <v>0</v>
      </c>
      <c r="K205" s="207" t="s">
        <v>196</v>
      </c>
      <c r="L205" s="62"/>
      <c r="M205" s="212" t="s">
        <v>21</v>
      </c>
      <c r="N205" s="213" t="s">
        <v>45</v>
      </c>
      <c r="O205" s="43"/>
      <c r="P205" s="214">
        <f>O205*H205</f>
        <v>0</v>
      </c>
      <c r="Q205" s="214">
        <v>2.45329</v>
      </c>
      <c r="R205" s="214">
        <f>Q205*H205</f>
        <v>3.679935</v>
      </c>
      <c r="S205" s="214">
        <v>0</v>
      </c>
      <c r="T205" s="215">
        <f>S205*H205</f>
        <v>0</v>
      </c>
      <c r="AR205" s="25" t="s">
        <v>131</v>
      </c>
      <c r="AT205" s="25" t="s">
        <v>193</v>
      </c>
      <c r="AU205" s="25" t="s">
        <v>101</v>
      </c>
      <c r="AY205" s="25" t="s">
        <v>189</v>
      </c>
      <c r="BE205" s="216">
        <f>IF(N205="základní",J205,0)</f>
        <v>0</v>
      </c>
      <c r="BF205" s="216">
        <f>IF(N205="snížená",J205,0)</f>
        <v>0</v>
      </c>
      <c r="BG205" s="216">
        <f>IF(N205="zákl. přenesená",J205,0)</f>
        <v>0</v>
      </c>
      <c r="BH205" s="216">
        <f>IF(N205="sníž. přenesená",J205,0)</f>
        <v>0</v>
      </c>
      <c r="BI205" s="216">
        <f>IF(N205="nulová",J205,0)</f>
        <v>0</v>
      </c>
      <c r="BJ205" s="25" t="s">
        <v>81</v>
      </c>
      <c r="BK205" s="216">
        <f>ROUND(I205*H205,2)</f>
        <v>0</v>
      </c>
      <c r="BL205" s="25" t="s">
        <v>131</v>
      </c>
      <c r="BM205" s="25" t="s">
        <v>271</v>
      </c>
    </row>
    <row r="206" spans="2:51" s="12" customFormat="1" ht="13.5">
      <c r="B206" s="217"/>
      <c r="C206" s="218"/>
      <c r="D206" s="219" t="s">
        <v>198</v>
      </c>
      <c r="E206" s="220" t="s">
        <v>21</v>
      </c>
      <c r="F206" s="221" t="s">
        <v>272</v>
      </c>
      <c r="G206" s="218"/>
      <c r="H206" s="220" t="s">
        <v>21</v>
      </c>
      <c r="I206" s="222"/>
      <c r="J206" s="218"/>
      <c r="K206" s="218"/>
      <c r="L206" s="223"/>
      <c r="M206" s="224"/>
      <c r="N206" s="225"/>
      <c r="O206" s="225"/>
      <c r="P206" s="225"/>
      <c r="Q206" s="225"/>
      <c r="R206" s="225"/>
      <c r="S206" s="225"/>
      <c r="T206" s="226"/>
      <c r="AT206" s="227" t="s">
        <v>198</v>
      </c>
      <c r="AU206" s="227" t="s">
        <v>101</v>
      </c>
      <c r="AV206" s="12" t="s">
        <v>81</v>
      </c>
      <c r="AW206" s="12" t="s">
        <v>37</v>
      </c>
      <c r="AX206" s="12" t="s">
        <v>74</v>
      </c>
      <c r="AY206" s="227" t="s">
        <v>189</v>
      </c>
    </row>
    <row r="207" spans="2:51" s="13" customFormat="1" ht="13.5">
      <c r="B207" s="228"/>
      <c r="C207" s="229"/>
      <c r="D207" s="219" t="s">
        <v>198</v>
      </c>
      <c r="E207" s="230" t="s">
        <v>21</v>
      </c>
      <c r="F207" s="231" t="s">
        <v>21</v>
      </c>
      <c r="G207" s="229"/>
      <c r="H207" s="232">
        <v>0</v>
      </c>
      <c r="I207" s="233"/>
      <c r="J207" s="229"/>
      <c r="K207" s="229"/>
      <c r="L207" s="234"/>
      <c r="M207" s="235"/>
      <c r="N207" s="236"/>
      <c r="O207" s="236"/>
      <c r="P207" s="236"/>
      <c r="Q207" s="236"/>
      <c r="R207" s="236"/>
      <c r="S207" s="236"/>
      <c r="T207" s="237"/>
      <c r="AT207" s="238" t="s">
        <v>198</v>
      </c>
      <c r="AU207" s="238" t="s">
        <v>101</v>
      </c>
      <c r="AV207" s="13" t="s">
        <v>83</v>
      </c>
      <c r="AW207" s="13" t="s">
        <v>37</v>
      </c>
      <c r="AX207" s="13" t="s">
        <v>74</v>
      </c>
      <c r="AY207" s="238" t="s">
        <v>189</v>
      </c>
    </row>
    <row r="208" spans="2:51" s="12" customFormat="1" ht="13.5">
      <c r="B208" s="217"/>
      <c r="C208" s="218"/>
      <c r="D208" s="219" t="s">
        <v>198</v>
      </c>
      <c r="E208" s="220" t="s">
        <v>21</v>
      </c>
      <c r="F208" s="221" t="s">
        <v>201</v>
      </c>
      <c r="G208" s="218"/>
      <c r="H208" s="220" t="s">
        <v>21</v>
      </c>
      <c r="I208" s="222"/>
      <c r="J208" s="218"/>
      <c r="K208" s="218"/>
      <c r="L208" s="223"/>
      <c r="M208" s="224"/>
      <c r="N208" s="225"/>
      <c r="O208" s="225"/>
      <c r="P208" s="225"/>
      <c r="Q208" s="225"/>
      <c r="R208" s="225"/>
      <c r="S208" s="225"/>
      <c r="T208" s="226"/>
      <c r="AT208" s="227" t="s">
        <v>198</v>
      </c>
      <c r="AU208" s="227" t="s">
        <v>101</v>
      </c>
      <c r="AV208" s="12" t="s">
        <v>81</v>
      </c>
      <c r="AW208" s="12" t="s">
        <v>37</v>
      </c>
      <c r="AX208" s="12" t="s">
        <v>74</v>
      </c>
      <c r="AY208" s="227" t="s">
        <v>189</v>
      </c>
    </row>
    <row r="209" spans="2:51" s="12" customFormat="1" ht="13.5">
      <c r="B209" s="217"/>
      <c r="C209" s="218"/>
      <c r="D209" s="219" t="s">
        <v>198</v>
      </c>
      <c r="E209" s="220" t="s">
        <v>21</v>
      </c>
      <c r="F209" s="221" t="s">
        <v>202</v>
      </c>
      <c r="G209" s="218"/>
      <c r="H209" s="220" t="s">
        <v>21</v>
      </c>
      <c r="I209" s="222"/>
      <c r="J209" s="218"/>
      <c r="K209" s="218"/>
      <c r="L209" s="223"/>
      <c r="M209" s="224"/>
      <c r="N209" s="225"/>
      <c r="O209" s="225"/>
      <c r="P209" s="225"/>
      <c r="Q209" s="225"/>
      <c r="R209" s="225"/>
      <c r="S209" s="225"/>
      <c r="T209" s="226"/>
      <c r="AT209" s="227" t="s">
        <v>198</v>
      </c>
      <c r="AU209" s="227" t="s">
        <v>101</v>
      </c>
      <c r="AV209" s="12" t="s">
        <v>81</v>
      </c>
      <c r="AW209" s="12" t="s">
        <v>37</v>
      </c>
      <c r="AX209" s="12" t="s">
        <v>74</v>
      </c>
      <c r="AY209" s="227" t="s">
        <v>189</v>
      </c>
    </row>
    <row r="210" spans="2:51" s="13" customFormat="1" ht="13.5">
      <c r="B210" s="228"/>
      <c r="C210" s="229"/>
      <c r="D210" s="219" t="s">
        <v>198</v>
      </c>
      <c r="E210" s="230" t="s">
        <v>21</v>
      </c>
      <c r="F210" s="231" t="s">
        <v>273</v>
      </c>
      <c r="G210" s="229"/>
      <c r="H210" s="232">
        <v>1.5</v>
      </c>
      <c r="I210" s="233"/>
      <c r="J210" s="229"/>
      <c r="K210" s="229"/>
      <c r="L210" s="234"/>
      <c r="M210" s="235"/>
      <c r="N210" s="236"/>
      <c r="O210" s="236"/>
      <c r="P210" s="236"/>
      <c r="Q210" s="236"/>
      <c r="R210" s="236"/>
      <c r="S210" s="236"/>
      <c r="T210" s="237"/>
      <c r="AT210" s="238" t="s">
        <v>198</v>
      </c>
      <c r="AU210" s="238" t="s">
        <v>101</v>
      </c>
      <c r="AV210" s="13" t="s">
        <v>83</v>
      </c>
      <c r="AW210" s="13" t="s">
        <v>37</v>
      </c>
      <c r="AX210" s="13" t="s">
        <v>74</v>
      </c>
      <c r="AY210" s="238" t="s">
        <v>189</v>
      </c>
    </row>
    <row r="211" spans="2:51" s="14" customFormat="1" ht="13.5">
      <c r="B211" s="239"/>
      <c r="C211" s="240"/>
      <c r="D211" s="219" t="s">
        <v>198</v>
      </c>
      <c r="E211" s="241" t="s">
        <v>21</v>
      </c>
      <c r="F211" s="242" t="s">
        <v>204</v>
      </c>
      <c r="G211" s="240"/>
      <c r="H211" s="243">
        <v>1.5</v>
      </c>
      <c r="I211" s="244"/>
      <c r="J211" s="240"/>
      <c r="K211" s="240"/>
      <c r="L211" s="245"/>
      <c r="M211" s="246"/>
      <c r="N211" s="247"/>
      <c r="O211" s="247"/>
      <c r="P211" s="247"/>
      <c r="Q211" s="247"/>
      <c r="R211" s="247"/>
      <c r="S211" s="247"/>
      <c r="T211" s="248"/>
      <c r="AT211" s="249" t="s">
        <v>198</v>
      </c>
      <c r="AU211" s="249" t="s">
        <v>101</v>
      </c>
      <c r="AV211" s="14" t="s">
        <v>101</v>
      </c>
      <c r="AW211" s="14" t="s">
        <v>37</v>
      </c>
      <c r="AX211" s="14" t="s">
        <v>74</v>
      </c>
      <c r="AY211" s="249" t="s">
        <v>189</v>
      </c>
    </row>
    <row r="212" spans="2:51" s="15" customFormat="1" ht="13.5">
      <c r="B212" s="250"/>
      <c r="C212" s="251"/>
      <c r="D212" s="219" t="s">
        <v>198</v>
      </c>
      <c r="E212" s="252" t="s">
        <v>21</v>
      </c>
      <c r="F212" s="253" t="s">
        <v>205</v>
      </c>
      <c r="G212" s="251"/>
      <c r="H212" s="254">
        <v>1.5</v>
      </c>
      <c r="I212" s="255"/>
      <c r="J212" s="251"/>
      <c r="K212" s="251"/>
      <c r="L212" s="256"/>
      <c r="M212" s="257"/>
      <c r="N212" s="258"/>
      <c r="O212" s="258"/>
      <c r="P212" s="258"/>
      <c r="Q212" s="258"/>
      <c r="R212" s="258"/>
      <c r="S212" s="258"/>
      <c r="T212" s="259"/>
      <c r="AT212" s="260" t="s">
        <v>198</v>
      </c>
      <c r="AU212" s="260" t="s">
        <v>101</v>
      </c>
      <c r="AV212" s="15" t="s">
        <v>131</v>
      </c>
      <c r="AW212" s="15" t="s">
        <v>37</v>
      </c>
      <c r="AX212" s="15" t="s">
        <v>81</v>
      </c>
      <c r="AY212" s="260" t="s">
        <v>189</v>
      </c>
    </row>
    <row r="213" spans="2:65" s="1" customFormat="1" ht="38.25" customHeight="1">
      <c r="B213" s="42"/>
      <c r="C213" s="205" t="s">
        <v>191</v>
      </c>
      <c r="D213" s="205" t="s">
        <v>193</v>
      </c>
      <c r="E213" s="206" t="s">
        <v>274</v>
      </c>
      <c r="F213" s="207" t="s">
        <v>275</v>
      </c>
      <c r="G213" s="208" t="s">
        <v>276</v>
      </c>
      <c r="H213" s="209">
        <v>3</v>
      </c>
      <c r="I213" s="210"/>
      <c r="J213" s="211">
        <f>ROUND(I213*H213,2)</f>
        <v>0</v>
      </c>
      <c r="K213" s="207" t="s">
        <v>196</v>
      </c>
      <c r="L213" s="62"/>
      <c r="M213" s="212" t="s">
        <v>21</v>
      </c>
      <c r="N213" s="213" t="s">
        <v>45</v>
      </c>
      <c r="O213" s="43"/>
      <c r="P213" s="214">
        <f>O213*H213</f>
        <v>0</v>
      </c>
      <c r="Q213" s="214">
        <v>0.00103</v>
      </c>
      <c r="R213" s="214">
        <f>Q213*H213</f>
        <v>0.0030900000000000003</v>
      </c>
      <c r="S213" s="214">
        <v>0</v>
      </c>
      <c r="T213" s="215">
        <f>S213*H213</f>
        <v>0</v>
      </c>
      <c r="AR213" s="25" t="s">
        <v>131</v>
      </c>
      <c r="AT213" s="25" t="s">
        <v>193</v>
      </c>
      <c r="AU213" s="25" t="s">
        <v>101</v>
      </c>
      <c r="AY213" s="25" t="s">
        <v>189</v>
      </c>
      <c r="BE213" s="216">
        <f>IF(N213="základní",J213,0)</f>
        <v>0</v>
      </c>
      <c r="BF213" s="216">
        <f>IF(N213="snížená",J213,0)</f>
        <v>0</v>
      </c>
      <c r="BG213" s="216">
        <f>IF(N213="zákl. přenesená",J213,0)</f>
        <v>0</v>
      </c>
      <c r="BH213" s="216">
        <f>IF(N213="sníž. přenesená",J213,0)</f>
        <v>0</v>
      </c>
      <c r="BI213" s="216">
        <f>IF(N213="nulová",J213,0)</f>
        <v>0</v>
      </c>
      <c r="BJ213" s="25" t="s">
        <v>81</v>
      </c>
      <c r="BK213" s="216">
        <f>ROUND(I213*H213,2)</f>
        <v>0</v>
      </c>
      <c r="BL213" s="25" t="s">
        <v>131</v>
      </c>
      <c r="BM213" s="25" t="s">
        <v>277</v>
      </c>
    </row>
    <row r="214" spans="2:51" s="12" customFormat="1" ht="13.5">
      <c r="B214" s="217"/>
      <c r="C214" s="218"/>
      <c r="D214" s="219" t="s">
        <v>198</v>
      </c>
      <c r="E214" s="220" t="s">
        <v>21</v>
      </c>
      <c r="F214" s="221" t="s">
        <v>278</v>
      </c>
      <c r="G214" s="218"/>
      <c r="H214" s="220" t="s">
        <v>21</v>
      </c>
      <c r="I214" s="222"/>
      <c r="J214" s="218"/>
      <c r="K214" s="218"/>
      <c r="L214" s="223"/>
      <c r="M214" s="224"/>
      <c r="N214" s="225"/>
      <c r="O214" s="225"/>
      <c r="P214" s="225"/>
      <c r="Q214" s="225"/>
      <c r="R214" s="225"/>
      <c r="S214" s="225"/>
      <c r="T214" s="226"/>
      <c r="AT214" s="227" t="s">
        <v>198</v>
      </c>
      <c r="AU214" s="227" t="s">
        <v>101</v>
      </c>
      <c r="AV214" s="12" t="s">
        <v>81</v>
      </c>
      <c r="AW214" s="12" t="s">
        <v>37</v>
      </c>
      <c r="AX214" s="12" t="s">
        <v>74</v>
      </c>
      <c r="AY214" s="227" t="s">
        <v>189</v>
      </c>
    </row>
    <row r="215" spans="2:51" s="13" customFormat="1" ht="13.5">
      <c r="B215" s="228"/>
      <c r="C215" s="229"/>
      <c r="D215" s="219" t="s">
        <v>198</v>
      </c>
      <c r="E215" s="230" t="s">
        <v>21</v>
      </c>
      <c r="F215" s="231" t="s">
        <v>21</v>
      </c>
      <c r="G215" s="229"/>
      <c r="H215" s="232">
        <v>0</v>
      </c>
      <c r="I215" s="233"/>
      <c r="J215" s="229"/>
      <c r="K215" s="229"/>
      <c r="L215" s="234"/>
      <c r="M215" s="235"/>
      <c r="N215" s="236"/>
      <c r="O215" s="236"/>
      <c r="P215" s="236"/>
      <c r="Q215" s="236"/>
      <c r="R215" s="236"/>
      <c r="S215" s="236"/>
      <c r="T215" s="237"/>
      <c r="AT215" s="238" t="s">
        <v>198</v>
      </c>
      <c r="AU215" s="238" t="s">
        <v>101</v>
      </c>
      <c r="AV215" s="13" t="s">
        <v>83</v>
      </c>
      <c r="AW215" s="13" t="s">
        <v>37</v>
      </c>
      <c r="AX215" s="13" t="s">
        <v>74</v>
      </c>
      <c r="AY215" s="238" t="s">
        <v>189</v>
      </c>
    </row>
    <row r="216" spans="2:51" s="12" customFormat="1" ht="13.5">
      <c r="B216" s="217"/>
      <c r="C216" s="218"/>
      <c r="D216" s="219" t="s">
        <v>198</v>
      </c>
      <c r="E216" s="220" t="s">
        <v>21</v>
      </c>
      <c r="F216" s="221" t="s">
        <v>272</v>
      </c>
      <c r="G216" s="218"/>
      <c r="H216" s="220" t="s">
        <v>21</v>
      </c>
      <c r="I216" s="222"/>
      <c r="J216" s="218"/>
      <c r="K216" s="218"/>
      <c r="L216" s="223"/>
      <c r="M216" s="224"/>
      <c r="N216" s="225"/>
      <c r="O216" s="225"/>
      <c r="P216" s="225"/>
      <c r="Q216" s="225"/>
      <c r="R216" s="225"/>
      <c r="S216" s="225"/>
      <c r="T216" s="226"/>
      <c r="AT216" s="227" t="s">
        <v>198</v>
      </c>
      <c r="AU216" s="227" t="s">
        <v>101</v>
      </c>
      <c r="AV216" s="12" t="s">
        <v>81</v>
      </c>
      <c r="AW216" s="12" t="s">
        <v>37</v>
      </c>
      <c r="AX216" s="12" t="s">
        <v>74</v>
      </c>
      <c r="AY216" s="227" t="s">
        <v>189</v>
      </c>
    </row>
    <row r="217" spans="2:51" s="12" customFormat="1" ht="13.5">
      <c r="B217" s="217"/>
      <c r="C217" s="218"/>
      <c r="D217" s="219" t="s">
        <v>198</v>
      </c>
      <c r="E217" s="220" t="s">
        <v>21</v>
      </c>
      <c r="F217" s="221" t="s">
        <v>201</v>
      </c>
      <c r="G217" s="218"/>
      <c r="H217" s="220" t="s">
        <v>21</v>
      </c>
      <c r="I217" s="222"/>
      <c r="J217" s="218"/>
      <c r="K217" s="218"/>
      <c r="L217" s="223"/>
      <c r="M217" s="224"/>
      <c r="N217" s="225"/>
      <c r="O217" s="225"/>
      <c r="P217" s="225"/>
      <c r="Q217" s="225"/>
      <c r="R217" s="225"/>
      <c r="S217" s="225"/>
      <c r="T217" s="226"/>
      <c r="AT217" s="227" t="s">
        <v>198</v>
      </c>
      <c r="AU217" s="227" t="s">
        <v>101</v>
      </c>
      <c r="AV217" s="12" t="s">
        <v>81</v>
      </c>
      <c r="AW217" s="12" t="s">
        <v>37</v>
      </c>
      <c r="AX217" s="12" t="s">
        <v>74</v>
      </c>
      <c r="AY217" s="227" t="s">
        <v>189</v>
      </c>
    </row>
    <row r="218" spans="2:51" s="12" customFormat="1" ht="13.5">
      <c r="B218" s="217"/>
      <c r="C218" s="218"/>
      <c r="D218" s="219" t="s">
        <v>198</v>
      </c>
      <c r="E218" s="220" t="s">
        <v>21</v>
      </c>
      <c r="F218" s="221" t="s">
        <v>202</v>
      </c>
      <c r="G218" s="218"/>
      <c r="H218" s="220" t="s">
        <v>21</v>
      </c>
      <c r="I218" s="222"/>
      <c r="J218" s="218"/>
      <c r="K218" s="218"/>
      <c r="L218" s="223"/>
      <c r="M218" s="224"/>
      <c r="N218" s="225"/>
      <c r="O218" s="225"/>
      <c r="P218" s="225"/>
      <c r="Q218" s="225"/>
      <c r="R218" s="225"/>
      <c r="S218" s="225"/>
      <c r="T218" s="226"/>
      <c r="AT218" s="227" t="s">
        <v>198</v>
      </c>
      <c r="AU218" s="227" t="s">
        <v>101</v>
      </c>
      <c r="AV218" s="12" t="s">
        <v>81</v>
      </c>
      <c r="AW218" s="12" t="s">
        <v>37</v>
      </c>
      <c r="AX218" s="12" t="s">
        <v>74</v>
      </c>
      <c r="AY218" s="227" t="s">
        <v>189</v>
      </c>
    </row>
    <row r="219" spans="2:51" s="13" customFormat="1" ht="13.5">
      <c r="B219" s="228"/>
      <c r="C219" s="229"/>
      <c r="D219" s="219" t="s">
        <v>198</v>
      </c>
      <c r="E219" s="230" t="s">
        <v>21</v>
      </c>
      <c r="F219" s="231" t="s">
        <v>279</v>
      </c>
      <c r="G219" s="229"/>
      <c r="H219" s="232">
        <v>3</v>
      </c>
      <c r="I219" s="233"/>
      <c r="J219" s="229"/>
      <c r="K219" s="229"/>
      <c r="L219" s="234"/>
      <c r="M219" s="235"/>
      <c r="N219" s="236"/>
      <c r="O219" s="236"/>
      <c r="P219" s="236"/>
      <c r="Q219" s="236"/>
      <c r="R219" s="236"/>
      <c r="S219" s="236"/>
      <c r="T219" s="237"/>
      <c r="AT219" s="238" t="s">
        <v>198</v>
      </c>
      <c r="AU219" s="238" t="s">
        <v>101</v>
      </c>
      <c r="AV219" s="13" t="s">
        <v>83</v>
      </c>
      <c r="AW219" s="13" t="s">
        <v>37</v>
      </c>
      <c r="AX219" s="13" t="s">
        <v>74</v>
      </c>
      <c r="AY219" s="238" t="s">
        <v>189</v>
      </c>
    </row>
    <row r="220" spans="2:51" s="14" customFormat="1" ht="13.5">
      <c r="B220" s="239"/>
      <c r="C220" s="240"/>
      <c r="D220" s="219" t="s">
        <v>198</v>
      </c>
      <c r="E220" s="241" t="s">
        <v>21</v>
      </c>
      <c r="F220" s="242" t="s">
        <v>204</v>
      </c>
      <c r="G220" s="240"/>
      <c r="H220" s="243">
        <v>3</v>
      </c>
      <c r="I220" s="244"/>
      <c r="J220" s="240"/>
      <c r="K220" s="240"/>
      <c r="L220" s="245"/>
      <c r="M220" s="246"/>
      <c r="N220" s="247"/>
      <c r="O220" s="247"/>
      <c r="P220" s="247"/>
      <c r="Q220" s="247"/>
      <c r="R220" s="247"/>
      <c r="S220" s="247"/>
      <c r="T220" s="248"/>
      <c r="AT220" s="249" t="s">
        <v>198</v>
      </c>
      <c r="AU220" s="249" t="s">
        <v>101</v>
      </c>
      <c r="AV220" s="14" t="s">
        <v>101</v>
      </c>
      <c r="AW220" s="14" t="s">
        <v>37</v>
      </c>
      <c r="AX220" s="14" t="s">
        <v>74</v>
      </c>
      <c r="AY220" s="249" t="s">
        <v>189</v>
      </c>
    </row>
    <row r="221" spans="2:51" s="15" customFormat="1" ht="13.5">
      <c r="B221" s="250"/>
      <c r="C221" s="251"/>
      <c r="D221" s="219" t="s">
        <v>198</v>
      </c>
      <c r="E221" s="252" t="s">
        <v>100</v>
      </c>
      <c r="F221" s="253" t="s">
        <v>205</v>
      </c>
      <c r="G221" s="251"/>
      <c r="H221" s="254">
        <v>3</v>
      </c>
      <c r="I221" s="255"/>
      <c r="J221" s="251"/>
      <c r="K221" s="251"/>
      <c r="L221" s="256"/>
      <c r="M221" s="257"/>
      <c r="N221" s="258"/>
      <c r="O221" s="258"/>
      <c r="P221" s="258"/>
      <c r="Q221" s="258"/>
      <c r="R221" s="258"/>
      <c r="S221" s="258"/>
      <c r="T221" s="259"/>
      <c r="AT221" s="260" t="s">
        <v>198</v>
      </c>
      <c r="AU221" s="260" t="s">
        <v>101</v>
      </c>
      <c r="AV221" s="15" t="s">
        <v>131</v>
      </c>
      <c r="AW221" s="15" t="s">
        <v>37</v>
      </c>
      <c r="AX221" s="15" t="s">
        <v>81</v>
      </c>
      <c r="AY221" s="260" t="s">
        <v>189</v>
      </c>
    </row>
    <row r="222" spans="2:65" s="1" customFormat="1" ht="38.25" customHeight="1">
      <c r="B222" s="42"/>
      <c r="C222" s="205" t="s">
        <v>280</v>
      </c>
      <c r="D222" s="205" t="s">
        <v>193</v>
      </c>
      <c r="E222" s="206" t="s">
        <v>281</v>
      </c>
      <c r="F222" s="207" t="s">
        <v>282</v>
      </c>
      <c r="G222" s="208" t="s">
        <v>276</v>
      </c>
      <c r="H222" s="209">
        <v>3</v>
      </c>
      <c r="I222" s="210"/>
      <c r="J222" s="211">
        <f>ROUND(I222*H222,2)</f>
        <v>0</v>
      </c>
      <c r="K222" s="207" t="s">
        <v>196</v>
      </c>
      <c r="L222" s="62"/>
      <c r="M222" s="212" t="s">
        <v>21</v>
      </c>
      <c r="N222" s="213" t="s">
        <v>45</v>
      </c>
      <c r="O222" s="43"/>
      <c r="P222" s="214">
        <f>O222*H222</f>
        <v>0</v>
      </c>
      <c r="Q222" s="214">
        <v>0</v>
      </c>
      <c r="R222" s="214">
        <f>Q222*H222</f>
        <v>0</v>
      </c>
      <c r="S222" s="214">
        <v>0</v>
      </c>
      <c r="T222" s="215">
        <f>S222*H222</f>
        <v>0</v>
      </c>
      <c r="AR222" s="25" t="s">
        <v>131</v>
      </c>
      <c r="AT222" s="25" t="s">
        <v>193</v>
      </c>
      <c r="AU222" s="25" t="s">
        <v>101</v>
      </c>
      <c r="AY222" s="25" t="s">
        <v>189</v>
      </c>
      <c r="BE222" s="216">
        <f>IF(N222="základní",J222,0)</f>
        <v>0</v>
      </c>
      <c r="BF222" s="216">
        <f>IF(N222="snížená",J222,0)</f>
        <v>0</v>
      </c>
      <c r="BG222" s="216">
        <f>IF(N222="zákl. přenesená",J222,0)</f>
        <v>0</v>
      </c>
      <c r="BH222" s="216">
        <f>IF(N222="sníž. přenesená",J222,0)</f>
        <v>0</v>
      </c>
      <c r="BI222" s="216">
        <f>IF(N222="nulová",J222,0)</f>
        <v>0</v>
      </c>
      <c r="BJ222" s="25" t="s">
        <v>81</v>
      </c>
      <c r="BK222" s="216">
        <f>ROUND(I222*H222,2)</f>
        <v>0</v>
      </c>
      <c r="BL222" s="25" t="s">
        <v>131</v>
      </c>
      <c r="BM222" s="25" t="s">
        <v>283</v>
      </c>
    </row>
    <row r="223" spans="2:51" s="12" customFormat="1" ht="13.5">
      <c r="B223" s="217"/>
      <c r="C223" s="218"/>
      <c r="D223" s="219" t="s">
        <v>198</v>
      </c>
      <c r="E223" s="220" t="s">
        <v>21</v>
      </c>
      <c r="F223" s="221" t="s">
        <v>278</v>
      </c>
      <c r="G223" s="218"/>
      <c r="H223" s="220" t="s">
        <v>21</v>
      </c>
      <c r="I223" s="222"/>
      <c r="J223" s="218"/>
      <c r="K223" s="218"/>
      <c r="L223" s="223"/>
      <c r="M223" s="224"/>
      <c r="N223" s="225"/>
      <c r="O223" s="225"/>
      <c r="P223" s="225"/>
      <c r="Q223" s="225"/>
      <c r="R223" s="225"/>
      <c r="S223" s="225"/>
      <c r="T223" s="226"/>
      <c r="AT223" s="227" t="s">
        <v>198</v>
      </c>
      <c r="AU223" s="227" t="s">
        <v>101</v>
      </c>
      <c r="AV223" s="12" t="s">
        <v>81</v>
      </c>
      <c r="AW223" s="12" t="s">
        <v>37</v>
      </c>
      <c r="AX223" s="12" t="s">
        <v>74</v>
      </c>
      <c r="AY223" s="227" t="s">
        <v>189</v>
      </c>
    </row>
    <row r="224" spans="2:51" s="13" customFormat="1" ht="13.5">
      <c r="B224" s="228"/>
      <c r="C224" s="229"/>
      <c r="D224" s="219" t="s">
        <v>198</v>
      </c>
      <c r="E224" s="230" t="s">
        <v>21</v>
      </c>
      <c r="F224" s="231" t="s">
        <v>21</v>
      </c>
      <c r="G224" s="229"/>
      <c r="H224" s="232">
        <v>0</v>
      </c>
      <c r="I224" s="233"/>
      <c r="J224" s="229"/>
      <c r="K224" s="229"/>
      <c r="L224" s="234"/>
      <c r="M224" s="235"/>
      <c r="N224" s="236"/>
      <c r="O224" s="236"/>
      <c r="P224" s="236"/>
      <c r="Q224" s="236"/>
      <c r="R224" s="236"/>
      <c r="S224" s="236"/>
      <c r="T224" s="237"/>
      <c r="AT224" s="238" t="s">
        <v>198</v>
      </c>
      <c r="AU224" s="238" t="s">
        <v>101</v>
      </c>
      <c r="AV224" s="13" t="s">
        <v>83</v>
      </c>
      <c r="AW224" s="13" t="s">
        <v>37</v>
      </c>
      <c r="AX224" s="13" t="s">
        <v>74</v>
      </c>
      <c r="AY224" s="238" t="s">
        <v>189</v>
      </c>
    </row>
    <row r="225" spans="2:51" s="13" customFormat="1" ht="13.5">
      <c r="B225" s="228"/>
      <c r="C225" s="229"/>
      <c r="D225" s="219" t="s">
        <v>198</v>
      </c>
      <c r="E225" s="230" t="s">
        <v>21</v>
      </c>
      <c r="F225" s="231" t="s">
        <v>100</v>
      </c>
      <c r="G225" s="229"/>
      <c r="H225" s="232">
        <v>3</v>
      </c>
      <c r="I225" s="233"/>
      <c r="J225" s="229"/>
      <c r="K225" s="229"/>
      <c r="L225" s="234"/>
      <c r="M225" s="235"/>
      <c r="N225" s="236"/>
      <c r="O225" s="236"/>
      <c r="P225" s="236"/>
      <c r="Q225" s="236"/>
      <c r="R225" s="236"/>
      <c r="S225" s="236"/>
      <c r="T225" s="237"/>
      <c r="AT225" s="238" t="s">
        <v>198</v>
      </c>
      <c r="AU225" s="238" t="s">
        <v>101</v>
      </c>
      <c r="AV225" s="13" t="s">
        <v>83</v>
      </c>
      <c r="AW225" s="13" t="s">
        <v>37</v>
      </c>
      <c r="AX225" s="13" t="s">
        <v>74</v>
      </c>
      <c r="AY225" s="238" t="s">
        <v>189</v>
      </c>
    </row>
    <row r="226" spans="2:51" s="15" customFormat="1" ht="13.5">
      <c r="B226" s="250"/>
      <c r="C226" s="251"/>
      <c r="D226" s="219" t="s">
        <v>198</v>
      </c>
      <c r="E226" s="252" t="s">
        <v>21</v>
      </c>
      <c r="F226" s="253" t="s">
        <v>205</v>
      </c>
      <c r="G226" s="251"/>
      <c r="H226" s="254">
        <v>3</v>
      </c>
      <c r="I226" s="255"/>
      <c r="J226" s="251"/>
      <c r="K226" s="251"/>
      <c r="L226" s="256"/>
      <c r="M226" s="257"/>
      <c r="N226" s="258"/>
      <c r="O226" s="258"/>
      <c r="P226" s="258"/>
      <c r="Q226" s="258"/>
      <c r="R226" s="258"/>
      <c r="S226" s="258"/>
      <c r="T226" s="259"/>
      <c r="AT226" s="260" t="s">
        <v>198</v>
      </c>
      <c r="AU226" s="260" t="s">
        <v>101</v>
      </c>
      <c r="AV226" s="15" t="s">
        <v>131</v>
      </c>
      <c r="AW226" s="15" t="s">
        <v>37</v>
      </c>
      <c r="AX226" s="15" t="s">
        <v>81</v>
      </c>
      <c r="AY226" s="260" t="s">
        <v>189</v>
      </c>
    </row>
    <row r="227" spans="2:65" s="1" customFormat="1" ht="16.5" customHeight="1">
      <c r="B227" s="42"/>
      <c r="C227" s="205" t="s">
        <v>10</v>
      </c>
      <c r="D227" s="205" t="s">
        <v>193</v>
      </c>
      <c r="E227" s="206" t="s">
        <v>284</v>
      </c>
      <c r="F227" s="207" t="s">
        <v>285</v>
      </c>
      <c r="G227" s="208" t="s">
        <v>250</v>
      </c>
      <c r="H227" s="209">
        <v>0.18</v>
      </c>
      <c r="I227" s="210"/>
      <c r="J227" s="211">
        <f>ROUND(I227*H227,2)</f>
        <v>0</v>
      </c>
      <c r="K227" s="207" t="s">
        <v>196</v>
      </c>
      <c r="L227" s="62"/>
      <c r="M227" s="212" t="s">
        <v>21</v>
      </c>
      <c r="N227" s="213" t="s">
        <v>45</v>
      </c>
      <c r="O227" s="43"/>
      <c r="P227" s="214">
        <f>O227*H227</f>
        <v>0</v>
      </c>
      <c r="Q227" s="214">
        <v>1.06017</v>
      </c>
      <c r="R227" s="214">
        <f>Q227*H227</f>
        <v>0.19083060000000002</v>
      </c>
      <c r="S227" s="214">
        <v>0</v>
      </c>
      <c r="T227" s="215">
        <f>S227*H227</f>
        <v>0</v>
      </c>
      <c r="AR227" s="25" t="s">
        <v>131</v>
      </c>
      <c r="AT227" s="25" t="s">
        <v>193</v>
      </c>
      <c r="AU227" s="25" t="s">
        <v>101</v>
      </c>
      <c r="AY227" s="25" t="s">
        <v>189</v>
      </c>
      <c r="BE227" s="216">
        <f>IF(N227="základní",J227,0)</f>
        <v>0</v>
      </c>
      <c r="BF227" s="216">
        <f>IF(N227="snížená",J227,0)</f>
        <v>0</v>
      </c>
      <c r="BG227" s="216">
        <f>IF(N227="zákl. přenesená",J227,0)</f>
        <v>0</v>
      </c>
      <c r="BH227" s="216">
        <f>IF(N227="sníž. přenesená",J227,0)</f>
        <v>0</v>
      </c>
      <c r="BI227" s="216">
        <f>IF(N227="nulová",J227,0)</f>
        <v>0</v>
      </c>
      <c r="BJ227" s="25" t="s">
        <v>81</v>
      </c>
      <c r="BK227" s="216">
        <f>ROUND(I227*H227,2)</f>
        <v>0</v>
      </c>
      <c r="BL227" s="25" t="s">
        <v>131</v>
      </c>
      <c r="BM227" s="25" t="s">
        <v>286</v>
      </c>
    </row>
    <row r="228" spans="2:51" s="12" customFormat="1" ht="13.5">
      <c r="B228" s="217"/>
      <c r="C228" s="218"/>
      <c r="D228" s="219" t="s">
        <v>198</v>
      </c>
      <c r="E228" s="220" t="s">
        <v>21</v>
      </c>
      <c r="F228" s="221" t="s">
        <v>287</v>
      </c>
      <c r="G228" s="218"/>
      <c r="H228" s="220" t="s">
        <v>21</v>
      </c>
      <c r="I228" s="222"/>
      <c r="J228" s="218"/>
      <c r="K228" s="218"/>
      <c r="L228" s="223"/>
      <c r="M228" s="224"/>
      <c r="N228" s="225"/>
      <c r="O228" s="225"/>
      <c r="P228" s="225"/>
      <c r="Q228" s="225"/>
      <c r="R228" s="225"/>
      <c r="S228" s="225"/>
      <c r="T228" s="226"/>
      <c r="AT228" s="227" t="s">
        <v>198</v>
      </c>
      <c r="AU228" s="227" t="s">
        <v>101</v>
      </c>
      <c r="AV228" s="12" t="s">
        <v>81</v>
      </c>
      <c r="AW228" s="12" t="s">
        <v>37</v>
      </c>
      <c r="AX228" s="12" t="s">
        <v>74</v>
      </c>
      <c r="AY228" s="227" t="s">
        <v>189</v>
      </c>
    </row>
    <row r="229" spans="2:51" s="13" customFormat="1" ht="13.5">
      <c r="B229" s="228"/>
      <c r="C229" s="229"/>
      <c r="D229" s="219" t="s">
        <v>198</v>
      </c>
      <c r="E229" s="230" t="s">
        <v>21</v>
      </c>
      <c r="F229" s="231" t="s">
        <v>21</v>
      </c>
      <c r="G229" s="229"/>
      <c r="H229" s="232">
        <v>0</v>
      </c>
      <c r="I229" s="233"/>
      <c r="J229" s="229"/>
      <c r="K229" s="229"/>
      <c r="L229" s="234"/>
      <c r="M229" s="235"/>
      <c r="N229" s="236"/>
      <c r="O229" s="236"/>
      <c r="P229" s="236"/>
      <c r="Q229" s="236"/>
      <c r="R229" s="236"/>
      <c r="S229" s="236"/>
      <c r="T229" s="237"/>
      <c r="AT229" s="238" t="s">
        <v>198</v>
      </c>
      <c r="AU229" s="238" t="s">
        <v>101</v>
      </c>
      <c r="AV229" s="13" t="s">
        <v>83</v>
      </c>
      <c r="AW229" s="13" t="s">
        <v>37</v>
      </c>
      <c r="AX229" s="13" t="s">
        <v>74</v>
      </c>
      <c r="AY229" s="238" t="s">
        <v>189</v>
      </c>
    </row>
    <row r="230" spans="2:51" s="12" customFormat="1" ht="13.5">
      <c r="B230" s="217"/>
      <c r="C230" s="218"/>
      <c r="D230" s="219" t="s">
        <v>198</v>
      </c>
      <c r="E230" s="220" t="s">
        <v>21</v>
      </c>
      <c r="F230" s="221" t="s">
        <v>288</v>
      </c>
      <c r="G230" s="218"/>
      <c r="H230" s="220" t="s">
        <v>21</v>
      </c>
      <c r="I230" s="222"/>
      <c r="J230" s="218"/>
      <c r="K230" s="218"/>
      <c r="L230" s="223"/>
      <c r="M230" s="224"/>
      <c r="N230" s="225"/>
      <c r="O230" s="225"/>
      <c r="P230" s="225"/>
      <c r="Q230" s="225"/>
      <c r="R230" s="225"/>
      <c r="S230" s="225"/>
      <c r="T230" s="226"/>
      <c r="AT230" s="227" t="s">
        <v>198</v>
      </c>
      <c r="AU230" s="227" t="s">
        <v>101</v>
      </c>
      <c r="AV230" s="12" t="s">
        <v>81</v>
      </c>
      <c r="AW230" s="12" t="s">
        <v>37</v>
      </c>
      <c r="AX230" s="12" t="s">
        <v>74</v>
      </c>
      <c r="AY230" s="227" t="s">
        <v>189</v>
      </c>
    </row>
    <row r="231" spans="2:51" s="12" customFormat="1" ht="13.5">
      <c r="B231" s="217"/>
      <c r="C231" s="218"/>
      <c r="D231" s="219" t="s">
        <v>198</v>
      </c>
      <c r="E231" s="220" t="s">
        <v>21</v>
      </c>
      <c r="F231" s="221" t="s">
        <v>201</v>
      </c>
      <c r="G231" s="218"/>
      <c r="H231" s="220" t="s">
        <v>21</v>
      </c>
      <c r="I231" s="222"/>
      <c r="J231" s="218"/>
      <c r="K231" s="218"/>
      <c r="L231" s="223"/>
      <c r="M231" s="224"/>
      <c r="N231" s="225"/>
      <c r="O231" s="225"/>
      <c r="P231" s="225"/>
      <c r="Q231" s="225"/>
      <c r="R231" s="225"/>
      <c r="S231" s="225"/>
      <c r="T231" s="226"/>
      <c r="AT231" s="227" t="s">
        <v>198</v>
      </c>
      <c r="AU231" s="227" t="s">
        <v>101</v>
      </c>
      <c r="AV231" s="12" t="s">
        <v>81</v>
      </c>
      <c r="AW231" s="12" t="s">
        <v>37</v>
      </c>
      <c r="AX231" s="12" t="s">
        <v>74</v>
      </c>
      <c r="AY231" s="227" t="s">
        <v>189</v>
      </c>
    </row>
    <row r="232" spans="2:51" s="12" customFormat="1" ht="13.5">
      <c r="B232" s="217"/>
      <c r="C232" s="218"/>
      <c r="D232" s="219" t="s">
        <v>198</v>
      </c>
      <c r="E232" s="220" t="s">
        <v>21</v>
      </c>
      <c r="F232" s="221" t="s">
        <v>202</v>
      </c>
      <c r="G232" s="218"/>
      <c r="H232" s="220" t="s">
        <v>21</v>
      </c>
      <c r="I232" s="222"/>
      <c r="J232" s="218"/>
      <c r="K232" s="218"/>
      <c r="L232" s="223"/>
      <c r="M232" s="224"/>
      <c r="N232" s="225"/>
      <c r="O232" s="225"/>
      <c r="P232" s="225"/>
      <c r="Q232" s="225"/>
      <c r="R232" s="225"/>
      <c r="S232" s="225"/>
      <c r="T232" s="226"/>
      <c r="AT232" s="227" t="s">
        <v>198</v>
      </c>
      <c r="AU232" s="227" t="s">
        <v>101</v>
      </c>
      <c r="AV232" s="12" t="s">
        <v>81</v>
      </c>
      <c r="AW232" s="12" t="s">
        <v>37</v>
      </c>
      <c r="AX232" s="12" t="s">
        <v>74</v>
      </c>
      <c r="AY232" s="227" t="s">
        <v>189</v>
      </c>
    </row>
    <row r="233" spans="2:51" s="13" customFormat="1" ht="13.5">
      <c r="B233" s="228"/>
      <c r="C233" s="229"/>
      <c r="D233" s="219" t="s">
        <v>198</v>
      </c>
      <c r="E233" s="230" t="s">
        <v>21</v>
      </c>
      <c r="F233" s="231" t="s">
        <v>289</v>
      </c>
      <c r="G233" s="229"/>
      <c r="H233" s="232">
        <v>180</v>
      </c>
      <c r="I233" s="233"/>
      <c r="J233" s="229"/>
      <c r="K233" s="229"/>
      <c r="L233" s="234"/>
      <c r="M233" s="235"/>
      <c r="N233" s="236"/>
      <c r="O233" s="236"/>
      <c r="P233" s="236"/>
      <c r="Q233" s="236"/>
      <c r="R233" s="236"/>
      <c r="S233" s="236"/>
      <c r="T233" s="237"/>
      <c r="AT233" s="238" t="s">
        <v>198</v>
      </c>
      <c r="AU233" s="238" t="s">
        <v>101</v>
      </c>
      <c r="AV233" s="13" t="s">
        <v>83</v>
      </c>
      <c r="AW233" s="13" t="s">
        <v>37</v>
      </c>
      <c r="AX233" s="13" t="s">
        <v>74</v>
      </c>
      <c r="AY233" s="238" t="s">
        <v>189</v>
      </c>
    </row>
    <row r="234" spans="2:51" s="14" customFormat="1" ht="13.5">
      <c r="B234" s="239"/>
      <c r="C234" s="240"/>
      <c r="D234" s="219" t="s">
        <v>198</v>
      </c>
      <c r="E234" s="241" t="s">
        <v>21</v>
      </c>
      <c r="F234" s="242" t="s">
        <v>204</v>
      </c>
      <c r="G234" s="240"/>
      <c r="H234" s="243">
        <v>180</v>
      </c>
      <c r="I234" s="244"/>
      <c r="J234" s="240"/>
      <c r="K234" s="240"/>
      <c r="L234" s="245"/>
      <c r="M234" s="246"/>
      <c r="N234" s="247"/>
      <c r="O234" s="247"/>
      <c r="P234" s="247"/>
      <c r="Q234" s="247"/>
      <c r="R234" s="247"/>
      <c r="S234" s="247"/>
      <c r="T234" s="248"/>
      <c r="AT234" s="249" t="s">
        <v>198</v>
      </c>
      <c r="AU234" s="249" t="s">
        <v>101</v>
      </c>
      <c r="AV234" s="14" t="s">
        <v>101</v>
      </c>
      <c r="AW234" s="14" t="s">
        <v>37</v>
      </c>
      <c r="AX234" s="14" t="s">
        <v>74</v>
      </c>
      <c r="AY234" s="249" t="s">
        <v>189</v>
      </c>
    </row>
    <row r="235" spans="2:51" s="15" customFormat="1" ht="13.5">
      <c r="B235" s="250"/>
      <c r="C235" s="251"/>
      <c r="D235" s="219" t="s">
        <v>198</v>
      </c>
      <c r="E235" s="252" t="s">
        <v>135</v>
      </c>
      <c r="F235" s="253" t="s">
        <v>205</v>
      </c>
      <c r="G235" s="251"/>
      <c r="H235" s="254">
        <v>180</v>
      </c>
      <c r="I235" s="255"/>
      <c r="J235" s="251"/>
      <c r="K235" s="251"/>
      <c r="L235" s="256"/>
      <c r="M235" s="257"/>
      <c r="N235" s="258"/>
      <c r="O235" s="258"/>
      <c r="P235" s="258"/>
      <c r="Q235" s="258"/>
      <c r="R235" s="258"/>
      <c r="S235" s="258"/>
      <c r="T235" s="259"/>
      <c r="AT235" s="260" t="s">
        <v>198</v>
      </c>
      <c r="AU235" s="260" t="s">
        <v>101</v>
      </c>
      <c r="AV235" s="15" t="s">
        <v>131</v>
      </c>
      <c r="AW235" s="15" t="s">
        <v>37</v>
      </c>
      <c r="AX235" s="15" t="s">
        <v>74</v>
      </c>
      <c r="AY235" s="260" t="s">
        <v>189</v>
      </c>
    </row>
    <row r="236" spans="2:51" s="13" customFormat="1" ht="13.5">
      <c r="B236" s="228"/>
      <c r="C236" s="229"/>
      <c r="D236" s="219" t="s">
        <v>198</v>
      </c>
      <c r="E236" s="230" t="s">
        <v>21</v>
      </c>
      <c r="F236" s="231" t="s">
        <v>290</v>
      </c>
      <c r="G236" s="229"/>
      <c r="H236" s="232">
        <v>0.18</v>
      </c>
      <c r="I236" s="233"/>
      <c r="J236" s="229"/>
      <c r="K236" s="229"/>
      <c r="L236" s="234"/>
      <c r="M236" s="235"/>
      <c r="N236" s="236"/>
      <c r="O236" s="236"/>
      <c r="P236" s="236"/>
      <c r="Q236" s="236"/>
      <c r="R236" s="236"/>
      <c r="S236" s="236"/>
      <c r="T236" s="237"/>
      <c r="AT236" s="238" t="s">
        <v>198</v>
      </c>
      <c r="AU236" s="238" t="s">
        <v>101</v>
      </c>
      <c r="AV236" s="13" t="s">
        <v>83</v>
      </c>
      <c r="AW236" s="13" t="s">
        <v>37</v>
      </c>
      <c r="AX236" s="13" t="s">
        <v>81</v>
      </c>
      <c r="AY236" s="238" t="s">
        <v>189</v>
      </c>
    </row>
    <row r="237" spans="2:63" s="11" customFormat="1" ht="29.85" customHeight="1">
      <c r="B237" s="189"/>
      <c r="C237" s="190"/>
      <c r="D237" s="191" t="s">
        <v>73</v>
      </c>
      <c r="E237" s="203" t="s">
        <v>101</v>
      </c>
      <c r="F237" s="203" t="s">
        <v>291</v>
      </c>
      <c r="G237" s="190"/>
      <c r="H237" s="190"/>
      <c r="I237" s="193"/>
      <c r="J237" s="204">
        <f>BK237</f>
        <v>0</v>
      </c>
      <c r="K237" s="190"/>
      <c r="L237" s="195"/>
      <c r="M237" s="196"/>
      <c r="N237" s="197"/>
      <c r="O237" s="197"/>
      <c r="P237" s="198">
        <f>P238</f>
        <v>0</v>
      </c>
      <c r="Q237" s="197"/>
      <c r="R237" s="198">
        <f>R238</f>
        <v>3.174528</v>
      </c>
      <c r="S237" s="197"/>
      <c r="T237" s="199">
        <f>T238</f>
        <v>0</v>
      </c>
      <c r="AR237" s="200" t="s">
        <v>81</v>
      </c>
      <c r="AT237" s="201" t="s">
        <v>73</v>
      </c>
      <c r="AU237" s="201" t="s">
        <v>81</v>
      </c>
      <c r="AY237" s="200" t="s">
        <v>189</v>
      </c>
      <c r="BK237" s="202">
        <f>BK238</f>
        <v>0</v>
      </c>
    </row>
    <row r="238" spans="2:63" s="11" customFormat="1" ht="14.85" customHeight="1">
      <c r="B238" s="189"/>
      <c r="C238" s="190"/>
      <c r="D238" s="191" t="s">
        <v>73</v>
      </c>
      <c r="E238" s="203" t="s">
        <v>292</v>
      </c>
      <c r="F238" s="203" t="s">
        <v>293</v>
      </c>
      <c r="G238" s="190"/>
      <c r="H238" s="190"/>
      <c r="I238" s="193"/>
      <c r="J238" s="204">
        <f>BK238</f>
        <v>0</v>
      </c>
      <c r="K238" s="190"/>
      <c r="L238" s="195"/>
      <c r="M238" s="196"/>
      <c r="N238" s="197"/>
      <c r="O238" s="197"/>
      <c r="P238" s="198">
        <f>SUM(P239:P254)</f>
        <v>0</v>
      </c>
      <c r="Q238" s="197"/>
      <c r="R238" s="198">
        <f>SUM(R239:R254)</f>
        <v>3.174528</v>
      </c>
      <c r="S238" s="197"/>
      <c r="T238" s="199">
        <f>SUM(T239:T254)</f>
        <v>0</v>
      </c>
      <c r="AR238" s="200" t="s">
        <v>81</v>
      </c>
      <c r="AT238" s="201" t="s">
        <v>73</v>
      </c>
      <c r="AU238" s="201" t="s">
        <v>83</v>
      </c>
      <c r="AY238" s="200" t="s">
        <v>189</v>
      </c>
      <c r="BK238" s="202">
        <f>SUM(BK239:BK254)</f>
        <v>0</v>
      </c>
    </row>
    <row r="239" spans="2:65" s="1" customFormat="1" ht="25.5" customHeight="1">
      <c r="B239" s="42"/>
      <c r="C239" s="205" t="s">
        <v>216</v>
      </c>
      <c r="D239" s="205" t="s">
        <v>193</v>
      </c>
      <c r="E239" s="206" t="s">
        <v>294</v>
      </c>
      <c r="F239" s="207" t="s">
        <v>295</v>
      </c>
      <c r="G239" s="208" t="s">
        <v>104</v>
      </c>
      <c r="H239" s="209">
        <v>0.192</v>
      </c>
      <c r="I239" s="210"/>
      <c r="J239" s="211">
        <f>ROUND(I239*H239,2)</f>
        <v>0</v>
      </c>
      <c r="K239" s="207" t="s">
        <v>196</v>
      </c>
      <c r="L239" s="62"/>
      <c r="M239" s="212" t="s">
        <v>21</v>
      </c>
      <c r="N239" s="213" t="s">
        <v>45</v>
      </c>
      <c r="O239" s="43"/>
      <c r="P239" s="214">
        <f>O239*H239</f>
        <v>0</v>
      </c>
      <c r="Q239" s="214">
        <v>1.8775</v>
      </c>
      <c r="R239" s="214">
        <f>Q239*H239</f>
        <v>0.36048</v>
      </c>
      <c r="S239" s="214">
        <v>0</v>
      </c>
      <c r="T239" s="215">
        <f>S239*H239</f>
        <v>0</v>
      </c>
      <c r="AR239" s="25" t="s">
        <v>131</v>
      </c>
      <c r="AT239" s="25" t="s">
        <v>193</v>
      </c>
      <c r="AU239" s="25" t="s">
        <v>101</v>
      </c>
      <c r="AY239" s="25" t="s">
        <v>189</v>
      </c>
      <c r="BE239" s="216">
        <f>IF(N239="základní",J239,0)</f>
        <v>0</v>
      </c>
      <c r="BF239" s="216">
        <f>IF(N239="snížená",J239,0)</f>
        <v>0</v>
      </c>
      <c r="BG239" s="216">
        <f>IF(N239="zákl. přenesená",J239,0)</f>
        <v>0</v>
      </c>
      <c r="BH239" s="216">
        <f>IF(N239="sníž. přenesená",J239,0)</f>
        <v>0</v>
      </c>
      <c r="BI239" s="216">
        <f>IF(N239="nulová",J239,0)</f>
        <v>0</v>
      </c>
      <c r="BJ239" s="25" t="s">
        <v>81</v>
      </c>
      <c r="BK239" s="216">
        <f>ROUND(I239*H239,2)</f>
        <v>0</v>
      </c>
      <c r="BL239" s="25" t="s">
        <v>131</v>
      </c>
      <c r="BM239" s="25" t="s">
        <v>296</v>
      </c>
    </row>
    <row r="240" spans="2:51" s="12" customFormat="1" ht="13.5">
      <c r="B240" s="217"/>
      <c r="C240" s="218"/>
      <c r="D240" s="219" t="s">
        <v>198</v>
      </c>
      <c r="E240" s="220" t="s">
        <v>21</v>
      </c>
      <c r="F240" s="221" t="s">
        <v>297</v>
      </c>
      <c r="G240" s="218"/>
      <c r="H240" s="220" t="s">
        <v>21</v>
      </c>
      <c r="I240" s="222"/>
      <c r="J240" s="218"/>
      <c r="K240" s="218"/>
      <c r="L240" s="223"/>
      <c r="M240" s="224"/>
      <c r="N240" s="225"/>
      <c r="O240" s="225"/>
      <c r="P240" s="225"/>
      <c r="Q240" s="225"/>
      <c r="R240" s="225"/>
      <c r="S240" s="225"/>
      <c r="T240" s="226"/>
      <c r="AT240" s="227" t="s">
        <v>198</v>
      </c>
      <c r="AU240" s="227" t="s">
        <v>101</v>
      </c>
      <c r="AV240" s="12" t="s">
        <v>81</v>
      </c>
      <c r="AW240" s="12" t="s">
        <v>37</v>
      </c>
      <c r="AX240" s="12" t="s">
        <v>74</v>
      </c>
      <c r="AY240" s="227" t="s">
        <v>189</v>
      </c>
    </row>
    <row r="241" spans="2:51" s="13" customFormat="1" ht="13.5">
      <c r="B241" s="228"/>
      <c r="C241" s="229"/>
      <c r="D241" s="219" t="s">
        <v>198</v>
      </c>
      <c r="E241" s="230" t="s">
        <v>21</v>
      </c>
      <c r="F241" s="231" t="s">
        <v>21</v>
      </c>
      <c r="G241" s="229"/>
      <c r="H241" s="232">
        <v>0</v>
      </c>
      <c r="I241" s="233"/>
      <c r="J241" s="229"/>
      <c r="K241" s="229"/>
      <c r="L241" s="234"/>
      <c r="M241" s="235"/>
      <c r="N241" s="236"/>
      <c r="O241" s="236"/>
      <c r="P241" s="236"/>
      <c r="Q241" s="236"/>
      <c r="R241" s="236"/>
      <c r="S241" s="236"/>
      <c r="T241" s="237"/>
      <c r="AT241" s="238" t="s">
        <v>198</v>
      </c>
      <c r="AU241" s="238" t="s">
        <v>101</v>
      </c>
      <c r="AV241" s="13" t="s">
        <v>83</v>
      </c>
      <c r="AW241" s="13" t="s">
        <v>37</v>
      </c>
      <c r="AX241" s="13" t="s">
        <v>74</v>
      </c>
      <c r="AY241" s="238" t="s">
        <v>189</v>
      </c>
    </row>
    <row r="242" spans="2:51" s="12" customFormat="1" ht="13.5">
      <c r="B242" s="217"/>
      <c r="C242" s="218"/>
      <c r="D242" s="219" t="s">
        <v>198</v>
      </c>
      <c r="E242" s="220" t="s">
        <v>21</v>
      </c>
      <c r="F242" s="221" t="s">
        <v>201</v>
      </c>
      <c r="G242" s="218"/>
      <c r="H242" s="220" t="s">
        <v>21</v>
      </c>
      <c r="I242" s="222"/>
      <c r="J242" s="218"/>
      <c r="K242" s="218"/>
      <c r="L242" s="223"/>
      <c r="M242" s="224"/>
      <c r="N242" s="225"/>
      <c r="O242" s="225"/>
      <c r="P242" s="225"/>
      <c r="Q242" s="225"/>
      <c r="R242" s="225"/>
      <c r="S242" s="225"/>
      <c r="T242" s="226"/>
      <c r="AT242" s="227" t="s">
        <v>198</v>
      </c>
      <c r="AU242" s="227" t="s">
        <v>101</v>
      </c>
      <c r="AV242" s="12" t="s">
        <v>81</v>
      </c>
      <c r="AW242" s="12" t="s">
        <v>37</v>
      </c>
      <c r="AX242" s="12" t="s">
        <v>74</v>
      </c>
      <c r="AY242" s="227" t="s">
        <v>189</v>
      </c>
    </row>
    <row r="243" spans="2:51" s="12" customFormat="1" ht="13.5">
      <c r="B243" s="217"/>
      <c r="C243" s="218"/>
      <c r="D243" s="219" t="s">
        <v>198</v>
      </c>
      <c r="E243" s="220" t="s">
        <v>21</v>
      </c>
      <c r="F243" s="221" t="s">
        <v>202</v>
      </c>
      <c r="G243" s="218"/>
      <c r="H243" s="220" t="s">
        <v>21</v>
      </c>
      <c r="I243" s="222"/>
      <c r="J243" s="218"/>
      <c r="K243" s="218"/>
      <c r="L243" s="223"/>
      <c r="M243" s="224"/>
      <c r="N243" s="225"/>
      <c r="O243" s="225"/>
      <c r="P243" s="225"/>
      <c r="Q243" s="225"/>
      <c r="R243" s="225"/>
      <c r="S243" s="225"/>
      <c r="T243" s="226"/>
      <c r="AT243" s="227" t="s">
        <v>198</v>
      </c>
      <c r="AU243" s="227" t="s">
        <v>101</v>
      </c>
      <c r="AV243" s="12" t="s">
        <v>81</v>
      </c>
      <c r="AW243" s="12" t="s">
        <v>37</v>
      </c>
      <c r="AX243" s="12" t="s">
        <v>74</v>
      </c>
      <c r="AY243" s="227" t="s">
        <v>189</v>
      </c>
    </row>
    <row r="244" spans="2:51" s="13" customFormat="1" ht="13.5">
      <c r="B244" s="228"/>
      <c r="C244" s="229"/>
      <c r="D244" s="219" t="s">
        <v>198</v>
      </c>
      <c r="E244" s="230" t="s">
        <v>21</v>
      </c>
      <c r="F244" s="231" t="s">
        <v>298</v>
      </c>
      <c r="G244" s="229"/>
      <c r="H244" s="232">
        <v>0.192</v>
      </c>
      <c r="I244" s="233"/>
      <c r="J244" s="229"/>
      <c r="K244" s="229"/>
      <c r="L244" s="234"/>
      <c r="M244" s="235"/>
      <c r="N244" s="236"/>
      <c r="O244" s="236"/>
      <c r="P244" s="236"/>
      <c r="Q244" s="236"/>
      <c r="R244" s="236"/>
      <c r="S244" s="236"/>
      <c r="T244" s="237"/>
      <c r="AT244" s="238" t="s">
        <v>198</v>
      </c>
      <c r="AU244" s="238" t="s">
        <v>101</v>
      </c>
      <c r="AV244" s="13" t="s">
        <v>83</v>
      </c>
      <c r="AW244" s="13" t="s">
        <v>37</v>
      </c>
      <c r="AX244" s="13" t="s">
        <v>74</v>
      </c>
      <c r="AY244" s="238" t="s">
        <v>189</v>
      </c>
    </row>
    <row r="245" spans="2:51" s="14" customFormat="1" ht="13.5">
      <c r="B245" s="239"/>
      <c r="C245" s="240"/>
      <c r="D245" s="219" t="s">
        <v>198</v>
      </c>
      <c r="E245" s="241" t="s">
        <v>21</v>
      </c>
      <c r="F245" s="242" t="s">
        <v>204</v>
      </c>
      <c r="G245" s="240"/>
      <c r="H245" s="243">
        <v>0.192</v>
      </c>
      <c r="I245" s="244"/>
      <c r="J245" s="240"/>
      <c r="K245" s="240"/>
      <c r="L245" s="245"/>
      <c r="M245" s="246"/>
      <c r="N245" s="247"/>
      <c r="O245" s="247"/>
      <c r="P245" s="247"/>
      <c r="Q245" s="247"/>
      <c r="R245" s="247"/>
      <c r="S245" s="247"/>
      <c r="T245" s="248"/>
      <c r="AT245" s="249" t="s">
        <v>198</v>
      </c>
      <c r="AU245" s="249" t="s">
        <v>101</v>
      </c>
      <c r="AV245" s="14" t="s">
        <v>101</v>
      </c>
      <c r="AW245" s="14" t="s">
        <v>37</v>
      </c>
      <c r="AX245" s="14" t="s">
        <v>74</v>
      </c>
      <c r="AY245" s="249" t="s">
        <v>189</v>
      </c>
    </row>
    <row r="246" spans="2:51" s="15" customFormat="1" ht="13.5">
      <c r="B246" s="250"/>
      <c r="C246" s="251"/>
      <c r="D246" s="219" t="s">
        <v>198</v>
      </c>
      <c r="E246" s="252" t="s">
        <v>21</v>
      </c>
      <c r="F246" s="253" t="s">
        <v>205</v>
      </c>
      <c r="G246" s="251"/>
      <c r="H246" s="254">
        <v>0.192</v>
      </c>
      <c r="I246" s="255"/>
      <c r="J246" s="251"/>
      <c r="K246" s="251"/>
      <c r="L246" s="256"/>
      <c r="M246" s="257"/>
      <c r="N246" s="258"/>
      <c r="O246" s="258"/>
      <c r="P246" s="258"/>
      <c r="Q246" s="258"/>
      <c r="R246" s="258"/>
      <c r="S246" s="258"/>
      <c r="T246" s="259"/>
      <c r="AT246" s="260" t="s">
        <v>198</v>
      </c>
      <c r="AU246" s="260" t="s">
        <v>101</v>
      </c>
      <c r="AV246" s="15" t="s">
        <v>131</v>
      </c>
      <c r="AW246" s="15" t="s">
        <v>37</v>
      </c>
      <c r="AX246" s="15" t="s">
        <v>81</v>
      </c>
      <c r="AY246" s="260" t="s">
        <v>189</v>
      </c>
    </row>
    <row r="247" spans="2:65" s="1" customFormat="1" ht="25.5" customHeight="1">
      <c r="B247" s="42"/>
      <c r="C247" s="205" t="s">
        <v>241</v>
      </c>
      <c r="D247" s="205" t="s">
        <v>193</v>
      </c>
      <c r="E247" s="206" t="s">
        <v>299</v>
      </c>
      <c r="F247" s="207" t="s">
        <v>300</v>
      </c>
      <c r="G247" s="208" t="s">
        <v>104</v>
      </c>
      <c r="H247" s="209">
        <v>1.728</v>
      </c>
      <c r="I247" s="210"/>
      <c r="J247" s="211">
        <f>ROUND(I247*H247,2)</f>
        <v>0</v>
      </c>
      <c r="K247" s="207" t="s">
        <v>196</v>
      </c>
      <c r="L247" s="62"/>
      <c r="M247" s="212" t="s">
        <v>21</v>
      </c>
      <c r="N247" s="213" t="s">
        <v>45</v>
      </c>
      <c r="O247" s="43"/>
      <c r="P247" s="214">
        <f>O247*H247</f>
        <v>0</v>
      </c>
      <c r="Q247" s="214">
        <v>1.6285</v>
      </c>
      <c r="R247" s="214">
        <f>Q247*H247</f>
        <v>2.814048</v>
      </c>
      <c r="S247" s="214">
        <v>0</v>
      </c>
      <c r="T247" s="215">
        <f>S247*H247</f>
        <v>0</v>
      </c>
      <c r="AR247" s="25" t="s">
        <v>131</v>
      </c>
      <c r="AT247" s="25" t="s">
        <v>193</v>
      </c>
      <c r="AU247" s="25" t="s">
        <v>101</v>
      </c>
      <c r="AY247" s="25" t="s">
        <v>189</v>
      </c>
      <c r="BE247" s="216">
        <f>IF(N247="základní",J247,0)</f>
        <v>0</v>
      </c>
      <c r="BF247" s="216">
        <f>IF(N247="snížená",J247,0)</f>
        <v>0</v>
      </c>
      <c r="BG247" s="216">
        <f>IF(N247="zákl. přenesená",J247,0)</f>
        <v>0</v>
      </c>
      <c r="BH247" s="216">
        <f>IF(N247="sníž. přenesená",J247,0)</f>
        <v>0</v>
      </c>
      <c r="BI247" s="216">
        <f>IF(N247="nulová",J247,0)</f>
        <v>0</v>
      </c>
      <c r="BJ247" s="25" t="s">
        <v>81</v>
      </c>
      <c r="BK247" s="216">
        <f>ROUND(I247*H247,2)</f>
        <v>0</v>
      </c>
      <c r="BL247" s="25" t="s">
        <v>131</v>
      </c>
      <c r="BM247" s="25" t="s">
        <v>301</v>
      </c>
    </row>
    <row r="248" spans="2:51" s="12" customFormat="1" ht="13.5">
      <c r="B248" s="217"/>
      <c r="C248" s="218"/>
      <c r="D248" s="219" t="s">
        <v>198</v>
      </c>
      <c r="E248" s="220" t="s">
        <v>21</v>
      </c>
      <c r="F248" s="221" t="s">
        <v>302</v>
      </c>
      <c r="G248" s="218"/>
      <c r="H248" s="220" t="s">
        <v>21</v>
      </c>
      <c r="I248" s="222"/>
      <c r="J248" s="218"/>
      <c r="K248" s="218"/>
      <c r="L248" s="223"/>
      <c r="M248" s="224"/>
      <c r="N248" s="225"/>
      <c r="O248" s="225"/>
      <c r="P248" s="225"/>
      <c r="Q248" s="225"/>
      <c r="R248" s="225"/>
      <c r="S248" s="225"/>
      <c r="T248" s="226"/>
      <c r="AT248" s="227" t="s">
        <v>198</v>
      </c>
      <c r="AU248" s="227" t="s">
        <v>101</v>
      </c>
      <c r="AV248" s="12" t="s">
        <v>81</v>
      </c>
      <c r="AW248" s="12" t="s">
        <v>37</v>
      </c>
      <c r="AX248" s="12" t="s">
        <v>74</v>
      </c>
      <c r="AY248" s="227" t="s">
        <v>189</v>
      </c>
    </row>
    <row r="249" spans="2:51" s="13" customFormat="1" ht="13.5">
      <c r="B249" s="228"/>
      <c r="C249" s="229"/>
      <c r="D249" s="219" t="s">
        <v>198</v>
      </c>
      <c r="E249" s="230" t="s">
        <v>21</v>
      </c>
      <c r="F249" s="231" t="s">
        <v>21</v>
      </c>
      <c r="G249" s="229"/>
      <c r="H249" s="232">
        <v>0</v>
      </c>
      <c r="I249" s="233"/>
      <c r="J249" s="229"/>
      <c r="K249" s="229"/>
      <c r="L249" s="234"/>
      <c r="M249" s="235"/>
      <c r="N249" s="236"/>
      <c r="O249" s="236"/>
      <c r="P249" s="236"/>
      <c r="Q249" s="236"/>
      <c r="R249" s="236"/>
      <c r="S249" s="236"/>
      <c r="T249" s="237"/>
      <c r="AT249" s="238" t="s">
        <v>198</v>
      </c>
      <c r="AU249" s="238" t="s">
        <v>101</v>
      </c>
      <c r="AV249" s="13" t="s">
        <v>83</v>
      </c>
      <c r="AW249" s="13" t="s">
        <v>37</v>
      </c>
      <c r="AX249" s="13" t="s">
        <v>74</v>
      </c>
      <c r="AY249" s="238" t="s">
        <v>189</v>
      </c>
    </row>
    <row r="250" spans="2:51" s="12" customFormat="1" ht="13.5">
      <c r="B250" s="217"/>
      <c r="C250" s="218"/>
      <c r="D250" s="219" t="s">
        <v>198</v>
      </c>
      <c r="E250" s="220" t="s">
        <v>21</v>
      </c>
      <c r="F250" s="221" t="s">
        <v>201</v>
      </c>
      <c r="G250" s="218"/>
      <c r="H250" s="220" t="s">
        <v>21</v>
      </c>
      <c r="I250" s="222"/>
      <c r="J250" s="218"/>
      <c r="K250" s="218"/>
      <c r="L250" s="223"/>
      <c r="M250" s="224"/>
      <c r="N250" s="225"/>
      <c r="O250" s="225"/>
      <c r="P250" s="225"/>
      <c r="Q250" s="225"/>
      <c r="R250" s="225"/>
      <c r="S250" s="225"/>
      <c r="T250" s="226"/>
      <c r="AT250" s="227" t="s">
        <v>198</v>
      </c>
      <c r="AU250" s="227" t="s">
        <v>101</v>
      </c>
      <c r="AV250" s="12" t="s">
        <v>81</v>
      </c>
      <c r="AW250" s="12" t="s">
        <v>37</v>
      </c>
      <c r="AX250" s="12" t="s">
        <v>74</v>
      </c>
      <c r="AY250" s="227" t="s">
        <v>189</v>
      </c>
    </row>
    <row r="251" spans="2:51" s="12" customFormat="1" ht="13.5">
      <c r="B251" s="217"/>
      <c r="C251" s="218"/>
      <c r="D251" s="219" t="s">
        <v>198</v>
      </c>
      <c r="E251" s="220" t="s">
        <v>21</v>
      </c>
      <c r="F251" s="221" t="s">
        <v>202</v>
      </c>
      <c r="G251" s="218"/>
      <c r="H251" s="220" t="s">
        <v>21</v>
      </c>
      <c r="I251" s="222"/>
      <c r="J251" s="218"/>
      <c r="K251" s="218"/>
      <c r="L251" s="223"/>
      <c r="M251" s="224"/>
      <c r="N251" s="225"/>
      <c r="O251" s="225"/>
      <c r="P251" s="225"/>
      <c r="Q251" s="225"/>
      <c r="R251" s="225"/>
      <c r="S251" s="225"/>
      <c r="T251" s="226"/>
      <c r="AT251" s="227" t="s">
        <v>198</v>
      </c>
      <c r="AU251" s="227" t="s">
        <v>101</v>
      </c>
      <c r="AV251" s="12" t="s">
        <v>81</v>
      </c>
      <c r="AW251" s="12" t="s">
        <v>37</v>
      </c>
      <c r="AX251" s="12" t="s">
        <v>74</v>
      </c>
      <c r="AY251" s="227" t="s">
        <v>189</v>
      </c>
    </row>
    <row r="252" spans="2:51" s="13" customFormat="1" ht="13.5">
      <c r="B252" s="228"/>
      <c r="C252" s="229"/>
      <c r="D252" s="219" t="s">
        <v>198</v>
      </c>
      <c r="E252" s="230" t="s">
        <v>21</v>
      </c>
      <c r="F252" s="231" t="s">
        <v>303</v>
      </c>
      <c r="G252" s="229"/>
      <c r="H252" s="232">
        <v>1.728</v>
      </c>
      <c r="I252" s="233"/>
      <c r="J252" s="229"/>
      <c r="K252" s="229"/>
      <c r="L252" s="234"/>
      <c r="M252" s="235"/>
      <c r="N252" s="236"/>
      <c r="O252" s="236"/>
      <c r="P252" s="236"/>
      <c r="Q252" s="236"/>
      <c r="R252" s="236"/>
      <c r="S252" s="236"/>
      <c r="T252" s="237"/>
      <c r="AT252" s="238" t="s">
        <v>198</v>
      </c>
      <c r="AU252" s="238" t="s">
        <v>101</v>
      </c>
      <c r="AV252" s="13" t="s">
        <v>83</v>
      </c>
      <c r="AW252" s="13" t="s">
        <v>37</v>
      </c>
      <c r="AX252" s="13" t="s">
        <v>74</v>
      </c>
      <c r="AY252" s="238" t="s">
        <v>189</v>
      </c>
    </row>
    <row r="253" spans="2:51" s="14" customFormat="1" ht="13.5">
      <c r="B253" s="239"/>
      <c r="C253" s="240"/>
      <c r="D253" s="219" t="s">
        <v>198</v>
      </c>
      <c r="E253" s="241" t="s">
        <v>21</v>
      </c>
      <c r="F253" s="242" t="s">
        <v>204</v>
      </c>
      <c r="G253" s="240"/>
      <c r="H253" s="243">
        <v>1.728</v>
      </c>
      <c r="I253" s="244"/>
      <c r="J253" s="240"/>
      <c r="K253" s="240"/>
      <c r="L253" s="245"/>
      <c r="M253" s="246"/>
      <c r="N253" s="247"/>
      <c r="O253" s="247"/>
      <c r="P253" s="247"/>
      <c r="Q253" s="247"/>
      <c r="R253" s="247"/>
      <c r="S253" s="247"/>
      <c r="T253" s="248"/>
      <c r="AT253" s="249" t="s">
        <v>198</v>
      </c>
      <c r="AU253" s="249" t="s">
        <v>101</v>
      </c>
      <c r="AV253" s="14" t="s">
        <v>101</v>
      </c>
      <c r="AW253" s="14" t="s">
        <v>37</v>
      </c>
      <c r="AX253" s="14" t="s">
        <v>74</v>
      </c>
      <c r="AY253" s="249" t="s">
        <v>189</v>
      </c>
    </row>
    <row r="254" spans="2:51" s="15" customFormat="1" ht="13.5">
      <c r="B254" s="250"/>
      <c r="C254" s="251"/>
      <c r="D254" s="219" t="s">
        <v>198</v>
      </c>
      <c r="E254" s="252" t="s">
        <v>21</v>
      </c>
      <c r="F254" s="253" t="s">
        <v>205</v>
      </c>
      <c r="G254" s="251"/>
      <c r="H254" s="254">
        <v>1.728</v>
      </c>
      <c r="I254" s="255"/>
      <c r="J254" s="251"/>
      <c r="K254" s="251"/>
      <c r="L254" s="256"/>
      <c r="M254" s="257"/>
      <c r="N254" s="258"/>
      <c r="O254" s="258"/>
      <c r="P254" s="258"/>
      <c r="Q254" s="258"/>
      <c r="R254" s="258"/>
      <c r="S254" s="258"/>
      <c r="T254" s="259"/>
      <c r="AT254" s="260" t="s">
        <v>198</v>
      </c>
      <c r="AU254" s="260" t="s">
        <v>101</v>
      </c>
      <c r="AV254" s="15" t="s">
        <v>131</v>
      </c>
      <c r="AW254" s="15" t="s">
        <v>37</v>
      </c>
      <c r="AX254" s="15" t="s">
        <v>81</v>
      </c>
      <c r="AY254" s="260" t="s">
        <v>189</v>
      </c>
    </row>
    <row r="255" spans="2:63" s="11" customFormat="1" ht="29.85" customHeight="1">
      <c r="B255" s="189"/>
      <c r="C255" s="190"/>
      <c r="D255" s="191" t="s">
        <v>73</v>
      </c>
      <c r="E255" s="203" t="s">
        <v>229</v>
      </c>
      <c r="F255" s="203" t="s">
        <v>304</v>
      </c>
      <c r="G255" s="190"/>
      <c r="H255" s="190"/>
      <c r="I255" s="193"/>
      <c r="J255" s="204">
        <f>BK255</f>
        <v>0</v>
      </c>
      <c r="K255" s="190"/>
      <c r="L255" s="195"/>
      <c r="M255" s="196"/>
      <c r="N255" s="197"/>
      <c r="O255" s="197"/>
      <c r="P255" s="198">
        <f>P256+P288</f>
        <v>0</v>
      </c>
      <c r="Q255" s="197"/>
      <c r="R255" s="198">
        <f>R256+R288</f>
        <v>1.423775</v>
      </c>
      <c r="S255" s="197"/>
      <c r="T255" s="199">
        <f>T256+T288</f>
        <v>0</v>
      </c>
      <c r="AR255" s="200" t="s">
        <v>81</v>
      </c>
      <c r="AT255" s="201" t="s">
        <v>73</v>
      </c>
      <c r="AU255" s="201" t="s">
        <v>81</v>
      </c>
      <c r="AY255" s="200" t="s">
        <v>189</v>
      </c>
      <c r="BK255" s="202">
        <f>BK256+BK288</f>
        <v>0</v>
      </c>
    </row>
    <row r="256" spans="2:63" s="11" customFormat="1" ht="14.85" customHeight="1">
      <c r="B256" s="189"/>
      <c r="C256" s="190"/>
      <c r="D256" s="191" t="s">
        <v>73</v>
      </c>
      <c r="E256" s="203" t="s">
        <v>305</v>
      </c>
      <c r="F256" s="203" t="s">
        <v>306</v>
      </c>
      <c r="G256" s="190"/>
      <c r="H256" s="190"/>
      <c r="I256" s="193"/>
      <c r="J256" s="204">
        <f>BK256</f>
        <v>0</v>
      </c>
      <c r="K256" s="190"/>
      <c r="L256" s="195"/>
      <c r="M256" s="196"/>
      <c r="N256" s="197"/>
      <c r="O256" s="197"/>
      <c r="P256" s="198">
        <f>SUM(P257:P287)</f>
        <v>0</v>
      </c>
      <c r="Q256" s="197"/>
      <c r="R256" s="198">
        <f>SUM(R257:R287)</f>
        <v>0.40160000000000007</v>
      </c>
      <c r="S256" s="197"/>
      <c r="T256" s="199">
        <f>SUM(T257:T287)</f>
        <v>0</v>
      </c>
      <c r="AR256" s="200" t="s">
        <v>81</v>
      </c>
      <c r="AT256" s="201" t="s">
        <v>73</v>
      </c>
      <c r="AU256" s="201" t="s">
        <v>83</v>
      </c>
      <c r="AY256" s="200" t="s">
        <v>189</v>
      </c>
      <c r="BK256" s="202">
        <f>SUM(BK257:BK287)</f>
        <v>0</v>
      </c>
    </row>
    <row r="257" spans="2:65" s="1" customFormat="1" ht="25.5" customHeight="1">
      <c r="B257" s="42"/>
      <c r="C257" s="205" t="s">
        <v>307</v>
      </c>
      <c r="D257" s="205" t="s">
        <v>193</v>
      </c>
      <c r="E257" s="206" t="s">
        <v>308</v>
      </c>
      <c r="F257" s="207" t="s">
        <v>309</v>
      </c>
      <c r="G257" s="208" t="s">
        <v>276</v>
      </c>
      <c r="H257" s="209">
        <v>8</v>
      </c>
      <c r="I257" s="210"/>
      <c r="J257" s="211">
        <f>ROUND(I257*H257,2)</f>
        <v>0</v>
      </c>
      <c r="K257" s="207" t="s">
        <v>196</v>
      </c>
      <c r="L257" s="62"/>
      <c r="M257" s="212" t="s">
        <v>21</v>
      </c>
      <c r="N257" s="213" t="s">
        <v>45</v>
      </c>
      <c r="O257" s="43"/>
      <c r="P257" s="214">
        <f>O257*H257</f>
        <v>0</v>
      </c>
      <c r="Q257" s="214">
        <v>0.00026</v>
      </c>
      <c r="R257" s="214">
        <f>Q257*H257</f>
        <v>0.00208</v>
      </c>
      <c r="S257" s="214">
        <v>0</v>
      </c>
      <c r="T257" s="215">
        <f>S257*H257</f>
        <v>0</v>
      </c>
      <c r="AR257" s="25" t="s">
        <v>131</v>
      </c>
      <c r="AT257" s="25" t="s">
        <v>193</v>
      </c>
      <c r="AU257" s="25" t="s">
        <v>101</v>
      </c>
      <c r="AY257" s="25" t="s">
        <v>189</v>
      </c>
      <c r="BE257" s="216">
        <f>IF(N257="základní",J257,0)</f>
        <v>0</v>
      </c>
      <c r="BF257" s="216">
        <f>IF(N257="snížená",J257,0)</f>
        <v>0</v>
      </c>
      <c r="BG257" s="216">
        <f>IF(N257="zákl. přenesená",J257,0)</f>
        <v>0</v>
      </c>
      <c r="BH257" s="216">
        <f>IF(N257="sníž. přenesená",J257,0)</f>
        <v>0</v>
      </c>
      <c r="BI257" s="216">
        <f>IF(N257="nulová",J257,0)</f>
        <v>0</v>
      </c>
      <c r="BJ257" s="25" t="s">
        <v>81</v>
      </c>
      <c r="BK257" s="216">
        <f>ROUND(I257*H257,2)</f>
        <v>0</v>
      </c>
      <c r="BL257" s="25" t="s">
        <v>131</v>
      </c>
      <c r="BM257" s="25" t="s">
        <v>310</v>
      </c>
    </row>
    <row r="258" spans="2:51" s="12" customFormat="1" ht="13.5">
      <c r="B258" s="217"/>
      <c r="C258" s="218"/>
      <c r="D258" s="219" t="s">
        <v>198</v>
      </c>
      <c r="E258" s="220" t="s">
        <v>21</v>
      </c>
      <c r="F258" s="221" t="s">
        <v>311</v>
      </c>
      <c r="G258" s="218"/>
      <c r="H258" s="220" t="s">
        <v>21</v>
      </c>
      <c r="I258" s="222"/>
      <c r="J258" s="218"/>
      <c r="K258" s="218"/>
      <c r="L258" s="223"/>
      <c r="M258" s="224"/>
      <c r="N258" s="225"/>
      <c r="O258" s="225"/>
      <c r="P258" s="225"/>
      <c r="Q258" s="225"/>
      <c r="R258" s="225"/>
      <c r="S258" s="225"/>
      <c r="T258" s="226"/>
      <c r="AT258" s="227" t="s">
        <v>198</v>
      </c>
      <c r="AU258" s="227" t="s">
        <v>101</v>
      </c>
      <c r="AV258" s="12" t="s">
        <v>81</v>
      </c>
      <c r="AW258" s="12" t="s">
        <v>37</v>
      </c>
      <c r="AX258" s="12" t="s">
        <v>74</v>
      </c>
      <c r="AY258" s="227" t="s">
        <v>189</v>
      </c>
    </row>
    <row r="259" spans="2:51" s="13" customFormat="1" ht="13.5">
      <c r="B259" s="228"/>
      <c r="C259" s="229"/>
      <c r="D259" s="219" t="s">
        <v>198</v>
      </c>
      <c r="E259" s="230" t="s">
        <v>21</v>
      </c>
      <c r="F259" s="231" t="s">
        <v>21</v>
      </c>
      <c r="G259" s="229"/>
      <c r="H259" s="232">
        <v>0</v>
      </c>
      <c r="I259" s="233"/>
      <c r="J259" s="229"/>
      <c r="K259" s="229"/>
      <c r="L259" s="234"/>
      <c r="M259" s="235"/>
      <c r="N259" s="236"/>
      <c r="O259" s="236"/>
      <c r="P259" s="236"/>
      <c r="Q259" s="236"/>
      <c r="R259" s="236"/>
      <c r="S259" s="236"/>
      <c r="T259" s="237"/>
      <c r="AT259" s="238" t="s">
        <v>198</v>
      </c>
      <c r="AU259" s="238" t="s">
        <v>101</v>
      </c>
      <c r="AV259" s="13" t="s">
        <v>83</v>
      </c>
      <c r="AW259" s="13" t="s">
        <v>37</v>
      </c>
      <c r="AX259" s="13" t="s">
        <v>74</v>
      </c>
      <c r="AY259" s="238" t="s">
        <v>189</v>
      </c>
    </row>
    <row r="260" spans="2:51" s="12" customFormat="1" ht="13.5">
      <c r="B260" s="217"/>
      <c r="C260" s="218"/>
      <c r="D260" s="219" t="s">
        <v>198</v>
      </c>
      <c r="E260" s="220" t="s">
        <v>21</v>
      </c>
      <c r="F260" s="221" t="s">
        <v>312</v>
      </c>
      <c r="G260" s="218"/>
      <c r="H260" s="220" t="s">
        <v>21</v>
      </c>
      <c r="I260" s="222"/>
      <c r="J260" s="218"/>
      <c r="K260" s="218"/>
      <c r="L260" s="223"/>
      <c r="M260" s="224"/>
      <c r="N260" s="225"/>
      <c r="O260" s="225"/>
      <c r="P260" s="225"/>
      <c r="Q260" s="225"/>
      <c r="R260" s="225"/>
      <c r="S260" s="225"/>
      <c r="T260" s="226"/>
      <c r="AT260" s="227" t="s">
        <v>198</v>
      </c>
      <c r="AU260" s="227" t="s">
        <v>101</v>
      </c>
      <c r="AV260" s="12" t="s">
        <v>81</v>
      </c>
      <c r="AW260" s="12" t="s">
        <v>37</v>
      </c>
      <c r="AX260" s="12" t="s">
        <v>74</v>
      </c>
      <c r="AY260" s="227" t="s">
        <v>189</v>
      </c>
    </row>
    <row r="261" spans="2:51" s="13" customFormat="1" ht="13.5">
      <c r="B261" s="228"/>
      <c r="C261" s="229"/>
      <c r="D261" s="219" t="s">
        <v>198</v>
      </c>
      <c r="E261" s="230" t="s">
        <v>21</v>
      </c>
      <c r="F261" s="231" t="s">
        <v>128</v>
      </c>
      <c r="G261" s="229"/>
      <c r="H261" s="232">
        <v>8</v>
      </c>
      <c r="I261" s="233"/>
      <c r="J261" s="229"/>
      <c r="K261" s="229"/>
      <c r="L261" s="234"/>
      <c r="M261" s="235"/>
      <c r="N261" s="236"/>
      <c r="O261" s="236"/>
      <c r="P261" s="236"/>
      <c r="Q261" s="236"/>
      <c r="R261" s="236"/>
      <c r="S261" s="236"/>
      <c r="T261" s="237"/>
      <c r="AT261" s="238" t="s">
        <v>198</v>
      </c>
      <c r="AU261" s="238" t="s">
        <v>101</v>
      </c>
      <c r="AV261" s="13" t="s">
        <v>83</v>
      </c>
      <c r="AW261" s="13" t="s">
        <v>37</v>
      </c>
      <c r="AX261" s="13" t="s">
        <v>74</v>
      </c>
      <c r="AY261" s="238" t="s">
        <v>189</v>
      </c>
    </row>
    <row r="262" spans="2:51" s="15" customFormat="1" ht="13.5">
      <c r="B262" s="250"/>
      <c r="C262" s="251"/>
      <c r="D262" s="219" t="s">
        <v>198</v>
      </c>
      <c r="E262" s="252" t="s">
        <v>21</v>
      </c>
      <c r="F262" s="253" t="s">
        <v>205</v>
      </c>
      <c r="G262" s="251"/>
      <c r="H262" s="254">
        <v>8</v>
      </c>
      <c r="I262" s="255"/>
      <c r="J262" s="251"/>
      <c r="K262" s="251"/>
      <c r="L262" s="256"/>
      <c r="M262" s="257"/>
      <c r="N262" s="258"/>
      <c r="O262" s="258"/>
      <c r="P262" s="258"/>
      <c r="Q262" s="258"/>
      <c r="R262" s="258"/>
      <c r="S262" s="258"/>
      <c r="T262" s="259"/>
      <c r="AT262" s="260" t="s">
        <v>198</v>
      </c>
      <c r="AU262" s="260" t="s">
        <v>101</v>
      </c>
      <c r="AV262" s="15" t="s">
        <v>131</v>
      </c>
      <c r="AW262" s="15" t="s">
        <v>37</v>
      </c>
      <c r="AX262" s="15" t="s">
        <v>81</v>
      </c>
      <c r="AY262" s="260" t="s">
        <v>189</v>
      </c>
    </row>
    <row r="263" spans="2:65" s="1" customFormat="1" ht="25.5" customHeight="1">
      <c r="B263" s="42"/>
      <c r="C263" s="205" t="s">
        <v>313</v>
      </c>
      <c r="D263" s="205" t="s">
        <v>193</v>
      </c>
      <c r="E263" s="206" t="s">
        <v>314</v>
      </c>
      <c r="F263" s="207" t="s">
        <v>315</v>
      </c>
      <c r="G263" s="208" t="s">
        <v>276</v>
      </c>
      <c r="H263" s="209">
        <v>8</v>
      </c>
      <c r="I263" s="210"/>
      <c r="J263" s="211">
        <f>ROUND(I263*H263,2)</f>
        <v>0</v>
      </c>
      <c r="K263" s="207" t="s">
        <v>196</v>
      </c>
      <c r="L263" s="62"/>
      <c r="M263" s="212" t="s">
        <v>21</v>
      </c>
      <c r="N263" s="213" t="s">
        <v>45</v>
      </c>
      <c r="O263" s="43"/>
      <c r="P263" s="214">
        <f>O263*H263</f>
        <v>0</v>
      </c>
      <c r="Q263" s="214">
        <v>0.02363</v>
      </c>
      <c r="R263" s="214">
        <f>Q263*H263</f>
        <v>0.18904</v>
      </c>
      <c r="S263" s="214">
        <v>0</v>
      </c>
      <c r="T263" s="215">
        <f>S263*H263</f>
        <v>0</v>
      </c>
      <c r="AR263" s="25" t="s">
        <v>216</v>
      </c>
      <c r="AT263" s="25" t="s">
        <v>193</v>
      </c>
      <c r="AU263" s="25" t="s">
        <v>101</v>
      </c>
      <c r="AY263" s="25" t="s">
        <v>189</v>
      </c>
      <c r="BE263" s="216">
        <f>IF(N263="základní",J263,0)</f>
        <v>0</v>
      </c>
      <c r="BF263" s="216">
        <f>IF(N263="snížená",J263,0)</f>
        <v>0</v>
      </c>
      <c r="BG263" s="216">
        <f>IF(N263="zákl. přenesená",J263,0)</f>
        <v>0</v>
      </c>
      <c r="BH263" s="216">
        <f>IF(N263="sníž. přenesená",J263,0)</f>
        <v>0</v>
      </c>
      <c r="BI263" s="216">
        <f>IF(N263="nulová",J263,0)</f>
        <v>0</v>
      </c>
      <c r="BJ263" s="25" t="s">
        <v>81</v>
      </c>
      <c r="BK263" s="216">
        <f>ROUND(I263*H263,2)</f>
        <v>0</v>
      </c>
      <c r="BL263" s="25" t="s">
        <v>216</v>
      </c>
      <c r="BM263" s="25" t="s">
        <v>316</v>
      </c>
    </row>
    <row r="264" spans="2:51" s="12" customFormat="1" ht="13.5">
      <c r="B264" s="217"/>
      <c r="C264" s="218"/>
      <c r="D264" s="219" t="s">
        <v>198</v>
      </c>
      <c r="E264" s="220" t="s">
        <v>21</v>
      </c>
      <c r="F264" s="221" t="s">
        <v>312</v>
      </c>
      <c r="G264" s="218"/>
      <c r="H264" s="220" t="s">
        <v>21</v>
      </c>
      <c r="I264" s="222"/>
      <c r="J264" s="218"/>
      <c r="K264" s="218"/>
      <c r="L264" s="223"/>
      <c r="M264" s="224"/>
      <c r="N264" s="225"/>
      <c r="O264" s="225"/>
      <c r="P264" s="225"/>
      <c r="Q264" s="225"/>
      <c r="R264" s="225"/>
      <c r="S264" s="225"/>
      <c r="T264" s="226"/>
      <c r="AT264" s="227" t="s">
        <v>198</v>
      </c>
      <c r="AU264" s="227" t="s">
        <v>101</v>
      </c>
      <c r="AV264" s="12" t="s">
        <v>81</v>
      </c>
      <c r="AW264" s="12" t="s">
        <v>37</v>
      </c>
      <c r="AX264" s="12" t="s">
        <v>74</v>
      </c>
      <c r="AY264" s="227" t="s">
        <v>189</v>
      </c>
    </row>
    <row r="265" spans="2:51" s="13" customFormat="1" ht="13.5">
      <c r="B265" s="228"/>
      <c r="C265" s="229"/>
      <c r="D265" s="219" t="s">
        <v>198</v>
      </c>
      <c r="E265" s="230" t="s">
        <v>21</v>
      </c>
      <c r="F265" s="231" t="s">
        <v>21</v>
      </c>
      <c r="G265" s="229"/>
      <c r="H265" s="232">
        <v>0</v>
      </c>
      <c r="I265" s="233"/>
      <c r="J265" s="229"/>
      <c r="K265" s="229"/>
      <c r="L265" s="234"/>
      <c r="M265" s="235"/>
      <c r="N265" s="236"/>
      <c r="O265" s="236"/>
      <c r="P265" s="236"/>
      <c r="Q265" s="236"/>
      <c r="R265" s="236"/>
      <c r="S265" s="236"/>
      <c r="T265" s="237"/>
      <c r="AT265" s="238" t="s">
        <v>198</v>
      </c>
      <c r="AU265" s="238" t="s">
        <v>101</v>
      </c>
      <c r="AV265" s="13" t="s">
        <v>83</v>
      </c>
      <c r="AW265" s="13" t="s">
        <v>37</v>
      </c>
      <c r="AX265" s="13" t="s">
        <v>74</v>
      </c>
      <c r="AY265" s="238" t="s">
        <v>189</v>
      </c>
    </row>
    <row r="266" spans="2:51" s="12" customFormat="1" ht="13.5">
      <c r="B266" s="217"/>
      <c r="C266" s="218"/>
      <c r="D266" s="219" t="s">
        <v>198</v>
      </c>
      <c r="E266" s="220" t="s">
        <v>21</v>
      </c>
      <c r="F266" s="221" t="s">
        <v>201</v>
      </c>
      <c r="G266" s="218"/>
      <c r="H266" s="220" t="s">
        <v>21</v>
      </c>
      <c r="I266" s="222"/>
      <c r="J266" s="218"/>
      <c r="K266" s="218"/>
      <c r="L266" s="223"/>
      <c r="M266" s="224"/>
      <c r="N266" s="225"/>
      <c r="O266" s="225"/>
      <c r="P266" s="225"/>
      <c r="Q266" s="225"/>
      <c r="R266" s="225"/>
      <c r="S266" s="225"/>
      <c r="T266" s="226"/>
      <c r="AT266" s="227" t="s">
        <v>198</v>
      </c>
      <c r="AU266" s="227" t="s">
        <v>101</v>
      </c>
      <c r="AV266" s="12" t="s">
        <v>81</v>
      </c>
      <c r="AW266" s="12" t="s">
        <v>37</v>
      </c>
      <c r="AX266" s="12" t="s">
        <v>74</v>
      </c>
      <c r="AY266" s="227" t="s">
        <v>189</v>
      </c>
    </row>
    <row r="267" spans="2:51" s="12" customFormat="1" ht="13.5">
      <c r="B267" s="217"/>
      <c r="C267" s="218"/>
      <c r="D267" s="219" t="s">
        <v>198</v>
      </c>
      <c r="E267" s="220" t="s">
        <v>21</v>
      </c>
      <c r="F267" s="221" t="s">
        <v>202</v>
      </c>
      <c r="G267" s="218"/>
      <c r="H267" s="220" t="s">
        <v>21</v>
      </c>
      <c r="I267" s="222"/>
      <c r="J267" s="218"/>
      <c r="K267" s="218"/>
      <c r="L267" s="223"/>
      <c r="M267" s="224"/>
      <c r="N267" s="225"/>
      <c r="O267" s="225"/>
      <c r="P267" s="225"/>
      <c r="Q267" s="225"/>
      <c r="R267" s="225"/>
      <c r="S267" s="225"/>
      <c r="T267" s="226"/>
      <c r="AT267" s="227" t="s">
        <v>198</v>
      </c>
      <c r="AU267" s="227" t="s">
        <v>101</v>
      </c>
      <c r="AV267" s="12" t="s">
        <v>81</v>
      </c>
      <c r="AW267" s="12" t="s">
        <v>37</v>
      </c>
      <c r="AX267" s="12" t="s">
        <v>74</v>
      </c>
      <c r="AY267" s="227" t="s">
        <v>189</v>
      </c>
    </row>
    <row r="268" spans="2:51" s="13" customFormat="1" ht="13.5">
      <c r="B268" s="228"/>
      <c r="C268" s="229"/>
      <c r="D268" s="219" t="s">
        <v>198</v>
      </c>
      <c r="E268" s="230" t="s">
        <v>21</v>
      </c>
      <c r="F268" s="231" t="s">
        <v>317</v>
      </c>
      <c r="G268" s="229"/>
      <c r="H268" s="232">
        <v>8</v>
      </c>
      <c r="I268" s="233"/>
      <c r="J268" s="229"/>
      <c r="K268" s="229"/>
      <c r="L268" s="234"/>
      <c r="M268" s="235"/>
      <c r="N268" s="236"/>
      <c r="O268" s="236"/>
      <c r="P268" s="236"/>
      <c r="Q268" s="236"/>
      <c r="R268" s="236"/>
      <c r="S268" s="236"/>
      <c r="T268" s="237"/>
      <c r="AT268" s="238" t="s">
        <v>198</v>
      </c>
      <c r="AU268" s="238" t="s">
        <v>101</v>
      </c>
      <c r="AV268" s="13" t="s">
        <v>83</v>
      </c>
      <c r="AW268" s="13" t="s">
        <v>37</v>
      </c>
      <c r="AX268" s="13" t="s">
        <v>74</v>
      </c>
      <c r="AY268" s="238" t="s">
        <v>189</v>
      </c>
    </row>
    <row r="269" spans="2:51" s="14" customFormat="1" ht="13.5">
      <c r="B269" s="239"/>
      <c r="C269" s="240"/>
      <c r="D269" s="219" t="s">
        <v>198</v>
      </c>
      <c r="E269" s="241" t="s">
        <v>21</v>
      </c>
      <c r="F269" s="242" t="s">
        <v>204</v>
      </c>
      <c r="G269" s="240"/>
      <c r="H269" s="243">
        <v>8</v>
      </c>
      <c r="I269" s="244"/>
      <c r="J269" s="240"/>
      <c r="K269" s="240"/>
      <c r="L269" s="245"/>
      <c r="M269" s="246"/>
      <c r="N269" s="247"/>
      <c r="O269" s="247"/>
      <c r="P269" s="247"/>
      <c r="Q269" s="247"/>
      <c r="R269" s="247"/>
      <c r="S269" s="247"/>
      <c r="T269" s="248"/>
      <c r="AT269" s="249" t="s">
        <v>198</v>
      </c>
      <c r="AU269" s="249" t="s">
        <v>101</v>
      </c>
      <c r="AV269" s="14" t="s">
        <v>101</v>
      </c>
      <c r="AW269" s="14" t="s">
        <v>37</v>
      </c>
      <c r="AX269" s="14" t="s">
        <v>74</v>
      </c>
      <c r="AY269" s="249" t="s">
        <v>189</v>
      </c>
    </row>
    <row r="270" spans="2:51" s="15" customFormat="1" ht="13.5">
      <c r="B270" s="250"/>
      <c r="C270" s="251"/>
      <c r="D270" s="219" t="s">
        <v>198</v>
      </c>
      <c r="E270" s="252" t="s">
        <v>128</v>
      </c>
      <c r="F270" s="253" t="s">
        <v>205</v>
      </c>
      <c r="G270" s="251"/>
      <c r="H270" s="254">
        <v>8</v>
      </c>
      <c r="I270" s="255"/>
      <c r="J270" s="251"/>
      <c r="K270" s="251"/>
      <c r="L270" s="256"/>
      <c r="M270" s="257"/>
      <c r="N270" s="258"/>
      <c r="O270" s="258"/>
      <c r="P270" s="258"/>
      <c r="Q270" s="258"/>
      <c r="R270" s="258"/>
      <c r="S270" s="258"/>
      <c r="T270" s="259"/>
      <c r="AT270" s="260" t="s">
        <v>198</v>
      </c>
      <c r="AU270" s="260" t="s">
        <v>101</v>
      </c>
      <c r="AV270" s="15" t="s">
        <v>131</v>
      </c>
      <c r="AW270" s="15" t="s">
        <v>37</v>
      </c>
      <c r="AX270" s="15" t="s">
        <v>81</v>
      </c>
      <c r="AY270" s="260" t="s">
        <v>189</v>
      </c>
    </row>
    <row r="271" spans="2:65" s="1" customFormat="1" ht="25.5" customHeight="1">
      <c r="B271" s="42"/>
      <c r="C271" s="205" t="s">
        <v>318</v>
      </c>
      <c r="D271" s="205" t="s">
        <v>193</v>
      </c>
      <c r="E271" s="206" t="s">
        <v>319</v>
      </c>
      <c r="F271" s="207" t="s">
        <v>320</v>
      </c>
      <c r="G271" s="208" t="s">
        <v>276</v>
      </c>
      <c r="H271" s="209">
        <v>4</v>
      </c>
      <c r="I271" s="210"/>
      <c r="J271" s="211">
        <f>ROUND(I271*H271,2)</f>
        <v>0</v>
      </c>
      <c r="K271" s="207" t="s">
        <v>196</v>
      </c>
      <c r="L271" s="62"/>
      <c r="M271" s="212" t="s">
        <v>21</v>
      </c>
      <c r="N271" s="213" t="s">
        <v>45</v>
      </c>
      <c r="O271" s="43"/>
      <c r="P271" s="214">
        <f>O271*H271</f>
        <v>0</v>
      </c>
      <c r="Q271" s="214">
        <v>0.04218</v>
      </c>
      <c r="R271" s="214">
        <f>Q271*H271</f>
        <v>0.16872</v>
      </c>
      <c r="S271" s="214">
        <v>0</v>
      </c>
      <c r="T271" s="215">
        <f>S271*H271</f>
        <v>0</v>
      </c>
      <c r="AR271" s="25" t="s">
        <v>131</v>
      </c>
      <c r="AT271" s="25" t="s">
        <v>193</v>
      </c>
      <c r="AU271" s="25" t="s">
        <v>101</v>
      </c>
      <c r="AY271" s="25" t="s">
        <v>189</v>
      </c>
      <c r="BE271" s="216">
        <f>IF(N271="základní",J271,0)</f>
        <v>0</v>
      </c>
      <c r="BF271" s="216">
        <f>IF(N271="snížená",J271,0)</f>
        <v>0</v>
      </c>
      <c r="BG271" s="216">
        <f>IF(N271="zákl. přenesená",J271,0)</f>
        <v>0</v>
      </c>
      <c r="BH271" s="216">
        <f>IF(N271="sníž. přenesená",J271,0)</f>
        <v>0</v>
      </c>
      <c r="BI271" s="216">
        <f>IF(N271="nulová",J271,0)</f>
        <v>0</v>
      </c>
      <c r="BJ271" s="25" t="s">
        <v>81</v>
      </c>
      <c r="BK271" s="216">
        <f>ROUND(I271*H271,2)</f>
        <v>0</v>
      </c>
      <c r="BL271" s="25" t="s">
        <v>131</v>
      </c>
      <c r="BM271" s="25" t="s">
        <v>321</v>
      </c>
    </row>
    <row r="272" spans="2:51" s="12" customFormat="1" ht="13.5">
      <c r="B272" s="217"/>
      <c r="C272" s="218"/>
      <c r="D272" s="219" t="s">
        <v>198</v>
      </c>
      <c r="E272" s="220" t="s">
        <v>21</v>
      </c>
      <c r="F272" s="221" t="s">
        <v>322</v>
      </c>
      <c r="G272" s="218"/>
      <c r="H272" s="220" t="s">
        <v>21</v>
      </c>
      <c r="I272" s="222"/>
      <c r="J272" s="218"/>
      <c r="K272" s="218"/>
      <c r="L272" s="223"/>
      <c r="M272" s="224"/>
      <c r="N272" s="225"/>
      <c r="O272" s="225"/>
      <c r="P272" s="225"/>
      <c r="Q272" s="225"/>
      <c r="R272" s="225"/>
      <c r="S272" s="225"/>
      <c r="T272" s="226"/>
      <c r="AT272" s="227" t="s">
        <v>198</v>
      </c>
      <c r="AU272" s="227" t="s">
        <v>101</v>
      </c>
      <c r="AV272" s="12" t="s">
        <v>81</v>
      </c>
      <c r="AW272" s="12" t="s">
        <v>37</v>
      </c>
      <c r="AX272" s="12" t="s">
        <v>74</v>
      </c>
      <c r="AY272" s="227" t="s">
        <v>189</v>
      </c>
    </row>
    <row r="273" spans="2:51" s="13" customFormat="1" ht="13.5">
      <c r="B273" s="228"/>
      <c r="C273" s="229"/>
      <c r="D273" s="219" t="s">
        <v>198</v>
      </c>
      <c r="E273" s="230" t="s">
        <v>21</v>
      </c>
      <c r="F273" s="231" t="s">
        <v>21</v>
      </c>
      <c r="G273" s="229"/>
      <c r="H273" s="232">
        <v>0</v>
      </c>
      <c r="I273" s="233"/>
      <c r="J273" s="229"/>
      <c r="K273" s="229"/>
      <c r="L273" s="234"/>
      <c r="M273" s="235"/>
      <c r="N273" s="236"/>
      <c r="O273" s="236"/>
      <c r="P273" s="236"/>
      <c r="Q273" s="236"/>
      <c r="R273" s="236"/>
      <c r="S273" s="236"/>
      <c r="T273" s="237"/>
      <c r="AT273" s="238" t="s">
        <v>198</v>
      </c>
      <c r="AU273" s="238" t="s">
        <v>101</v>
      </c>
      <c r="AV273" s="13" t="s">
        <v>83</v>
      </c>
      <c r="AW273" s="13" t="s">
        <v>37</v>
      </c>
      <c r="AX273" s="13" t="s">
        <v>74</v>
      </c>
      <c r="AY273" s="238" t="s">
        <v>189</v>
      </c>
    </row>
    <row r="274" spans="2:51" s="12" customFormat="1" ht="13.5">
      <c r="B274" s="217"/>
      <c r="C274" s="218"/>
      <c r="D274" s="219" t="s">
        <v>198</v>
      </c>
      <c r="E274" s="220" t="s">
        <v>21</v>
      </c>
      <c r="F274" s="221" t="s">
        <v>201</v>
      </c>
      <c r="G274" s="218"/>
      <c r="H274" s="220" t="s">
        <v>21</v>
      </c>
      <c r="I274" s="222"/>
      <c r="J274" s="218"/>
      <c r="K274" s="218"/>
      <c r="L274" s="223"/>
      <c r="M274" s="224"/>
      <c r="N274" s="225"/>
      <c r="O274" s="225"/>
      <c r="P274" s="225"/>
      <c r="Q274" s="225"/>
      <c r="R274" s="225"/>
      <c r="S274" s="225"/>
      <c r="T274" s="226"/>
      <c r="AT274" s="227" t="s">
        <v>198</v>
      </c>
      <c r="AU274" s="227" t="s">
        <v>101</v>
      </c>
      <c r="AV274" s="12" t="s">
        <v>81</v>
      </c>
      <c r="AW274" s="12" t="s">
        <v>37</v>
      </c>
      <c r="AX274" s="12" t="s">
        <v>74</v>
      </c>
      <c r="AY274" s="227" t="s">
        <v>189</v>
      </c>
    </row>
    <row r="275" spans="2:51" s="12" customFormat="1" ht="13.5">
      <c r="B275" s="217"/>
      <c r="C275" s="218"/>
      <c r="D275" s="219" t="s">
        <v>198</v>
      </c>
      <c r="E275" s="220" t="s">
        <v>21</v>
      </c>
      <c r="F275" s="221" t="s">
        <v>202</v>
      </c>
      <c r="G275" s="218"/>
      <c r="H275" s="220" t="s">
        <v>21</v>
      </c>
      <c r="I275" s="222"/>
      <c r="J275" s="218"/>
      <c r="K275" s="218"/>
      <c r="L275" s="223"/>
      <c r="M275" s="224"/>
      <c r="N275" s="225"/>
      <c r="O275" s="225"/>
      <c r="P275" s="225"/>
      <c r="Q275" s="225"/>
      <c r="R275" s="225"/>
      <c r="S275" s="225"/>
      <c r="T275" s="226"/>
      <c r="AT275" s="227" t="s">
        <v>198</v>
      </c>
      <c r="AU275" s="227" t="s">
        <v>101</v>
      </c>
      <c r="AV275" s="12" t="s">
        <v>81</v>
      </c>
      <c r="AW275" s="12" t="s">
        <v>37</v>
      </c>
      <c r="AX275" s="12" t="s">
        <v>74</v>
      </c>
      <c r="AY275" s="227" t="s">
        <v>189</v>
      </c>
    </row>
    <row r="276" spans="2:51" s="13" customFormat="1" ht="13.5">
      <c r="B276" s="228"/>
      <c r="C276" s="229"/>
      <c r="D276" s="219" t="s">
        <v>198</v>
      </c>
      <c r="E276" s="230" t="s">
        <v>21</v>
      </c>
      <c r="F276" s="231" t="s">
        <v>323</v>
      </c>
      <c r="G276" s="229"/>
      <c r="H276" s="232">
        <v>4</v>
      </c>
      <c r="I276" s="233"/>
      <c r="J276" s="229"/>
      <c r="K276" s="229"/>
      <c r="L276" s="234"/>
      <c r="M276" s="235"/>
      <c r="N276" s="236"/>
      <c r="O276" s="236"/>
      <c r="P276" s="236"/>
      <c r="Q276" s="236"/>
      <c r="R276" s="236"/>
      <c r="S276" s="236"/>
      <c r="T276" s="237"/>
      <c r="AT276" s="238" t="s">
        <v>198</v>
      </c>
      <c r="AU276" s="238" t="s">
        <v>101</v>
      </c>
      <c r="AV276" s="13" t="s">
        <v>83</v>
      </c>
      <c r="AW276" s="13" t="s">
        <v>37</v>
      </c>
      <c r="AX276" s="13" t="s">
        <v>74</v>
      </c>
      <c r="AY276" s="238" t="s">
        <v>189</v>
      </c>
    </row>
    <row r="277" spans="2:51" s="14" customFormat="1" ht="13.5">
      <c r="B277" s="239"/>
      <c r="C277" s="240"/>
      <c r="D277" s="219" t="s">
        <v>198</v>
      </c>
      <c r="E277" s="241" t="s">
        <v>21</v>
      </c>
      <c r="F277" s="242" t="s">
        <v>204</v>
      </c>
      <c r="G277" s="240"/>
      <c r="H277" s="243">
        <v>4</v>
      </c>
      <c r="I277" s="244"/>
      <c r="J277" s="240"/>
      <c r="K277" s="240"/>
      <c r="L277" s="245"/>
      <c r="M277" s="246"/>
      <c r="N277" s="247"/>
      <c r="O277" s="247"/>
      <c r="P277" s="247"/>
      <c r="Q277" s="247"/>
      <c r="R277" s="247"/>
      <c r="S277" s="247"/>
      <c r="T277" s="248"/>
      <c r="AT277" s="249" t="s">
        <v>198</v>
      </c>
      <c r="AU277" s="249" t="s">
        <v>101</v>
      </c>
      <c r="AV277" s="14" t="s">
        <v>101</v>
      </c>
      <c r="AW277" s="14" t="s">
        <v>37</v>
      </c>
      <c r="AX277" s="14" t="s">
        <v>74</v>
      </c>
      <c r="AY277" s="249" t="s">
        <v>189</v>
      </c>
    </row>
    <row r="278" spans="2:51" s="15" customFormat="1" ht="13.5">
      <c r="B278" s="250"/>
      <c r="C278" s="251"/>
      <c r="D278" s="219" t="s">
        <v>198</v>
      </c>
      <c r="E278" s="252" t="s">
        <v>130</v>
      </c>
      <c r="F278" s="253" t="s">
        <v>205</v>
      </c>
      <c r="G278" s="251"/>
      <c r="H278" s="254">
        <v>4</v>
      </c>
      <c r="I278" s="255"/>
      <c r="J278" s="251"/>
      <c r="K278" s="251"/>
      <c r="L278" s="256"/>
      <c r="M278" s="257"/>
      <c r="N278" s="258"/>
      <c r="O278" s="258"/>
      <c r="P278" s="258"/>
      <c r="Q278" s="258"/>
      <c r="R278" s="258"/>
      <c r="S278" s="258"/>
      <c r="T278" s="259"/>
      <c r="AT278" s="260" t="s">
        <v>198</v>
      </c>
      <c r="AU278" s="260" t="s">
        <v>101</v>
      </c>
      <c r="AV278" s="15" t="s">
        <v>131</v>
      </c>
      <c r="AW278" s="15" t="s">
        <v>37</v>
      </c>
      <c r="AX278" s="15" t="s">
        <v>81</v>
      </c>
      <c r="AY278" s="260" t="s">
        <v>189</v>
      </c>
    </row>
    <row r="279" spans="2:65" s="1" customFormat="1" ht="38.25" customHeight="1">
      <c r="B279" s="42"/>
      <c r="C279" s="205" t="s">
        <v>9</v>
      </c>
      <c r="D279" s="205" t="s">
        <v>193</v>
      </c>
      <c r="E279" s="206" t="s">
        <v>324</v>
      </c>
      <c r="F279" s="207" t="s">
        <v>325</v>
      </c>
      <c r="G279" s="208" t="s">
        <v>276</v>
      </c>
      <c r="H279" s="209">
        <v>12</v>
      </c>
      <c r="I279" s="210"/>
      <c r="J279" s="211">
        <f>ROUND(I279*H279,2)</f>
        <v>0</v>
      </c>
      <c r="K279" s="207" t="s">
        <v>196</v>
      </c>
      <c r="L279" s="62"/>
      <c r="M279" s="212" t="s">
        <v>21</v>
      </c>
      <c r="N279" s="213" t="s">
        <v>45</v>
      </c>
      <c r="O279" s="43"/>
      <c r="P279" s="214">
        <f>O279*H279</f>
        <v>0</v>
      </c>
      <c r="Q279" s="214">
        <v>0.00348</v>
      </c>
      <c r="R279" s="214">
        <f>Q279*H279</f>
        <v>0.04176</v>
      </c>
      <c r="S279" s="214">
        <v>0</v>
      </c>
      <c r="T279" s="215">
        <f>S279*H279</f>
        <v>0</v>
      </c>
      <c r="AR279" s="25" t="s">
        <v>131</v>
      </c>
      <c r="AT279" s="25" t="s">
        <v>193</v>
      </c>
      <c r="AU279" s="25" t="s">
        <v>101</v>
      </c>
      <c r="AY279" s="25" t="s">
        <v>189</v>
      </c>
      <c r="BE279" s="216">
        <f>IF(N279="základní",J279,0)</f>
        <v>0</v>
      </c>
      <c r="BF279" s="216">
        <f>IF(N279="snížená",J279,0)</f>
        <v>0</v>
      </c>
      <c r="BG279" s="216">
        <f>IF(N279="zákl. přenesená",J279,0)</f>
        <v>0</v>
      </c>
      <c r="BH279" s="216">
        <f>IF(N279="sníž. přenesená",J279,0)</f>
        <v>0</v>
      </c>
      <c r="BI279" s="216">
        <f>IF(N279="nulová",J279,0)</f>
        <v>0</v>
      </c>
      <c r="BJ279" s="25" t="s">
        <v>81</v>
      </c>
      <c r="BK279" s="216">
        <f>ROUND(I279*H279,2)</f>
        <v>0</v>
      </c>
      <c r="BL279" s="25" t="s">
        <v>131</v>
      </c>
      <c r="BM279" s="25" t="s">
        <v>326</v>
      </c>
    </row>
    <row r="280" spans="2:51" s="12" customFormat="1" ht="13.5">
      <c r="B280" s="217"/>
      <c r="C280" s="218"/>
      <c r="D280" s="219" t="s">
        <v>198</v>
      </c>
      <c r="E280" s="220" t="s">
        <v>21</v>
      </c>
      <c r="F280" s="221" t="s">
        <v>327</v>
      </c>
      <c r="G280" s="218"/>
      <c r="H280" s="220" t="s">
        <v>21</v>
      </c>
      <c r="I280" s="222"/>
      <c r="J280" s="218"/>
      <c r="K280" s="218"/>
      <c r="L280" s="223"/>
      <c r="M280" s="224"/>
      <c r="N280" s="225"/>
      <c r="O280" s="225"/>
      <c r="P280" s="225"/>
      <c r="Q280" s="225"/>
      <c r="R280" s="225"/>
      <c r="S280" s="225"/>
      <c r="T280" s="226"/>
      <c r="AT280" s="227" t="s">
        <v>198</v>
      </c>
      <c r="AU280" s="227" t="s">
        <v>101</v>
      </c>
      <c r="AV280" s="12" t="s">
        <v>81</v>
      </c>
      <c r="AW280" s="12" t="s">
        <v>37</v>
      </c>
      <c r="AX280" s="12" t="s">
        <v>74</v>
      </c>
      <c r="AY280" s="227" t="s">
        <v>189</v>
      </c>
    </row>
    <row r="281" spans="2:51" s="13" customFormat="1" ht="13.5">
      <c r="B281" s="228"/>
      <c r="C281" s="229"/>
      <c r="D281" s="219" t="s">
        <v>198</v>
      </c>
      <c r="E281" s="230" t="s">
        <v>21</v>
      </c>
      <c r="F281" s="231" t="s">
        <v>21</v>
      </c>
      <c r="G281" s="229"/>
      <c r="H281" s="232">
        <v>0</v>
      </c>
      <c r="I281" s="233"/>
      <c r="J281" s="229"/>
      <c r="K281" s="229"/>
      <c r="L281" s="234"/>
      <c r="M281" s="235"/>
      <c r="N281" s="236"/>
      <c r="O281" s="236"/>
      <c r="P281" s="236"/>
      <c r="Q281" s="236"/>
      <c r="R281" s="236"/>
      <c r="S281" s="236"/>
      <c r="T281" s="237"/>
      <c r="AT281" s="238" t="s">
        <v>198</v>
      </c>
      <c r="AU281" s="238" t="s">
        <v>101</v>
      </c>
      <c r="AV281" s="13" t="s">
        <v>83</v>
      </c>
      <c r="AW281" s="13" t="s">
        <v>37</v>
      </c>
      <c r="AX281" s="13" t="s">
        <v>74</v>
      </c>
      <c r="AY281" s="238" t="s">
        <v>189</v>
      </c>
    </row>
    <row r="282" spans="2:51" s="12" customFormat="1" ht="13.5">
      <c r="B282" s="217"/>
      <c r="C282" s="218"/>
      <c r="D282" s="219" t="s">
        <v>198</v>
      </c>
      <c r="E282" s="220" t="s">
        <v>21</v>
      </c>
      <c r="F282" s="221" t="s">
        <v>312</v>
      </c>
      <c r="G282" s="218"/>
      <c r="H282" s="220" t="s">
        <v>21</v>
      </c>
      <c r="I282" s="222"/>
      <c r="J282" s="218"/>
      <c r="K282" s="218"/>
      <c r="L282" s="223"/>
      <c r="M282" s="224"/>
      <c r="N282" s="225"/>
      <c r="O282" s="225"/>
      <c r="P282" s="225"/>
      <c r="Q282" s="225"/>
      <c r="R282" s="225"/>
      <c r="S282" s="225"/>
      <c r="T282" s="226"/>
      <c r="AT282" s="227" t="s">
        <v>198</v>
      </c>
      <c r="AU282" s="227" t="s">
        <v>101</v>
      </c>
      <c r="AV282" s="12" t="s">
        <v>81</v>
      </c>
      <c r="AW282" s="12" t="s">
        <v>37</v>
      </c>
      <c r="AX282" s="12" t="s">
        <v>74</v>
      </c>
      <c r="AY282" s="227" t="s">
        <v>189</v>
      </c>
    </row>
    <row r="283" spans="2:51" s="13" customFormat="1" ht="13.5">
      <c r="B283" s="228"/>
      <c r="C283" s="229"/>
      <c r="D283" s="219" t="s">
        <v>198</v>
      </c>
      <c r="E283" s="230" t="s">
        <v>21</v>
      </c>
      <c r="F283" s="231" t="s">
        <v>128</v>
      </c>
      <c r="G283" s="229"/>
      <c r="H283" s="232">
        <v>8</v>
      </c>
      <c r="I283" s="233"/>
      <c r="J283" s="229"/>
      <c r="K283" s="229"/>
      <c r="L283" s="234"/>
      <c r="M283" s="235"/>
      <c r="N283" s="236"/>
      <c r="O283" s="236"/>
      <c r="P283" s="236"/>
      <c r="Q283" s="236"/>
      <c r="R283" s="236"/>
      <c r="S283" s="236"/>
      <c r="T283" s="237"/>
      <c r="AT283" s="238" t="s">
        <v>198</v>
      </c>
      <c r="AU283" s="238" t="s">
        <v>101</v>
      </c>
      <c r="AV283" s="13" t="s">
        <v>83</v>
      </c>
      <c r="AW283" s="13" t="s">
        <v>37</v>
      </c>
      <c r="AX283" s="13" t="s">
        <v>74</v>
      </c>
      <c r="AY283" s="238" t="s">
        <v>189</v>
      </c>
    </row>
    <row r="284" spans="2:51" s="13" customFormat="1" ht="13.5">
      <c r="B284" s="228"/>
      <c r="C284" s="229"/>
      <c r="D284" s="219" t="s">
        <v>198</v>
      </c>
      <c r="E284" s="230" t="s">
        <v>21</v>
      </c>
      <c r="F284" s="231" t="s">
        <v>21</v>
      </c>
      <c r="G284" s="229"/>
      <c r="H284" s="232">
        <v>0</v>
      </c>
      <c r="I284" s="233"/>
      <c r="J284" s="229"/>
      <c r="K284" s="229"/>
      <c r="L284" s="234"/>
      <c r="M284" s="235"/>
      <c r="N284" s="236"/>
      <c r="O284" s="236"/>
      <c r="P284" s="236"/>
      <c r="Q284" s="236"/>
      <c r="R284" s="236"/>
      <c r="S284" s="236"/>
      <c r="T284" s="237"/>
      <c r="AT284" s="238" t="s">
        <v>198</v>
      </c>
      <c r="AU284" s="238" t="s">
        <v>101</v>
      </c>
      <c r="AV284" s="13" t="s">
        <v>83</v>
      </c>
      <c r="AW284" s="13" t="s">
        <v>37</v>
      </c>
      <c r="AX284" s="13" t="s">
        <v>74</v>
      </c>
      <c r="AY284" s="238" t="s">
        <v>189</v>
      </c>
    </row>
    <row r="285" spans="2:51" s="12" customFormat="1" ht="13.5">
      <c r="B285" s="217"/>
      <c r="C285" s="218"/>
      <c r="D285" s="219" t="s">
        <v>198</v>
      </c>
      <c r="E285" s="220" t="s">
        <v>21</v>
      </c>
      <c r="F285" s="221" t="s">
        <v>322</v>
      </c>
      <c r="G285" s="218"/>
      <c r="H285" s="220" t="s">
        <v>21</v>
      </c>
      <c r="I285" s="222"/>
      <c r="J285" s="218"/>
      <c r="K285" s="218"/>
      <c r="L285" s="223"/>
      <c r="M285" s="224"/>
      <c r="N285" s="225"/>
      <c r="O285" s="225"/>
      <c r="P285" s="225"/>
      <c r="Q285" s="225"/>
      <c r="R285" s="225"/>
      <c r="S285" s="225"/>
      <c r="T285" s="226"/>
      <c r="AT285" s="227" t="s">
        <v>198</v>
      </c>
      <c r="AU285" s="227" t="s">
        <v>101</v>
      </c>
      <c r="AV285" s="12" t="s">
        <v>81</v>
      </c>
      <c r="AW285" s="12" t="s">
        <v>37</v>
      </c>
      <c r="AX285" s="12" t="s">
        <v>74</v>
      </c>
      <c r="AY285" s="227" t="s">
        <v>189</v>
      </c>
    </row>
    <row r="286" spans="2:51" s="13" customFormat="1" ht="13.5">
      <c r="B286" s="228"/>
      <c r="C286" s="229"/>
      <c r="D286" s="219" t="s">
        <v>198</v>
      </c>
      <c r="E286" s="230" t="s">
        <v>21</v>
      </c>
      <c r="F286" s="231" t="s">
        <v>130</v>
      </c>
      <c r="G286" s="229"/>
      <c r="H286" s="232">
        <v>4</v>
      </c>
      <c r="I286" s="233"/>
      <c r="J286" s="229"/>
      <c r="K286" s="229"/>
      <c r="L286" s="234"/>
      <c r="M286" s="235"/>
      <c r="N286" s="236"/>
      <c r="O286" s="236"/>
      <c r="P286" s="236"/>
      <c r="Q286" s="236"/>
      <c r="R286" s="236"/>
      <c r="S286" s="236"/>
      <c r="T286" s="237"/>
      <c r="AT286" s="238" t="s">
        <v>198</v>
      </c>
      <c r="AU286" s="238" t="s">
        <v>101</v>
      </c>
      <c r="AV286" s="13" t="s">
        <v>83</v>
      </c>
      <c r="AW286" s="13" t="s">
        <v>37</v>
      </c>
      <c r="AX286" s="13" t="s">
        <v>74</v>
      </c>
      <c r="AY286" s="238" t="s">
        <v>189</v>
      </c>
    </row>
    <row r="287" spans="2:51" s="15" customFormat="1" ht="13.5">
      <c r="B287" s="250"/>
      <c r="C287" s="251"/>
      <c r="D287" s="219" t="s">
        <v>198</v>
      </c>
      <c r="E287" s="252" t="s">
        <v>21</v>
      </c>
      <c r="F287" s="253" t="s">
        <v>205</v>
      </c>
      <c r="G287" s="251"/>
      <c r="H287" s="254">
        <v>12</v>
      </c>
      <c r="I287" s="255"/>
      <c r="J287" s="251"/>
      <c r="K287" s="251"/>
      <c r="L287" s="256"/>
      <c r="M287" s="257"/>
      <c r="N287" s="258"/>
      <c r="O287" s="258"/>
      <c r="P287" s="258"/>
      <c r="Q287" s="258"/>
      <c r="R287" s="258"/>
      <c r="S287" s="258"/>
      <c r="T287" s="259"/>
      <c r="AT287" s="260" t="s">
        <v>198</v>
      </c>
      <c r="AU287" s="260" t="s">
        <v>101</v>
      </c>
      <c r="AV287" s="15" t="s">
        <v>131</v>
      </c>
      <c r="AW287" s="15" t="s">
        <v>37</v>
      </c>
      <c r="AX287" s="15" t="s">
        <v>81</v>
      </c>
      <c r="AY287" s="260" t="s">
        <v>189</v>
      </c>
    </row>
    <row r="288" spans="2:63" s="11" customFormat="1" ht="22.35" customHeight="1">
      <c r="B288" s="189"/>
      <c r="C288" s="190"/>
      <c r="D288" s="191" t="s">
        <v>73</v>
      </c>
      <c r="E288" s="203" t="s">
        <v>328</v>
      </c>
      <c r="F288" s="203" t="s">
        <v>329</v>
      </c>
      <c r="G288" s="190"/>
      <c r="H288" s="190"/>
      <c r="I288" s="193"/>
      <c r="J288" s="204">
        <f>BK288</f>
        <v>0</v>
      </c>
      <c r="K288" s="190"/>
      <c r="L288" s="195"/>
      <c r="M288" s="196"/>
      <c r="N288" s="197"/>
      <c r="O288" s="197"/>
      <c r="P288" s="198">
        <f>SUM(P289:P296)</f>
        <v>0</v>
      </c>
      <c r="Q288" s="197"/>
      <c r="R288" s="198">
        <f>SUM(R289:R296)</f>
        <v>1.022175</v>
      </c>
      <c r="S288" s="197"/>
      <c r="T288" s="199">
        <f>SUM(T289:T296)</f>
        <v>0</v>
      </c>
      <c r="AR288" s="200" t="s">
        <v>81</v>
      </c>
      <c r="AT288" s="201" t="s">
        <v>73</v>
      </c>
      <c r="AU288" s="201" t="s">
        <v>83</v>
      </c>
      <c r="AY288" s="200" t="s">
        <v>189</v>
      </c>
      <c r="BK288" s="202">
        <f>SUM(BK289:BK296)</f>
        <v>0</v>
      </c>
    </row>
    <row r="289" spans="2:65" s="1" customFormat="1" ht="25.5" customHeight="1">
      <c r="B289" s="42"/>
      <c r="C289" s="205" t="s">
        <v>330</v>
      </c>
      <c r="D289" s="205" t="s">
        <v>193</v>
      </c>
      <c r="E289" s="206" t="s">
        <v>331</v>
      </c>
      <c r="F289" s="207" t="s">
        <v>332</v>
      </c>
      <c r="G289" s="208" t="s">
        <v>276</v>
      </c>
      <c r="H289" s="209">
        <v>2.5</v>
      </c>
      <c r="I289" s="210"/>
      <c r="J289" s="211">
        <f>ROUND(I289*H289,2)</f>
        <v>0</v>
      </c>
      <c r="K289" s="207" t="s">
        <v>196</v>
      </c>
      <c r="L289" s="62"/>
      <c r="M289" s="212" t="s">
        <v>21</v>
      </c>
      <c r="N289" s="213" t="s">
        <v>45</v>
      </c>
      <c r="O289" s="43"/>
      <c r="P289" s="214">
        <f>O289*H289</f>
        <v>0</v>
      </c>
      <c r="Q289" s="214">
        <v>0.40887</v>
      </c>
      <c r="R289" s="214">
        <f>Q289*H289</f>
        <v>1.022175</v>
      </c>
      <c r="S289" s="214">
        <v>0</v>
      </c>
      <c r="T289" s="215">
        <f>S289*H289</f>
        <v>0</v>
      </c>
      <c r="AR289" s="25" t="s">
        <v>131</v>
      </c>
      <c r="AT289" s="25" t="s">
        <v>193</v>
      </c>
      <c r="AU289" s="25" t="s">
        <v>101</v>
      </c>
      <c r="AY289" s="25" t="s">
        <v>189</v>
      </c>
      <c r="BE289" s="216">
        <f>IF(N289="základní",J289,0)</f>
        <v>0</v>
      </c>
      <c r="BF289" s="216">
        <f>IF(N289="snížená",J289,0)</f>
        <v>0</v>
      </c>
      <c r="BG289" s="216">
        <f>IF(N289="zákl. přenesená",J289,0)</f>
        <v>0</v>
      </c>
      <c r="BH289" s="216">
        <f>IF(N289="sníž. přenesená",J289,0)</f>
        <v>0</v>
      </c>
      <c r="BI289" s="216">
        <f>IF(N289="nulová",J289,0)</f>
        <v>0</v>
      </c>
      <c r="BJ289" s="25" t="s">
        <v>81</v>
      </c>
      <c r="BK289" s="216">
        <f>ROUND(I289*H289,2)</f>
        <v>0</v>
      </c>
      <c r="BL289" s="25" t="s">
        <v>131</v>
      </c>
      <c r="BM289" s="25" t="s">
        <v>333</v>
      </c>
    </row>
    <row r="290" spans="2:51" s="12" customFormat="1" ht="13.5">
      <c r="B290" s="217"/>
      <c r="C290" s="218"/>
      <c r="D290" s="219" t="s">
        <v>198</v>
      </c>
      <c r="E290" s="220" t="s">
        <v>21</v>
      </c>
      <c r="F290" s="221" t="s">
        <v>334</v>
      </c>
      <c r="G290" s="218"/>
      <c r="H290" s="220" t="s">
        <v>21</v>
      </c>
      <c r="I290" s="222"/>
      <c r="J290" s="218"/>
      <c r="K290" s="218"/>
      <c r="L290" s="223"/>
      <c r="M290" s="224"/>
      <c r="N290" s="225"/>
      <c r="O290" s="225"/>
      <c r="P290" s="225"/>
      <c r="Q290" s="225"/>
      <c r="R290" s="225"/>
      <c r="S290" s="225"/>
      <c r="T290" s="226"/>
      <c r="AT290" s="227" t="s">
        <v>198</v>
      </c>
      <c r="AU290" s="227" t="s">
        <v>101</v>
      </c>
      <c r="AV290" s="12" t="s">
        <v>81</v>
      </c>
      <c r="AW290" s="12" t="s">
        <v>37</v>
      </c>
      <c r="AX290" s="12" t="s">
        <v>74</v>
      </c>
      <c r="AY290" s="227" t="s">
        <v>189</v>
      </c>
    </row>
    <row r="291" spans="2:51" s="13" customFormat="1" ht="13.5">
      <c r="B291" s="228"/>
      <c r="C291" s="229"/>
      <c r="D291" s="219" t="s">
        <v>198</v>
      </c>
      <c r="E291" s="230" t="s">
        <v>21</v>
      </c>
      <c r="F291" s="231" t="s">
        <v>21</v>
      </c>
      <c r="G291" s="229"/>
      <c r="H291" s="232">
        <v>0</v>
      </c>
      <c r="I291" s="233"/>
      <c r="J291" s="229"/>
      <c r="K291" s="229"/>
      <c r="L291" s="234"/>
      <c r="M291" s="235"/>
      <c r="N291" s="236"/>
      <c r="O291" s="236"/>
      <c r="P291" s="236"/>
      <c r="Q291" s="236"/>
      <c r="R291" s="236"/>
      <c r="S291" s="236"/>
      <c r="T291" s="237"/>
      <c r="AT291" s="238" t="s">
        <v>198</v>
      </c>
      <c r="AU291" s="238" t="s">
        <v>101</v>
      </c>
      <c r="AV291" s="13" t="s">
        <v>83</v>
      </c>
      <c r="AW291" s="13" t="s">
        <v>37</v>
      </c>
      <c r="AX291" s="13" t="s">
        <v>74</v>
      </c>
      <c r="AY291" s="238" t="s">
        <v>189</v>
      </c>
    </row>
    <row r="292" spans="2:51" s="12" customFormat="1" ht="13.5">
      <c r="B292" s="217"/>
      <c r="C292" s="218"/>
      <c r="D292" s="219" t="s">
        <v>198</v>
      </c>
      <c r="E292" s="220" t="s">
        <v>21</v>
      </c>
      <c r="F292" s="221" t="s">
        <v>201</v>
      </c>
      <c r="G292" s="218"/>
      <c r="H292" s="220" t="s">
        <v>21</v>
      </c>
      <c r="I292" s="222"/>
      <c r="J292" s="218"/>
      <c r="K292" s="218"/>
      <c r="L292" s="223"/>
      <c r="M292" s="224"/>
      <c r="N292" s="225"/>
      <c r="O292" s="225"/>
      <c r="P292" s="225"/>
      <c r="Q292" s="225"/>
      <c r="R292" s="225"/>
      <c r="S292" s="225"/>
      <c r="T292" s="226"/>
      <c r="AT292" s="227" t="s">
        <v>198</v>
      </c>
      <c r="AU292" s="227" t="s">
        <v>101</v>
      </c>
      <c r="AV292" s="12" t="s">
        <v>81</v>
      </c>
      <c r="AW292" s="12" t="s">
        <v>37</v>
      </c>
      <c r="AX292" s="12" t="s">
        <v>74</v>
      </c>
      <c r="AY292" s="227" t="s">
        <v>189</v>
      </c>
    </row>
    <row r="293" spans="2:51" s="12" customFormat="1" ht="13.5">
      <c r="B293" s="217"/>
      <c r="C293" s="218"/>
      <c r="D293" s="219" t="s">
        <v>198</v>
      </c>
      <c r="E293" s="220" t="s">
        <v>21</v>
      </c>
      <c r="F293" s="221" t="s">
        <v>202</v>
      </c>
      <c r="G293" s="218"/>
      <c r="H293" s="220" t="s">
        <v>21</v>
      </c>
      <c r="I293" s="222"/>
      <c r="J293" s="218"/>
      <c r="K293" s="218"/>
      <c r="L293" s="223"/>
      <c r="M293" s="224"/>
      <c r="N293" s="225"/>
      <c r="O293" s="225"/>
      <c r="P293" s="225"/>
      <c r="Q293" s="225"/>
      <c r="R293" s="225"/>
      <c r="S293" s="225"/>
      <c r="T293" s="226"/>
      <c r="AT293" s="227" t="s">
        <v>198</v>
      </c>
      <c r="AU293" s="227" t="s">
        <v>101</v>
      </c>
      <c r="AV293" s="12" t="s">
        <v>81</v>
      </c>
      <c r="AW293" s="12" t="s">
        <v>37</v>
      </c>
      <c r="AX293" s="12" t="s">
        <v>74</v>
      </c>
      <c r="AY293" s="227" t="s">
        <v>189</v>
      </c>
    </row>
    <row r="294" spans="2:51" s="13" customFormat="1" ht="13.5">
      <c r="B294" s="228"/>
      <c r="C294" s="229"/>
      <c r="D294" s="219" t="s">
        <v>198</v>
      </c>
      <c r="E294" s="230" t="s">
        <v>21</v>
      </c>
      <c r="F294" s="231" t="s">
        <v>335</v>
      </c>
      <c r="G294" s="229"/>
      <c r="H294" s="232">
        <v>2.5</v>
      </c>
      <c r="I294" s="233"/>
      <c r="J294" s="229"/>
      <c r="K294" s="229"/>
      <c r="L294" s="234"/>
      <c r="M294" s="235"/>
      <c r="N294" s="236"/>
      <c r="O294" s="236"/>
      <c r="P294" s="236"/>
      <c r="Q294" s="236"/>
      <c r="R294" s="236"/>
      <c r="S294" s="236"/>
      <c r="T294" s="237"/>
      <c r="AT294" s="238" t="s">
        <v>198</v>
      </c>
      <c r="AU294" s="238" t="s">
        <v>101</v>
      </c>
      <c r="AV294" s="13" t="s">
        <v>83</v>
      </c>
      <c r="AW294" s="13" t="s">
        <v>37</v>
      </c>
      <c r="AX294" s="13" t="s">
        <v>74</v>
      </c>
      <c r="AY294" s="238" t="s">
        <v>189</v>
      </c>
    </row>
    <row r="295" spans="2:51" s="14" customFormat="1" ht="13.5">
      <c r="B295" s="239"/>
      <c r="C295" s="240"/>
      <c r="D295" s="219" t="s">
        <v>198</v>
      </c>
      <c r="E295" s="241" t="s">
        <v>21</v>
      </c>
      <c r="F295" s="242" t="s">
        <v>204</v>
      </c>
      <c r="G295" s="240"/>
      <c r="H295" s="243">
        <v>2.5</v>
      </c>
      <c r="I295" s="244"/>
      <c r="J295" s="240"/>
      <c r="K295" s="240"/>
      <c r="L295" s="245"/>
      <c r="M295" s="246"/>
      <c r="N295" s="247"/>
      <c r="O295" s="247"/>
      <c r="P295" s="247"/>
      <c r="Q295" s="247"/>
      <c r="R295" s="247"/>
      <c r="S295" s="247"/>
      <c r="T295" s="248"/>
      <c r="AT295" s="249" t="s">
        <v>198</v>
      </c>
      <c r="AU295" s="249" t="s">
        <v>101</v>
      </c>
      <c r="AV295" s="14" t="s">
        <v>101</v>
      </c>
      <c r="AW295" s="14" t="s">
        <v>37</v>
      </c>
      <c r="AX295" s="14" t="s">
        <v>74</v>
      </c>
      <c r="AY295" s="249" t="s">
        <v>189</v>
      </c>
    </row>
    <row r="296" spans="2:51" s="15" customFormat="1" ht="13.5">
      <c r="B296" s="250"/>
      <c r="C296" s="251"/>
      <c r="D296" s="219" t="s">
        <v>198</v>
      </c>
      <c r="E296" s="252" t="s">
        <v>21</v>
      </c>
      <c r="F296" s="253" t="s">
        <v>205</v>
      </c>
      <c r="G296" s="251"/>
      <c r="H296" s="254">
        <v>2.5</v>
      </c>
      <c r="I296" s="255"/>
      <c r="J296" s="251"/>
      <c r="K296" s="251"/>
      <c r="L296" s="256"/>
      <c r="M296" s="257"/>
      <c r="N296" s="258"/>
      <c r="O296" s="258"/>
      <c r="P296" s="258"/>
      <c r="Q296" s="258"/>
      <c r="R296" s="258"/>
      <c r="S296" s="258"/>
      <c r="T296" s="259"/>
      <c r="AT296" s="260" t="s">
        <v>198</v>
      </c>
      <c r="AU296" s="260" t="s">
        <v>101</v>
      </c>
      <c r="AV296" s="15" t="s">
        <v>131</v>
      </c>
      <c r="AW296" s="15" t="s">
        <v>37</v>
      </c>
      <c r="AX296" s="15" t="s">
        <v>81</v>
      </c>
      <c r="AY296" s="260" t="s">
        <v>189</v>
      </c>
    </row>
    <row r="297" spans="2:63" s="11" customFormat="1" ht="29.85" customHeight="1">
      <c r="B297" s="189"/>
      <c r="C297" s="190"/>
      <c r="D297" s="191" t="s">
        <v>73</v>
      </c>
      <c r="E297" s="203" t="s">
        <v>247</v>
      </c>
      <c r="F297" s="203" t="s">
        <v>336</v>
      </c>
      <c r="G297" s="190"/>
      <c r="H297" s="190"/>
      <c r="I297" s="193"/>
      <c r="J297" s="204">
        <f>BK297</f>
        <v>0</v>
      </c>
      <c r="K297" s="190"/>
      <c r="L297" s="195"/>
      <c r="M297" s="196"/>
      <c r="N297" s="197"/>
      <c r="O297" s="197"/>
      <c r="P297" s="198">
        <f>P298+P318+P320</f>
        <v>0</v>
      </c>
      <c r="Q297" s="197"/>
      <c r="R297" s="198">
        <f>R298+R318+R320</f>
        <v>0</v>
      </c>
      <c r="S297" s="197"/>
      <c r="T297" s="199">
        <f>T298+T318+T320</f>
        <v>5.48</v>
      </c>
      <c r="AR297" s="200" t="s">
        <v>81</v>
      </c>
      <c r="AT297" s="201" t="s">
        <v>73</v>
      </c>
      <c r="AU297" s="201" t="s">
        <v>81</v>
      </c>
      <c r="AY297" s="200" t="s">
        <v>189</v>
      </c>
      <c r="BK297" s="202">
        <f>BK298+BK318+BK320</f>
        <v>0</v>
      </c>
    </row>
    <row r="298" spans="2:63" s="11" customFormat="1" ht="14.85" customHeight="1">
      <c r="B298" s="189"/>
      <c r="C298" s="190"/>
      <c r="D298" s="191" t="s">
        <v>73</v>
      </c>
      <c r="E298" s="203" t="s">
        <v>337</v>
      </c>
      <c r="F298" s="203" t="s">
        <v>338</v>
      </c>
      <c r="G298" s="190"/>
      <c r="H298" s="190"/>
      <c r="I298" s="193"/>
      <c r="J298" s="204">
        <f>BK298</f>
        <v>0</v>
      </c>
      <c r="K298" s="190"/>
      <c r="L298" s="195"/>
      <c r="M298" s="196"/>
      <c r="N298" s="197"/>
      <c r="O298" s="197"/>
      <c r="P298" s="198">
        <f>SUM(P299:P317)</f>
        <v>0</v>
      </c>
      <c r="Q298" s="197"/>
      <c r="R298" s="198">
        <f>SUM(R299:R317)</f>
        <v>0</v>
      </c>
      <c r="S298" s="197"/>
      <c r="T298" s="199">
        <f>SUM(T299:T317)</f>
        <v>0</v>
      </c>
      <c r="AR298" s="200" t="s">
        <v>81</v>
      </c>
      <c r="AT298" s="201" t="s">
        <v>73</v>
      </c>
      <c r="AU298" s="201" t="s">
        <v>83</v>
      </c>
      <c r="AY298" s="200" t="s">
        <v>189</v>
      </c>
      <c r="BK298" s="202">
        <f>SUM(BK299:BK317)</f>
        <v>0</v>
      </c>
    </row>
    <row r="299" spans="2:65" s="1" customFormat="1" ht="38.25" customHeight="1">
      <c r="B299" s="42"/>
      <c r="C299" s="205" t="s">
        <v>339</v>
      </c>
      <c r="D299" s="205" t="s">
        <v>193</v>
      </c>
      <c r="E299" s="206" t="s">
        <v>340</v>
      </c>
      <c r="F299" s="207" t="s">
        <v>341</v>
      </c>
      <c r="G299" s="208" t="s">
        <v>276</v>
      </c>
      <c r="H299" s="209">
        <v>10</v>
      </c>
      <c r="I299" s="210"/>
      <c r="J299" s="211">
        <f>ROUND(I299*H299,2)</f>
        <v>0</v>
      </c>
      <c r="K299" s="207" t="s">
        <v>196</v>
      </c>
      <c r="L299" s="62"/>
      <c r="M299" s="212" t="s">
        <v>21</v>
      </c>
      <c r="N299" s="213" t="s">
        <v>45</v>
      </c>
      <c r="O299" s="43"/>
      <c r="P299" s="214">
        <f>O299*H299</f>
        <v>0</v>
      </c>
      <c r="Q299" s="214">
        <v>0</v>
      </c>
      <c r="R299" s="214">
        <f>Q299*H299</f>
        <v>0</v>
      </c>
      <c r="S299" s="214">
        <v>0</v>
      </c>
      <c r="T299" s="215">
        <f>S299*H299</f>
        <v>0</v>
      </c>
      <c r="AR299" s="25" t="s">
        <v>131</v>
      </c>
      <c r="AT299" s="25" t="s">
        <v>193</v>
      </c>
      <c r="AU299" s="25" t="s">
        <v>101</v>
      </c>
      <c r="AY299" s="25" t="s">
        <v>189</v>
      </c>
      <c r="BE299" s="216">
        <f>IF(N299="základní",J299,0)</f>
        <v>0</v>
      </c>
      <c r="BF299" s="216">
        <f>IF(N299="snížená",J299,0)</f>
        <v>0</v>
      </c>
      <c r="BG299" s="216">
        <f>IF(N299="zákl. přenesená",J299,0)</f>
        <v>0</v>
      </c>
      <c r="BH299" s="216">
        <f>IF(N299="sníž. přenesená",J299,0)</f>
        <v>0</v>
      </c>
      <c r="BI299" s="216">
        <f>IF(N299="nulová",J299,0)</f>
        <v>0</v>
      </c>
      <c r="BJ299" s="25" t="s">
        <v>81</v>
      </c>
      <c r="BK299" s="216">
        <f>ROUND(I299*H299,2)</f>
        <v>0</v>
      </c>
      <c r="BL299" s="25" t="s">
        <v>131</v>
      </c>
      <c r="BM299" s="25" t="s">
        <v>342</v>
      </c>
    </row>
    <row r="300" spans="2:51" s="12" customFormat="1" ht="13.5">
      <c r="B300" s="217"/>
      <c r="C300" s="218"/>
      <c r="D300" s="219" t="s">
        <v>198</v>
      </c>
      <c r="E300" s="220" t="s">
        <v>21</v>
      </c>
      <c r="F300" s="221" t="s">
        <v>343</v>
      </c>
      <c r="G300" s="218"/>
      <c r="H300" s="220" t="s">
        <v>21</v>
      </c>
      <c r="I300" s="222"/>
      <c r="J300" s="218"/>
      <c r="K300" s="218"/>
      <c r="L300" s="223"/>
      <c r="M300" s="224"/>
      <c r="N300" s="225"/>
      <c r="O300" s="225"/>
      <c r="P300" s="225"/>
      <c r="Q300" s="225"/>
      <c r="R300" s="225"/>
      <c r="S300" s="225"/>
      <c r="T300" s="226"/>
      <c r="AT300" s="227" t="s">
        <v>198</v>
      </c>
      <c r="AU300" s="227" t="s">
        <v>101</v>
      </c>
      <c r="AV300" s="12" t="s">
        <v>81</v>
      </c>
      <c r="AW300" s="12" t="s">
        <v>37</v>
      </c>
      <c r="AX300" s="12" t="s">
        <v>74</v>
      </c>
      <c r="AY300" s="227" t="s">
        <v>189</v>
      </c>
    </row>
    <row r="301" spans="2:51" s="13" customFormat="1" ht="13.5">
      <c r="B301" s="228"/>
      <c r="C301" s="229"/>
      <c r="D301" s="219" t="s">
        <v>198</v>
      </c>
      <c r="E301" s="230" t="s">
        <v>21</v>
      </c>
      <c r="F301" s="231" t="s">
        <v>21</v>
      </c>
      <c r="G301" s="229"/>
      <c r="H301" s="232">
        <v>0</v>
      </c>
      <c r="I301" s="233"/>
      <c r="J301" s="229"/>
      <c r="K301" s="229"/>
      <c r="L301" s="234"/>
      <c r="M301" s="235"/>
      <c r="N301" s="236"/>
      <c r="O301" s="236"/>
      <c r="P301" s="236"/>
      <c r="Q301" s="236"/>
      <c r="R301" s="236"/>
      <c r="S301" s="236"/>
      <c r="T301" s="237"/>
      <c r="AT301" s="238" t="s">
        <v>198</v>
      </c>
      <c r="AU301" s="238" t="s">
        <v>101</v>
      </c>
      <c r="AV301" s="13" t="s">
        <v>83</v>
      </c>
      <c r="AW301" s="13" t="s">
        <v>37</v>
      </c>
      <c r="AX301" s="13" t="s">
        <v>74</v>
      </c>
      <c r="AY301" s="238" t="s">
        <v>189</v>
      </c>
    </row>
    <row r="302" spans="2:51" s="12" customFormat="1" ht="13.5">
      <c r="B302" s="217"/>
      <c r="C302" s="218"/>
      <c r="D302" s="219" t="s">
        <v>198</v>
      </c>
      <c r="E302" s="220" t="s">
        <v>21</v>
      </c>
      <c r="F302" s="221" t="s">
        <v>201</v>
      </c>
      <c r="G302" s="218"/>
      <c r="H302" s="220" t="s">
        <v>21</v>
      </c>
      <c r="I302" s="222"/>
      <c r="J302" s="218"/>
      <c r="K302" s="218"/>
      <c r="L302" s="223"/>
      <c r="M302" s="224"/>
      <c r="N302" s="225"/>
      <c r="O302" s="225"/>
      <c r="P302" s="225"/>
      <c r="Q302" s="225"/>
      <c r="R302" s="225"/>
      <c r="S302" s="225"/>
      <c r="T302" s="226"/>
      <c r="AT302" s="227" t="s">
        <v>198</v>
      </c>
      <c r="AU302" s="227" t="s">
        <v>101</v>
      </c>
      <c r="AV302" s="12" t="s">
        <v>81</v>
      </c>
      <c r="AW302" s="12" t="s">
        <v>37</v>
      </c>
      <c r="AX302" s="12" t="s">
        <v>74</v>
      </c>
      <c r="AY302" s="227" t="s">
        <v>189</v>
      </c>
    </row>
    <row r="303" spans="2:51" s="12" customFormat="1" ht="13.5">
      <c r="B303" s="217"/>
      <c r="C303" s="218"/>
      <c r="D303" s="219" t="s">
        <v>198</v>
      </c>
      <c r="E303" s="220" t="s">
        <v>21</v>
      </c>
      <c r="F303" s="221" t="s">
        <v>202</v>
      </c>
      <c r="G303" s="218"/>
      <c r="H303" s="220" t="s">
        <v>21</v>
      </c>
      <c r="I303" s="222"/>
      <c r="J303" s="218"/>
      <c r="K303" s="218"/>
      <c r="L303" s="223"/>
      <c r="M303" s="224"/>
      <c r="N303" s="225"/>
      <c r="O303" s="225"/>
      <c r="P303" s="225"/>
      <c r="Q303" s="225"/>
      <c r="R303" s="225"/>
      <c r="S303" s="225"/>
      <c r="T303" s="226"/>
      <c r="AT303" s="227" t="s">
        <v>198</v>
      </c>
      <c r="AU303" s="227" t="s">
        <v>101</v>
      </c>
      <c r="AV303" s="12" t="s">
        <v>81</v>
      </c>
      <c r="AW303" s="12" t="s">
        <v>37</v>
      </c>
      <c r="AX303" s="12" t="s">
        <v>74</v>
      </c>
      <c r="AY303" s="227" t="s">
        <v>189</v>
      </c>
    </row>
    <row r="304" spans="2:51" s="13" customFormat="1" ht="13.5">
      <c r="B304" s="228"/>
      <c r="C304" s="229"/>
      <c r="D304" s="219" t="s">
        <v>198</v>
      </c>
      <c r="E304" s="230" t="s">
        <v>21</v>
      </c>
      <c r="F304" s="231" t="s">
        <v>344</v>
      </c>
      <c r="G304" s="229"/>
      <c r="H304" s="232">
        <v>10</v>
      </c>
      <c r="I304" s="233"/>
      <c r="J304" s="229"/>
      <c r="K304" s="229"/>
      <c r="L304" s="234"/>
      <c r="M304" s="235"/>
      <c r="N304" s="236"/>
      <c r="O304" s="236"/>
      <c r="P304" s="236"/>
      <c r="Q304" s="236"/>
      <c r="R304" s="236"/>
      <c r="S304" s="236"/>
      <c r="T304" s="237"/>
      <c r="AT304" s="238" t="s">
        <v>198</v>
      </c>
      <c r="AU304" s="238" t="s">
        <v>101</v>
      </c>
      <c r="AV304" s="13" t="s">
        <v>83</v>
      </c>
      <c r="AW304" s="13" t="s">
        <v>37</v>
      </c>
      <c r="AX304" s="13" t="s">
        <v>74</v>
      </c>
      <c r="AY304" s="238" t="s">
        <v>189</v>
      </c>
    </row>
    <row r="305" spans="2:51" s="14" customFormat="1" ht="13.5">
      <c r="B305" s="239"/>
      <c r="C305" s="240"/>
      <c r="D305" s="219" t="s">
        <v>198</v>
      </c>
      <c r="E305" s="241" t="s">
        <v>21</v>
      </c>
      <c r="F305" s="242" t="s">
        <v>204</v>
      </c>
      <c r="G305" s="240"/>
      <c r="H305" s="243">
        <v>10</v>
      </c>
      <c r="I305" s="244"/>
      <c r="J305" s="240"/>
      <c r="K305" s="240"/>
      <c r="L305" s="245"/>
      <c r="M305" s="246"/>
      <c r="N305" s="247"/>
      <c r="O305" s="247"/>
      <c r="P305" s="247"/>
      <c r="Q305" s="247"/>
      <c r="R305" s="247"/>
      <c r="S305" s="247"/>
      <c r="T305" s="248"/>
      <c r="AT305" s="249" t="s">
        <v>198</v>
      </c>
      <c r="AU305" s="249" t="s">
        <v>101</v>
      </c>
      <c r="AV305" s="14" t="s">
        <v>101</v>
      </c>
      <c r="AW305" s="14" t="s">
        <v>37</v>
      </c>
      <c r="AX305" s="14" t="s">
        <v>74</v>
      </c>
      <c r="AY305" s="249" t="s">
        <v>189</v>
      </c>
    </row>
    <row r="306" spans="2:51" s="15" customFormat="1" ht="13.5">
      <c r="B306" s="250"/>
      <c r="C306" s="251"/>
      <c r="D306" s="219" t="s">
        <v>198</v>
      </c>
      <c r="E306" s="252" t="s">
        <v>124</v>
      </c>
      <c r="F306" s="253" t="s">
        <v>205</v>
      </c>
      <c r="G306" s="251"/>
      <c r="H306" s="254">
        <v>10</v>
      </c>
      <c r="I306" s="255"/>
      <c r="J306" s="251"/>
      <c r="K306" s="251"/>
      <c r="L306" s="256"/>
      <c r="M306" s="257"/>
      <c r="N306" s="258"/>
      <c r="O306" s="258"/>
      <c r="P306" s="258"/>
      <c r="Q306" s="258"/>
      <c r="R306" s="258"/>
      <c r="S306" s="258"/>
      <c r="T306" s="259"/>
      <c r="AT306" s="260" t="s">
        <v>198</v>
      </c>
      <c r="AU306" s="260" t="s">
        <v>101</v>
      </c>
      <c r="AV306" s="15" t="s">
        <v>131</v>
      </c>
      <c r="AW306" s="15" t="s">
        <v>37</v>
      </c>
      <c r="AX306" s="15" t="s">
        <v>81</v>
      </c>
      <c r="AY306" s="260" t="s">
        <v>189</v>
      </c>
    </row>
    <row r="307" spans="2:65" s="1" customFormat="1" ht="38.25" customHeight="1">
      <c r="B307" s="42"/>
      <c r="C307" s="205" t="s">
        <v>345</v>
      </c>
      <c r="D307" s="205" t="s">
        <v>193</v>
      </c>
      <c r="E307" s="206" t="s">
        <v>346</v>
      </c>
      <c r="F307" s="207" t="s">
        <v>347</v>
      </c>
      <c r="G307" s="208" t="s">
        <v>276</v>
      </c>
      <c r="H307" s="209">
        <v>300</v>
      </c>
      <c r="I307" s="210"/>
      <c r="J307" s="211">
        <f>ROUND(I307*H307,2)</f>
        <v>0</v>
      </c>
      <c r="K307" s="207" t="s">
        <v>196</v>
      </c>
      <c r="L307" s="62"/>
      <c r="M307" s="212" t="s">
        <v>21</v>
      </c>
      <c r="N307" s="213" t="s">
        <v>45</v>
      </c>
      <c r="O307" s="43"/>
      <c r="P307" s="214">
        <f>O307*H307</f>
        <v>0</v>
      </c>
      <c r="Q307" s="214">
        <v>0</v>
      </c>
      <c r="R307" s="214">
        <f>Q307*H307</f>
        <v>0</v>
      </c>
      <c r="S307" s="214">
        <v>0</v>
      </c>
      <c r="T307" s="215">
        <f>S307*H307</f>
        <v>0</v>
      </c>
      <c r="AR307" s="25" t="s">
        <v>131</v>
      </c>
      <c r="AT307" s="25" t="s">
        <v>193</v>
      </c>
      <c r="AU307" s="25" t="s">
        <v>101</v>
      </c>
      <c r="AY307" s="25" t="s">
        <v>189</v>
      </c>
      <c r="BE307" s="216">
        <f>IF(N307="základní",J307,0)</f>
        <v>0</v>
      </c>
      <c r="BF307" s="216">
        <f>IF(N307="snížená",J307,0)</f>
        <v>0</v>
      </c>
      <c r="BG307" s="216">
        <f>IF(N307="zákl. přenesená",J307,0)</f>
        <v>0</v>
      </c>
      <c r="BH307" s="216">
        <f>IF(N307="sníž. přenesená",J307,0)</f>
        <v>0</v>
      </c>
      <c r="BI307" s="216">
        <f>IF(N307="nulová",J307,0)</f>
        <v>0</v>
      </c>
      <c r="BJ307" s="25" t="s">
        <v>81</v>
      </c>
      <c r="BK307" s="216">
        <f>ROUND(I307*H307,2)</f>
        <v>0</v>
      </c>
      <c r="BL307" s="25" t="s">
        <v>131</v>
      </c>
      <c r="BM307" s="25" t="s">
        <v>348</v>
      </c>
    </row>
    <row r="308" spans="2:51" s="12" customFormat="1" ht="13.5">
      <c r="B308" s="217"/>
      <c r="C308" s="218"/>
      <c r="D308" s="219" t="s">
        <v>198</v>
      </c>
      <c r="E308" s="220" t="s">
        <v>21</v>
      </c>
      <c r="F308" s="221" t="s">
        <v>349</v>
      </c>
      <c r="G308" s="218"/>
      <c r="H308" s="220" t="s">
        <v>21</v>
      </c>
      <c r="I308" s="222"/>
      <c r="J308" s="218"/>
      <c r="K308" s="218"/>
      <c r="L308" s="223"/>
      <c r="M308" s="224"/>
      <c r="N308" s="225"/>
      <c r="O308" s="225"/>
      <c r="P308" s="225"/>
      <c r="Q308" s="225"/>
      <c r="R308" s="225"/>
      <c r="S308" s="225"/>
      <c r="T308" s="226"/>
      <c r="AT308" s="227" t="s">
        <v>198</v>
      </c>
      <c r="AU308" s="227" t="s">
        <v>101</v>
      </c>
      <c r="AV308" s="12" t="s">
        <v>81</v>
      </c>
      <c r="AW308" s="12" t="s">
        <v>37</v>
      </c>
      <c r="AX308" s="12" t="s">
        <v>74</v>
      </c>
      <c r="AY308" s="227" t="s">
        <v>189</v>
      </c>
    </row>
    <row r="309" spans="2:51" s="13" customFormat="1" ht="13.5">
      <c r="B309" s="228"/>
      <c r="C309" s="229"/>
      <c r="D309" s="219" t="s">
        <v>198</v>
      </c>
      <c r="E309" s="230" t="s">
        <v>21</v>
      </c>
      <c r="F309" s="231" t="s">
        <v>21</v>
      </c>
      <c r="G309" s="229"/>
      <c r="H309" s="232">
        <v>0</v>
      </c>
      <c r="I309" s="233"/>
      <c r="J309" s="229"/>
      <c r="K309" s="229"/>
      <c r="L309" s="234"/>
      <c r="M309" s="235"/>
      <c r="N309" s="236"/>
      <c r="O309" s="236"/>
      <c r="P309" s="236"/>
      <c r="Q309" s="236"/>
      <c r="R309" s="236"/>
      <c r="S309" s="236"/>
      <c r="T309" s="237"/>
      <c r="AT309" s="238" t="s">
        <v>198</v>
      </c>
      <c r="AU309" s="238" t="s">
        <v>101</v>
      </c>
      <c r="AV309" s="13" t="s">
        <v>83</v>
      </c>
      <c r="AW309" s="13" t="s">
        <v>37</v>
      </c>
      <c r="AX309" s="13" t="s">
        <v>74</v>
      </c>
      <c r="AY309" s="238" t="s">
        <v>189</v>
      </c>
    </row>
    <row r="310" spans="2:51" s="12" customFormat="1" ht="13.5">
      <c r="B310" s="217"/>
      <c r="C310" s="218"/>
      <c r="D310" s="219" t="s">
        <v>198</v>
      </c>
      <c r="E310" s="220" t="s">
        <v>21</v>
      </c>
      <c r="F310" s="221" t="s">
        <v>350</v>
      </c>
      <c r="G310" s="218"/>
      <c r="H310" s="220" t="s">
        <v>21</v>
      </c>
      <c r="I310" s="222"/>
      <c r="J310" s="218"/>
      <c r="K310" s="218"/>
      <c r="L310" s="223"/>
      <c r="M310" s="224"/>
      <c r="N310" s="225"/>
      <c r="O310" s="225"/>
      <c r="P310" s="225"/>
      <c r="Q310" s="225"/>
      <c r="R310" s="225"/>
      <c r="S310" s="225"/>
      <c r="T310" s="226"/>
      <c r="AT310" s="227" t="s">
        <v>198</v>
      </c>
      <c r="AU310" s="227" t="s">
        <v>101</v>
      </c>
      <c r="AV310" s="12" t="s">
        <v>81</v>
      </c>
      <c r="AW310" s="12" t="s">
        <v>37</v>
      </c>
      <c r="AX310" s="12" t="s">
        <v>74</v>
      </c>
      <c r="AY310" s="227" t="s">
        <v>189</v>
      </c>
    </row>
    <row r="311" spans="2:51" s="13" customFormat="1" ht="13.5">
      <c r="B311" s="228"/>
      <c r="C311" s="229"/>
      <c r="D311" s="219" t="s">
        <v>198</v>
      </c>
      <c r="E311" s="230" t="s">
        <v>21</v>
      </c>
      <c r="F311" s="231" t="s">
        <v>351</v>
      </c>
      <c r="G311" s="229"/>
      <c r="H311" s="232">
        <v>300</v>
      </c>
      <c r="I311" s="233"/>
      <c r="J311" s="229"/>
      <c r="K311" s="229"/>
      <c r="L311" s="234"/>
      <c r="M311" s="235"/>
      <c r="N311" s="236"/>
      <c r="O311" s="236"/>
      <c r="P311" s="236"/>
      <c r="Q311" s="236"/>
      <c r="R311" s="236"/>
      <c r="S311" s="236"/>
      <c r="T311" s="237"/>
      <c r="AT311" s="238" t="s">
        <v>198</v>
      </c>
      <c r="AU311" s="238" t="s">
        <v>101</v>
      </c>
      <c r="AV311" s="13" t="s">
        <v>83</v>
      </c>
      <c r="AW311" s="13" t="s">
        <v>37</v>
      </c>
      <c r="AX311" s="13" t="s">
        <v>74</v>
      </c>
      <c r="AY311" s="238" t="s">
        <v>189</v>
      </c>
    </row>
    <row r="312" spans="2:51" s="15" customFormat="1" ht="13.5">
      <c r="B312" s="250"/>
      <c r="C312" s="251"/>
      <c r="D312" s="219" t="s">
        <v>198</v>
      </c>
      <c r="E312" s="252" t="s">
        <v>21</v>
      </c>
      <c r="F312" s="253" t="s">
        <v>205</v>
      </c>
      <c r="G312" s="251"/>
      <c r="H312" s="254">
        <v>300</v>
      </c>
      <c r="I312" s="255"/>
      <c r="J312" s="251"/>
      <c r="K312" s="251"/>
      <c r="L312" s="256"/>
      <c r="M312" s="257"/>
      <c r="N312" s="258"/>
      <c r="O312" s="258"/>
      <c r="P312" s="258"/>
      <c r="Q312" s="258"/>
      <c r="R312" s="258"/>
      <c r="S312" s="258"/>
      <c r="T312" s="259"/>
      <c r="AT312" s="260" t="s">
        <v>198</v>
      </c>
      <c r="AU312" s="260" t="s">
        <v>101</v>
      </c>
      <c r="AV312" s="15" t="s">
        <v>131</v>
      </c>
      <c r="AW312" s="15" t="s">
        <v>37</v>
      </c>
      <c r="AX312" s="15" t="s">
        <v>81</v>
      </c>
      <c r="AY312" s="260" t="s">
        <v>189</v>
      </c>
    </row>
    <row r="313" spans="2:65" s="1" customFormat="1" ht="38.25" customHeight="1">
      <c r="B313" s="42"/>
      <c r="C313" s="205" t="s">
        <v>352</v>
      </c>
      <c r="D313" s="205" t="s">
        <v>193</v>
      </c>
      <c r="E313" s="206" t="s">
        <v>353</v>
      </c>
      <c r="F313" s="207" t="s">
        <v>354</v>
      </c>
      <c r="G313" s="208" t="s">
        <v>276</v>
      </c>
      <c r="H313" s="209">
        <v>10</v>
      </c>
      <c r="I313" s="210"/>
      <c r="J313" s="211">
        <f>ROUND(I313*H313,2)</f>
        <v>0</v>
      </c>
      <c r="K313" s="207" t="s">
        <v>196</v>
      </c>
      <c r="L313" s="62"/>
      <c r="M313" s="212" t="s">
        <v>21</v>
      </c>
      <c r="N313" s="213" t="s">
        <v>45</v>
      </c>
      <c r="O313" s="43"/>
      <c r="P313" s="214">
        <f>O313*H313</f>
        <v>0</v>
      </c>
      <c r="Q313" s="214">
        <v>0</v>
      </c>
      <c r="R313" s="214">
        <f>Q313*H313</f>
        <v>0</v>
      </c>
      <c r="S313" s="214">
        <v>0</v>
      </c>
      <c r="T313" s="215">
        <f>S313*H313</f>
        <v>0</v>
      </c>
      <c r="AR313" s="25" t="s">
        <v>131</v>
      </c>
      <c r="AT313" s="25" t="s">
        <v>193</v>
      </c>
      <c r="AU313" s="25" t="s">
        <v>101</v>
      </c>
      <c r="AY313" s="25" t="s">
        <v>189</v>
      </c>
      <c r="BE313" s="216">
        <f>IF(N313="základní",J313,0)</f>
        <v>0</v>
      </c>
      <c r="BF313" s="216">
        <f>IF(N313="snížená",J313,0)</f>
        <v>0</v>
      </c>
      <c r="BG313" s="216">
        <f>IF(N313="zákl. přenesená",J313,0)</f>
        <v>0</v>
      </c>
      <c r="BH313" s="216">
        <f>IF(N313="sníž. přenesená",J313,0)</f>
        <v>0</v>
      </c>
      <c r="BI313" s="216">
        <f>IF(N313="nulová",J313,0)</f>
        <v>0</v>
      </c>
      <c r="BJ313" s="25" t="s">
        <v>81</v>
      </c>
      <c r="BK313" s="216">
        <f>ROUND(I313*H313,2)</f>
        <v>0</v>
      </c>
      <c r="BL313" s="25" t="s">
        <v>131</v>
      </c>
      <c r="BM313" s="25" t="s">
        <v>355</v>
      </c>
    </row>
    <row r="314" spans="2:51" s="12" customFormat="1" ht="13.5">
      <c r="B314" s="217"/>
      <c r="C314" s="218"/>
      <c r="D314" s="219" t="s">
        <v>198</v>
      </c>
      <c r="E314" s="220" t="s">
        <v>21</v>
      </c>
      <c r="F314" s="221" t="s">
        <v>343</v>
      </c>
      <c r="G314" s="218"/>
      <c r="H314" s="220" t="s">
        <v>21</v>
      </c>
      <c r="I314" s="222"/>
      <c r="J314" s="218"/>
      <c r="K314" s="218"/>
      <c r="L314" s="223"/>
      <c r="M314" s="224"/>
      <c r="N314" s="225"/>
      <c r="O314" s="225"/>
      <c r="P314" s="225"/>
      <c r="Q314" s="225"/>
      <c r="R314" s="225"/>
      <c r="S314" s="225"/>
      <c r="T314" s="226"/>
      <c r="AT314" s="227" t="s">
        <v>198</v>
      </c>
      <c r="AU314" s="227" t="s">
        <v>101</v>
      </c>
      <c r="AV314" s="12" t="s">
        <v>81</v>
      </c>
      <c r="AW314" s="12" t="s">
        <v>37</v>
      </c>
      <c r="AX314" s="12" t="s">
        <v>74</v>
      </c>
      <c r="AY314" s="227" t="s">
        <v>189</v>
      </c>
    </row>
    <row r="315" spans="2:51" s="13" customFormat="1" ht="13.5">
      <c r="B315" s="228"/>
      <c r="C315" s="229"/>
      <c r="D315" s="219" t="s">
        <v>198</v>
      </c>
      <c r="E315" s="230" t="s">
        <v>21</v>
      </c>
      <c r="F315" s="231" t="s">
        <v>21</v>
      </c>
      <c r="G315" s="229"/>
      <c r="H315" s="232">
        <v>0</v>
      </c>
      <c r="I315" s="233"/>
      <c r="J315" s="229"/>
      <c r="K315" s="229"/>
      <c r="L315" s="234"/>
      <c r="M315" s="235"/>
      <c r="N315" s="236"/>
      <c r="O315" s="236"/>
      <c r="P315" s="236"/>
      <c r="Q315" s="236"/>
      <c r="R315" s="236"/>
      <c r="S315" s="236"/>
      <c r="T315" s="237"/>
      <c r="AT315" s="238" t="s">
        <v>198</v>
      </c>
      <c r="AU315" s="238" t="s">
        <v>101</v>
      </c>
      <c r="AV315" s="13" t="s">
        <v>83</v>
      </c>
      <c r="AW315" s="13" t="s">
        <v>37</v>
      </c>
      <c r="AX315" s="13" t="s">
        <v>74</v>
      </c>
      <c r="AY315" s="238" t="s">
        <v>189</v>
      </c>
    </row>
    <row r="316" spans="2:51" s="13" customFormat="1" ht="13.5">
      <c r="B316" s="228"/>
      <c r="C316" s="229"/>
      <c r="D316" s="219" t="s">
        <v>198</v>
      </c>
      <c r="E316" s="230" t="s">
        <v>21</v>
      </c>
      <c r="F316" s="231" t="s">
        <v>124</v>
      </c>
      <c r="G316" s="229"/>
      <c r="H316" s="232">
        <v>10</v>
      </c>
      <c r="I316" s="233"/>
      <c r="J316" s="229"/>
      <c r="K316" s="229"/>
      <c r="L316" s="234"/>
      <c r="M316" s="235"/>
      <c r="N316" s="236"/>
      <c r="O316" s="236"/>
      <c r="P316" s="236"/>
      <c r="Q316" s="236"/>
      <c r="R316" s="236"/>
      <c r="S316" s="236"/>
      <c r="T316" s="237"/>
      <c r="AT316" s="238" t="s">
        <v>198</v>
      </c>
      <c r="AU316" s="238" t="s">
        <v>101</v>
      </c>
      <c r="AV316" s="13" t="s">
        <v>83</v>
      </c>
      <c r="AW316" s="13" t="s">
        <v>37</v>
      </c>
      <c r="AX316" s="13" t="s">
        <v>74</v>
      </c>
      <c r="AY316" s="238" t="s">
        <v>189</v>
      </c>
    </row>
    <row r="317" spans="2:51" s="15" customFormat="1" ht="13.5">
      <c r="B317" s="250"/>
      <c r="C317" s="251"/>
      <c r="D317" s="219" t="s">
        <v>198</v>
      </c>
      <c r="E317" s="252" t="s">
        <v>21</v>
      </c>
      <c r="F317" s="253" t="s">
        <v>205</v>
      </c>
      <c r="G317" s="251"/>
      <c r="H317" s="254">
        <v>10</v>
      </c>
      <c r="I317" s="255"/>
      <c r="J317" s="251"/>
      <c r="K317" s="251"/>
      <c r="L317" s="256"/>
      <c r="M317" s="257"/>
      <c r="N317" s="258"/>
      <c r="O317" s="258"/>
      <c r="P317" s="258"/>
      <c r="Q317" s="258"/>
      <c r="R317" s="258"/>
      <c r="S317" s="258"/>
      <c r="T317" s="259"/>
      <c r="AT317" s="260" t="s">
        <v>198</v>
      </c>
      <c r="AU317" s="260" t="s">
        <v>101</v>
      </c>
      <c r="AV317" s="15" t="s">
        <v>131</v>
      </c>
      <c r="AW317" s="15" t="s">
        <v>37</v>
      </c>
      <c r="AX317" s="15" t="s">
        <v>81</v>
      </c>
      <c r="AY317" s="260" t="s">
        <v>189</v>
      </c>
    </row>
    <row r="318" spans="2:63" s="11" customFormat="1" ht="22.35" customHeight="1">
      <c r="B318" s="189"/>
      <c r="C318" s="190"/>
      <c r="D318" s="191" t="s">
        <v>73</v>
      </c>
      <c r="E318" s="203" t="s">
        <v>356</v>
      </c>
      <c r="F318" s="203" t="s">
        <v>357</v>
      </c>
      <c r="G318" s="190"/>
      <c r="H318" s="190"/>
      <c r="I318" s="193"/>
      <c r="J318" s="204">
        <f>BK318</f>
        <v>0</v>
      </c>
      <c r="K318" s="190"/>
      <c r="L318" s="195"/>
      <c r="M318" s="196"/>
      <c r="N318" s="197"/>
      <c r="O318" s="197"/>
      <c r="P318" s="198">
        <f>P319</f>
        <v>0</v>
      </c>
      <c r="Q318" s="197"/>
      <c r="R318" s="198">
        <f>R319</f>
        <v>0</v>
      </c>
      <c r="S318" s="197"/>
      <c r="T318" s="199">
        <f>T319</f>
        <v>0</v>
      </c>
      <c r="AR318" s="200" t="s">
        <v>81</v>
      </c>
      <c r="AT318" s="201" t="s">
        <v>73</v>
      </c>
      <c r="AU318" s="201" t="s">
        <v>83</v>
      </c>
      <c r="AY318" s="200" t="s">
        <v>189</v>
      </c>
      <c r="BK318" s="202">
        <f>BK319</f>
        <v>0</v>
      </c>
    </row>
    <row r="319" spans="2:65" s="1" customFormat="1" ht="63.75" customHeight="1">
      <c r="B319" s="42"/>
      <c r="C319" s="205" t="s">
        <v>358</v>
      </c>
      <c r="D319" s="205" t="s">
        <v>193</v>
      </c>
      <c r="E319" s="206" t="s">
        <v>359</v>
      </c>
      <c r="F319" s="207" t="s">
        <v>360</v>
      </c>
      <c r="G319" s="208" t="s">
        <v>361</v>
      </c>
      <c r="H319" s="209">
        <v>20</v>
      </c>
      <c r="I319" s="210"/>
      <c r="J319" s="211">
        <f>ROUND(I319*H319,2)</f>
        <v>0</v>
      </c>
      <c r="K319" s="207" t="s">
        <v>21</v>
      </c>
      <c r="L319" s="62"/>
      <c r="M319" s="212" t="s">
        <v>21</v>
      </c>
      <c r="N319" s="213" t="s">
        <v>45</v>
      </c>
      <c r="O319" s="43"/>
      <c r="P319" s="214">
        <f>O319*H319</f>
        <v>0</v>
      </c>
      <c r="Q319" s="214">
        <v>0</v>
      </c>
      <c r="R319" s="214">
        <f>Q319*H319</f>
        <v>0</v>
      </c>
      <c r="S319" s="214">
        <v>0</v>
      </c>
      <c r="T319" s="215">
        <f>S319*H319</f>
        <v>0</v>
      </c>
      <c r="AR319" s="25" t="s">
        <v>131</v>
      </c>
      <c r="AT319" s="25" t="s">
        <v>193</v>
      </c>
      <c r="AU319" s="25" t="s">
        <v>101</v>
      </c>
      <c r="AY319" s="25" t="s">
        <v>189</v>
      </c>
      <c r="BE319" s="216">
        <f>IF(N319="základní",J319,0)</f>
        <v>0</v>
      </c>
      <c r="BF319" s="216">
        <f>IF(N319="snížená",J319,0)</f>
        <v>0</v>
      </c>
      <c r="BG319" s="216">
        <f>IF(N319="zákl. přenesená",J319,0)</f>
        <v>0</v>
      </c>
      <c r="BH319" s="216">
        <f>IF(N319="sníž. přenesená",J319,0)</f>
        <v>0</v>
      </c>
      <c r="BI319" s="216">
        <f>IF(N319="nulová",J319,0)</f>
        <v>0</v>
      </c>
      <c r="BJ319" s="25" t="s">
        <v>81</v>
      </c>
      <c r="BK319" s="216">
        <f>ROUND(I319*H319,2)</f>
        <v>0</v>
      </c>
      <c r="BL319" s="25" t="s">
        <v>131</v>
      </c>
      <c r="BM319" s="25" t="s">
        <v>362</v>
      </c>
    </row>
    <row r="320" spans="2:63" s="11" customFormat="1" ht="22.35" customHeight="1">
      <c r="B320" s="189"/>
      <c r="C320" s="190"/>
      <c r="D320" s="191" t="s">
        <v>73</v>
      </c>
      <c r="E320" s="203" t="s">
        <v>363</v>
      </c>
      <c r="F320" s="203" t="s">
        <v>364</v>
      </c>
      <c r="G320" s="190"/>
      <c r="H320" s="190"/>
      <c r="I320" s="193"/>
      <c r="J320" s="204">
        <f>BK320</f>
        <v>0</v>
      </c>
      <c r="K320" s="190"/>
      <c r="L320" s="195"/>
      <c r="M320" s="196"/>
      <c r="N320" s="197"/>
      <c r="O320" s="197"/>
      <c r="P320" s="198">
        <f>SUM(P321:P344)</f>
        <v>0</v>
      </c>
      <c r="Q320" s="197"/>
      <c r="R320" s="198">
        <f>SUM(R321:R344)</f>
        <v>0</v>
      </c>
      <c r="S320" s="197"/>
      <c r="T320" s="199">
        <f>SUM(T321:T344)</f>
        <v>5.48</v>
      </c>
      <c r="AR320" s="200" t="s">
        <v>81</v>
      </c>
      <c r="AT320" s="201" t="s">
        <v>73</v>
      </c>
      <c r="AU320" s="201" t="s">
        <v>83</v>
      </c>
      <c r="AY320" s="200" t="s">
        <v>189</v>
      </c>
      <c r="BK320" s="202">
        <f>SUM(BK321:BK344)</f>
        <v>0</v>
      </c>
    </row>
    <row r="321" spans="2:65" s="1" customFormat="1" ht="38.25" customHeight="1">
      <c r="B321" s="42"/>
      <c r="C321" s="205" t="s">
        <v>260</v>
      </c>
      <c r="D321" s="205" t="s">
        <v>193</v>
      </c>
      <c r="E321" s="206" t="s">
        <v>365</v>
      </c>
      <c r="F321" s="207" t="s">
        <v>366</v>
      </c>
      <c r="G321" s="208" t="s">
        <v>104</v>
      </c>
      <c r="H321" s="209">
        <v>0.5</v>
      </c>
      <c r="I321" s="210"/>
      <c r="J321" s="211">
        <f>ROUND(I321*H321,2)</f>
        <v>0</v>
      </c>
      <c r="K321" s="207" t="s">
        <v>196</v>
      </c>
      <c r="L321" s="62"/>
      <c r="M321" s="212" t="s">
        <v>21</v>
      </c>
      <c r="N321" s="213" t="s">
        <v>45</v>
      </c>
      <c r="O321" s="43"/>
      <c r="P321" s="214">
        <f>O321*H321</f>
        <v>0</v>
      </c>
      <c r="Q321" s="214">
        <v>0</v>
      </c>
      <c r="R321" s="214">
        <f>Q321*H321</f>
        <v>0</v>
      </c>
      <c r="S321" s="214">
        <v>1.8</v>
      </c>
      <c r="T321" s="215">
        <f>S321*H321</f>
        <v>0.9</v>
      </c>
      <c r="AR321" s="25" t="s">
        <v>131</v>
      </c>
      <c r="AT321" s="25" t="s">
        <v>193</v>
      </c>
      <c r="AU321" s="25" t="s">
        <v>101</v>
      </c>
      <c r="AY321" s="25" t="s">
        <v>189</v>
      </c>
      <c r="BE321" s="216">
        <f>IF(N321="základní",J321,0)</f>
        <v>0</v>
      </c>
      <c r="BF321" s="216">
        <f>IF(N321="snížená",J321,0)</f>
        <v>0</v>
      </c>
      <c r="BG321" s="216">
        <f>IF(N321="zákl. přenesená",J321,0)</f>
        <v>0</v>
      </c>
      <c r="BH321" s="216">
        <f>IF(N321="sníž. přenesená",J321,0)</f>
        <v>0</v>
      </c>
      <c r="BI321" s="216">
        <f>IF(N321="nulová",J321,0)</f>
        <v>0</v>
      </c>
      <c r="BJ321" s="25" t="s">
        <v>81</v>
      </c>
      <c r="BK321" s="216">
        <f>ROUND(I321*H321,2)</f>
        <v>0</v>
      </c>
      <c r="BL321" s="25" t="s">
        <v>131</v>
      </c>
      <c r="BM321" s="25" t="s">
        <v>367</v>
      </c>
    </row>
    <row r="322" spans="2:51" s="12" customFormat="1" ht="13.5">
      <c r="B322" s="217"/>
      <c r="C322" s="218"/>
      <c r="D322" s="219" t="s">
        <v>198</v>
      </c>
      <c r="E322" s="220" t="s">
        <v>21</v>
      </c>
      <c r="F322" s="221" t="s">
        <v>368</v>
      </c>
      <c r="G322" s="218"/>
      <c r="H322" s="220" t="s">
        <v>21</v>
      </c>
      <c r="I322" s="222"/>
      <c r="J322" s="218"/>
      <c r="K322" s="218"/>
      <c r="L322" s="223"/>
      <c r="M322" s="224"/>
      <c r="N322" s="225"/>
      <c r="O322" s="225"/>
      <c r="P322" s="225"/>
      <c r="Q322" s="225"/>
      <c r="R322" s="225"/>
      <c r="S322" s="225"/>
      <c r="T322" s="226"/>
      <c r="AT322" s="227" t="s">
        <v>198</v>
      </c>
      <c r="AU322" s="227" t="s">
        <v>101</v>
      </c>
      <c r="AV322" s="12" t="s">
        <v>81</v>
      </c>
      <c r="AW322" s="12" t="s">
        <v>37</v>
      </c>
      <c r="AX322" s="12" t="s">
        <v>74</v>
      </c>
      <c r="AY322" s="227" t="s">
        <v>189</v>
      </c>
    </row>
    <row r="323" spans="2:51" s="13" customFormat="1" ht="13.5">
      <c r="B323" s="228"/>
      <c r="C323" s="229"/>
      <c r="D323" s="219" t="s">
        <v>198</v>
      </c>
      <c r="E323" s="230" t="s">
        <v>21</v>
      </c>
      <c r="F323" s="231" t="s">
        <v>21</v>
      </c>
      <c r="G323" s="229"/>
      <c r="H323" s="232">
        <v>0</v>
      </c>
      <c r="I323" s="233"/>
      <c r="J323" s="229"/>
      <c r="K323" s="229"/>
      <c r="L323" s="234"/>
      <c r="M323" s="235"/>
      <c r="N323" s="236"/>
      <c r="O323" s="236"/>
      <c r="P323" s="236"/>
      <c r="Q323" s="236"/>
      <c r="R323" s="236"/>
      <c r="S323" s="236"/>
      <c r="T323" s="237"/>
      <c r="AT323" s="238" t="s">
        <v>198</v>
      </c>
      <c r="AU323" s="238" t="s">
        <v>101</v>
      </c>
      <c r="AV323" s="13" t="s">
        <v>83</v>
      </c>
      <c r="AW323" s="13" t="s">
        <v>37</v>
      </c>
      <c r="AX323" s="13" t="s">
        <v>74</v>
      </c>
      <c r="AY323" s="238" t="s">
        <v>189</v>
      </c>
    </row>
    <row r="324" spans="2:51" s="12" customFormat="1" ht="13.5">
      <c r="B324" s="217"/>
      <c r="C324" s="218"/>
      <c r="D324" s="219" t="s">
        <v>198</v>
      </c>
      <c r="E324" s="220" t="s">
        <v>21</v>
      </c>
      <c r="F324" s="221" t="s">
        <v>201</v>
      </c>
      <c r="G324" s="218"/>
      <c r="H324" s="220" t="s">
        <v>21</v>
      </c>
      <c r="I324" s="222"/>
      <c r="J324" s="218"/>
      <c r="K324" s="218"/>
      <c r="L324" s="223"/>
      <c r="M324" s="224"/>
      <c r="N324" s="225"/>
      <c r="O324" s="225"/>
      <c r="P324" s="225"/>
      <c r="Q324" s="225"/>
      <c r="R324" s="225"/>
      <c r="S324" s="225"/>
      <c r="T324" s="226"/>
      <c r="AT324" s="227" t="s">
        <v>198</v>
      </c>
      <c r="AU324" s="227" t="s">
        <v>101</v>
      </c>
      <c r="AV324" s="12" t="s">
        <v>81</v>
      </c>
      <c r="AW324" s="12" t="s">
        <v>37</v>
      </c>
      <c r="AX324" s="12" t="s">
        <v>74</v>
      </c>
      <c r="AY324" s="227" t="s">
        <v>189</v>
      </c>
    </row>
    <row r="325" spans="2:51" s="12" customFormat="1" ht="13.5">
      <c r="B325" s="217"/>
      <c r="C325" s="218"/>
      <c r="D325" s="219" t="s">
        <v>198</v>
      </c>
      <c r="E325" s="220" t="s">
        <v>21</v>
      </c>
      <c r="F325" s="221" t="s">
        <v>202</v>
      </c>
      <c r="G325" s="218"/>
      <c r="H325" s="220" t="s">
        <v>21</v>
      </c>
      <c r="I325" s="222"/>
      <c r="J325" s="218"/>
      <c r="K325" s="218"/>
      <c r="L325" s="223"/>
      <c r="M325" s="224"/>
      <c r="N325" s="225"/>
      <c r="O325" s="225"/>
      <c r="P325" s="225"/>
      <c r="Q325" s="225"/>
      <c r="R325" s="225"/>
      <c r="S325" s="225"/>
      <c r="T325" s="226"/>
      <c r="AT325" s="227" t="s">
        <v>198</v>
      </c>
      <c r="AU325" s="227" t="s">
        <v>101</v>
      </c>
      <c r="AV325" s="12" t="s">
        <v>81</v>
      </c>
      <c r="AW325" s="12" t="s">
        <v>37</v>
      </c>
      <c r="AX325" s="12" t="s">
        <v>74</v>
      </c>
      <c r="AY325" s="227" t="s">
        <v>189</v>
      </c>
    </row>
    <row r="326" spans="2:51" s="13" customFormat="1" ht="13.5">
      <c r="B326" s="228"/>
      <c r="C326" s="229"/>
      <c r="D326" s="219" t="s">
        <v>198</v>
      </c>
      <c r="E326" s="230" t="s">
        <v>21</v>
      </c>
      <c r="F326" s="231" t="s">
        <v>369</v>
      </c>
      <c r="G326" s="229"/>
      <c r="H326" s="232">
        <v>0.5</v>
      </c>
      <c r="I326" s="233"/>
      <c r="J326" s="229"/>
      <c r="K326" s="229"/>
      <c r="L326" s="234"/>
      <c r="M326" s="235"/>
      <c r="N326" s="236"/>
      <c r="O326" s="236"/>
      <c r="P326" s="236"/>
      <c r="Q326" s="236"/>
      <c r="R326" s="236"/>
      <c r="S326" s="236"/>
      <c r="T326" s="237"/>
      <c r="AT326" s="238" t="s">
        <v>198</v>
      </c>
      <c r="AU326" s="238" t="s">
        <v>101</v>
      </c>
      <c r="AV326" s="13" t="s">
        <v>83</v>
      </c>
      <c r="AW326" s="13" t="s">
        <v>37</v>
      </c>
      <c r="AX326" s="13" t="s">
        <v>74</v>
      </c>
      <c r="AY326" s="238" t="s">
        <v>189</v>
      </c>
    </row>
    <row r="327" spans="2:51" s="14" customFormat="1" ht="13.5">
      <c r="B327" s="239"/>
      <c r="C327" s="240"/>
      <c r="D327" s="219" t="s">
        <v>198</v>
      </c>
      <c r="E327" s="241" t="s">
        <v>21</v>
      </c>
      <c r="F327" s="242" t="s">
        <v>204</v>
      </c>
      <c r="G327" s="240"/>
      <c r="H327" s="243">
        <v>0.5</v>
      </c>
      <c r="I327" s="244"/>
      <c r="J327" s="240"/>
      <c r="K327" s="240"/>
      <c r="L327" s="245"/>
      <c r="M327" s="246"/>
      <c r="N327" s="247"/>
      <c r="O327" s="247"/>
      <c r="P327" s="247"/>
      <c r="Q327" s="247"/>
      <c r="R327" s="247"/>
      <c r="S327" s="247"/>
      <c r="T327" s="248"/>
      <c r="AT327" s="249" t="s">
        <v>198</v>
      </c>
      <c r="AU327" s="249" t="s">
        <v>101</v>
      </c>
      <c r="AV327" s="14" t="s">
        <v>101</v>
      </c>
      <c r="AW327" s="14" t="s">
        <v>37</v>
      </c>
      <c r="AX327" s="14" t="s">
        <v>74</v>
      </c>
      <c r="AY327" s="249" t="s">
        <v>189</v>
      </c>
    </row>
    <row r="328" spans="2:51" s="15" customFormat="1" ht="13.5">
      <c r="B328" s="250"/>
      <c r="C328" s="251"/>
      <c r="D328" s="219" t="s">
        <v>198</v>
      </c>
      <c r="E328" s="252" t="s">
        <v>21</v>
      </c>
      <c r="F328" s="253" t="s">
        <v>205</v>
      </c>
      <c r="G328" s="251"/>
      <c r="H328" s="254">
        <v>0.5</v>
      </c>
      <c r="I328" s="255"/>
      <c r="J328" s="251"/>
      <c r="K328" s="251"/>
      <c r="L328" s="256"/>
      <c r="M328" s="257"/>
      <c r="N328" s="258"/>
      <c r="O328" s="258"/>
      <c r="P328" s="258"/>
      <c r="Q328" s="258"/>
      <c r="R328" s="258"/>
      <c r="S328" s="258"/>
      <c r="T328" s="259"/>
      <c r="AT328" s="260" t="s">
        <v>198</v>
      </c>
      <c r="AU328" s="260" t="s">
        <v>101</v>
      </c>
      <c r="AV328" s="15" t="s">
        <v>131</v>
      </c>
      <c r="AW328" s="15" t="s">
        <v>37</v>
      </c>
      <c r="AX328" s="15" t="s">
        <v>81</v>
      </c>
      <c r="AY328" s="260" t="s">
        <v>189</v>
      </c>
    </row>
    <row r="329" spans="2:65" s="1" customFormat="1" ht="25.5" customHeight="1">
      <c r="B329" s="42"/>
      <c r="C329" s="205" t="s">
        <v>370</v>
      </c>
      <c r="D329" s="205" t="s">
        <v>193</v>
      </c>
      <c r="E329" s="206" t="s">
        <v>371</v>
      </c>
      <c r="F329" s="207" t="s">
        <v>372</v>
      </c>
      <c r="G329" s="208" t="s">
        <v>276</v>
      </c>
      <c r="H329" s="209">
        <v>2.5</v>
      </c>
      <c r="I329" s="210"/>
      <c r="J329" s="211">
        <f>ROUND(I329*H329,2)</f>
        <v>0</v>
      </c>
      <c r="K329" s="207" t="s">
        <v>196</v>
      </c>
      <c r="L329" s="62"/>
      <c r="M329" s="212" t="s">
        <v>21</v>
      </c>
      <c r="N329" s="213" t="s">
        <v>45</v>
      </c>
      <c r="O329" s="43"/>
      <c r="P329" s="214">
        <f>O329*H329</f>
        <v>0</v>
      </c>
      <c r="Q329" s="214">
        <v>0</v>
      </c>
      <c r="R329" s="214">
        <f>Q329*H329</f>
        <v>0</v>
      </c>
      <c r="S329" s="214">
        <v>0.432</v>
      </c>
      <c r="T329" s="215">
        <f>S329*H329</f>
        <v>1.08</v>
      </c>
      <c r="AR329" s="25" t="s">
        <v>131</v>
      </c>
      <c r="AT329" s="25" t="s">
        <v>193</v>
      </c>
      <c r="AU329" s="25" t="s">
        <v>101</v>
      </c>
      <c r="AY329" s="25" t="s">
        <v>189</v>
      </c>
      <c r="BE329" s="216">
        <f>IF(N329="základní",J329,0)</f>
        <v>0</v>
      </c>
      <c r="BF329" s="216">
        <f>IF(N329="snížená",J329,0)</f>
        <v>0</v>
      </c>
      <c r="BG329" s="216">
        <f>IF(N329="zákl. přenesená",J329,0)</f>
        <v>0</v>
      </c>
      <c r="BH329" s="216">
        <f>IF(N329="sníž. přenesená",J329,0)</f>
        <v>0</v>
      </c>
      <c r="BI329" s="216">
        <f>IF(N329="nulová",J329,0)</f>
        <v>0</v>
      </c>
      <c r="BJ329" s="25" t="s">
        <v>81</v>
      </c>
      <c r="BK329" s="216">
        <f>ROUND(I329*H329,2)</f>
        <v>0</v>
      </c>
      <c r="BL329" s="25" t="s">
        <v>131</v>
      </c>
      <c r="BM329" s="25" t="s">
        <v>373</v>
      </c>
    </row>
    <row r="330" spans="2:51" s="12" customFormat="1" ht="13.5">
      <c r="B330" s="217"/>
      <c r="C330" s="218"/>
      <c r="D330" s="219" t="s">
        <v>198</v>
      </c>
      <c r="E330" s="220" t="s">
        <v>21</v>
      </c>
      <c r="F330" s="221" t="s">
        <v>374</v>
      </c>
      <c r="G330" s="218"/>
      <c r="H330" s="220" t="s">
        <v>21</v>
      </c>
      <c r="I330" s="222"/>
      <c r="J330" s="218"/>
      <c r="K330" s="218"/>
      <c r="L330" s="223"/>
      <c r="M330" s="224"/>
      <c r="N330" s="225"/>
      <c r="O330" s="225"/>
      <c r="P330" s="225"/>
      <c r="Q330" s="225"/>
      <c r="R330" s="225"/>
      <c r="S330" s="225"/>
      <c r="T330" s="226"/>
      <c r="AT330" s="227" t="s">
        <v>198</v>
      </c>
      <c r="AU330" s="227" t="s">
        <v>101</v>
      </c>
      <c r="AV330" s="12" t="s">
        <v>81</v>
      </c>
      <c r="AW330" s="12" t="s">
        <v>37</v>
      </c>
      <c r="AX330" s="12" t="s">
        <v>74</v>
      </c>
      <c r="AY330" s="227" t="s">
        <v>189</v>
      </c>
    </row>
    <row r="331" spans="2:51" s="13" customFormat="1" ht="13.5">
      <c r="B331" s="228"/>
      <c r="C331" s="229"/>
      <c r="D331" s="219" t="s">
        <v>198</v>
      </c>
      <c r="E331" s="230" t="s">
        <v>21</v>
      </c>
      <c r="F331" s="231" t="s">
        <v>21</v>
      </c>
      <c r="G331" s="229"/>
      <c r="H331" s="232">
        <v>0</v>
      </c>
      <c r="I331" s="233"/>
      <c r="J331" s="229"/>
      <c r="K331" s="229"/>
      <c r="L331" s="234"/>
      <c r="M331" s="235"/>
      <c r="N331" s="236"/>
      <c r="O331" s="236"/>
      <c r="P331" s="236"/>
      <c r="Q331" s="236"/>
      <c r="R331" s="236"/>
      <c r="S331" s="236"/>
      <c r="T331" s="237"/>
      <c r="AT331" s="238" t="s">
        <v>198</v>
      </c>
      <c r="AU331" s="238" t="s">
        <v>101</v>
      </c>
      <c r="AV331" s="13" t="s">
        <v>83</v>
      </c>
      <c r="AW331" s="13" t="s">
        <v>37</v>
      </c>
      <c r="AX331" s="13" t="s">
        <v>74</v>
      </c>
      <c r="AY331" s="238" t="s">
        <v>189</v>
      </c>
    </row>
    <row r="332" spans="2:51" s="12" customFormat="1" ht="13.5">
      <c r="B332" s="217"/>
      <c r="C332" s="218"/>
      <c r="D332" s="219" t="s">
        <v>198</v>
      </c>
      <c r="E332" s="220" t="s">
        <v>21</v>
      </c>
      <c r="F332" s="221" t="s">
        <v>201</v>
      </c>
      <c r="G332" s="218"/>
      <c r="H332" s="220" t="s">
        <v>21</v>
      </c>
      <c r="I332" s="222"/>
      <c r="J332" s="218"/>
      <c r="K332" s="218"/>
      <c r="L332" s="223"/>
      <c r="M332" s="224"/>
      <c r="N332" s="225"/>
      <c r="O332" s="225"/>
      <c r="P332" s="225"/>
      <c r="Q332" s="225"/>
      <c r="R332" s="225"/>
      <c r="S332" s="225"/>
      <c r="T332" s="226"/>
      <c r="AT332" s="227" t="s">
        <v>198</v>
      </c>
      <c r="AU332" s="227" t="s">
        <v>101</v>
      </c>
      <c r="AV332" s="12" t="s">
        <v>81</v>
      </c>
      <c r="AW332" s="12" t="s">
        <v>37</v>
      </c>
      <c r="AX332" s="12" t="s">
        <v>74</v>
      </c>
      <c r="AY332" s="227" t="s">
        <v>189</v>
      </c>
    </row>
    <row r="333" spans="2:51" s="12" customFormat="1" ht="13.5">
      <c r="B333" s="217"/>
      <c r="C333" s="218"/>
      <c r="D333" s="219" t="s">
        <v>198</v>
      </c>
      <c r="E333" s="220" t="s">
        <v>21</v>
      </c>
      <c r="F333" s="221" t="s">
        <v>202</v>
      </c>
      <c r="G333" s="218"/>
      <c r="H333" s="220" t="s">
        <v>21</v>
      </c>
      <c r="I333" s="222"/>
      <c r="J333" s="218"/>
      <c r="K333" s="218"/>
      <c r="L333" s="223"/>
      <c r="M333" s="224"/>
      <c r="N333" s="225"/>
      <c r="O333" s="225"/>
      <c r="P333" s="225"/>
      <c r="Q333" s="225"/>
      <c r="R333" s="225"/>
      <c r="S333" s="225"/>
      <c r="T333" s="226"/>
      <c r="AT333" s="227" t="s">
        <v>198</v>
      </c>
      <c r="AU333" s="227" t="s">
        <v>101</v>
      </c>
      <c r="AV333" s="12" t="s">
        <v>81</v>
      </c>
      <c r="AW333" s="12" t="s">
        <v>37</v>
      </c>
      <c r="AX333" s="12" t="s">
        <v>74</v>
      </c>
      <c r="AY333" s="227" t="s">
        <v>189</v>
      </c>
    </row>
    <row r="334" spans="2:51" s="13" customFormat="1" ht="13.5">
      <c r="B334" s="228"/>
      <c r="C334" s="229"/>
      <c r="D334" s="219" t="s">
        <v>198</v>
      </c>
      <c r="E334" s="230" t="s">
        <v>21</v>
      </c>
      <c r="F334" s="231" t="s">
        <v>335</v>
      </c>
      <c r="G334" s="229"/>
      <c r="H334" s="232">
        <v>2.5</v>
      </c>
      <c r="I334" s="233"/>
      <c r="J334" s="229"/>
      <c r="K334" s="229"/>
      <c r="L334" s="234"/>
      <c r="M334" s="235"/>
      <c r="N334" s="236"/>
      <c r="O334" s="236"/>
      <c r="P334" s="236"/>
      <c r="Q334" s="236"/>
      <c r="R334" s="236"/>
      <c r="S334" s="236"/>
      <c r="T334" s="237"/>
      <c r="AT334" s="238" t="s">
        <v>198</v>
      </c>
      <c r="AU334" s="238" t="s">
        <v>101</v>
      </c>
      <c r="AV334" s="13" t="s">
        <v>83</v>
      </c>
      <c r="AW334" s="13" t="s">
        <v>37</v>
      </c>
      <c r="AX334" s="13" t="s">
        <v>74</v>
      </c>
      <c r="AY334" s="238" t="s">
        <v>189</v>
      </c>
    </row>
    <row r="335" spans="2:51" s="14" customFormat="1" ht="13.5">
      <c r="B335" s="239"/>
      <c r="C335" s="240"/>
      <c r="D335" s="219" t="s">
        <v>198</v>
      </c>
      <c r="E335" s="241" t="s">
        <v>21</v>
      </c>
      <c r="F335" s="242" t="s">
        <v>204</v>
      </c>
      <c r="G335" s="240"/>
      <c r="H335" s="243">
        <v>2.5</v>
      </c>
      <c r="I335" s="244"/>
      <c r="J335" s="240"/>
      <c r="K335" s="240"/>
      <c r="L335" s="245"/>
      <c r="M335" s="246"/>
      <c r="N335" s="247"/>
      <c r="O335" s="247"/>
      <c r="P335" s="247"/>
      <c r="Q335" s="247"/>
      <c r="R335" s="247"/>
      <c r="S335" s="247"/>
      <c r="T335" s="248"/>
      <c r="AT335" s="249" t="s">
        <v>198</v>
      </c>
      <c r="AU335" s="249" t="s">
        <v>101</v>
      </c>
      <c r="AV335" s="14" t="s">
        <v>101</v>
      </c>
      <c r="AW335" s="14" t="s">
        <v>37</v>
      </c>
      <c r="AX335" s="14" t="s">
        <v>74</v>
      </c>
      <c r="AY335" s="249" t="s">
        <v>189</v>
      </c>
    </row>
    <row r="336" spans="2:51" s="15" customFormat="1" ht="13.5">
      <c r="B336" s="250"/>
      <c r="C336" s="251"/>
      <c r="D336" s="219" t="s">
        <v>198</v>
      </c>
      <c r="E336" s="252" t="s">
        <v>21</v>
      </c>
      <c r="F336" s="253" t="s">
        <v>205</v>
      </c>
      <c r="G336" s="251"/>
      <c r="H336" s="254">
        <v>2.5</v>
      </c>
      <c r="I336" s="255"/>
      <c r="J336" s="251"/>
      <c r="K336" s="251"/>
      <c r="L336" s="256"/>
      <c r="M336" s="257"/>
      <c r="N336" s="258"/>
      <c r="O336" s="258"/>
      <c r="P336" s="258"/>
      <c r="Q336" s="258"/>
      <c r="R336" s="258"/>
      <c r="S336" s="258"/>
      <c r="T336" s="259"/>
      <c r="AT336" s="260" t="s">
        <v>198</v>
      </c>
      <c r="AU336" s="260" t="s">
        <v>101</v>
      </c>
      <c r="AV336" s="15" t="s">
        <v>131</v>
      </c>
      <c r="AW336" s="15" t="s">
        <v>37</v>
      </c>
      <c r="AX336" s="15" t="s">
        <v>81</v>
      </c>
      <c r="AY336" s="260" t="s">
        <v>189</v>
      </c>
    </row>
    <row r="337" spans="2:65" s="1" customFormat="1" ht="25.5" customHeight="1">
      <c r="B337" s="42"/>
      <c r="C337" s="205" t="s">
        <v>375</v>
      </c>
      <c r="D337" s="205" t="s">
        <v>193</v>
      </c>
      <c r="E337" s="206" t="s">
        <v>376</v>
      </c>
      <c r="F337" s="207" t="s">
        <v>377</v>
      </c>
      <c r="G337" s="208" t="s">
        <v>104</v>
      </c>
      <c r="H337" s="209">
        <v>2.5</v>
      </c>
      <c r="I337" s="210"/>
      <c r="J337" s="211">
        <f>ROUND(I337*H337,2)</f>
        <v>0</v>
      </c>
      <c r="K337" s="207" t="s">
        <v>196</v>
      </c>
      <c r="L337" s="62"/>
      <c r="M337" s="212" t="s">
        <v>21</v>
      </c>
      <c r="N337" s="213" t="s">
        <v>45</v>
      </c>
      <c r="O337" s="43"/>
      <c r="P337" s="214">
        <f>O337*H337</f>
        <v>0</v>
      </c>
      <c r="Q337" s="214">
        <v>0</v>
      </c>
      <c r="R337" s="214">
        <f>Q337*H337</f>
        <v>0</v>
      </c>
      <c r="S337" s="214">
        <v>1.4</v>
      </c>
      <c r="T337" s="215">
        <f>S337*H337</f>
        <v>3.5</v>
      </c>
      <c r="AR337" s="25" t="s">
        <v>131</v>
      </c>
      <c r="AT337" s="25" t="s">
        <v>193</v>
      </c>
      <c r="AU337" s="25" t="s">
        <v>101</v>
      </c>
      <c r="AY337" s="25" t="s">
        <v>189</v>
      </c>
      <c r="BE337" s="216">
        <f>IF(N337="základní",J337,0)</f>
        <v>0</v>
      </c>
      <c r="BF337" s="216">
        <f>IF(N337="snížená",J337,0)</f>
        <v>0</v>
      </c>
      <c r="BG337" s="216">
        <f>IF(N337="zákl. přenesená",J337,0)</f>
        <v>0</v>
      </c>
      <c r="BH337" s="216">
        <f>IF(N337="sníž. přenesená",J337,0)</f>
        <v>0</v>
      </c>
      <c r="BI337" s="216">
        <f>IF(N337="nulová",J337,0)</f>
        <v>0</v>
      </c>
      <c r="BJ337" s="25" t="s">
        <v>81</v>
      </c>
      <c r="BK337" s="216">
        <f>ROUND(I337*H337,2)</f>
        <v>0</v>
      </c>
      <c r="BL337" s="25" t="s">
        <v>131</v>
      </c>
      <c r="BM337" s="25" t="s">
        <v>378</v>
      </c>
    </row>
    <row r="338" spans="2:51" s="12" customFormat="1" ht="13.5">
      <c r="B338" s="217"/>
      <c r="C338" s="218"/>
      <c r="D338" s="219" t="s">
        <v>198</v>
      </c>
      <c r="E338" s="220" t="s">
        <v>21</v>
      </c>
      <c r="F338" s="221" t="s">
        <v>379</v>
      </c>
      <c r="G338" s="218"/>
      <c r="H338" s="220" t="s">
        <v>21</v>
      </c>
      <c r="I338" s="222"/>
      <c r="J338" s="218"/>
      <c r="K338" s="218"/>
      <c r="L338" s="223"/>
      <c r="M338" s="224"/>
      <c r="N338" s="225"/>
      <c r="O338" s="225"/>
      <c r="P338" s="225"/>
      <c r="Q338" s="225"/>
      <c r="R338" s="225"/>
      <c r="S338" s="225"/>
      <c r="T338" s="226"/>
      <c r="AT338" s="227" t="s">
        <v>198</v>
      </c>
      <c r="AU338" s="227" t="s">
        <v>101</v>
      </c>
      <c r="AV338" s="12" t="s">
        <v>81</v>
      </c>
      <c r="AW338" s="12" t="s">
        <v>37</v>
      </c>
      <c r="AX338" s="12" t="s">
        <v>74</v>
      </c>
      <c r="AY338" s="227" t="s">
        <v>189</v>
      </c>
    </row>
    <row r="339" spans="2:51" s="13" customFormat="1" ht="13.5">
      <c r="B339" s="228"/>
      <c r="C339" s="229"/>
      <c r="D339" s="219" t="s">
        <v>198</v>
      </c>
      <c r="E339" s="230" t="s">
        <v>21</v>
      </c>
      <c r="F339" s="231" t="s">
        <v>21</v>
      </c>
      <c r="G339" s="229"/>
      <c r="H339" s="232">
        <v>0</v>
      </c>
      <c r="I339" s="233"/>
      <c r="J339" s="229"/>
      <c r="K339" s="229"/>
      <c r="L339" s="234"/>
      <c r="M339" s="235"/>
      <c r="N339" s="236"/>
      <c r="O339" s="236"/>
      <c r="P339" s="236"/>
      <c r="Q339" s="236"/>
      <c r="R339" s="236"/>
      <c r="S339" s="236"/>
      <c r="T339" s="237"/>
      <c r="AT339" s="238" t="s">
        <v>198</v>
      </c>
      <c r="AU339" s="238" t="s">
        <v>101</v>
      </c>
      <c r="AV339" s="13" t="s">
        <v>83</v>
      </c>
      <c r="AW339" s="13" t="s">
        <v>37</v>
      </c>
      <c r="AX339" s="13" t="s">
        <v>74</v>
      </c>
      <c r="AY339" s="238" t="s">
        <v>189</v>
      </c>
    </row>
    <row r="340" spans="2:51" s="12" customFormat="1" ht="13.5">
      <c r="B340" s="217"/>
      <c r="C340" s="218"/>
      <c r="D340" s="219" t="s">
        <v>198</v>
      </c>
      <c r="E340" s="220" t="s">
        <v>21</v>
      </c>
      <c r="F340" s="221" t="s">
        <v>201</v>
      </c>
      <c r="G340" s="218"/>
      <c r="H340" s="220" t="s">
        <v>21</v>
      </c>
      <c r="I340" s="222"/>
      <c r="J340" s="218"/>
      <c r="K340" s="218"/>
      <c r="L340" s="223"/>
      <c r="M340" s="224"/>
      <c r="N340" s="225"/>
      <c r="O340" s="225"/>
      <c r="P340" s="225"/>
      <c r="Q340" s="225"/>
      <c r="R340" s="225"/>
      <c r="S340" s="225"/>
      <c r="T340" s="226"/>
      <c r="AT340" s="227" t="s">
        <v>198</v>
      </c>
      <c r="AU340" s="227" t="s">
        <v>101</v>
      </c>
      <c r="AV340" s="12" t="s">
        <v>81</v>
      </c>
      <c r="AW340" s="12" t="s">
        <v>37</v>
      </c>
      <c r="AX340" s="12" t="s">
        <v>74</v>
      </c>
      <c r="AY340" s="227" t="s">
        <v>189</v>
      </c>
    </row>
    <row r="341" spans="2:51" s="12" customFormat="1" ht="13.5">
      <c r="B341" s="217"/>
      <c r="C341" s="218"/>
      <c r="D341" s="219" t="s">
        <v>198</v>
      </c>
      <c r="E341" s="220" t="s">
        <v>21</v>
      </c>
      <c r="F341" s="221" t="s">
        <v>202</v>
      </c>
      <c r="G341" s="218"/>
      <c r="H341" s="220" t="s">
        <v>21</v>
      </c>
      <c r="I341" s="222"/>
      <c r="J341" s="218"/>
      <c r="K341" s="218"/>
      <c r="L341" s="223"/>
      <c r="M341" s="224"/>
      <c r="N341" s="225"/>
      <c r="O341" s="225"/>
      <c r="P341" s="225"/>
      <c r="Q341" s="225"/>
      <c r="R341" s="225"/>
      <c r="S341" s="225"/>
      <c r="T341" s="226"/>
      <c r="AT341" s="227" t="s">
        <v>198</v>
      </c>
      <c r="AU341" s="227" t="s">
        <v>101</v>
      </c>
      <c r="AV341" s="12" t="s">
        <v>81</v>
      </c>
      <c r="AW341" s="12" t="s">
        <v>37</v>
      </c>
      <c r="AX341" s="12" t="s">
        <v>74</v>
      </c>
      <c r="AY341" s="227" t="s">
        <v>189</v>
      </c>
    </row>
    <row r="342" spans="2:51" s="13" customFormat="1" ht="13.5">
      <c r="B342" s="228"/>
      <c r="C342" s="229"/>
      <c r="D342" s="219" t="s">
        <v>198</v>
      </c>
      <c r="E342" s="230" t="s">
        <v>21</v>
      </c>
      <c r="F342" s="231" t="s">
        <v>335</v>
      </c>
      <c r="G342" s="229"/>
      <c r="H342" s="232">
        <v>2.5</v>
      </c>
      <c r="I342" s="233"/>
      <c r="J342" s="229"/>
      <c r="K342" s="229"/>
      <c r="L342" s="234"/>
      <c r="M342" s="235"/>
      <c r="N342" s="236"/>
      <c r="O342" s="236"/>
      <c r="P342" s="236"/>
      <c r="Q342" s="236"/>
      <c r="R342" s="236"/>
      <c r="S342" s="236"/>
      <c r="T342" s="237"/>
      <c r="AT342" s="238" t="s">
        <v>198</v>
      </c>
      <c r="AU342" s="238" t="s">
        <v>101</v>
      </c>
      <c r="AV342" s="13" t="s">
        <v>83</v>
      </c>
      <c r="AW342" s="13" t="s">
        <v>37</v>
      </c>
      <c r="AX342" s="13" t="s">
        <v>74</v>
      </c>
      <c r="AY342" s="238" t="s">
        <v>189</v>
      </c>
    </row>
    <row r="343" spans="2:51" s="14" customFormat="1" ht="13.5">
      <c r="B343" s="239"/>
      <c r="C343" s="240"/>
      <c r="D343" s="219" t="s">
        <v>198</v>
      </c>
      <c r="E343" s="241" t="s">
        <v>21</v>
      </c>
      <c r="F343" s="242" t="s">
        <v>204</v>
      </c>
      <c r="G343" s="240"/>
      <c r="H343" s="243">
        <v>2.5</v>
      </c>
      <c r="I343" s="244"/>
      <c r="J343" s="240"/>
      <c r="K343" s="240"/>
      <c r="L343" s="245"/>
      <c r="M343" s="246"/>
      <c r="N343" s="247"/>
      <c r="O343" s="247"/>
      <c r="P343" s="247"/>
      <c r="Q343" s="247"/>
      <c r="R343" s="247"/>
      <c r="S343" s="247"/>
      <c r="T343" s="248"/>
      <c r="AT343" s="249" t="s">
        <v>198</v>
      </c>
      <c r="AU343" s="249" t="s">
        <v>101</v>
      </c>
      <c r="AV343" s="14" t="s">
        <v>101</v>
      </c>
      <c r="AW343" s="14" t="s">
        <v>37</v>
      </c>
      <c r="AX343" s="14" t="s">
        <v>74</v>
      </c>
      <c r="AY343" s="249" t="s">
        <v>189</v>
      </c>
    </row>
    <row r="344" spans="2:51" s="15" customFormat="1" ht="13.5">
      <c r="B344" s="250"/>
      <c r="C344" s="251"/>
      <c r="D344" s="219" t="s">
        <v>198</v>
      </c>
      <c r="E344" s="252" t="s">
        <v>21</v>
      </c>
      <c r="F344" s="253" t="s">
        <v>205</v>
      </c>
      <c r="G344" s="251"/>
      <c r="H344" s="254">
        <v>2.5</v>
      </c>
      <c r="I344" s="255"/>
      <c r="J344" s="251"/>
      <c r="K344" s="251"/>
      <c r="L344" s="256"/>
      <c r="M344" s="257"/>
      <c r="N344" s="258"/>
      <c r="O344" s="258"/>
      <c r="P344" s="258"/>
      <c r="Q344" s="258"/>
      <c r="R344" s="258"/>
      <c r="S344" s="258"/>
      <c r="T344" s="259"/>
      <c r="AT344" s="260" t="s">
        <v>198</v>
      </c>
      <c r="AU344" s="260" t="s">
        <v>101</v>
      </c>
      <c r="AV344" s="15" t="s">
        <v>131</v>
      </c>
      <c r="AW344" s="15" t="s">
        <v>37</v>
      </c>
      <c r="AX344" s="15" t="s">
        <v>81</v>
      </c>
      <c r="AY344" s="260" t="s">
        <v>189</v>
      </c>
    </row>
    <row r="345" spans="2:63" s="11" customFormat="1" ht="29.85" customHeight="1">
      <c r="B345" s="189"/>
      <c r="C345" s="190"/>
      <c r="D345" s="191" t="s">
        <v>73</v>
      </c>
      <c r="E345" s="203" t="s">
        <v>380</v>
      </c>
      <c r="F345" s="203" t="s">
        <v>381</v>
      </c>
      <c r="G345" s="190"/>
      <c r="H345" s="190"/>
      <c r="I345" s="193"/>
      <c r="J345" s="204">
        <f>BK345</f>
        <v>0</v>
      </c>
      <c r="K345" s="190"/>
      <c r="L345" s="195"/>
      <c r="M345" s="196"/>
      <c r="N345" s="197"/>
      <c r="O345" s="197"/>
      <c r="P345" s="198">
        <f>SUM(P346:P355)</f>
        <v>0</v>
      </c>
      <c r="Q345" s="197"/>
      <c r="R345" s="198">
        <f>SUM(R346:R355)</f>
        <v>0</v>
      </c>
      <c r="S345" s="197"/>
      <c r="T345" s="199">
        <f>SUM(T346:T355)</f>
        <v>0</v>
      </c>
      <c r="AR345" s="200" t="s">
        <v>81</v>
      </c>
      <c r="AT345" s="201" t="s">
        <v>73</v>
      </c>
      <c r="AU345" s="201" t="s">
        <v>81</v>
      </c>
      <c r="AY345" s="200" t="s">
        <v>189</v>
      </c>
      <c r="BK345" s="202">
        <f>SUM(BK346:BK355)</f>
        <v>0</v>
      </c>
    </row>
    <row r="346" spans="2:65" s="1" customFormat="1" ht="25.5" customHeight="1">
      <c r="B346" s="42"/>
      <c r="C346" s="205" t="s">
        <v>382</v>
      </c>
      <c r="D346" s="205" t="s">
        <v>193</v>
      </c>
      <c r="E346" s="206" t="s">
        <v>383</v>
      </c>
      <c r="F346" s="207" t="s">
        <v>384</v>
      </c>
      <c r="G346" s="208" t="s">
        <v>250</v>
      </c>
      <c r="H346" s="209">
        <v>5.512</v>
      </c>
      <c r="I346" s="210"/>
      <c r="J346" s="211">
        <f>ROUND(I346*H346,2)</f>
        <v>0</v>
      </c>
      <c r="K346" s="207" t="s">
        <v>196</v>
      </c>
      <c r="L346" s="62"/>
      <c r="M346" s="212" t="s">
        <v>21</v>
      </c>
      <c r="N346" s="213" t="s">
        <v>45</v>
      </c>
      <c r="O346" s="43"/>
      <c r="P346" s="214">
        <f>O346*H346</f>
        <v>0</v>
      </c>
      <c r="Q346" s="214">
        <v>0</v>
      </c>
      <c r="R346" s="214">
        <f>Q346*H346</f>
        <v>0</v>
      </c>
      <c r="S346" s="214">
        <v>0</v>
      </c>
      <c r="T346" s="215">
        <f>S346*H346</f>
        <v>0</v>
      </c>
      <c r="AR346" s="25" t="s">
        <v>131</v>
      </c>
      <c r="AT346" s="25" t="s">
        <v>193</v>
      </c>
      <c r="AU346" s="25" t="s">
        <v>83</v>
      </c>
      <c r="AY346" s="25" t="s">
        <v>189</v>
      </c>
      <c r="BE346" s="216">
        <f>IF(N346="základní",J346,0)</f>
        <v>0</v>
      </c>
      <c r="BF346" s="216">
        <f>IF(N346="snížená",J346,0)</f>
        <v>0</v>
      </c>
      <c r="BG346" s="216">
        <f>IF(N346="zákl. přenesená",J346,0)</f>
        <v>0</v>
      </c>
      <c r="BH346" s="216">
        <f>IF(N346="sníž. přenesená",J346,0)</f>
        <v>0</v>
      </c>
      <c r="BI346" s="216">
        <f>IF(N346="nulová",J346,0)</f>
        <v>0</v>
      </c>
      <c r="BJ346" s="25" t="s">
        <v>81</v>
      </c>
      <c r="BK346" s="216">
        <f>ROUND(I346*H346,2)</f>
        <v>0</v>
      </c>
      <c r="BL346" s="25" t="s">
        <v>131</v>
      </c>
      <c r="BM346" s="25" t="s">
        <v>385</v>
      </c>
    </row>
    <row r="347" spans="2:65" s="1" customFormat="1" ht="25.5" customHeight="1">
      <c r="B347" s="42"/>
      <c r="C347" s="205" t="s">
        <v>292</v>
      </c>
      <c r="D347" s="205" t="s">
        <v>193</v>
      </c>
      <c r="E347" s="206" t="s">
        <v>386</v>
      </c>
      <c r="F347" s="207" t="s">
        <v>387</v>
      </c>
      <c r="G347" s="208" t="s">
        <v>250</v>
      </c>
      <c r="H347" s="209">
        <v>5.512</v>
      </c>
      <c r="I347" s="210"/>
      <c r="J347" s="211">
        <f>ROUND(I347*H347,2)</f>
        <v>0</v>
      </c>
      <c r="K347" s="207" t="s">
        <v>196</v>
      </c>
      <c r="L347" s="62"/>
      <c r="M347" s="212" t="s">
        <v>21</v>
      </c>
      <c r="N347" s="213" t="s">
        <v>45</v>
      </c>
      <c r="O347" s="43"/>
      <c r="P347" s="214">
        <f>O347*H347</f>
        <v>0</v>
      </c>
      <c r="Q347" s="214">
        <v>0</v>
      </c>
      <c r="R347" s="214">
        <f>Q347*H347</f>
        <v>0</v>
      </c>
      <c r="S347" s="214">
        <v>0</v>
      </c>
      <c r="T347" s="215">
        <f>S347*H347</f>
        <v>0</v>
      </c>
      <c r="AR347" s="25" t="s">
        <v>131</v>
      </c>
      <c r="AT347" s="25" t="s">
        <v>193</v>
      </c>
      <c r="AU347" s="25" t="s">
        <v>83</v>
      </c>
      <c r="AY347" s="25" t="s">
        <v>189</v>
      </c>
      <c r="BE347" s="216">
        <f>IF(N347="základní",J347,0)</f>
        <v>0</v>
      </c>
      <c r="BF347" s="216">
        <f>IF(N347="snížená",J347,0)</f>
        <v>0</v>
      </c>
      <c r="BG347" s="216">
        <f>IF(N347="zákl. přenesená",J347,0)</f>
        <v>0</v>
      </c>
      <c r="BH347" s="216">
        <f>IF(N347="sníž. přenesená",J347,0)</f>
        <v>0</v>
      </c>
      <c r="BI347" s="216">
        <f>IF(N347="nulová",J347,0)</f>
        <v>0</v>
      </c>
      <c r="BJ347" s="25" t="s">
        <v>81</v>
      </c>
      <c r="BK347" s="216">
        <f>ROUND(I347*H347,2)</f>
        <v>0</v>
      </c>
      <c r="BL347" s="25" t="s">
        <v>131</v>
      </c>
      <c r="BM347" s="25" t="s">
        <v>388</v>
      </c>
    </row>
    <row r="348" spans="2:65" s="1" customFormat="1" ht="25.5" customHeight="1">
      <c r="B348" s="42"/>
      <c r="C348" s="205" t="s">
        <v>389</v>
      </c>
      <c r="D348" s="205" t="s">
        <v>193</v>
      </c>
      <c r="E348" s="206" t="s">
        <v>390</v>
      </c>
      <c r="F348" s="207" t="s">
        <v>391</v>
      </c>
      <c r="G348" s="208" t="s">
        <v>250</v>
      </c>
      <c r="H348" s="209">
        <v>54.8</v>
      </c>
      <c r="I348" s="210"/>
      <c r="J348" s="211">
        <f>ROUND(I348*H348,2)</f>
        <v>0</v>
      </c>
      <c r="K348" s="207" t="s">
        <v>196</v>
      </c>
      <c r="L348" s="62"/>
      <c r="M348" s="212" t="s">
        <v>21</v>
      </c>
      <c r="N348" s="213" t="s">
        <v>45</v>
      </c>
      <c r="O348" s="43"/>
      <c r="P348" s="214">
        <f>O348*H348</f>
        <v>0</v>
      </c>
      <c r="Q348" s="214">
        <v>0</v>
      </c>
      <c r="R348" s="214">
        <f>Q348*H348</f>
        <v>0</v>
      </c>
      <c r="S348" s="214">
        <v>0</v>
      </c>
      <c r="T348" s="215">
        <f>S348*H348</f>
        <v>0</v>
      </c>
      <c r="AR348" s="25" t="s">
        <v>131</v>
      </c>
      <c r="AT348" s="25" t="s">
        <v>193</v>
      </c>
      <c r="AU348" s="25" t="s">
        <v>83</v>
      </c>
      <c r="AY348" s="25" t="s">
        <v>189</v>
      </c>
      <c r="BE348" s="216">
        <f>IF(N348="základní",J348,0)</f>
        <v>0</v>
      </c>
      <c r="BF348" s="216">
        <f>IF(N348="snížená",J348,0)</f>
        <v>0</v>
      </c>
      <c r="BG348" s="216">
        <f>IF(N348="zákl. přenesená",J348,0)</f>
        <v>0</v>
      </c>
      <c r="BH348" s="216">
        <f>IF(N348="sníž. přenesená",J348,0)</f>
        <v>0</v>
      </c>
      <c r="BI348" s="216">
        <f>IF(N348="nulová",J348,0)</f>
        <v>0</v>
      </c>
      <c r="BJ348" s="25" t="s">
        <v>81</v>
      </c>
      <c r="BK348" s="216">
        <f>ROUND(I348*H348,2)</f>
        <v>0</v>
      </c>
      <c r="BL348" s="25" t="s">
        <v>131</v>
      </c>
      <c r="BM348" s="25" t="s">
        <v>392</v>
      </c>
    </row>
    <row r="349" spans="2:51" s="12" customFormat="1" ht="13.5">
      <c r="B349" s="217"/>
      <c r="C349" s="218"/>
      <c r="D349" s="219" t="s">
        <v>198</v>
      </c>
      <c r="E349" s="220" t="s">
        <v>21</v>
      </c>
      <c r="F349" s="221" t="s">
        <v>393</v>
      </c>
      <c r="G349" s="218"/>
      <c r="H349" s="220" t="s">
        <v>21</v>
      </c>
      <c r="I349" s="222"/>
      <c r="J349" s="218"/>
      <c r="K349" s="218"/>
      <c r="L349" s="223"/>
      <c r="M349" s="224"/>
      <c r="N349" s="225"/>
      <c r="O349" s="225"/>
      <c r="P349" s="225"/>
      <c r="Q349" s="225"/>
      <c r="R349" s="225"/>
      <c r="S349" s="225"/>
      <c r="T349" s="226"/>
      <c r="AT349" s="227" t="s">
        <v>198</v>
      </c>
      <c r="AU349" s="227" t="s">
        <v>83</v>
      </c>
      <c r="AV349" s="12" t="s">
        <v>81</v>
      </c>
      <c r="AW349" s="12" t="s">
        <v>37</v>
      </c>
      <c r="AX349" s="12" t="s">
        <v>74</v>
      </c>
      <c r="AY349" s="227" t="s">
        <v>189</v>
      </c>
    </row>
    <row r="350" spans="2:51" s="13" customFormat="1" ht="13.5">
      <c r="B350" s="228"/>
      <c r="C350" s="229"/>
      <c r="D350" s="219" t="s">
        <v>198</v>
      </c>
      <c r="E350" s="230" t="s">
        <v>21</v>
      </c>
      <c r="F350" s="231" t="s">
        <v>21</v>
      </c>
      <c r="G350" s="229"/>
      <c r="H350" s="232">
        <v>0</v>
      </c>
      <c r="I350" s="233"/>
      <c r="J350" s="229"/>
      <c r="K350" s="229"/>
      <c r="L350" s="234"/>
      <c r="M350" s="235"/>
      <c r="N350" s="236"/>
      <c r="O350" s="236"/>
      <c r="P350" s="236"/>
      <c r="Q350" s="236"/>
      <c r="R350" s="236"/>
      <c r="S350" s="236"/>
      <c r="T350" s="237"/>
      <c r="AT350" s="238" t="s">
        <v>198</v>
      </c>
      <c r="AU350" s="238" t="s">
        <v>83</v>
      </c>
      <c r="AV350" s="13" t="s">
        <v>83</v>
      </c>
      <c r="AW350" s="13" t="s">
        <v>37</v>
      </c>
      <c r="AX350" s="13" t="s">
        <v>74</v>
      </c>
      <c r="AY350" s="238" t="s">
        <v>189</v>
      </c>
    </row>
    <row r="351" spans="2:51" s="12" customFormat="1" ht="13.5">
      <c r="B351" s="217"/>
      <c r="C351" s="218"/>
      <c r="D351" s="219" t="s">
        <v>198</v>
      </c>
      <c r="E351" s="220" t="s">
        <v>21</v>
      </c>
      <c r="F351" s="221" t="s">
        <v>394</v>
      </c>
      <c r="G351" s="218"/>
      <c r="H351" s="220" t="s">
        <v>21</v>
      </c>
      <c r="I351" s="222"/>
      <c r="J351" s="218"/>
      <c r="K351" s="218"/>
      <c r="L351" s="223"/>
      <c r="M351" s="224"/>
      <c r="N351" s="225"/>
      <c r="O351" s="225"/>
      <c r="P351" s="225"/>
      <c r="Q351" s="225"/>
      <c r="R351" s="225"/>
      <c r="S351" s="225"/>
      <c r="T351" s="226"/>
      <c r="AT351" s="227" t="s">
        <v>198</v>
      </c>
      <c r="AU351" s="227" t="s">
        <v>83</v>
      </c>
      <c r="AV351" s="12" t="s">
        <v>81</v>
      </c>
      <c r="AW351" s="12" t="s">
        <v>37</v>
      </c>
      <c r="AX351" s="12" t="s">
        <v>74</v>
      </c>
      <c r="AY351" s="227" t="s">
        <v>189</v>
      </c>
    </row>
    <row r="352" spans="2:51" s="13" customFormat="1" ht="13.5">
      <c r="B352" s="228"/>
      <c r="C352" s="229"/>
      <c r="D352" s="219" t="s">
        <v>198</v>
      </c>
      <c r="E352" s="230" t="s">
        <v>21</v>
      </c>
      <c r="F352" s="231" t="s">
        <v>395</v>
      </c>
      <c r="G352" s="229"/>
      <c r="H352" s="232">
        <v>54.8</v>
      </c>
      <c r="I352" s="233"/>
      <c r="J352" s="229"/>
      <c r="K352" s="229"/>
      <c r="L352" s="234"/>
      <c r="M352" s="235"/>
      <c r="N352" s="236"/>
      <c r="O352" s="236"/>
      <c r="P352" s="236"/>
      <c r="Q352" s="236"/>
      <c r="R352" s="236"/>
      <c r="S352" s="236"/>
      <c r="T352" s="237"/>
      <c r="AT352" s="238" t="s">
        <v>198</v>
      </c>
      <c r="AU352" s="238" t="s">
        <v>83</v>
      </c>
      <c r="AV352" s="13" t="s">
        <v>83</v>
      </c>
      <c r="AW352" s="13" t="s">
        <v>37</v>
      </c>
      <c r="AX352" s="13" t="s">
        <v>74</v>
      </c>
      <c r="AY352" s="238" t="s">
        <v>189</v>
      </c>
    </row>
    <row r="353" spans="2:51" s="14" customFormat="1" ht="13.5">
      <c r="B353" s="239"/>
      <c r="C353" s="240"/>
      <c r="D353" s="219" t="s">
        <v>198</v>
      </c>
      <c r="E353" s="241" t="s">
        <v>21</v>
      </c>
      <c r="F353" s="242" t="s">
        <v>204</v>
      </c>
      <c r="G353" s="240"/>
      <c r="H353" s="243">
        <v>54.8</v>
      </c>
      <c r="I353" s="244"/>
      <c r="J353" s="240"/>
      <c r="K353" s="240"/>
      <c r="L353" s="245"/>
      <c r="M353" s="246"/>
      <c r="N353" s="247"/>
      <c r="O353" s="247"/>
      <c r="P353" s="247"/>
      <c r="Q353" s="247"/>
      <c r="R353" s="247"/>
      <c r="S353" s="247"/>
      <c r="T353" s="248"/>
      <c r="AT353" s="249" t="s">
        <v>198</v>
      </c>
      <c r="AU353" s="249" t="s">
        <v>83</v>
      </c>
      <c r="AV353" s="14" t="s">
        <v>101</v>
      </c>
      <c r="AW353" s="14" t="s">
        <v>37</v>
      </c>
      <c r="AX353" s="14" t="s">
        <v>74</v>
      </c>
      <c r="AY353" s="249" t="s">
        <v>189</v>
      </c>
    </row>
    <row r="354" spans="2:51" s="15" customFormat="1" ht="13.5">
      <c r="B354" s="250"/>
      <c r="C354" s="251"/>
      <c r="D354" s="219" t="s">
        <v>198</v>
      </c>
      <c r="E354" s="252" t="s">
        <v>21</v>
      </c>
      <c r="F354" s="253" t="s">
        <v>205</v>
      </c>
      <c r="G354" s="251"/>
      <c r="H354" s="254">
        <v>54.8</v>
      </c>
      <c r="I354" s="255"/>
      <c r="J354" s="251"/>
      <c r="K354" s="251"/>
      <c r="L354" s="256"/>
      <c r="M354" s="257"/>
      <c r="N354" s="258"/>
      <c r="O354" s="258"/>
      <c r="P354" s="258"/>
      <c r="Q354" s="258"/>
      <c r="R354" s="258"/>
      <c r="S354" s="258"/>
      <c r="T354" s="259"/>
      <c r="AT354" s="260" t="s">
        <v>198</v>
      </c>
      <c r="AU354" s="260" t="s">
        <v>83</v>
      </c>
      <c r="AV354" s="15" t="s">
        <v>131</v>
      </c>
      <c r="AW354" s="15" t="s">
        <v>37</v>
      </c>
      <c r="AX354" s="15" t="s">
        <v>81</v>
      </c>
      <c r="AY354" s="260" t="s">
        <v>189</v>
      </c>
    </row>
    <row r="355" spans="2:65" s="1" customFormat="1" ht="16.5" customHeight="1">
      <c r="B355" s="42"/>
      <c r="C355" s="205" t="s">
        <v>396</v>
      </c>
      <c r="D355" s="205" t="s">
        <v>193</v>
      </c>
      <c r="E355" s="206" t="s">
        <v>397</v>
      </c>
      <c r="F355" s="207" t="s">
        <v>398</v>
      </c>
      <c r="G355" s="208" t="s">
        <v>250</v>
      </c>
      <c r="H355" s="209">
        <v>5.512</v>
      </c>
      <c r="I355" s="210"/>
      <c r="J355" s="211">
        <f>ROUND(I355*H355,2)</f>
        <v>0</v>
      </c>
      <c r="K355" s="207" t="s">
        <v>196</v>
      </c>
      <c r="L355" s="62"/>
      <c r="M355" s="212" t="s">
        <v>21</v>
      </c>
      <c r="N355" s="213" t="s">
        <v>45</v>
      </c>
      <c r="O355" s="43"/>
      <c r="P355" s="214">
        <f>O355*H355</f>
        <v>0</v>
      </c>
      <c r="Q355" s="214">
        <v>0</v>
      </c>
      <c r="R355" s="214">
        <f>Q355*H355</f>
        <v>0</v>
      </c>
      <c r="S355" s="214">
        <v>0</v>
      </c>
      <c r="T355" s="215">
        <f>S355*H355</f>
        <v>0</v>
      </c>
      <c r="AR355" s="25" t="s">
        <v>131</v>
      </c>
      <c r="AT355" s="25" t="s">
        <v>193</v>
      </c>
      <c r="AU355" s="25" t="s">
        <v>83</v>
      </c>
      <c r="AY355" s="25" t="s">
        <v>189</v>
      </c>
      <c r="BE355" s="216">
        <f>IF(N355="základní",J355,0)</f>
        <v>0</v>
      </c>
      <c r="BF355" s="216">
        <f>IF(N355="snížená",J355,0)</f>
        <v>0</v>
      </c>
      <c r="BG355" s="216">
        <f>IF(N355="zákl. přenesená",J355,0)</f>
        <v>0</v>
      </c>
      <c r="BH355" s="216">
        <f>IF(N355="sníž. přenesená",J355,0)</f>
        <v>0</v>
      </c>
      <c r="BI355" s="216">
        <f>IF(N355="nulová",J355,0)</f>
        <v>0</v>
      </c>
      <c r="BJ355" s="25" t="s">
        <v>81</v>
      </c>
      <c r="BK355" s="216">
        <f>ROUND(I355*H355,2)</f>
        <v>0</v>
      </c>
      <c r="BL355" s="25" t="s">
        <v>131</v>
      </c>
      <c r="BM355" s="25" t="s">
        <v>399</v>
      </c>
    </row>
    <row r="356" spans="2:63" s="11" customFormat="1" ht="29.85" customHeight="1">
      <c r="B356" s="189"/>
      <c r="C356" s="190"/>
      <c r="D356" s="191" t="s">
        <v>73</v>
      </c>
      <c r="E356" s="203" t="s">
        <v>400</v>
      </c>
      <c r="F356" s="203" t="s">
        <v>401</v>
      </c>
      <c r="G356" s="190"/>
      <c r="H356" s="190"/>
      <c r="I356" s="193"/>
      <c r="J356" s="204">
        <f>BK356</f>
        <v>0</v>
      </c>
      <c r="K356" s="190"/>
      <c r="L356" s="195"/>
      <c r="M356" s="196"/>
      <c r="N356" s="197"/>
      <c r="O356" s="197"/>
      <c r="P356" s="198">
        <f>P357</f>
        <v>0</v>
      </c>
      <c r="Q356" s="197"/>
      <c r="R356" s="198">
        <f>R357</f>
        <v>0</v>
      </c>
      <c r="S356" s="197"/>
      <c r="T356" s="199">
        <f>T357</f>
        <v>0</v>
      </c>
      <c r="AR356" s="200" t="s">
        <v>81</v>
      </c>
      <c r="AT356" s="201" t="s">
        <v>73</v>
      </c>
      <c r="AU356" s="201" t="s">
        <v>81</v>
      </c>
      <c r="AY356" s="200" t="s">
        <v>189</v>
      </c>
      <c r="BK356" s="202">
        <f>BK357</f>
        <v>0</v>
      </c>
    </row>
    <row r="357" spans="2:65" s="1" customFormat="1" ht="38.25" customHeight="1">
      <c r="B357" s="42"/>
      <c r="C357" s="205" t="s">
        <v>402</v>
      </c>
      <c r="D357" s="205" t="s">
        <v>193</v>
      </c>
      <c r="E357" s="206" t="s">
        <v>403</v>
      </c>
      <c r="F357" s="207" t="s">
        <v>404</v>
      </c>
      <c r="G357" s="208" t="s">
        <v>250</v>
      </c>
      <c r="H357" s="209">
        <v>8.769</v>
      </c>
      <c r="I357" s="210"/>
      <c r="J357" s="211">
        <f>ROUND(I357*H357,2)</f>
        <v>0</v>
      </c>
      <c r="K357" s="207" t="s">
        <v>196</v>
      </c>
      <c r="L357" s="62"/>
      <c r="M357" s="212" t="s">
        <v>21</v>
      </c>
      <c r="N357" s="213" t="s">
        <v>45</v>
      </c>
      <c r="O357" s="43"/>
      <c r="P357" s="214">
        <f>O357*H357</f>
        <v>0</v>
      </c>
      <c r="Q357" s="214">
        <v>0</v>
      </c>
      <c r="R357" s="214">
        <f>Q357*H357</f>
        <v>0</v>
      </c>
      <c r="S357" s="214">
        <v>0</v>
      </c>
      <c r="T357" s="215">
        <f>S357*H357</f>
        <v>0</v>
      </c>
      <c r="AR357" s="25" t="s">
        <v>131</v>
      </c>
      <c r="AT357" s="25" t="s">
        <v>193</v>
      </c>
      <c r="AU357" s="25" t="s">
        <v>83</v>
      </c>
      <c r="AY357" s="25" t="s">
        <v>189</v>
      </c>
      <c r="BE357" s="216">
        <f>IF(N357="základní",J357,0)</f>
        <v>0</v>
      </c>
      <c r="BF357" s="216">
        <f>IF(N357="snížená",J357,0)</f>
        <v>0</v>
      </c>
      <c r="BG357" s="216">
        <f>IF(N357="zákl. přenesená",J357,0)</f>
        <v>0</v>
      </c>
      <c r="BH357" s="216">
        <f>IF(N357="sníž. přenesená",J357,0)</f>
        <v>0</v>
      </c>
      <c r="BI357" s="216">
        <f>IF(N357="nulová",J357,0)</f>
        <v>0</v>
      </c>
      <c r="BJ357" s="25" t="s">
        <v>81</v>
      </c>
      <c r="BK357" s="216">
        <f>ROUND(I357*H357,2)</f>
        <v>0</v>
      </c>
      <c r="BL357" s="25" t="s">
        <v>131</v>
      </c>
      <c r="BM357" s="25" t="s">
        <v>405</v>
      </c>
    </row>
    <row r="358" spans="2:63" s="11" customFormat="1" ht="37.35" customHeight="1">
      <c r="B358" s="189"/>
      <c r="C358" s="190"/>
      <c r="D358" s="191" t="s">
        <v>73</v>
      </c>
      <c r="E358" s="192" t="s">
        <v>406</v>
      </c>
      <c r="F358" s="192" t="s">
        <v>407</v>
      </c>
      <c r="G358" s="190"/>
      <c r="H358" s="190"/>
      <c r="I358" s="193"/>
      <c r="J358" s="194">
        <f>BK358</f>
        <v>0</v>
      </c>
      <c r="K358" s="190"/>
      <c r="L358" s="195"/>
      <c r="M358" s="196"/>
      <c r="N358" s="197"/>
      <c r="O358" s="197"/>
      <c r="P358" s="198">
        <f>P359+P376+P414+P436+P456+P465+P598+P600+P641</f>
        <v>0</v>
      </c>
      <c r="Q358" s="197"/>
      <c r="R358" s="198">
        <f>R359+R376+R414+R436+R456+R465+R598+R600+R641</f>
        <v>6.605051120000001</v>
      </c>
      <c r="S358" s="197"/>
      <c r="T358" s="199">
        <f>T359+T376+T414+T436+T456+T465+T598+T600+T641</f>
        <v>0.0315</v>
      </c>
      <c r="AR358" s="200" t="s">
        <v>83</v>
      </c>
      <c r="AT358" s="201" t="s">
        <v>73</v>
      </c>
      <c r="AU358" s="201" t="s">
        <v>74</v>
      </c>
      <c r="AY358" s="200" t="s">
        <v>189</v>
      </c>
      <c r="BK358" s="202">
        <f>BK359+BK376+BK414+BK436+BK456+BK465+BK598+BK600+BK641</f>
        <v>0</v>
      </c>
    </row>
    <row r="359" spans="2:63" s="11" customFormat="1" ht="19.9" customHeight="1">
      <c r="B359" s="189"/>
      <c r="C359" s="190"/>
      <c r="D359" s="191" t="s">
        <v>73</v>
      </c>
      <c r="E359" s="203" t="s">
        <v>408</v>
      </c>
      <c r="F359" s="203" t="s">
        <v>409</v>
      </c>
      <c r="G359" s="190"/>
      <c r="H359" s="190"/>
      <c r="I359" s="193"/>
      <c r="J359" s="204">
        <f>BK359</f>
        <v>0</v>
      </c>
      <c r="K359" s="190"/>
      <c r="L359" s="195"/>
      <c r="M359" s="196"/>
      <c r="N359" s="197"/>
      <c r="O359" s="197"/>
      <c r="P359" s="198">
        <f>SUM(P360:P375)</f>
        <v>0</v>
      </c>
      <c r="Q359" s="197"/>
      <c r="R359" s="198">
        <f>SUM(R360:R375)</f>
        <v>0.012069999999999999</v>
      </c>
      <c r="S359" s="197"/>
      <c r="T359" s="199">
        <f>SUM(T360:T375)</f>
        <v>0</v>
      </c>
      <c r="AR359" s="200" t="s">
        <v>83</v>
      </c>
      <c r="AT359" s="201" t="s">
        <v>73</v>
      </c>
      <c r="AU359" s="201" t="s">
        <v>81</v>
      </c>
      <c r="AY359" s="200" t="s">
        <v>189</v>
      </c>
      <c r="BK359" s="202">
        <f>SUM(BK360:BK375)</f>
        <v>0</v>
      </c>
    </row>
    <row r="360" spans="2:65" s="1" customFormat="1" ht="25.5" customHeight="1">
      <c r="B360" s="42"/>
      <c r="C360" s="205" t="s">
        <v>410</v>
      </c>
      <c r="D360" s="205" t="s">
        <v>193</v>
      </c>
      <c r="E360" s="206" t="s">
        <v>411</v>
      </c>
      <c r="F360" s="207" t="s">
        <v>412</v>
      </c>
      <c r="G360" s="208" t="s">
        <v>276</v>
      </c>
      <c r="H360" s="209">
        <v>2</v>
      </c>
      <c r="I360" s="210"/>
      <c r="J360" s="211">
        <f>ROUND(I360*H360,2)</f>
        <v>0</v>
      </c>
      <c r="K360" s="207" t="s">
        <v>196</v>
      </c>
      <c r="L360" s="62"/>
      <c r="M360" s="212" t="s">
        <v>21</v>
      </c>
      <c r="N360" s="213" t="s">
        <v>45</v>
      </c>
      <c r="O360" s="43"/>
      <c r="P360" s="214">
        <f>O360*H360</f>
        <v>0</v>
      </c>
      <c r="Q360" s="214">
        <v>0.0004</v>
      </c>
      <c r="R360" s="214">
        <f>Q360*H360</f>
        <v>0.0008</v>
      </c>
      <c r="S360" s="214">
        <v>0</v>
      </c>
      <c r="T360" s="215">
        <f>S360*H360</f>
        <v>0</v>
      </c>
      <c r="AR360" s="25" t="s">
        <v>216</v>
      </c>
      <c r="AT360" s="25" t="s">
        <v>193</v>
      </c>
      <c r="AU360" s="25" t="s">
        <v>83</v>
      </c>
      <c r="AY360" s="25" t="s">
        <v>189</v>
      </c>
      <c r="BE360" s="216">
        <f>IF(N360="základní",J360,0)</f>
        <v>0</v>
      </c>
      <c r="BF360" s="216">
        <f>IF(N360="snížená",J360,0)</f>
        <v>0</v>
      </c>
      <c r="BG360" s="216">
        <f>IF(N360="zákl. přenesená",J360,0)</f>
        <v>0</v>
      </c>
      <c r="BH360" s="216">
        <f>IF(N360="sníž. přenesená",J360,0)</f>
        <v>0</v>
      </c>
      <c r="BI360" s="216">
        <f>IF(N360="nulová",J360,0)</f>
        <v>0</v>
      </c>
      <c r="BJ360" s="25" t="s">
        <v>81</v>
      </c>
      <c r="BK360" s="216">
        <f>ROUND(I360*H360,2)</f>
        <v>0</v>
      </c>
      <c r="BL360" s="25" t="s">
        <v>216</v>
      </c>
      <c r="BM360" s="25" t="s">
        <v>413</v>
      </c>
    </row>
    <row r="361" spans="2:51" s="12" customFormat="1" ht="13.5">
      <c r="B361" s="217"/>
      <c r="C361" s="218"/>
      <c r="D361" s="219" t="s">
        <v>198</v>
      </c>
      <c r="E361" s="220" t="s">
        <v>21</v>
      </c>
      <c r="F361" s="221" t="s">
        <v>414</v>
      </c>
      <c r="G361" s="218"/>
      <c r="H361" s="220" t="s">
        <v>21</v>
      </c>
      <c r="I361" s="222"/>
      <c r="J361" s="218"/>
      <c r="K361" s="218"/>
      <c r="L361" s="223"/>
      <c r="M361" s="224"/>
      <c r="N361" s="225"/>
      <c r="O361" s="225"/>
      <c r="P361" s="225"/>
      <c r="Q361" s="225"/>
      <c r="R361" s="225"/>
      <c r="S361" s="225"/>
      <c r="T361" s="226"/>
      <c r="AT361" s="227" t="s">
        <v>198</v>
      </c>
      <c r="AU361" s="227" t="s">
        <v>83</v>
      </c>
      <c r="AV361" s="12" t="s">
        <v>81</v>
      </c>
      <c r="AW361" s="12" t="s">
        <v>37</v>
      </c>
      <c r="AX361" s="12" t="s">
        <v>74</v>
      </c>
      <c r="AY361" s="227" t="s">
        <v>189</v>
      </c>
    </row>
    <row r="362" spans="2:51" s="13" customFormat="1" ht="13.5">
      <c r="B362" s="228"/>
      <c r="C362" s="229"/>
      <c r="D362" s="219" t="s">
        <v>198</v>
      </c>
      <c r="E362" s="230" t="s">
        <v>21</v>
      </c>
      <c r="F362" s="231" t="s">
        <v>21</v>
      </c>
      <c r="G362" s="229"/>
      <c r="H362" s="232">
        <v>0</v>
      </c>
      <c r="I362" s="233"/>
      <c r="J362" s="229"/>
      <c r="K362" s="229"/>
      <c r="L362" s="234"/>
      <c r="M362" s="235"/>
      <c r="N362" s="236"/>
      <c r="O362" s="236"/>
      <c r="P362" s="236"/>
      <c r="Q362" s="236"/>
      <c r="R362" s="236"/>
      <c r="S362" s="236"/>
      <c r="T362" s="237"/>
      <c r="AT362" s="238" t="s">
        <v>198</v>
      </c>
      <c r="AU362" s="238" t="s">
        <v>83</v>
      </c>
      <c r="AV362" s="13" t="s">
        <v>83</v>
      </c>
      <c r="AW362" s="13" t="s">
        <v>37</v>
      </c>
      <c r="AX362" s="13" t="s">
        <v>74</v>
      </c>
      <c r="AY362" s="238" t="s">
        <v>189</v>
      </c>
    </row>
    <row r="363" spans="2:51" s="12" customFormat="1" ht="13.5">
      <c r="B363" s="217"/>
      <c r="C363" s="218"/>
      <c r="D363" s="219" t="s">
        <v>198</v>
      </c>
      <c r="E363" s="220" t="s">
        <v>21</v>
      </c>
      <c r="F363" s="221" t="s">
        <v>415</v>
      </c>
      <c r="G363" s="218"/>
      <c r="H363" s="220" t="s">
        <v>21</v>
      </c>
      <c r="I363" s="222"/>
      <c r="J363" s="218"/>
      <c r="K363" s="218"/>
      <c r="L363" s="223"/>
      <c r="M363" s="224"/>
      <c r="N363" s="225"/>
      <c r="O363" s="225"/>
      <c r="P363" s="225"/>
      <c r="Q363" s="225"/>
      <c r="R363" s="225"/>
      <c r="S363" s="225"/>
      <c r="T363" s="226"/>
      <c r="AT363" s="227" t="s">
        <v>198</v>
      </c>
      <c r="AU363" s="227" t="s">
        <v>83</v>
      </c>
      <c r="AV363" s="12" t="s">
        <v>81</v>
      </c>
      <c r="AW363" s="12" t="s">
        <v>37</v>
      </c>
      <c r="AX363" s="12" t="s">
        <v>74</v>
      </c>
      <c r="AY363" s="227" t="s">
        <v>189</v>
      </c>
    </row>
    <row r="364" spans="2:51" s="12" customFormat="1" ht="13.5">
      <c r="B364" s="217"/>
      <c r="C364" s="218"/>
      <c r="D364" s="219" t="s">
        <v>198</v>
      </c>
      <c r="E364" s="220" t="s">
        <v>21</v>
      </c>
      <c r="F364" s="221" t="s">
        <v>201</v>
      </c>
      <c r="G364" s="218"/>
      <c r="H364" s="220" t="s">
        <v>21</v>
      </c>
      <c r="I364" s="222"/>
      <c r="J364" s="218"/>
      <c r="K364" s="218"/>
      <c r="L364" s="223"/>
      <c r="M364" s="224"/>
      <c r="N364" s="225"/>
      <c r="O364" s="225"/>
      <c r="P364" s="225"/>
      <c r="Q364" s="225"/>
      <c r="R364" s="225"/>
      <c r="S364" s="225"/>
      <c r="T364" s="226"/>
      <c r="AT364" s="227" t="s">
        <v>198</v>
      </c>
      <c r="AU364" s="227" t="s">
        <v>83</v>
      </c>
      <c r="AV364" s="12" t="s">
        <v>81</v>
      </c>
      <c r="AW364" s="12" t="s">
        <v>37</v>
      </c>
      <c r="AX364" s="12" t="s">
        <v>74</v>
      </c>
      <c r="AY364" s="227" t="s">
        <v>189</v>
      </c>
    </row>
    <row r="365" spans="2:51" s="12" customFormat="1" ht="13.5">
      <c r="B365" s="217"/>
      <c r="C365" s="218"/>
      <c r="D365" s="219" t="s">
        <v>198</v>
      </c>
      <c r="E365" s="220" t="s">
        <v>21</v>
      </c>
      <c r="F365" s="221" t="s">
        <v>202</v>
      </c>
      <c r="G365" s="218"/>
      <c r="H365" s="220" t="s">
        <v>21</v>
      </c>
      <c r="I365" s="222"/>
      <c r="J365" s="218"/>
      <c r="K365" s="218"/>
      <c r="L365" s="223"/>
      <c r="M365" s="224"/>
      <c r="N365" s="225"/>
      <c r="O365" s="225"/>
      <c r="P365" s="225"/>
      <c r="Q365" s="225"/>
      <c r="R365" s="225"/>
      <c r="S365" s="225"/>
      <c r="T365" s="226"/>
      <c r="AT365" s="227" t="s">
        <v>198</v>
      </c>
      <c r="AU365" s="227" t="s">
        <v>83</v>
      </c>
      <c r="AV365" s="12" t="s">
        <v>81</v>
      </c>
      <c r="AW365" s="12" t="s">
        <v>37</v>
      </c>
      <c r="AX365" s="12" t="s">
        <v>74</v>
      </c>
      <c r="AY365" s="227" t="s">
        <v>189</v>
      </c>
    </row>
    <row r="366" spans="2:51" s="13" customFormat="1" ht="13.5">
      <c r="B366" s="228"/>
      <c r="C366" s="229"/>
      <c r="D366" s="219" t="s">
        <v>198</v>
      </c>
      <c r="E366" s="230" t="s">
        <v>21</v>
      </c>
      <c r="F366" s="231" t="s">
        <v>416</v>
      </c>
      <c r="G366" s="229"/>
      <c r="H366" s="232">
        <v>2</v>
      </c>
      <c r="I366" s="233"/>
      <c r="J366" s="229"/>
      <c r="K366" s="229"/>
      <c r="L366" s="234"/>
      <c r="M366" s="235"/>
      <c r="N366" s="236"/>
      <c r="O366" s="236"/>
      <c r="P366" s="236"/>
      <c r="Q366" s="236"/>
      <c r="R366" s="236"/>
      <c r="S366" s="236"/>
      <c r="T366" s="237"/>
      <c r="AT366" s="238" t="s">
        <v>198</v>
      </c>
      <c r="AU366" s="238" t="s">
        <v>83</v>
      </c>
      <c r="AV366" s="13" t="s">
        <v>83</v>
      </c>
      <c r="AW366" s="13" t="s">
        <v>37</v>
      </c>
      <c r="AX366" s="13" t="s">
        <v>74</v>
      </c>
      <c r="AY366" s="238" t="s">
        <v>189</v>
      </c>
    </row>
    <row r="367" spans="2:51" s="14" customFormat="1" ht="13.5">
      <c r="B367" s="239"/>
      <c r="C367" s="240"/>
      <c r="D367" s="219" t="s">
        <v>198</v>
      </c>
      <c r="E367" s="241" t="s">
        <v>21</v>
      </c>
      <c r="F367" s="242" t="s">
        <v>204</v>
      </c>
      <c r="G367" s="240"/>
      <c r="H367" s="243">
        <v>2</v>
      </c>
      <c r="I367" s="244"/>
      <c r="J367" s="240"/>
      <c r="K367" s="240"/>
      <c r="L367" s="245"/>
      <c r="M367" s="246"/>
      <c r="N367" s="247"/>
      <c r="O367" s="247"/>
      <c r="P367" s="247"/>
      <c r="Q367" s="247"/>
      <c r="R367" s="247"/>
      <c r="S367" s="247"/>
      <c r="T367" s="248"/>
      <c r="AT367" s="249" t="s">
        <v>198</v>
      </c>
      <c r="AU367" s="249" t="s">
        <v>83</v>
      </c>
      <c r="AV367" s="14" t="s">
        <v>101</v>
      </c>
      <c r="AW367" s="14" t="s">
        <v>37</v>
      </c>
      <c r="AX367" s="14" t="s">
        <v>74</v>
      </c>
      <c r="AY367" s="249" t="s">
        <v>189</v>
      </c>
    </row>
    <row r="368" spans="2:51" s="15" customFormat="1" ht="13.5">
      <c r="B368" s="250"/>
      <c r="C368" s="251"/>
      <c r="D368" s="219" t="s">
        <v>198</v>
      </c>
      <c r="E368" s="252" t="s">
        <v>107</v>
      </c>
      <c r="F368" s="253" t="s">
        <v>205</v>
      </c>
      <c r="G368" s="251"/>
      <c r="H368" s="254">
        <v>2</v>
      </c>
      <c r="I368" s="255"/>
      <c r="J368" s="251"/>
      <c r="K368" s="251"/>
      <c r="L368" s="256"/>
      <c r="M368" s="257"/>
      <c r="N368" s="258"/>
      <c r="O368" s="258"/>
      <c r="P368" s="258"/>
      <c r="Q368" s="258"/>
      <c r="R368" s="258"/>
      <c r="S368" s="258"/>
      <c r="T368" s="259"/>
      <c r="AT368" s="260" t="s">
        <v>198</v>
      </c>
      <c r="AU368" s="260" t="s">
        <v>83</v>
      </c>
      <c r="AV368" s="15" t="s">
        <v>131</v>
      </c>
      <c r="AW368" s="15" t="s">
        <v>37</v>
      </c>
      <c r="AX368" s="15" t="s">
        <v>81</v>
      </c>
      <c r="AY368" s="260" t="s">
        <v>189</v>
      </c>
    </row>
    <row r="369" spans="2:65" s="1" customFormat="1" ht="16.5" customHeight="1">
      <c r="B369" s="42"/>
      <c r="C369" s="261" t="s">
        <v>417</v>
      </c>
      <c r="D369" s="261" t="s">
        <v>126</v>
      </c>
      <c r="E369" s="262" t="s">
        <v>418</v>
      </c>
      <c r="F369" s="263" t="s">
        <v>419</v>
      </c>
      <c r="G369" s="264" t="s">
        <v>276</v>
      </c>
      <c r="H369" s="265">
        <v>2.3</v>
      </c>
      <c r="I369" s="266"/>
      <c r="J369" s="267">
        <f>ROUND(I369*H369,2)</f>
        <v>0</v>
      </c>
      <c r="K369" s="263" t="s">
        <v>21</v>
      </c>
      <c r="L369" s="268"/>
      <c r="M369" s="269" t="s">
        <v>21</v>
      </c>
      <c r="N369" s="270" t="s">
        <v>45</v>
      </c>
      <c r="O369" s="43"/>
      <c r="P369" s="214">
        <f>O369*H369</f>
        <v>0</v>
      </c>
      <c r="Q369" s="214">
        <v>0.0049</v>
      </c>
      <c r="R369" s="214">
        <f>Q369*H369</f>
        <v>0.011269999999999999</v>
      </c>
      <c r="S369" s="214">
        <v>0</v>
      </c>
      <c r="T369" s="215">
        <f>S369*H369</f>
        <v>0</v>
      </c>
      <c r="AR369" s="25" t="s">
        <v>389</v>
      </c>
      <c r="AT369" s="25" t="s">
        <v>126</v>
      </c>
      <c r="AU369" s="25" t="s">
        <v>83</v>
      </c>
      <c r="AY369" s="25" t="s">
        <v>189</v>
      </c>
      <c r="BE369" s="216">
        <f>IF(N369="základní",J369,0)</f>
        <v>0</v>
      </c>
      <c r="BF369" s="216">
        <f>IF(N369="snížená",J369,0)</f>
        <v>0</v>
      </c>
      <c r="BG369" s="216">
        <f>IF(N369="zákl. přenesená",J369,0)</f>
        <v>0</v>
      </c>
      <c r="BH369" s="216">
        <f>IF(N369="sníž. přenesená",J369,0)</f>
        <v>0</v>
      </c>
      <c r="BI369" s="216">
        <f>IF(N369="nulová",J369,0)</f>
        <v>0</v>
      </c>
      <c r="BJ369" s="25" t="s">
        <v>81</v>
      </c>
      <c r="BK369" s="216">
        <f>ROUND(I369*H369,2)</f>
        <v>0</v>
      </c>
      <c r="BL369" s="25" t="s">
        <v>216</v>
      </c>
      <c r="BM369" s="25" t="s">
        <v>420</v>
      </c>
    </row>
    <row r="370" spans="2:51" s="12" customFormat="1" ht="13.5">
      <c r="B370" s="217"/>
      <c r="C370" s="218"/>
      <c r="D370" s="219" t="s">
        <v>198</v>
      </c>
      <c r="E370" s="220" t="s">
        <v>21</v>
      </c>
      <c r="F370" s="221" t="s">
        <v>414</v>
      </c>
      <c r="G370" s="218"/>
      <c r="H370" s="220" t="s">
        <v>21</v>
      </c>
      <c r="I370" s="222"/>
      <c r="J370" s="218"/>
      <c r="K370" s="218"/>
      <c r="L370" s="223"/>
      <c r="M370" s="224"/>
      <c r="N370" s="225"/>
      <c r="O370" s="225"/>
      <c r="P370" s="225"/>
      <c r="Q370" s="225"/>
      <c r="R370" s="225"/>
      <c r="S370" s="225"/>
      <c r="T370" s="226"/>
      <c r="AT370" s="227" t="s">
        <v>198</v>
      </c>
      <c r="AU370" s="227" t="s">
        <v>83</v>
      </c>
      <c r="AV370" s="12" t="s">
        <v>81</v>
      </c>
      <c r="AW370" s="12" t="s">
        <v>37</v>
      </c>
      <c r="AX370" s="12" t="s">
        <v>74</v>
      </c>
      <c r="AY370" s="227" t="s">
        <v>189</v>
      </c>
    </row>
    <row r="371" spans="2:51" s="13" customFormat="1" ht="13.5">
      <c r="B371" s="228"/>
      <c r="C371" s="229"/>
      <c r="D371" s="219" t="s">
        <v>198</v>
      </c>
      <c r="E371" s="230" t="s">
        <v>21</v>
      </c>
      <c r="F371" s="231" t="s">
        <v>21</v>
      </c>
      <c r="G371" s="229"/>
      <c r="H371" s="232">
        <v>0</v>
      </c>
      <c r="I371" s="233"/>
      <c r="J371" s="229"/>
      <c r="K371" s="229"/>
      <c r="L371" s="234"/>
      <c r="M371" s="235"/>
      <c r="N371" s="236"/>
      <c r="O371" s="236"/>
      <c r="P371" s="236"/>
      <c r="Q371" s="236"/>
      <c r="R371" s="236"/>
      <c r="S371" s="236"/>
      <c r="T371" s="237"/>
      <c r="AT371" s="238" t="s">
        <v>198</v>
      </c>
      <c r="AU371" s="238" t="s">
        <v>83</v>
      </c>
      <c r="AV371" s="13" t="s">
        <v>83</v>
      </c>
      <c r="AW371" s="13" t="s">
        <v>37</v>
      </c>
      <c r="AX371" s="13" t="s">
        <v>74</v>
      </c>
      <c r="AY371" s="238" t="s">
        <v>189</v>
      </c>
    </row>
    <row r="372" spans="2:51" s="12" customFormat="1" ht="13.5">
      <c r="B372" s="217"/>
      <c r="C372" s="218"/>
      <c r="D372" s="219" t="s">
        <v>198</v>
      </c>
      <c r="E372" s="220" t="s">
        <v>21</v>
      </c>
      <c r="F372" s="221" t="s">
        <v>421</v>
      </c>
      <c r="G372" s="218"/>
      <c r="H372" s="220" t="s">
        <v>21</v>
      </c>
      <c r="I372" s="222"/>
      <c r="J372" s="218"/>
      <c r="K372" s="218"/>
      <c r="L372" s="223"/>
      <c r="M372" s="224"/>
      <c r="N372" s="225"/>
      <c r="O372" s="225"/>
      <c r="P372" s="225"/>
      <c r="Q372" s="225"/>
      <c r="R372" s="225"/>
      <c r="S372" s="225"/>
      <c r="T372" s="226"/>
      <c r="AT372" s="227" t="s">
        <v>198</v>
      </c>
      <c r="AU372" s="227" t="s">
        <v>83</v>
      </c>
      <c r="AV372" s="12" t="s">
        <v>81</v>
      </c>
      <c r="AW372" s="12" t="s">
        <v>37</v>
      </c>
      <c r="AX372" s="12" t="s">
        <v>74</v>
      </c>
      <c r="AY372" s="227" t="s">
        <v>189</v>
      </c>
    </row>
    <row r="373" spans="2:51" s="13" customFormat="1" ht="13.5">
      <c r="B373" s="228"/>
      <c r="C373" s="229"/>
      <c r="D373" s="219" t="s">
        <v>198</v>
      </c>
      <c r="E373" s="230" t="s">
        <v>21</v>
      </c>
      <c r="F373" s="231" t="s">
        <v>422</v>
      </c>
      <c r="G373" s="229"/>
      <c r="H373" s="232">
        <v>2.3</v>
      </c>
      <c r="I373" s="233"/>
      <c r="J373" s="229"/>
      <c r="K373" s="229"/>
      <c r="L373" s="234"/>
      <c r="M373" s="235"/>
      <c r="N373" s="236"/>
      <c r="O373" s="236"/>
      <c r="P373" s="236"/>
      <c r="Q373" s="236"/>
      <c r="R373" s="236"/>
      <c r="S373" s="236"/>
      <c r="T373" s="237"/>
      <c r="AT373" s="238" t="s">
        <v>198</v>
      </c>
      <c r="AU373" s="238" t="s">
        <v>83</v>
      </c>
      <c r="AV373" s="13" t="s">
        <v>83</v>
      </c>
      <c r="AW373" s="13" t="s">
        <v>37</v>
      </c>
      <c r="AX373" s="13" t="s">
        <v>74</v>
      </c>
      <c r="AY373" s="238" t="s">
        <v>189</v>
      </c>
    </row>
    <row r="374" spans="2:51" s="15" customFormat="1" ht="13.5">
      <c r="B374" s="250"/>
      <c r="C374" s="251"/>
      <c r="D374" s="219" t="s">
        <v>198</v>
      </c>
      <c r="E374" s="252" t="s">
        <v>21</v>
      </c>
      <c r="F374" s="253" t="s">
        <v>205</v>
      </c>
      <c r="G374" s="251"/>
      <c r="H374" s="254">
        <v>2.3</v>
      </c>
      <c r="I374" s="255"/>
      <c r="J374" s="251"/>
      <c r="K374" s="251"/>
      <c r="L374" s="256"/>
      <c r="M374" s="257"/>
      <c r="N374" s="258"/>
      <c r="O374" s="258"/>
      <c r="P374" s="258"/>
      <c r="Q374" s="258"/>
      <c r="R374" s="258"/>
      <c r="S374" s="258"/>
      <c r="T374" s="259"/>
      <c r="AT374" s="260" t="s">
        <v>198</v>
      </c>
      <c r="AU374" s="260" t="s">
        <v>83</v>
      </c>
      <c r="AV374" s="15" t="s">
        <v>131</v>
      </c>
      <c r="AW374" s="15" t="s">
        <v>37</v>
      </c>
      <c r="AX374" s="15" t="s">
        <v>81</v>
      </c>
      <c r="AY374" s="260" t="s">
        <v>189</v>
      </c>
    </row>
    <row r="375" spans="2:65" s="1" customFormat="1" ht="38.25" customHeight="1">
      <c r="B375" s="42"/>
      <c r="C375" s="205" t="s">
        <v>423</v>
      </c>
      <c r="D375" s="205" t="s">
        <v>193</v>
      </c>
      <c r="E375" s="206" t="s">
        <v>424</v>
      </c>
      <c r="F375" s="207" t="s">
        <v>425</v>
      </c>
      <c r="G375" s="208" t="s">
        <v>250</v>
      </c>
      <c r="H375" s="209">
        <v>0.012</v>
      </c>
      <c r="I375" s="210"/>
      <c r="J375" s="211">
        <f>ROUND(I375*H375,2)</f>
        <v>0</v>
      </c>
      <c r="K375" s="207" t="s">
        <v>196</v>
      </c>
      <c r="L375" s="62"/>
      <c r="M375" s="212" t="s">
        <v>21</v>
      </c>
      <c r="N375" s="213" t="s">
        <v>45</v>
      </c>
      <c r="O375" s="43"/>
      <c r="P375" s="214">
        <f>O375*H375</f>
        <v>0</v>
      </c>
      <c r="Q375" s="214">
        <v>0</v>
      </c>
      <c r="R375" s="214">
        <f>Q375*H375</f>
        <v>0</v>
      </c>
      <c r="S375" s="214">
        <v>0</v>
      </c>
      <c r="T375" s="215">
        <f>S375*H375</f>
        <v>0</v>
      </c>
      <c r="AR375" s="25" t="s">
        <v>216</v>
      </c>
      <c r="AT375" s="25" t="s">
        <v>193</v>
      </c>
      <c r="AU375" s="25" t="s">
        <v>83</v>
      </c>
      <c r="AY375" s="25" t="s">
        <v>189</v>
      </c>
      <c r="BE375" s="216">
        <f>IF(N375="základní",J375,0)</f>
        <v>0</v>
      </c>
      <c r="BF375" s="216">
        <f>IF(N375="snížená",J375,0)</f>
        <v>0</v>
      </c>
      <c r="BG375" s="216">
        <f>IF(N375="zákl. přenesená",J375,0)</f>
        <v>0</v>
      </c>
      <c r="BH375" s="216">
        <f>IF(N375="sníž. přenesená",J375,0)</f>
        <v>0</v>
      </c>
      <c r="BI375" s="216">
        <f>IF(N375="nulová",J375,0)</f>
        <v>0</v>
      </c>
      <c r="BJ375" s="25" t="s">
        <v>81</v>
      </c>
      <c r="BK375" s="216">
        <f>ROUND(I375*H375,2)</f>
        <v>0</v>
      </c>
      <c r="BL375" s="25" t="s">
        <v>216</v>
      </c>
      <c r="BM375" s="25" t="s">
        <v>426</v>
      </c>
    </row>
    <row r="376" spans="2:63" s="11" customFormat="1" ht="29.85" customHeight="1">
      <c r="B376" s="189"/>
      <c r="C376" s="190"/>
      <c r="D376" s="191" t="s">
        <v>73</v>
      </c>
      <c r="E376" s="203" t="s">
        <v>427</v>
      </c>
      <c r="F376" s="203" t="s">
        <v>428</v>
      </c>
      <c r="G376" s="190"/>
      <c r="H376" s="190"/>
      <c r="I376" s="193"/>
      <c r="J376" s="204">
        <f>BK376</f>
        <v>0</v>
      </c>
      <c r="K376" s="190"/>
      <c r="L376" s="195"/>
      <c r="M376" s="196"/>
      <c r="N376" s="197"/>
      <c r="O376" s="197"/>
      <c r="P376" s="198">
        <f>SUM(P377:P413)</f>
        <v>0</v>
      </c>
      <c r="Q376" s="197"/>
      <c r="R376" s="198">
        <f>SUM(R377:R413)</f>
        <v>0.017050000000000003</v>
      </c>
      <c r="S376" s="197"/>
      <c r="T376" s="199">
        <f>SUM(T377:T413)</f>
        <v>0</v>
      </c>
      <c r="AR376" s="200" t="s">
        <v>83</v>
      </c>
      <c r="AT376" s="201" t="s">
        <v>73</v>
      </c>
      <c r="AU376" s="201" t="s">
        <v>81</v>
      </c>
      <c r="AY376" s="200" t="s">
        <v>189</v>
      </c>
      <c r="BK376" s="202">
        <f>SUM(BK377:BK413)</f>
        <v>0</v>
      </c>
    </row>
    <row r="377" spans="2:65" s="1" customFormat="1" ht="25.5" customHeight="1">
      <c r="B377" s="42"/>
      <c r="C377" s="205" t="s">
        <v>429</v>
      </c>
      <c r="D377" s="205" t="s">
        <v>193</v>
      </c>
      <c r="E377" s="206" t="s">
        <v>430</v>
      </c>
      <c r="F377" s="207" t="s">
        <v>431</v>
      </c>
      <c r="G377" s="208" t="s">
        <v>276</v>
      </c>
      <c r="H377" s="209">
        <v>2</v>
      </c>
      <c r="I377" s="210"/>
      <c r="J377" s="211">
        <f>ROUND(I377*H377,2)</f>
        <v>0</v>
      </c>
      <c r="K377" s="207" t="s">
        <v>196</v>
      </c>
      <c r="L377" s="62"/>
      <c r="M377" s="212" t="s">
        <v>21</v>
      </c>
      <c r="N377" s="213" t="s">
        <v>45</v>
      </c>
      <c r="O377" s="43"/>
      <c r="P377" s="214">
        <f>O377*H377</f>
        <v>0</v>
      </c>
      <c r="Q377" s="214">
        <v>0</v>
      </c>
      <c r="R377" s="214">
        <f>Q377*H377</f>
        <v>0</v>
      </c>
      <c r="S377" s="214">
        <v>0</v>
      </c>
      <c r="T377" s="215">
        <f>S377*H377</f>
        <v>0</v>
      </c>
      <c r="AR377" s="25" t="s">
        <v>216</v>
      </c>
      <c r="AT377" s="25" t="s">
        <v>193</v>
      </c>
      <c r="AU377" s="25" t="s">
        <v>83</v>
      </c>
      <c r="AY377" s="25" t="s">
        <v>189</v>
      </c>
      <c r="BE377" s="216">
        <f>IF(N377="základní",J377,0)</f>
        <v>0</v>
      </c>
      <c r="BF377" s="216">
        <f>IF(N377="snížená",J377,0)</f>
        <v>0</v>
      </c>
      <c r="BG377" s="216">
        <f>IF(N377="zákl. přenesená",J377,0)</f>
        <v>0</v>
      </c>
      <c r="BH377" s="216">
        <f>IF(N377="sníž. přenesená",J377,0)</f>
        <v>0</v>
      </c>
      <c r="BI377" s="216">
        <f>IF(N377="nulová",J377,0)</f>
        <v>0</v>
      </c>
      <c r="BJ377" s="25" t="s">
        <v>81</v>
      </c>
      <c r="BK377" s="216">
        <f>ROUND(I377*H377,2)</f>
        <v>0</v>
      </c>
      <c r="BL377" s="25" t="s">
        <v>216</v>
      </c>
      <c r="BM377" s="25" t="s">
        <v>432</v>
      </c>
    </row>
    <row r="378" spans="2:51" s="12" customFormat="1" ht="13.5">
      <c r="B378" s="217"/>
      <c r="C378" s="218"/>
      <c r="D378" s="219" t="s">
        <v>198</v>
      </c>
      <c r="E378" s="220" t="s">
        <v>21</v>
      </c>
      <c r="F378" s="221" t="s">
        <v>433</v>
      </c>
      <c r="G378" s="218"/>
      <c r="H378" s="220" t="s">
        <v>21</v>
      </c>
      <c r="I378" s="222"/>
      <c r="J378" s="218"/>
      <c r="K378" s="218"/>
      <c r="L378" s="223"/>
      <c r="M378" s="224"/>
      <c r="N378" s="225"/>
      <c r="O378" s="225"/>
      <c r="P378" s="225"/>
      <c r="Q378" s="225"/>
      <c r="R378" s="225"/>
      <c r="S378" s="225"/>
      <c r="T378" s="226"/>
      <c r="AT378" s="227" t="s">
        <v>198</v>
      </c>
      <c r="AU378" s="227" t="s">
        <v>83</v>
      </c>
      <c r="AV378" s="12" t="s">
        <v>81</v>
      </c>
      <c r="AW378" s="12" t="s">
        <v>37</v>
      </c>
      <c r="AX378" s="12" t="s">
        <v>74</v>
      </c>
      <c r="AY378" s="227" t="s">
        <v>189</v>
      </c>
    </row>
    <row r="379" spans="2:51" s="13" customFormat="1" ht="13.5">
      <c r="B379" s="228"/>
      <c r="C379" s="229"/>
      <c r="D379" s="219" t="s">
        <v>198</v>
      </c>
      <c r="E379" s="230" t="s">
        <v>21</v>
      </c>
      <c r="F379" s="231" t="s">
        <v>21</v>
      </c>
      <c r="G379" s="229"/>
      <c r="H379" s="232">
        <v>0</v>
      </c>
      <c r="I379" s="233"/>
      <c r="J379" s="229"/>
      <c r="K379" s="229"/>
      <c r="L379" s="234"/>
      <c r="M379" s="235"/>
      <c r="N379" s="236"/>
      <c r="O379" s="236"/>
      <c r="P379" s="236"/>
      <c r="Q379" s="236"/>
      <c r="R379" s="236"/>
      <c r="S379" s="236"/>
      <c r="T379" s="237"/>
      <c r="AT379" s="238" t="s">
        <v>198</v>
      </c>
      <c r="AU379" s="238" t="s">
        <v>83</v>
      </c>
      <c r="AV379" s="13" t="s">
        <v>83</v>
      </c>
      <c r="AW379" s="13" t="s">
        <v>37</v>
      </c>
      <c r="AX379" s="13" t="s">
        <v>74</v>
      </c>
      <c r="AY379" s="238" t="s">
        <v>189</v>
      </c>
    </row>
    <row r="380" spans="2:51" s="12" customFormat="1" ht="13.5">
      <c r="B380" s="217"/>
      <c r="C380" s="218"/>
      <c r="D380" s="219" t="s">
        <v>198</v>
      </c>
      <c r="E380" s="220" t="s">
        <v>21</v>
      </c>
      <c r="F380" s="221" t="s">
        <v>434</v>
      </c>
      <c r="G380" s="218"/>
      <c r="H380" s="220" t="s">
        <v>21</v>
      </c>
      <c r="I380" s="222"/>
      <c r="J380" s="218"/>
      <c r="K380" s="218"/>
      <c r="L380" s="223"/>
      <c r="M380" s="224"/>
      <c r="N380" s="225"/>
      <c r="O380" s="225"/>
      <c r="P380" s="225"/>
      <c r="Q380" s="225"/>
      <c r="R380" s="225"/>
      <c r="S380" s="225"/>
      <c r="T380" s="226"/>
      <c r="AT380" s="227" t="s">
        <v>198</v>
      </c>
      <c r="AU380" s="227" t="s">
        <v>83</v>
      </c>
      <c r="AV380" s="12" t="s">
        <v>81</v>
      </c>
      <c r="AW380" s="12" t="s">
        <v>37</v>
      </c>
      <c r="AX380" s="12" t="s">
        <v>74</v>
      </c>
      <c r="AY380" s="227" t="s">
        <v>189</v>
      </c>
    </row>
    <row r="381" spans="2:51" s="12" customFormat="1" ht="13.5">
      <c r="B381" s="217"/>
      <c r="C381" s="218"/>
      <c r="D381" s="219" t="s">
        <v>198</v>
      </c>
      <c r="E381" s="220" t="s">
        <v>21</v>
      </c>
      <c r="F381" s="221" t="s">
        <v>201</v>
      </c>
      <c r="G381" s="218"/>
      <c r="H381" s="220" t="s">
        <v>21</v>
      </c>
      <c r="I381" s="222"/>
      <c r="J381" s="218"/>
      <c r="K381" s="218"/>
      <c r="L381" s="223"/>
      <c r="M381" s="224"/>
      <c r="N381" s="225"/>
      <c r="O381" s="225"/>
      <c r="P381" s="225"/>
      <c r="Q381" s="225"/>
      <c r="R381" s="225"/>
      <c r="S381" s="225"/>
      <c r="T381" s="226"/>
      <c r="AT381" s="227" t="s">
        <v>198</v>
      </c>
      <c r="AU381" s="227" t="s">
        <v>83</v>
      </c>
      <c r="AV381" s="12" t="s">
        <v>81</v>
      </c>
      <c r="AW381" s="12" t="s">
        <v>37</v>
      </c>
      <c r="AX381" s="12" t="s">
        <v>74</v>
      </c>
      <c r="AY381" s="227" t="s">
        <v>189</v>
      </c>
    </row>
    <row r="382" spans="2:51" s="12" customFormat="1" ht="13.5">
      <c r="B382" s="217"/>
      <c r="C382" s="218"/>
      <c r="D382" s="219" t="s">
        <v>198</v>
      </c>
      <c r="E382" s="220" t="s">
        <v>21</v>
      </c>
      <c r="F382" s="221" t="s">
        <v>202</v>
      </c>
      <c r="G382" s="218"/>
      <c r="H382" s="220" t="s">
        <v>21</v>
      </c>
      <c r="I382" s="222"/>
      <c r="J382" s="218"/>
      <c r="K382" s="218"/>
      <c r="L382" s="223"/>
      <c r="M382" s="224"/>
      <c r="N382" s="225"/>
      <c r="O382" s="225"/>
      <c r="P382" s="225"/>
      <c r="Q382" s="225"/>
      <c r="R382" s="225"/>
      <c r="S382" s="225"/>
      <c r="T382" s="226"/>
      <c r="AT382" s="227" t="s">
        <v>198</v>
      </c>
      <c r="AU382" s="227" t="s">
        <v>83</v>
      </c>
      <c r="AV382" s="12" t="s">
        <v>81</v>
      </c>
      <c r="AW382" s="12" t="s">
        <v>37</v>
      </c>
      <c r="AX382" s="12" t="s">
        <v>74</v>
      </c>
      <c r="AY382" s="227" t="s">
        <v>189</v>
      </c>
    </row>
    <row r="383" spans="2:51" s="13" customFormat="1" ht="13.5">
      <c r="B383" s="228"/>
      <c r="C383" s="229"/>
      <c r="D383" s="219" t="s">
        <v>198</v>
      </c>
      <c r="E383" s="230" t="s">
        <v>21</v>
      </c>
      <c r="F383" s="231" t="s">
        <v>416</v>
      </c>
      <c r="G383" s="229"/>
      <c r="H383" s="232">
        <v>2</v>
      </c>
      <c r="I383" s="233"/>
      <c r="J383" s="229"/>
      <c r="K383" s="229"/>
      <c r="L383" s="234"/>
      <c r="M383" s="235"/>
      <c r="N383" s="236"/>
      <c r="O383" s="236"/>
      <c r="P383" s="236"/>
      <c r="Q383" s="236"/>
      <c r="R383" s="236"/>
      <c r="S383" s="236"/>
      <c r="T383" s="237"/>
      <c r="AT383" s="238" t="s">
        <v>198</v>
      </c>
      <c r="AU383" s="238" t="s">
        <v>83</v>
      </c>
      <c r="AV383" s="13" t="s">
        <v>83</v>
      </c>
      <c r="AW383" s="13" t="s">
        <v>37</v>
      </c>
      <c r="AX383" s="13" t="s">
        <v>74</v>
      </c>
      <c r="AY383" s="238" t="s">
        <v>189</v>
      </c>
    </row>
    <row r="384" spans="2:51" s="14" customFormat="1" ht="13.5">
      <c r="B384" s="239"/>
      <c r="C384" s="240"/>
      <c r="D384" s="219" t="s">
        <v>198</v>
      </c>
      <c r="E384" s="241" t="s">
        <v>21</v>
      </c>
      <c r="F384" s="242" t="s">
        <v>204</v>
      </c>
      <c r="G384" s="240"/>
      <c r="H384" s="243">
        <v>2</v>
      </c>
      <c r="I384" s="244"/>
      <c r="J384" s="240"/>
      <c r="K384" s="240"/>
      <c r="L384" s="245"/>
      <c r="M384" s="246"/>
      <c r="N384" s="247"/>
      <c r="O384" s="247"/>
      <c r="P384" s="247"/>
      <c r="Q384" s="247"/>
      <c r="R384" s="247"/>
      <c r="S384" s="247"/>
      <c r="T384" s="248"/>
      <c r="AT384" s="249" t="s">
        <v>198</v>
      </c>
      <c r="AU384" s="249" t="s">
        <v>83</v>
      </c>
      <c r="AV384" s="14" t="s">
        <v>101</v>
      </c>
      <c r="AW384" s="14" t="s">
        <v>37</v>
      </c>
      <c r="AX384" s="14" t="s">
        <v>74</v>
      </c>
      <c r="AY384" s="249" t="s">
        <v>189</v>
      </c>
    </row>
    <row r="385" spans="2:51" s="15" customFormat="1" ht="13.5">
      <c r="B385" s="250"/>
      <c r="C385" s="251"/>
      <c r="D385" s="219" t="s">
        <v>198</v>
      </c>
      <c r="E385" s="252" t="s">
        <v>21</v>
      </c>
      <c r="F385" s="253" t="s">
        <v>205</v>
      </c>
      <c r="G385" s="251"/>
      <c r="H385" s="254">
        <v>2</v>
      </c>
      <c r="I385" s="255"/>
      <c r="J385" s="251"/>
      <c r="K385" s="251"/>
      <c r="L385" s="256"/>
      <c r="M385" s="257"/>
      <c r="N385" s="258"/>
      <c r="O385" s="258"/>
      <c r="P385" s="258"/>
      <c r="Q385" s="258"/>
      <c r="R385" s="258"/>
      <c r="S385" s="258"/>
      <c r="T385" s="259"/>
      <c r="AT385" s="260" t="s">
        <v>198</v>
      </c>
      <c r="AU385" s="260" t="s">
        <v>83</v>
      </c>
      <c r="AV385" s="15" t="s">
        <v>131</v>
      </c>
      <c r="AW385" s="15" t="s">
        <v>37</v>
      </c>
      <c r="AX385" s="15" t="s">
        <v>81</v>
      </c>
      <c r="AY385" s="260" t="s">
        <v>189</v>
      </c>
    </row>
    <row r="386" spans="2:65" s="1" customFormat="1" ht="16.5" customHeight="1">
      <c r="B386" s="42"/>
      <c r="C386" s="261" t="s">
        <v>435</v>
      </c>
      <c r="D386" s="261" t="s">
        <v>126</v>
      </c>
      <c r="E386" s="262" t="s">
        <v>436</v>
      </c>
      <c r="F386" s="263" t="s">
        <v>437</v>
      </c>
      <c r="G386" s="264" t="s">
        <v>104</v>
      </c>
      <c r="H386" s="265">
        <v>0.019</v>
      </c>
      <c r="I386" s="266"/>
      <c r="J386" s="267">
        <f>ROUND(I386*H386,2)</f>
        <v>0</v>
      </c>
      <c r="K386" s="263" t="s">
        <v>21</v>
      </c>
      <c r="L386" s="268"/>
      <c r="M386" s="269" t="s">
        <v>21</v>
      </c>
      <c r="N386" s="270" t="s">
        <v>45</v>
      </c>
      <c r="O386" s="43"/>
      <c r="P386" s="214">
        <f>O386*H386</f>
        <v>0</v>
      </c>
      <c r="Q386" s="214">
        <v>0.55</v>
      </c>
      <c r="R386" s="214">
        <f>Q386*H386</f>
        <v>0.010450000000000001</v>
      </c>
      <c r="S386" s="214">
        <v>0</v>
      </c>
      <c r="T386" s="215">
        <f>S386*H386</f>
        <v>0</v>
      </c>
      <c r="AR386" s="25" t="s">
        <v>389</v>
      </c>
      <c r="AT386" s="25" t="s">
        <v>126</v>
      </c>
      <c r="AU386" s="25" t="s">
        <v>83</v>
      </c>
      <c r="AY386" s="25" t="s">
        <v>189</v>
      </c>
      <c r="BE386" s="216">
        <f>IF(N386="základní",J386,0)</f>
        <v>0</v>
      </c>
      <c r="BF386" s="216">
        <f>IF(N386="snížená",J386,0)</f>
        <v>0</v>
      </c>
      <c r="BG386" s="216">
        <f>IF(N386="zákl. přenesená",J386,0)</f>
        <v>0</v>
      </c>
      <c r="BH386" s="216">
        <f>IF(N386="sníž. přenesená",J386,0)</f>
        <v>0</v>
      </c>
      <c r="BI386" s="216">
        <f>IF(N386="nulová",J386,0)</f>
        <v>0</v>
      </c>
      <c r="BJ386" s="25" t="s">
        <v>81</v>
      </c>
      <c r="BK386" s="216">
        <f>ROUND(I386*H386,2)</f>
        <v>0</v>
      </c>
      <c r="BL386" s="25" t="s">
        <v>216</v>
      </c>
      <c r="BM386" s="25" t="s">
        <v>438</v>
      </c>
    </row>
    <row r="387" spans="2:51" s="12" customFormat="1" ht="13.5">
      <c r="B387" s="217"/>
      <c r="C387" s="218"/>
      <c r="D387" s="219" t="s">
        <v>198</v>
      </c>
      <c r="E387" s="220" t="s">
        <v>21</v>
      </c>
      <c r="F387" s="221" t="s">
        <v>433</v>
      </c>
      <c r="G387" s="218"/>
      <c r="H387" s="220" t="s">
        <v>21</v>
      </c>
      <c r="I387" s="222"/>
      <c r="J387" s="218"/>
      <c r="K387" s="218"/>
      <c r="L387" s="223"/>
      <c r="M387" s="224"/>
      <c r="N387" s="225"/>
      <c r="O387" s="225"/>
      <c r="P387" s="225"/>
      <c r="Q387" s="225"/>
      <c r="R387" s="225"/>
      <c r="S387" s="225"/>
      <c r="T387" s="226"/>
      <c r="AT387" s="227" t="s">
        <v>198</v>
      </c>
      <c r="AU387" s="227" t="s">
        <v>83</v>
      </c>
      <c r="AV387" s="12" t="s">
        <v>81</v>
      </c>
      <c r="AW387" s="12" t="s">
        <v>37</v>
      </c>
      <c r="AX387" s="12" t="s">
        <v>74</v>
      </c>
      <c r="AY387" s="227" t="s">
        <v>189</v>
      </c>
    </row>
    <row r="388" spans="2:51" s="13" customFormat="1" ht="13.5">
      <c r="B388" s="228"/>
      <c r="C388" s="229"/>
      <c r="D388" s="219" t="s">
        <v>198</v>
      </c>
      <c r="E388" s="230" t="s">
        <v>21</v>
      </c>
      <c r="F388" s="231" t="s">
        <v>21</v>
      </c>
      <c r="G388" s="229"/>
      <c r="H388" s="232">
        <v>0</v>
      </c>
      <c r="I388" s="233"/>
      <c r="J388" s="229"/>
      <c r="K388" s="229"/>
      <c r="L388" s="234"/>
      <c r="M388" s="235"/>
      <c r="N388" s="236"/>
      <c r="O388" s="236"/>
      <c r="P388" s="236"/>
      <c r="Q388" s="236"/>
      <c r="R388" s="236"/>
      <c r="S388" s="236"/>
      <c r="T388" s="237"/>
      <c r="AT388" s="238" t="s">
        <v>198</v>
      </c>
      <c r="AU388" s="238" t="s">
        <v>83</v>
      </c>
      <c r="AV388" s="13" t="s">
        <v>83</v>
      </c>
      <c r="AW388" s="13" t="s">
        <v>37</v>
      </c>
      <c r="AX388" s="13" t="s">
        <v>74</v>
      </c>
      <c r="AY388" s="238" t="s">
        <v>189</v>
      </c>
    </row>
    <row r="389" spans="2:51" s="12" customFormat="1" ht="13.5">
      <c r="B389" s="217"/>
      <c r="C389" s="218"/>
      <c r="D389" s="219" t="s">
        <v>198</v>
      </c>
      <c r="E389" s="220" t="s">
        <v>21</v>
      </c>
      <c r="F389" s="221" t="s">
        <v>439</v>
      </c>
      <c r="G389" s="218"/>
      <c r="H389" s="220" t="s">
        <v>21</v>
      </c>
      <c r="I389" s="222"/>
      <c r="J389" s="218"/>
      <c r="K389" s="218"/>
      <c r="L389" s="223"/>
      <c r="M389" s="224"/>
      <c r="N389" s="225"/>
      <c r="O389" s="225"/>
      <c r="P389" s="225"/>
      <c r="Q389" s="225"/>
      <c r="R389" s="225"/>
      <c r="S389" s="225"/>
      <c r="T389" s="226"/>
      <c r="AT389" s="227" t="s">
        <v>198</v>
      </c>
      <c r="AU389" s="227" t="s">
        <v>83</v>
      </c>
      <c r="AV389" s="12" t="s">
        <v>81</v>
      </c>
      <c r="AW389" s="12" t="s">
        <v>37</v>
      </c>
      <c r="AX389" s="12" t="s">
        <v>74</v>
      </c>
      <c r="AY389" s="227" t="s">
        <v>189</v>
      </c>
    </row>
    <row r="390" spans="2:51" s="12" customFormat="1" ht="13.5">
      <c r="B390" s="217"/>
      <c r="C390" s="218"/>
      <c r="D390" s="219" t="s">
        <v>198</v>
      </c>
      <c r="E390" s="220" t="s">
        <v>21</v>
      </c>
      <c r="F390" s="221" t="s">
        <v>201</v>
      </c>
      <c r="G390" s="218"/>
      <c r="H390" s="220" t="s">
        <v>21</v>
      </c>
      <c r="I390" s="222"/>
      <c r="J390" s="218"/>
      <c r="K390" s="218"/>
      <c r="L390" s="223"/>
      <c r="M390" s="224"/>
      <c r="N390" s="225"/>
      <c r="O390" s="225"/>
      <c r="P390" s="225"/>
      <c r="Q390" s="225"/>
      <c r="R390" s="225"/>
      <c r="S390" s="225"/>
      <c r="T390" s="226"/>
      <c r="AT390" s="227" t="s">
        <v>198</v>
      </c>
      <c r="AU390" s="227" t="s">
        <v>83</v>
      </c>
      <c r="AV390" s="12" t="s">
        <v>81</v>
      </c>
      <c r="AW390" s="12" t="s">
        <v>37</v>
      </c>
      <c r="AX390" s="12" t="s">
        <v>74</v>
      </c>
      <c r="AY390" s="227" t="s">
        <v>189</v>
      </c>
    </row>
    <row r="391" spans="2:51" s="12" customFormat="1" ht="13.5">
      <c r="B391" s="217"/>
      <c r="C391" s="218"/>
      <c r="D391" s="219" t="s">
        <v>198</v>
      </c>
      <c r="E391" s="220" t="s">
        <v>21</v>
      </c>
      <c r="F391" s="221" t="s">
        <v>202</v>
      </c>
      <c r="G391" s="218"/>
      <c r="H391" s="220" t="s">
        <v>21</v>
      </c>
      <c r="I391" s="222"/>
      <c r="J391" s="218"/>
      <c r="K391" s="218"/>
      <c r="L391" s="223"/>
      <c r="M391" s="224"/>
      <c r="N391" s="225"/>
      <c r="O391" s="225"/>
      <c r="P391" s="225"/>
      <c r="Q391" s="225"/>
      <c r="R391" s="225"/>
      <c r="S391" s="225"/>
      <c r="T391" s="226"/>
      <c r="AT391" s="227" t="s">
        <v>198</v>
      </c>
      <c r="AU391" s="227" t="s">
        <v>83</v>
      </c>
      <c r="AV391" s="12" t="s">
        <v>81</v>
      </c>
      <c r="AW391" s="12" t="s">
        <v>37</v>
      </c>
      <c r="AX391" s="12" t="s">
        <v>74</v>
      </c>
      <c r="AY391" s="227" t="s">
        <v>189</v>
      </c>
    </row>
    <row r="392" spans="2:51" s="13" customFormat="1" ht="13.5">
      <c r="B392" s="228"/>
      <c r="C392" s="229"/>
      <c r="D392" s="219" t="s">
        <v>198</v>
      </c>
      <c r="E392" s="230" t="s">
        <v>21</v>
      </c>
      <c r="F392" s="231" t="s">
        <v>440</v>
      </c>
      <c r="G392" s="229"/>
      <c r="H392" s="232">
        <v>0.019</v>
      </c>
      <c r="I392" s="233"/>
      <c r="J392" s="229"/>
      <c r="K392" s="229"/>
      <c r="L392" s="234"/>
      <c r="M392" s="235"/>
      <c r="N392" s="236"/>
      <c r="O392" s="236"/>
      <c r="P392" s="236"/>
      <c r="Q392" s="236"/>
      <c r="R392" s="236"/>
      <c r="S392" s="236"/>
      <c r="T392" s="237"/>
      <c r="AT392" s="238" t="s">
        <v>198</v>
      </c>
      <c r="AU392" s="238" t="s">
        <v>83</v>
      </c>
      <c r="AV392" s="13" t="s">
        <v>83</v>
      </c>
      <c r="AW392" s="13" t="s">
        <v>37</v>
      </c>
      <c r="AX392" s="13" t="s">
        <v>74</v>
      </c>
      <c r="AY392" s="238" t="s">
        <v>189</v>
      </c>
    </row>
    <row r="393" spans="2:51" s="14" customFormat="1" ht="13.5">
      <c r="B393" s="239"/>
      <c r="C393" s="240"/>
      <c r="D393" s="219" t="s">
        <v>198</v>
      </c>
      <c r="E393" s="241" t="s">
        <v>21</v>
      </c>
      <c r="F393" s="242" t="s">
        <v>204</v>
      </c>
      <c r="G393" s="240"/>
      <c r="H393" s="243">
        <v>0.019</v>
      </c>
      <c r="I393" s="244"/>
      <c r="J393" s="240"/>
      <c r="K393" s="240"/>
      <c r="L393" s="245"/>
      <c r="M393" s="246"/>
      <c r="N393" s="247"/>
      <c r="O393" s="247"/>
      <c r="P393" s="247"/>
      <c r="Q393" s="247"/>
      <c r="R393" s="247"/>
      <c r="S393" s="247"/>
      <c r="T393" s="248"/>
      <c r="AT393" s="249" t="s">
        <v>198</v>
      </c>
      <c r="AU393" s="249" t="s">
        <v>83</v>
      </c>
      <c r="AV393" s="14" t="s">
        <v>101</v>
      </c>
      <c r="AW393" s="14" t="s">
        <v>37</v>
      </c>
      <c r="AX393" s="14" t="s">
        <v>74</v>
      </c>
      <c r="AY393" s="249" t="s">
        <v>189</v>
      </c>
    </row>
    <row r="394" spans="2:51" s="15" customFormat="1" ht="13.5">
      <c r="B394" s="250"/>
      <c r="C394" s="251"/>
      <c r="D394" s="219" t="s">
        <v>198</v>
      </c>
      <c r="E394" s="252" t="s">
        <v>21</v>
      </c>
      <c r="F394" s="253" t="s">
        <v>205</v>
      </c>
      <c r="G394" s="251"/>
      <c r="H394" s="254">
        <v>0.019</v>
      </c>
      <c r="I394" s="255"/>
      <c r="J394" s="251"/>
      <c r="K394" s="251"/>
      <c r="L394" s="256"/>
      <c r="M394" s="257"/>
      <c r="N394" s="258"/>
      <c r="O394" s="258"/>
      <c r="P394" s="258"/>
      <c r="Q394" s="258"/>
      <c r="R394" s="258"/>
      <c r="S394" s="258"/>
      <c r="T394" s="259"/>
      <c r="AT394" s="260" t="s">
        <v>198</v>
      </c>
      <c r="AU394" s="260" t="s">
        <v>83</v>
      </c>
      <c r="AV394" s="15" t="s">
        <v>131</v>
      </c>
      <c r="AW394" s="15" t="s">
        <v>37</v>
      </c>
      <c r="AX394" s="15" t="s">
        <v>81</v>
      </c>
      <c r="AY394" s="260" t="s">
        <v>189</v>
      </c>
    </row>
    <row r="395" spans="2:65" s="1" customFormat="1" ht="25.5" customHeight="1">
      <c r="B395" s="42"/>
      <c r="C395" s="205" t="s">
        <v>122</v>
      </c>
      <c r="D395" s="205" t="s">
        <v>193</v>
      </c>
      <c r="E395" s="206" t="s">
        <v>441</v>
      </c>
      <c r="F395" s="207" t="s">
        <v>442</v>
      </c>
      <c r="G395" s="208" t="s">
        <v>276</v>
      </c>
      <c r="H395" s="209">
        <v>2</v>
      </c>
      <c r="I395" s="210"/>
      <c r="J395" s="211">
        <f>ROUND(I395*H395,2)</f>
        <v>0</v>
      </c>
      <c r="K395" s="207" t="s">
        <v>196</v>
      </c>
      <c r="L395" s="62"/>
      <c r="M395" s="212" t="s">
        <v>21</v>
      </c>
      <c r="N395" s="213" t="s">
        <v>45</v>
      </c>
      <c r="O395" s="43"/>
      <c r="P395" s="214">
        <f>O395*H395</f>
        <v>0</v>
      </c>
      <c r="Q395" s="214">
        <v>0</v>
      </c>
      <c r="R395" s="214">
        <f>Q395*H395</f>
        <v>0</v>
      </c>
      <c r="S395" s="214">
        <v>0</v>
      </c>
      <c r="T395" s="215">
        <f>S395*H395</f>
        <v>0</v>
      </c>
      <c r="AR395" s="25" t="s">
        <v>216</v>
      </c>
      <c r="AT395" s="25" t="s">
        <v>193</v>
      </c>
      <c r="AU395" s="25" t="s">
        <v>83</v>
      </c>
      <c r="AY395" s="25" t="s">
        <v>189</v>
      </c>
      <c r="BE395" s="216">
        <f>IF(N395="základní",J395,0)</f>
        <v>0</v>
      </c>
      <c r="BF395" s="216">
        <f>IF(N395="snížená",J395,0)</f>
        <v>0</v>
      </c>
      <c r="BG395" s="216">
        <f>IF(N395="zákl. přenesená",J395,0)</f>
        <v>0</v>
      </c>
      <c r="BH395" s="216">
        <f>IF(N395="sníž. přenesená",J395,0)</f>
        <v>0</v>
      </c>
      <c r="BI395" s="216">
        <f>IF(N395="nulová",J395,0)</f>
        <v>0</v>
      </c>
      <c r="BJ395" s="25" t="s">
        <v>81</v>
      </c>
      <c r="BK395" s="216">
        <f>ROUND(I395*H395,2)</f>
        <v>0</v>
      </c>
      <c r="BL395" s="25" t="s">
        <v>216</v>
      </c>
      <c r="BM395" s="25" t="s">
        <v>443</v>
      </c>
    </row>
    <row r="396" spans="2:51" s="12" customFormat="1" ht="13.5">
      <c r="B396" s="217"/>
      <c r="C396" s="218"/>
      <c r="D396" s="219" t="s">
        <v>198</v>
      </c>
      <c r="E396" s="220" t="s">
        <v>21</v>
      </c>
      <c r="F396" s="221" t="s">
        <v>433</v>
      </c>
      <c r="G396" s="218"/>
      <c r="H396" s="220" t="s">
        <v>21</v>
      </c>
      <c r="I396" s="222"/>
      <c r="J396" s="218"/>
      <c r="K396" s="218"/>
      <c r="L396" s="223"/>
      <c r="M396" s="224"/>
      <c r="N396" s="225"/>
      <c r="O396" s="225"/>
      <c r="P396" s="225"/>
      <c r="Q396" s="225"/>
      <c r="R396" s="225"/>
      <c r="S396" s="225"/>
      <c r="T396" s="226"/>
      <c r="AT396" s="227" t="s">
        <v>198</v>
      </c>
      <c r="AU396" s="227" t="s">
        <v>83</v>
      </c>
      <c r="AV396" s="12" t="s">
        <v>81</v>
      </c>
      <c r="AW396" s="12" t="s">
        <v>37</v>
      </c>
      <c r="AX396" s="12" t="s">
        <v>74</v>
      </c>
      <c r="AY396" s="227" t="s">
        <v>189</v>
      </c>
    </row>
    <row r="397" spans="2:51" s="13" customFormat="1" ht="13.5">
      <c r="B397" s="228"/>
      <c r="C397" s="229"/>
      <c r="D397" s="219" t="s">
        <v>198</v>
      </c>
      <c r="E397" s="230" t="s">
        <v>21</v>
      </c>
      <c r="F397" s="231" t="s">
        <v>21</v>
      </c>
      <c r="G397" s="229"/>
      <c r="H397" s="232">
        <v>0</v>
      </c>
      <c r="I397" s="233"/>
      <c r="J397" s="229"/>
      <c r="K397" s="229"/>
      <c r="L397" s="234"/>
      <c r="M397" s="235"/>
      <c r="N397" s="236"/>
      <c r="O397" s="236"/>
      <c r="P397" s="236"/>
      <c r="Q397" s="236"/>
      <c r="R397" s="236"/>
      <c r="S397" s="236"/>
      <c r="T397" s="237"/>
      <c r="AT397" s="238" t="s">
        <v>198</v>
      </c>
      <c r="AU397" s="238" t="s">
        <v>83</v>
      </c>
      <c r="AV397" s="13" t="s">
        <v>83</v>
      </c>
      <c r="AW397" s="13" t="s">
        <v>37</v>
      </c>
      <c r="AX397" s="13" t="s">
        <v>74</v>
      </c>
      <c r="AY397" s="238" t="s">
        <v>189</v>
      </c>
    </row>
    <row r="398" spans="2:51" s="12" customFormat="1" ht="13.5">
      <c r="B398" s="217"/>
      <c r="C398" s="218"/>
      <c r="D398" s="219" t="s">
        <v>198</v>
      </c>
      <c r="E398" s="220" t="s">
        <v>21</v>
      </c>
      <c r="F398" s="221" t="s">
        <v>434</v>
      </c>
      <c r="G398" s="218"/>
      <c r="H398" s="220" t="s">
        <v>21</v>
      </c>
      <c r="I398" s="222"/>
      <c r="J398" s="218"/>
      <c r="K398" s="218"/>
      <c r="L398" s="223"/>
      <c r="M398" s="224"/>
      <c r="N398" s="225"/>
      <c r="O398" s="225"/>
      <c r="P398" s="225"/>
      <c r="Q398" s="225"/>
      <c r="R398" s="225"/>
      <c r="S398" s="225"/>
      <c r="T398" s="226"/>
      <c r="AT398" s="227" t="s">
        <v>198</v>
      </c>
      <c r="AU398" s="227" t="s">
        <v>83</v>
      </c>
      <c r="AV398" s="12" t="s">
        <v>81</v>
      </c>
      <c r="AW398" s="12" t="s">
        <v>37</v>
      </c>
      <c r="AX398" s="12" t="s">
        <v>74</v>
      </c>
      <c r="AY398" s="227" t="s">
        <v>189</v>
      </c>
    </row>
    <row r="399" spans="2:51" s="12" customFormat="1" ht="13.5">
      <c r="B399" s="217"/>
      <c r="C399" s="218"/>
      <c r="D399" s="219" t="s">
        <v>198</v>
      </c>
      <c r="E399" s="220" t="s">
        <v>21</v>
      </c>
      <c r="F399" s="221" t="s">
        <v>201</v>
      </c>
      <c r="G399" s="218"/>
      <c r="H399" s="220" t="s">
        <v>21</v>
      </c>
      <c r="I399" s="222"/>
      <c r="J399" s="218"/>
      <c r="K399" s="218"/>
      <c r="L399" s="223"/>
      <c r="M399" s="224"/>
      <c r="N399" s="225"/>
      <c r="O399" s="225"/>
      <c r="P399" s="225"/>
      <c r="Q399" s="225"/>
      <c r="R399" s="225"/>
      <c r="S399" s="225"/>
      <c r="T399" s="226"/>
      <c r="AT399" s="227" t="s">
        <v>198</v>
      </c>
      <c r="AU399" s="227" t="s">
        <v>83</v>
      </c>
      <c r="AV399" s="12" t="s">
        <v>81</v>
      </c>
      <c r="AW399" s="12" t="s">
        <v>37</v>
      </c>
      <c r="AX399" s="12" t="s">
        <v>74</v>
      </c>
      <c r="AY399" s="227" t="s">
        <v>189</v>
      </c>
    </row>
    <row r="400" spans="2:51" s="12" customFormat="1" ht="13.5">
      <c r="B400" s="217"/>
      <c r="C400" s="218"/>
      <c r="D400" s="219" t="s">
        <v>198</v>
      </c>
      <c r="E400" s="220" t="s">
        <v>21</v>
      </c>
      <c r="F400" s="221" t="s">
        <v>202</v>
      </c>
      <c r="G400" s="218"/>
      <c r="H400" s="220" t="s">
        <v>21</v>
      </c>
      <c r="I400" s="222"/>
      <c r="J400" s="218"/>
      <c r="K400" s="218"/>
      <c r="L400" s="223"/>
      <c r="M400" s="224"/>
      <c r="N400" s="225"/>
      <c r="O400" s="225"/>
      <c r="P400" s="225"/>
      <c r="Q400" s="225"/>
      <c r="R400" s="225"/>
      <c r="S400" s="225"/>
      <c r="T400" s="226"/>
      <c r="AT400" s="227" t="s">
        <v>198</v>
      </c>
      <c r="AU400" s="227" t="s">
        <v>83</v>
      </c>
      <c r="AV400" s="12" t="s">
        <v>81</v>
      </c>
      <c r="AW400" s="12" t="s">
        <v>37</v>
      </c>
      <c r="AX400" s="12" t="s">
        <v>74</v>
      </c>
      <c r="AY400" s="227" t="s">
        <v>189</v>
      </c>
    </row>
    <row r="401" spans="2:51" s="13" customFormat="1" ht="13.5">
      <c r="B401" s="228"/>
      <c r="C401" s="229"/>
      <c r="D401" s="219" t="s">
        <v>198</v>
      </c>
      <c r="E401" s="230" t="s">
        <v>21</v>
      </c>
      <c r="F401" s="231" t="s">
        <v>416</v>
      </c>
      <c r="G401" s="229"/>
      <c r="H401" s="232">
        <v>2</v>
      </c>
      <c r="I401" s="233"/>
      <c r="J401" s="229"/>
      <c r="K401" s="229"/>
      <c r="L401" s="234"/>
      <c r="M401" s="235"/>
      <c r="N401" s="236"/>
      <c r="O401" s="236"/>
      <c r="P401" s="236"/>
      <c r="Q401" s="236"/>
      <c r="R401" s="236"/>
      <c r="S401" s="236"/>
      <c r="T401" s="237"/>
      <c r="AT401" s="238" t="s">
        <v>198</v>
      </c>
      <c r="AU401" s="238" t="s">
        <v>83</v>
      </c>
      <c r="AV401" s="13" t="s">
        <v>83</v>
      </c>
      <c r="AW401" s="13" t="s">
        <v>37</v>
      </c>
      <c r="AX401" s="13" t="s">
        <v>74</v>
      </c>
      <c r="AY401" s="238" t="s">
        <v>189</v>
      </c>
    </row>
    <row r="402" spans="2:51" s="14" customFormat="1" ht="13.5">
      <c r="B402" s="239"/>
      <c r="C402" s="240"/>
      <c r="D402" s="219" t="s">
        <v>198</v>
      </c>
      <c r="E402" s="241" t="s">
        <v>21</v>
      </c>
      <c r="F402" s="242" t="s">
        <v>204</v>
      </c>
      <c r="G402" s="240"/>
      <c r="H402" s="243">
        <v>2</v>
      </c>
      <c r="I402" s="244"/>
      <c r="J402" s="240"/>
      <c r="K402" s="240"/>
      <c r="L402" s="245"/>
      <c r="M402" s="246"/>
      <c r="N402" s="247"/>
      <c r="O402" s="247"/>
      <c r="P402" s="247"/>
      <c r="Q402" s="247"/>
      <c r="R402" s="247"/>
      <c r="S402" s="247"/>
      <c r="T402" s="248"/>
      <c r="AT402" s="249" t="s">
        <v>198</v>
      </c>
      <c r="AU402" s="249" t="s">
        <v>83</v>
      </c>
      <c r="AV402" s="14" t="s">
        <v>101</v>
      </c>
      <c r="AW402" s="14" t="s">
        <v>37</v>
      </c>
      <c r="AX402" s="14" t="s">
        <v>74</v>
      </c>
      <c r="AY402" s="249" t="s">
        <v>189</v>
      </c>
    </row>
    <row r="403" spans="2:51" s="15" customFormat="1" ht="13.5">
      <c r="B403" s="250"/>
      <c r="C403" s="251"/>
      <c r="D403" s="219" t="s">
        <v>198</v>
      </c>
      <c r="E403" s="252" t="s">
        <v>21</v>
      </c>
      <c r="F403" s="253" t="s">
        <v>205</v>
      </c>
      <c r="G403" s="251"/>
      <c r="H403" s="254">
        <v>2</v>
      </c>
      <c r="I403" s="255"/>
      <c r="J403" s="251"/>
      <c r="K403" s="251"/>
      <c r="L403" s="256"/>
      <c r="M403" s="257"/>
      <c r="N403" s="258"/>
      <c r="O403" s="258"/>
      <c r="P403" s="258"/>
      <c r="Q403" s="258"/>
      <c r="R403" s="258"/>
      <c r="S403" s="258"/>
      <c r="T403" s="259"/>
      <c r="AT403" s="260" t="s">
        <v>198</v>
      </c>
      <c r="AU403" s="260" t="s">
        <v>83</v>
      </c>
      <c r="AV403" s="15" t="s">
        <v>131</v>
      </c>
      <c r="AW403" s="15" t="s">
        <v>37</v>
      </c>
      <c r="AX403" s="15" t="s">
        <v>81</v>
      </c>
      <c r="AY403" s="260" t="s">
        <v>189</v>
      </c>
    </row>
    <row r="404" spans="2:65" s="1" customFormat="1" ht="16.5" customHeight="1">
      <c r="B404" s="42"/>
      <c r="C404" s="261" t="s">
        <v>444</v>
      </c>
      <c r="D404" s="261" t="s">
        <v>126</v>
      </c>
      <c r="E404" s="262" t="s">
        <v>436</v>
      </c>
      <c r="F404" s="263" t="s">
        <v>437</v>
      </c>
      <c r="G404" s="264" t="s">
        <v>104</v>
      </c>
      <c r="H404" s="265">
        <v>0.012</v>
      </c>
      <c r="I404" s="266"/>
      <c r="J404" s="267">
        <f>ROUND(I404*H404,2)</f>
        <v>0</v>
      </c>
      <c r="K404" s="263" t="s">
        <v>21</v>
      </c>
      <c r="L404" s="268"/>
      <c r="M404" s="269" t="s">
        <v>21</v>
      </c>
      <c r="N404" s="270" t="s">
        <v>45</v>
      </c>
      <c r="O404" s="43"/>
      <c r="P404" s="214">
        <f>O404*H404</f>
        <v>0</v>
      </c>
      <c r="Q404" s="214">
        <v>0.55</v>
      </c>
      <c r="R404" s="214">
        <f>Q404*H404</f>
        <v>0.006600000000000001</v>
      </c>
      <c r="S404" s="214">
        <v>0</v>
      </c>
      <c r="T404" s="215">
        <f>S404*H404</f>
        <v>0</v>
      </c>
      <c r="AR404" s="25" t="s">
        <v>389</v>
      </c>
      <c r="AT404" s="25" t="s">
        <v>126</v>
      </c>
      <c r="AU404" s="25" t="s">
        <v>83</v>
      </c>
      <c r="AY404" s="25" t="s">
        <v>189</v>
      </c>
      <c r="BE404" s="216">
        <f>IF(N404="základní",J404,0)</f>
        <v>0</v>
      </c>
      <c r="BF404" s="216">
        <f>IF(N404="snížená",J404,0)</f>
        <v>0</v>
      </c>
      <c r="BG404" s="216">
        <f>IF(N404="zákl. přenesená",J404,0)</f>
        <v>0</v>
      </c>
      <c r="BH404" s="216">
        <f>IF(N404="sníž. přenesená",J404,0)</f>
        <v>0</v>
      </c>
      <c r="BI404" s="216">
        <f>IF(N404="nulová",J404,0)</f>
        <v>0</v>
      </c>
      <c r="BJ404" s="25" t="s">
        <v>81</v>
      </c>
      <c r="BK404" s="216">
        <f>ROUND(I404*H404,2)</f>
        <v>0</v>
      </c>
      <c r="BL404" s="25" t="s">
        <v>216</v>
      </c>
      <c r="BM404" s="25" t="s">
        <v>445</v>
      </c>
    </row>
    <row r="405" spans="2:51" s="12" customFormat="1" ht="13.5">
      <c r="B405" s="217"/>
      <c r="C405" s="218"/>
      <c r="D405" s="219" t="s">
        <v>198</v>
      </c>
      <c r="E405" s="220" t="s">
        <v>21</v>
      </c>
      <c r="F405" s="221" t="s">
        <v>433</v>
      </c>
      <c r="G405" s="218"/>
      <c r="H405" s="220" t="s">
        <v>21</v>
      </c>
      <c r="I405" s="222"/>
      <c r="J405" s="218"/>
      <c r="K405" s="218"/>
      <c r="L405" s="223"/>
      <c r="M405" s="224"/>
      <c r="N405" s="225"/>
      <c r="O405" s="225"/>
      <c r="P405" s="225"/>
      <c r="Q405" s="225"/>
      <c r="R405" s="225"/>
      <c r="S405" s="225"/>
      <c r="T405" s="226"/>
      <c r="AT405" s="227" t="s">
        <v>198</v>
      </c>
      <c r="AU405" s="227" t="s">
        <v>83</v>
      </c>
      <c r="AV405" s="12" t="s">
        <v>81</v>
      </c>
      <c r="AW405" s="12" t="s">
        <v>37</v>
      </c>
      <c r="AX405" s="12" t="s">
        <v>74</v>
      </c>
      <c r="AY405" s="227" t="s">
        <v>189</v>
      </c>
    </row>
    <row r="406" spans="2:51" s="13" customFormat="1" ht="13.5">
      <c r="B406" s="228"/>
      <c r="C406" s="229"/>
      <c r="D406" s="219" t="s">
        <v>198</v>
      </c>
      <c r="E406" s="230" t="s">
        <v>21</v>
      </c>
      <c r="F406" s="231" t="s">
        <v>21</v>
      </c>
      <c r="G406" s="229"/>
      <c r="H406" s="232">
        <v>0</v>
      </c>
      <c r="I406" s="233"/>
      <c r="J406" s="229"/>
      <c r="K406" s="229"/>
      <c r="L406" s="234"/>
      <c r="M406" s="235"/>
      <c r="N406" s="236"/>
      <c r="O406" s="236"/>
      <c r="P406" s="236"/>
      <c r="Q406" s="236"/>
      <c r="R406" s="236"/>
      <c r="S406" s="236"/>
      <c r="T406" s="237"/>
      <c r="AT406" s="238" t="s">
        <v>198</v>
      </c>
      <c r="AU406" s="238" t="s">
        <v>83</v>
      </c>
      <c r="AV406" s="13" t="s">
        <v>83</v>
      </c>
      <c r="AW406" s="13" t="s">
        <v>37</v>
      </c>
      <c r="AX406" s="13" t="s">
        <v>74</v>
      </c>
      <c r="AY406" s="238" t="s">
        <v>189</v>
      </c>
    </row>
    <row r="407" spans="2:51" s="12" customFormat="1" ht="13.5">
      <c r="B407" s="217"/>
      <c r="C407" s="218"/>
      <c r="D407" s="219" t="s">
        <v>198</v>
      </c>
      <c r="E407" s="220" t="s">
        <v>21</v>
      </c>
      <c r="F407" s="221" t="s">
        <v>439</v>
      </c>
      <c r="G407" s="218"/>
      <c r="H407" s="220" t="s">
        <v>21</v>
      </c>
      <c r="I407" s="222"/>
      <c r="J407" s="218"/>
      <c r="K407" s="218"/>
      <c r="L407" s="223"/>
      <c r="M407" s="224"/>
      <c r="N407" s="225"/>
      <c r="O407" s="225"/>
      <c r="P407" s="225"/>
      <c r="Q407" s="225"/>
      <c r="R407" s="225"/>
      <c r="S407" s="225"/>
      <c r="T407" s="226"/>
      <c r="AT407" s="227" t="s">
        <v>198</v>
      </c>
      <c r="AU407" s="227" t="s">
        <v>83</v>
      </c>
      <c r="AV407" s="12" t="s">
        <v>81</v>
      </c>
      <c r="AW407" s="12" t="s">
        <v>37</v>
      </c>
      <c r="AX407" s="12" t="s">
        <v>74</v>
      </c>
      <c r="AY407" s="227" t="s">
        <v>189</v>
      </c>
    </row>
    <row r="408" spans="2:51" s="12" customFormat="1" ht="13.5">
      <c r="B408" s="217"/>
      <c r="C408" s="218"/>
      <c r="D408" s="219" t="s">
        <v>198</v>
      </c>
      <c r="E408" s="220" t="s">
        <v>21</v>
      </c>
      <c r="F408" s="221" t="s">
        <v>201</v>
      </c>
      <c r="G408" s="218"/>
      <c r="H408" s="220" t="s">
        <v>21</v>
      </c>
      <c r="I408" s="222"/>
      <c r="J408" s="218"/>
      <c r="K408" s="218"/>
      <c r="L408" s="223"/>
      <c r="M408" s="224"/>
      <c r="N408" s="225"/>
      <c r="O408" s="225"/>
      <c r="P408" s="225"/>
      <c r="Q408" s="225"/>
      <c r="R408" s="225"/>
      <c r="S408" s="225"/>
      <c r="T408" s="226"/>
      <c r="AT408" s="227" t="s">
        <v>198</v>
      </c>
      <c r="AU408" s="227" t="s">
        <v>83</v>
      </c>
      <c r="AV408" s="12" t="s">
        <v>81</v>
      </c>
      <c r="AW408" s="12" t="s">
        <v>37</v>
      </c>
      <c r="AX408" s="12" t="s">
        <v>74</v>
      </c>
      <c r="AY408" s="227" t="s">
        <v>189</v>
      </c>
    </row>
    <row r="409" spans="2:51" s="12" customFormat="1" ht="13.5">
      <c r="B409" s="217"/>
      <c r="C409" s="218"/>
      <c r="D409" s="219" t="s">
        <v>198</v>
      </c>
      <c r="E409" s="220" t="s">
        <v>21</v>
      </c>
      <c r="F409" s="221" t="s">
        <v>202</v>
      </c>
      <c r="G409" s="218"/>
      <c r="H409" s="220" t="s">
        <v>21</v>
      </c>
      <c r="I409" s="222"/>
      <c r="J409" s="218"/>
      <c r="K409" s="218"/>
      <c r="L409" s="223"/>
      <c r="M409" s="224"/>
      <c r="N409" s="225"/>
      <c r="O409" s="225"/>
      <c r="P409" s="225"/>
      <c r="Q409" s="225"/>
      <c r="R409" s="225"/>
      <c r="S409" s="225"/>
      <c r="T409" s="226"/>
      <c r="AT409" s="227" t="s">
        <v>198</v>
      </c>
      <c r="AU409" s="227" t="s">
        <v>83</v>
      </c>
      <c r="AV409" s="12" t="s">
        <v>81</v>
      </c>
      <c r="AW409" s="12" t="s">
        <v>37</v>
      </c>
      <c r="AX409" s="12" t="s">
        <v>74</v>
      </c>
      <c r="AY409" s="227" t="s">
        <v>189</v>
      </c>
    </row>
    <row r="410" spans="2:51" s="13" customFormat="1" ht="13.5">
      <c r="B410" s="228"/>
      <c r="C410" s="229"/>
      <c r="D410" s="219" t="s">
        <v>198</v>
      </c>
      <c r="E410" s="230" t="s">
        <v>21</v>
      </c>
      <c r="F410" s="231" t="s">
        <v>446</v>
      </c>
      <c r="G410" s="229"/>
      <c r="H410" s="232">
        <v>0.012</v>
      </c>
      <c r="I410" s="233"/>
      <c r="J410" s="229"/>
      <c r="K410" s="229"/>
      <c r="L410" s="234"/>
      <c r="M410" s="235"/>
      <c r="N410" s="236"/>
      <c r="O410" s="236"/>
      <c r="P410" s="236"/>
      <c r="Q410" s="236"/>
      <c r="R410" s="236"/>
      <c r="S410" s="236"/>
      <c r="T410" s="237"/>
      <c r="AT410" s="238" t="s">
        <v>198</v>
      </c>
      <c r="AU410" s="238" t="s">
        <v>83</v>
      </c>
      <c r="AV410" s="13" t="s">
        <v>83</v>
      </c>
      <c r="AW410" s="13" t="s">
        <v>37</v>
      </c>
      <c r="AX410" s="13" t="s">
        <v>74</v>
      </c>
      <c r="AY410" s="238" t="s">
        <v>189</v>
      </c>
    </row>
    <row r="411" spans="2:51" s="14" customFormat="1" ht="13.5">
      <c r="B411" s="239"/>
      <c r="C411" s="240"/>
      <c r="D411" s="219" t="s">
        <v>198</v>
      </c>
      <c r="E411" s="241" t="s">
        <v>21</v>
      </c>
      <c r="F411" s="242" t="s">
        <v>204</v>
      </c>
      <c r="G411" s="240"/>
      <c r="H411" s="243">
        <v>0.012</v>
      </c>
      <c r="I411" s="244"/>
      <c r="J411" s="240"/>
      <c r="K411" s="240"/>
      <c r="L411" s="245"/>
      <c r="M411" s="246"/>
      <c r="N411" s="247"/>
      <c r="O411" s="247"/>
      <c r="P411" s="247"/>
      <c r="Q411" s="247"/>
      <c r="R411" s="247"/>
      <c r="S411" s="247"/>
      <c r="T411" s="248"/>
      <c r="AT411" s="249" t="s">
        <v>198</v>
      </c>
      <c r="AU411" s="249" t="s">
        <v>83</v>
      </c>
      <c r="AV411" s="14" t="s">
        <v>101</v>
      </c>
      <c r="AW411" s="14" t="s">
        <v>37</v>
      </c>
      <c r="AX411" s="14" t="s">
        <v>74</v>
      </c>
      <c r="AY411" s="249" t="s">
        <v>189</v>
      </c>
    </row>
    <row r="412" spans="2:51" s="15" customFormat="1" ht="13.5">
      <c r="B412" s="250"/>
      <c r="C412" s="251"/>
      <c r="D412" s="219" t="s">
        <v>198</v>
      </c>
      <c r="E412" s="252" t="s">
        <v>21</v>
      </c>
      <c r="F412" s="253" t="s">
        <v>205</v>
      </c>
      <c r="G412" s="251"/>
      <c r="H412" s="254">
        <v>0.012</v>
      </c>
      <c r="I412" s="255"/>
      <c r="J412" s="251"/>
      <c r="K412" s="251"/>
      <c r="L412" s="256"/>
      <c r="M412" s="257"/>
      <c r="N412" s="258"/>
      <c r="O412" s="258"/>
      <c r="P412" s="258"/>
      <c r="Q412" s="258"/>
      <c r="R412" s="258"/>
      <c r="S412" s="258"/>
      <c r="T412" s="259"/>
      <c r="AT412" s="260" t="s">
        <v>198</v>
      </c>
      <c r="AU412" s="260" t="s">
        <v>83</v>
      </c>
      <c r="AV412" s="15" t="s">
        <v>131</v>
      </c>
      <c r="AW412" s="15" t="s">
        <v>37</v>
      </c>
      <c r="AX412" s="15" t="s">
        <v>81</v>
      </c>
      <c r="AY412" s="260" t="s">
        <v>189</v>
      </c>
    </row>
    <row r="413" spans="2:65" s="1" customFormat="1" ht="38.25" customHeight="1">
      <c r="B413" s="42"/>
      <c r="C413" s="205" t="s">
        <v>447</v>
      </c>
      <c r="D413" s="205" t="s">
        <v>193</v>
      </c>
      <c r="E413" s="206" t="s">
        <v>448</v>
      </c>
      <c r="F413" s="207" t="s">
        <v>449</v>
      </c>
      <c r="G413" s="208" t="s">
        <v>250</v>
      </c>
      <c r="H413" s="209">
        <v>0.017</v>
      </c>
      <c r="I413" s="210"/>
      <c r="J413" s="211">
        <f>ROUND(I413*H413,2)</f>
        <v>0</v>
      </c>
      <c r="K413" s="207" t="s">
        <v>196</v>
      </c>
      <c r="L413" s="62"/>
      <c r="M413" s="212" t="s">
        <v>21</v>
      </c>
      <c r="N413" s="213" t="s">
        <v>45</v>
      </c>
      <c r="O413" s="43"/>
      <c r="P413" s="214">
        <f>O413*H413</f>
        <v>0</v>
      </c>
      <c r="Q413" s="214">
        <v>0</v>
      </c>
      <c r="R413" s="214">
        <f>Q413*H413</f>
        <v>0</v>
      </c>
      <c r="S413" s="214">
        <v>0</v>
      </c>
      <c r="T413" s="215">
        <f>S413*H413</f>
        <v>0</v>
      </c>
      <c r="AR413" s="25" t="s">
        <v>216</v>
      </c>
      <c r="AT413" s="25" t="s">
        <v>193</v>
      </c>
      <c r="AU413" s="25" t="s">
        <v>83</v>
      </c>
      <c r="AY413" s="25" t="s">
        <v>189</v>
      </c>
      <c r="BE413" s="216">
        <f>IF(N413="základní",J413,0)</f>
        <v>0</v>
      </c>
      <c r="BF413" s="216">
        <f>IF(N413="snížená",J413,0)</f>
        <v>0</v>
      </c>
      <c r="BG413" s="216">
        <f>IF(N413="zákl. přenesená",J413,0)</f>
        <v>0</v>
      </c>
      <c r="BH413" s="216">
        <f>IF(N413="sníž. přenesená",J413,0)</f>
        <v>0</v>
      </c>
      <c r="BI413" s="216">
        <f>IF(N413="nulová",J413,0)</f>
        <v>0</v>
      </c>
      <c r="BJ413" s="25" t="s">
        <v>81</v>
      </c>
      <c r="BK413" s="216">
        <f>ROUND(I413*H413,2)</f>
        <v>0</v>
      </c>
      <c r="BL413" s="25" t="s">
        <v>216</v>
      </c>
      <c r="BM413" s="25" t="s">
        <v>450</v>
      </c>
    </row>
    <row r="414" spans="2:63" s="11" customFormat="1" ht="29.85" customHeight="1">
      <c r="B414" s="189"/>
      <c r="C414" s="190"/>
      <c r="D414" s="191" t="s">
        <v>73</v>
      </c>
      <c r="E414" s="203" t="s">
        <v>451</v>
      </c>
      <c r="F414" s="203" t="s">
        <v>452</v>
      </c>
      <c r="G414" s="190"/>
      <c r="H414" s="190"/>
      <c r="I414" s="193"/>
      <c r="J414" s="204">
        <f>BK414</f>
        <v>0</v>
      </c>
      <c r="K414" s="190"/>
      <c r="L414" s="195"/>
      <c r="M414" s="196"/>
      <c r="N414" s="197"/>
      <c r="O414" s="197"/>
      <c r="P414" s="198">
        <f>SUM(P415:P435)</f>
        <v>0</v>
      </c>
      <c r="Q414" s="197"/>
      <c r="R414" s="198">
        <f>SUM(R415:R435)</f>
        <v>0.77816588</v>
      </c>
      <c r="S414" s="197"/>
      <c r="T414" s="199">
        <f>SUM(T415:T435)</f>
        <v>0</v>
      </c>
      <c r="AR414" s="200" t="s">
        <v>83</v>
      </c>
      <c r="AT414" s="201" t="s">
        <v>73</v>
      </c>
      <c r="AU414" s="201" t="s">
        <v>81</v>
      </c>
      <c r="AY414" s="200" t="s">
        <v>189</v>
      </c>
      <c r="BK414" s="202">
        <f>SUM(BK415:BK435)</f>
        <v>0</v>
      </c>
    </row>
    <row r="415" spans="2:65" s="1" customFormat="1" ht="38.25" customHeight="1">
      <c r="B415" s="42"/>
      <c r="C415" s="205" t="s">
        <v>453</v>
      </c>
      <c r="D415" s="205" t="s">
        <v>193</v>
      </c>
      <c r="E415" s="206" t="s">
        <v>454</v>
      </c>
      <c r="F415" s="207" t="s">
        <v>455</v>
      </c>
      <c r="G415" s="208" t="s">
        <v>276</v>
      </c>
      <c r="H415" s="209">
        <v>22.717</v>
      </c>
      <c r="I415" s="210"/>
      <c r="J415" s="211">
        <f>ROUND(I415*H415,2)</f>
        <v>0</v>
      </c>
      <c r="K415" s="207" t="s">
        <v>196</v>
      </c>
      <c r="L415" s="62"/>
      <c r="M415" s="212" t="s">
        <v>21</v>
      </c>
      <c r="N415" s="213" t="s">
        <v>45</v>
      </c>
      <c r="O415" s="43"/>
      <c r="P415" s="214">
        <f>O415*H415</f>
        <v>0</v>
      </c>
      <c r="Q415" s="214">
        <v>0.02504</v>
      </c>
      <c r="R415" s="214">
        <f>Q415*H415</f>
        <v>0.56883368</v>
      </c>
      <c r="S415" s="214">
        <v>0</v>
      </c>
      <c r="T415" s="215">
        <f>S415*H415</f>
        <v>0</v>
      </c>
      <c r="AR415" s="25" t="s">
        <v>216</v>
      </c>
      <c r="AT415" s="25" t="s">
        <v>193</v>
      </c>
      <c r="AU415" s="25" t="s">
        <v>83</v>
      </c>
      <c r="AY415" s="25" t="s">
        <v>189</v>
      </c>
      <c r="BE415" s="216">
        <f>IF(N415="základní",J415,0)</f>
        <v>0</v>
      </c>
      <c r="BF415" s="216">
        <f>IF(N415="snížená",J415,0)</f>
        <v>0</v>
      </c>
      <c r="BG415" s="216">
        <f>IF(N415="zákl. přenesená",J415,0)</f>
        <v>0</v>
      </c>
      <c r="BH415" s="216">
        <f>IF(N415="sníž. přenesená",J415,0)</f>
        <v>0</v>
      </c>
      <c r="BI415" s="216">
        <f>IF(N415="nulová",J415,0)</f>
        <v>0</v>
      </c>
      <c r="BJ415" s="25" t="s">
        <v>81</v>
      </c>
      <c r="BK415" s="216">
        <f>ROUND(I415*H415,2)</f>
        <v>0</v>
      </c>
      <c r="BL415" s="25" t="s">
        <v>216</v>
      </c>
      <c r="BM415" s="25" t="s">
        <v>456</v>
      </c>
    </row>
    <row r="416" spans="2:51" s="12" customFormat="1" ht="13.5">
      <c r="B416" s="217"/>
      <c r="C416" s="218"/>
      <c r="D416" s="219" t="s">
        <v>198</v>
      </c>
      <c r="E416" s="220" t="s">
        <v>21</v>
      </c>
      <c r="F416" s="221" t="s">
        <v>457</v>
      </c>
      <c r="G416" s="218"/>
      <c r="H416" s="220" t="s">
        <v>21</v>
      </c>
      <c r="I416" s="222"/>
      <c r="J416" s="218"/>
      <c r="K416" s="218"/>
      <c r="L416" s="223"/>
      <c r="M416" s="224"/>
      <c r="N416" s="225"/>
      <c r="O416" s="225"/>
      <c r="P416" s="225"/>
      <c r="Q416" s="225"/>
      <c r="R416" s="225"/>
      <c r="S416" s="225"/>
      <c r="T416" s="226"/>
      <c r="AT416" s="227" t="s">
        <v>198</v>
      </c>
      <c r="AU416" s="227" t="s">
        <v>83</v>
      </c>
      <c r="AV416" s="12" t="s">
        <v>81</v>
      </c>
      <c r="AW416" s="12" t="s">
        <v>37</v>
      </c>
      <c r="AX416" s="12" t="s">
        <v>74</v>
      </c>
      <c r="AY416" s="227" t="s">
        <v>189</v>
      </c>
    </row>
    <row r="417" spans="2:51" s="13" customFormat="1" ht="13.5">
      <c r="B417" s="228"/>
      <c r="C417" s="229"/>
      <c r="D417" s="219" t="s">
        <v>198</v>
      </c>
      <c r="E417" s="230" t="s">
        <v>21</v>
      </c>
      <c r="F417" s="231" t="s">
        <v>21</v>
      </c>
      <c r="G417" s="229"/>
      <c r="H417" s="232">
        <v>0</v>
      </c>
      <c r="I417" s="233"/>
      <c r="J417" s="229"/>
      <c r="K417" s="229"/>
      <c r="L417" s="234"/>
      <c r="M417" s="235"/>
      <c r="N417" s="236"/>
      <c r="O417" s="236"/>
      <c r="P417" s="236"/>
      <c r="Q417" s="236"/>
      <c r="R417" s="236"/>
      <c r="S417" s="236"/>
      <c r="T417" s="237"/>
      <c r="AT417" s="238" t="s">
        <v>198</v>
      </c>
      <c r="AU417" s="238" t="s">
        <v>83</v>
      </c>
      <c r="AV417" s="13" t="s">
        <v>83</v>
      </c>
      <c r="AW417" s="13" t="s">
        <v>37</v>
      </c>
      <c r="AX417" s="13" t="s">
        <v>74</v>
      </c>
      <c r="AY417" s="238" t="s">
        <v>189</v>
      </c>
    </row>
    <row r="418" spans="2:51" s="12" customFormat="1" ht="13.5">
      <c r="B418" s="217"/>
      <c r="C418" s="218"/>
      <c r="D418" s="219" t="s">
        <v>198</v>
      </c>
      <c r="E418" s="220" t="s">
        <v>21</v>
      </c>
      <c r="F418" s="221" t="s">
        <v>458</v>
      </c>
      <c r="G418" s="218"/>
      <c r="H418" s="220" t="s">
        <v>21</v>
      </c>
      <c r="I418" s="222"/>
      <c r="J418" s="218"/>
      <c r="K418" s="218"/>
      <c r="L418" s="223"/>
      <c r="M418" s="224"/>
      <c r="N418" s="225"/>
      <c r="O418" s="225"/>
      <c r="P418" s="225"/>
      <c r="Q418" s="225"/>
      <c r="R418" s="225"/>
      <c r="S418" s="225"/>
      <c r="T418" s="226"/>
      <c r="AT418" s="227" t="s">
        <v>198</v>
      </c>
      <c r="AU418" s="227" t="s">
        <v>83</v>
      </c>
      <c r="AV418" s="12" t="s">
        <v>81</v>
      </c>
      <c r="AW418" s="12" t="s">
        <v>37</v>
      </c>
      <c r="AX418" s="12" t="s">
        <v>74</v>
      </c>
      <c r="AY418" s="227" t="s">
        <v>189</v>
      </c>
    </row>
    <row r="419" spans="2:51" s="12" customFormat="1" ht="13.5">
      <c r="B419" s="217"/>
      <c r="C419" s="218"/>
      <c r="D419" s="219" t="s">
        <v>198</v>
      </c>
      <c r="E419" s="220" t="s">
        <v>21</v>
      </c>
      <c r="F419" s="221" t="s">
        <v>459</v>
      </c>
      <c r="G419" s="218"/>
      <c r="H419" s="220" t="s">
        <v>21</v>
      </c>
      <c r="I419" s="222"/>
      <c r="J419" s="218"/>
      <c r="K419" s="218"/>
      <c r="L419" s="223"/>
      <c r="M419" s="224"/>
      <c r="N419" s="225"/>
      <c r="O419" s="225"/>
      <c r="P419" s="225"/>
      <c r="Q419" s="225"/>
      <c r="R419" s="225"/>
      <c r="S419" s="225"/>
      <c r="T419" s="226"/>
      <c r="AT419" s="227" t="s">
        <v>198</v>
      </c>
      <c r="AU419" s="227" t="s">
        <v>83</v>
      </c>
      <c r="AV419" s="12" t="s">
        <v>81</v>
      </c>
      <c r="AW419" s="12" t="s">
        <v>37</v>
      </c>
      <c r="AX419" s="12" t="s">
        <v>74</v>
      </c>
      <c r="AY419" s="227" t="s">
        <v>189</v>
      </c>
    </row>
    <row r="420" spans="2:51" s="12" customFormat="1" ht="13.5">
      <c r="B420" s="217"/>
      <c r="C420" s="218"/>
      <c r="D420" s="219" t="s">
        <v>198</v>
      </c>
      <c r="E420" s="220" t="s">
        <v>21</v>
      </c>
      <c r="F420" s="221" t="s">
        <v>202</v>
      </c>
      <c r="G420" s="218"/>
      <c r="H420" s="220" t="s">
        <v>21</v>
      </c>
      <c r="I420" s="222"/>
      <c r="J420" s="218"/>
      <c r="K420" s="218"/>
      <c r="L420" s="223"/>
      <c r="M420" s="224"/>
      <c r="N420" s="225"/>
      <c r="O420" s="225"/>
      <c r="P420" s="225"/>
      <c r="Q420" s="225"/>
      <c r="R420" s="225"/>
      <c r="S420" s="225"/>
      <c r="T420" s="226"/>
      <c r="AT420" s="227" t="s">
        <v>198</v>
      </c>
      <c r="AU420" s="227" t="s">
        <v>83</v>
      </c>
      <c r="AV420" s="12" t="s">
        <v>81</v>
      </c>
      <c r="AW420" s="12" t="s">
        <v>37</v>
      </c>
      <c r="AX420" s="12" t="s">
        <v>74</v>
      </c>
      <c r="AY420" s="227" t="s">
        <v>189</v>
      </c>
    </row>
    <row r="421" spans="2:51" s="13" customFormat="1" ht="13.5">
      <c r="B421" s="228"/>
      <c r="C421" s="229"/>
      <c r="D421" s="219" t="s">
        <v>198</v>
      </c>
      <c r="E421" s="230" t="s">
        <v>21</v>
      </c>
      <c r="F421" s="231" t="s">
        <v>460</v>
      </c>
      <c r="G421" s="229"/>
      <c r="H421" s="232">
        <v>24.49</v>
      </c>
      <c r="I421" s="233"/>
      <c r="J421" s="229"/>
      <c r="K421" s="229"/>
      <c r="L421" s="234"/>
      <c r="M421" s="235"/>
      <c r="N421" s="236"/>
      <c r="O421" s="236"/>
      <c r="P421" s="236"/>
      <c r="Q421" s="236"/>
      <c r="R421" s="236"/>
      <c r="S421" s="236"/>
      <c r="T421" s="237"/>
      <c r="AT421" s="238" t="s">
        <v>198</v>
      </c>
      <c r="AU421" s="238" t="s">
        <v>83</v>
      </c>
      <c r="AV421" s="13" t="s">
        <v>83</v>
      </c>
      <c r="AW421" s="13" t="s">
        <v>37</v>
      </c>
      <c r="AX421" s="13" t="s">
        <v>74</v>
      </c>
      <c r="AY421" s="238" t="s">
        <v>189</v>
      </c>
    </row>
    <row r="422" spans="2:51" s="12" customFormat="1" ht="13.5">
      <c r="B422" s="217"/>
      <c r="C422" s="218"/>
      <c r="D422" s="219" t="s">
        <v>198</v>
      </c>
      <c r="E422" s="220" t="s">
        <v>21</v>
      </c>
      <c r="F422" s="221" t="s">
        <v>461</v>
      </c>
      <c r="G422" s="218"/>
      <c r="H422" s="220" t="s">
        <v>21</v>
      </c>
      <c r="I422" s="222"/>
      <c r="J422" s="218"/>
      <c r="K422" s="218"/>
      <c r="L422" s="223"/>
      <c r="M422" s="224"/>
      <c r="N422" s="225"/>
      <c r="O422" s="225"/>
      <c r="P422" s="225"/>
      <c r="Q422" s="225"/>
      <c r="R422" s="225"/>
      <c r="S422" s="225"/>
      <c r="T422" s="226"/>
      <c r="AT422" s="227" t="s">
        <v>198</v>
      </c>
      <c r="AU422" s="227" t="s">
        <v>83</v>
      </c>
      <c r="AV422" s="12" t="s">
        <v>81</v>
      </c>
      <c r="AW422" s="12" t="s">
        <v>37</v>
      </c>
      <c r="AX422" s="12" t="s">
        <v>74</v>
      </c>
      <c r="AY422" s="227" t="s">
        <v>189</v>
      </c>
    </row>
    <row r="423" spans="2:51" s="13" customFormat="1" ht="13.5">
      <c r="B423" s="228"/>
      <c r="C423" s="229"/>
      <c r="D423" s="219" t="s">
        <v>198</v>
      </c>
      <c r="E423" s="230" t="s">
        <v>21</v>
      </c>
      <c r="F423" s="231" t="s">
        <v>462</v>
      </c>
      <c r="G423" s="229"/>
      <c r="H423" s="232">
        <v>-1.773</v>
      </c>
      <c r="I423" s="233"/>
      <c r="J423" s="229"/>
      <c r="K423" s="229"/>
      <c r="L423" s="234"/>
      <c r="M423" s="235"/>
      <c r="N423" s="236"/>
      <c r="O423" s="236"/>
      <c r="P423" s="236"/>
      <c r="Q423" s="236"/>
      <c r="R423" s="236"/>
      <c r="S423" s="236"/>
      <c r="T423" s="237"/>
      <c r="AT423" s="238" t="s">
        <v>198</v>
      </c>
      <c r="AU423" s="238" t="s">
        <v>83</v>
      </c>
      <c r="AV423" s="13" t="s">
        <v>83</v>
      </c>
      <c r="AW423" s="13" t="s">
        <v>37</v>
      </c>
      <c r="AX423" s="13" t="s">
        <v>74</v>
      </c>
      <c r="AY423" s="238" t="s">
        <v>189</v>
      </c>
    </row>
    <row r="424" spans="2:51" s="14" customFormat="1" ht="13.5">
      <c r="B424" s="239"/>
      <c r="C424" s="240"/>
      <c r="D424" s="219" t="s">
        <v>198</v>
      </c>
      <c r="E424" s="241" t="s">
        <v>21</v>
      </c>
      <c r="F424" s="242" t="s">
        <v>204</v>
      </c>
      <c r="G424" s="240"/>
      <c r="H424" s="243">
        <v>22.717</v>
      </c>
      <c r="I424" s="244"/>
      <c r="J424" s="240"/>
      <c r="K424" s="240"/>
      <c r="L424" s="245"/>
      <c r="M424" s="246"/>
      <c r="N424" s="247"/>
      <c r="O424" s="247"/>
      <c r="P424" s="247"/>
      <c r="Q424" s="247"/>
      <c r="R424" s="247"/>
      <c r="S424" s="247"/>
      <c r="T424" s="248"/>
      <c r="AT424" s="249" t="s">
        <v>198</v>
      </c>
      <c r="AU424" s="249" t="s">
        <v>83</v>
      </c>
      <c r="AV424" s="14" t="s">
        <v>101</v>
      </c>
      <c r="AW424" s="14" t="s">
        <v>37</v>
      </c>
      <c r="AX424" s="14" t="s">
        <v>74</v>
      </c>
      <c r="AY424" s="249" t="s">
        <v>189</v>
      </c>
    </row>
    <row r="425" spans="2:51" s="15" customFormat="1" ht="13.5">
      <c r="B425" s="250"/>
      <c r="C425" s="251"/>
      <c r="D425" s="219" t="s">
        <v>198</v>
      </c>
      <c r="E425" s="252" t="s">
        <v>21</v>
      </c>
      <c r="F425" s="253" t="s">
        <v>205</v>
      </c>
      <c r="G425" s="251"/>
      <c r="H425" s="254">
        <v>22.717</v>
      </c>
      <c r="I425" s="255"/>
      <c r="J425" s="251"/>
      <c r="K425" s="251"/>
      <c r="L425" s="256"/>
      <c r="M425" s="257"/>
      <c r="N425" s="258"/>
      <c r="O425" s="258"/>
      <c r="P425" s="258"/>
      <c r="Q425" s="258"/>
      <c r="R425" s="258"/>
      <c r="S425" s="258"/>
      <c r="T425" s="259"/>
      <c r="AT425" s="260" t="s">
        <v>198</v>
      </c>
      <c r="AU425" s="260" t="s">
        <v>83</v>
      </c>
      <c r="AV425" s="15" t="s">
        <v>131</v>
      </c>
      <c r="AW425" s="15" t="s">
        <v>37</v>
      </c>
      <c r="AX425" s="15" t="s">
        <v>81</v>
      </c>
      <c r="AY425" s="260" t="s">
        <v>189</v>
      </c>
    </row>
    <row r="426" spans="2:65" s="1" customFormat="1" ht="38.25" customHeight="1">
      <c r="B426" s="42"/>
      <c r="C426" s="205" t="s">
        <v>463</v>
      </c>
      <c r="D426" s="205" t="s">
        <v>193</v>
      </c>
      <c r="E426" s="206" t="s">
        <v>464</v>
      </c>
      <c r="F426" s="207" t="s">
        <v>465</v>
      </c>
      <c r="G426" s="208" t="s">
        <v>276</v>
      </c>
      <c r="H426" s="209">
        <v>15.18</v>
      </c>
      <c r="I426" s="210"/>
      <c r="J426" s="211">
        <f>ROUND(I426*H426,2)</f>
        <v>0</v>
      </c>
      <c r="K426" s="207" t="s">
        <v>196</v>
      </c>
      <c r="L426" s="62"/>
      <c r="M426" s="212" t="s">
        <v>21</v>
      </c>
      <c r="N426" s="213" t="s">
        <v>45</v>
      </c>
      <c r="O426" s="43"/>
      <c r="P426" s="214">
        <f>O426*H426</f>
        <v>0</v>
      </c>
      <c r="Q426" s="214">
        <v>0.01379</v>
      </c>
      <c r="R426" s="214">
        <f>Q426*H426</f>
        <v>0.2093322</v>
      </c>
      <c r="S426" s="214">
        <v>0</v>
      </c>
      <c r="T426" s="215">
        <f>S426*H426</f>
        <v>0</v>
      </c>
      <c r="AR426" s="25" t="s">
        <v>216</v>
      </c>
      <c r="AT426" s="25" t="s">
        <v>193</v>
      </c>
      <c r="AU426" s="25" t="s">
        <v>83</v>
      </c>
      <c r="AY426" s="25" t="s">
        <v>189</v>
      </c>
      <c r="BE426" s="216">
        <f>IF(N426="základní",J426,0)</f>
        <v>0</v>
      </c>
      <c r="BF426" s="216">
        <f>IF(N426="snížená",J426,0)</f>
        <v>0</v>
      </c>
      <c r="BG426" s="216">
        <f>IF(N426="zákl. přenesená",J426,0)</f>
        <v>0</v>
      </c>
      <c r="BH426" s="216">
        <f>IF(N426="sníž. přenesená",J426,0)</f>
        <v>0</v>
      </c>
      <c r="BI426" s="216">
        <f>IF(N426="nulová",J426,0)</f>
        <v>0</v>
      </c>
      <c r="BJ426" s="25" t="s">
        <v>81</v>
      </c>
      <c r="BK426" s="216">
        <f>ROUND(I426*H426,2)</f>
        <v>0</v>
      </c>
      <c r="BL426" s="25" t="s">
        <v>216</v>
      </c>
      <c r="BM426" s="25" t="s">
        <v>466</v>
      </c>
    </row>
    <row r="427" spans="2:51" s="12" customFormat="1" ht="13.5">
      <c r="B427" s="217"/>
      <c r="C427" s="218"/>
      <c r="D427" s="219" t="s">
        <v>198</v>
      </c>
      <c r="E427" s="220" t="s">
        <v>21</v>
      </c>
      <c r="F427" s="221" t="s">
        <v>467</v>
      </c>
      <c r="G427" s="218"/>
      <c r="H427" s="220" t="s">
        <v>21</v>
      </c>
      <c r="I427" s="222"/>
      <c r="J427" s="218"/>
      <c r="K427" s="218"/>
      <c r="L427" s="223"/>
      <c r="M427" s="224"/>
      <c r="N427" s="225"/>
      <c r="O427" s="225"/>
      <c r="P427" s="225"/>
      <c r="Q427" s="225"/>
      <c r="R427" s="225"/>
      <c r="S427" s="225"/>
      <c r="T427" s="226"/>
      <c r="AT427" s="227" t="s">
        <v>198</v>
      </c>
      <c r="AU427" s="227" t="s">
        <v>83</v>
      </c>
      <c r="AV427" s="12" t="s">
        <v>81</v>
      </c>
      <c r="AW427" s="12" t="s">
        <v>37</v>
      </c>
      <c r="AX427" s="12" t="s">
        <v>74</v>
      </c>
      <c r="AY427" s="227" t="s">
        <v>189</v>
      </c>
    </row>
    <row r="428" spans="2:51" s="13" customFormat="1" ht="13.5">
      <c r="B428" s="228"/>
      <c r="C428" s="229"/>
      <c r="D428" s="219" t="s">
        <v>198</v>
      </c>
      <c r="E428" s="230" t="s">
        <v>21</v>
      </c>
      <c r="F428" s="231" t="s">
        <v>21</v>
      </c>
      <c r="G428" s="229"/>
      <c r="H428" s="232">
        <v>0</v>
      </c>
      <c r="I428" s="233"/>
      <c r="J428" s="229"/>
      <c r="K428" s="229"/>
      <c r="L428" s="234"/>
      <c r="M428" s="235"/>
      <c r="N428" s="236"/>
      <c r="O428" s="236"/>
      <c r="P428" s="236"/>
      <c r="Q428" s="236"/>
      <c r="R428" s="236"/>
      <c r="S428" s="236"/>
      <c r="T428" s="237"/>
      <c r="AT428" s="238" t="s">
        <v>198</v>
      </c>
      <c r="AU428" s="238" t="s">
        <v>83</v>
      </c>
      <c r="AV428" s="13" t="s">
        <v>83</v>
      </c>
      <c r="AW428" s="13" t="s">
        <v>37</v>
      </c>
      <c r="AX428" s="13" t="s">
        <v>74</v>
      </c>
      <c r="AY428" s="238" t="s">
        <v>189</v>
      </c>
    </row>
    <row r="429" spans="2:51" s="12" customFormat="1" ht="13.5">
      <c r="B429" s="217"/>
      <c r="C429" s="218"/>
      <c r="D429" s="219" t="s">
        <v>198</v>
      </c>
      <c r="E429" s="220" t="s">
        <v>21</v>
      </c>
      <c r="F429" s="221" t="s">
        <v>458</v>
      </c>
      <c r="G429" s="218"/>
      <c r="H429" s="220" t="s">
        <v>21</v>
      </c>
      <c r="I429" s="222"/>
      <c r="J429" s="218"/>
      <c r="K429" s="218"/>
      <c r="L429" s="223"/>
      <c r="M429" s="224"/>
      <c r="N429" s="225"/>
      <c r="O429" s="225"/>
      <c r="P429" s="225"/>
      <c r="Q429" s="225"/>
      <c r="R429" s="225"/>
      <c r="S429" s="225"/>
      <c r="T429" s="226"/>
      <c r="AT429" s="227" t="s">
        <v>198</v>
      </c>
      <c r="AU429" s="227" t="s">
        <v>83</v>
      </c>
      <c r="AV429" s="12" t="s">
        <v>81</v>
      </c>
      <c r="AW429" s="12" t="s">
        <v>37</v>
      </c>
      <c r="AX429" s="12" t="s">
        <v>74</v>
      </c>
      <c r="AY429" s="227" t="s">
        <v>189</v>
      </c>
    </row>
    <row r="430" spans="2:51" s="12" customFormat="1" ht="13.5">
      <c r="B430" s="217"/>
      <c r="C430" s="218"/>
      <c r="D430" s="219" t="s">
        <v>198</v>
      </c>
      <c r="E430" s="220" t="s">
        <v>21</v>
      </c>
      <c r="F430" s="221" t="s">
        <v>459</v>
      </c>
      <c r="G430" s="218"/>
      <c r="H430" s="220" t="s">
        <v>21</v>
      </c>
      <c r="I430" s="222"/>
      <c r="J430" s="218"/>
      <c r="K430" s="218"/>
      <c r="L430" s="223"/>
      <c r="M430" s="224"/>
      <c r="N430" s="225"/>
      <c r="O430" s="225"/>
      <c r="P430" s="225"/>
      <c r="Q430" s="225"/>
      <c r="R430" s="225"/>
      <c r="S430" s="225"/>
      <c r="T430" s="226"/>
      <c r="AT430" s="227" t="s">
        <v>198</v>
      </c>
      <c r="AU430" s="227" t="s">
        <v>83</v>
      </c>
      <c r="AV430" s="12" t="s">
        <v>81</v>
      </c>
      <c r="AW430" s="12" t="s">
        <v>37</v>
      </c>
      <c r="AX430" s="12" t="s">
        <v>74</v>
      </c>
      <c r="AY430" s="227" t="s">
        <v>189</v>
      </c>
    </row>
    <row r="431" spans="2:51" s="12" customFormat="1" ht="13.5">
      <c r="B431" s="217"/>
      <c r="C431" s="218"/>
      <c r="D431" s="219" t="s">
        <v>198</v>
      </c>
      <c r="E431" s="220" t="s">
        <v>21</v>
      </c>
      <c r="F431" s="221" t="s">
        <v>202</v>
      </c>
      <c r="G431" s="218"/>
      <c r="H431" s="220" t="s">
        <v>21</v>
      </c>
      <c r="I431" s="222"/>
      <c r="J431" s="218"/>
      <c r="K431" s="218"/>
      <c r="L431" s="223"/>
      <c r="M431" s="224"/>
      <c r="N431" s="225"/>
      <c r="O431" s="225"/>
      <c r="P431" s="225"/>
      <c r="Q431" s="225"/>
      <c r="R431" s="225"/>
      <c r="S431" s="225"/>
      <c r="T431" s="226"/>
      <c r="AT431" s="227" t="s">
        <v>198</v>
      </c>
      <c r="AU431" s="227" t="s">
        <v>83</v>
      </c>
      <c r="AV431" s="12" t="s">
        <v>81</v>
      </c>
      <c r="AW431" s="12" t="s">
        <v>37</v>
      </c>
      <c r="AX431" s="12" t="s">
        <v>74</v>
      </c>
      <c r="AY431" s="227" t="s">
        <v>189</v>
      </c>
    </row>
    <row r="432" spans="2:51" s="13" customFormat="1" ht="13.5">
      <c r="B432" s="228"/>
      <c r="C432" s="229"/>
      <c r="D432" s="219" t="s">
        <v>198</v>
      </c>
      <c r="E432" s="230" t="s">
        <v>21</v>
      </c>
      <c r="F432" s="231" t="s">
        <v>468</v>
      </c>
      <c r="G432" s="229"/>
      <c r="H432" s="232">
        <v>15.18</v>
      </c>
      <c r="I432" s="233"/>
      <c r="J432" s="229"/>
      <c r="K432" s="229"/>
      <c r="L432" s="234"/>
      <c r="M432" s="235"/>
      <c r="N432" s="236"/>
      <c r="O432" s="236"/>
      <c r="P432" s="236"/>
      <c r="Q432" s="236"/>
      <c r="R432" s="236"/>
      <c r="S432" s="236"/>
      <c r="T432" s="237"/>
      <c r="AT432" s="238" t="s">
        <v>198</v>
      </c>
      <c r="AU432" s="238" t="s">
        <v>83</v>
      </c>
      <c r="AV432" s="13" t="s">
        <v>83</v>
      </c>
      <c r="AW432" s="13" t="s">
        <v>37</v>
      </c>
      <c r="AX432" s="13" t="s">
        <v>74</v>
      </c>
      <c r="AY432" s="238" t="s">
        <v>189</v>
      </c>
    </row>
    <row r="433" spans="2:51" s="14" customFormat="1" ht="13.5">
      <c r="B433" s="239"/>
      <c r="C433" s="240"/>
      <c r="D433" s="219" t="s">
        <v>198</v>
      </c>
      <c r="E433" s="241" t="s">
        <v>21</v>
      </c>
      <c r="F433" s="242" t="s">
        <v>204</v>
      </c>
      <c r="G433" s="240"/>
      <c r="H433" s="243">
        <v>15.18</v>
      </c>
      <c r="I433" s="244"/>
      <c r="J433" s="240"/>
      <c r="K433" s="240"/>
      <c r="L433" s="245"/>
      <c r="M433" s="246"/>
      <c r="N433" s="247"/>
      <c r="O433" s="247"/>
      <c r="P433" s="247"/>
      <c r="Q433" s="247"/>
      <c r="R433" s="247"/>
      <c r="S433" s="247"/>
      <c r="T433" s="248"/>
      <c r="AT433" s="249" t="s">
        <v>198</v>
      </c>
      <c r="AU433" s="249" t="s">
        <v>83</v>
      </c>
      <c r="AV433" s="14" t="s">
        <v>101</v>
      </c>
      <c r="AW433" s="14" t="s">
        <v>37</v>
      </c>
      <c r="AX433" s="14" t="s">
        <v>74</v>
      </c>
      <c r="AY433" s="249" t="s">
        <v>189</v>
      </c>
    </row>
    <row r="434" spans="2:51" s="15" customFormat="1" ht="13.5">
      <c r="B434" s="250"/>
      <c r="C434" s="251"/>
      <c r="D434" s="219" t="s">
        <v>198</v>
      </c>
      <c r="E434" s="252" t="s">
        <v>21</v>
      </c>
      <c r="F434" s="253" t="s">
        <v>205</v>
      </c>
      <c r="G434" s="251"/>
      <c r="H434" s="254">
        <v>15.18</v>
      </c>
      <c r="I434" s="255"/>
      <c r="J434" s="251"/>
      <c r="K434" s="251"/>
      <c r="L434" s="256"/>
      <c r="M434" s="257"/>
      <c r="N434" s="258"/>
      <c r="O434" s="258"/>
      <c r="P434" s="258"/>
      <c r="Q434" s="258"/>
      <c r="R434" s="258"/>
      <c r="S434" s="258"/>
      <c r="T434" s="259"/>
      <c r="AT434" s="260" t="s">
        <v>198</v>
      </c>
      <c r="AU434" s="260" t="s">
        <v>83</v>
      </c>
      <c r="AV434" s="15" t="s">
        <v>131</v>
      </c>
      <c r="AW434" s="15" t="s">
        <v>37</v>
      </c>
      <c r="AX434" s="15" t="s">
        <v>81</v>
      </c>
      <c r="AY434" s="260" t="s">
        <v>189</v>
      </c>
    </row>
    <row r="435" spans="2:65" s="1" customFormat="1" ht="51" customHeight="1">
      <c r="B435" s="42"/>
      <c r="C435" s="205" t="s">
        <v>469</v>
      </c>
      <c r="D435" s="205" t="s">
        <v>193</v>
      </c>
      <c r="E435" s="206" t="s">
        <v>470</v>
      </c>
      <c r="F435" s="207" t="s">
        <v>471</v>
      </c>
      <c r="G435" s="208" t="s">
        <v>250</v>
      </c>
      <c r="H435" s="209">
        <v>0.778</v>
      </c>
      <c r="I435" s="210"/>
      <c r="J435" s="211">
        <f>ROUND(I435*H435,2)</f>
        <v>0</v>
      </c>
      <c r="K435" s="207" t="s">
        <v>196</v>
      </c>
      <c r="L435" s="62"/>
      <c r="M435" s="212" t="s">
        <v>21</v>
      </c>
      <c r="N435" s="213" t="s">
        <v>45</v>
      </c>
      <c r="O435" s="43"/>
      <c r="P435" s="214">
        <f>O435*H435</f>
        <v>0</v>
      </c>
      <c r="Q435" s="214">
        <v>0</v>
      </c>
      <c r="R435" s="214">
        <f>Q435*H435</f>
        <v>0</v>
      </c>
      <c r="S435" s="214">
        <v>0</v>
      </c>
      <c r="T435" s="215">
        <f>S435*H435</f>
        <v>0</v>
      </c>
      <c r="AR435" s="25" t="s">
        <v>216</v>
      </c>
      <c r="AT435" s="25" t="s">
        <v>193</v>
      </c>
      <c r="AU435" s="25" t="s">
        <v>83</v>
      </c>
      <c r="AY435" s="25" t="s">
        <v>189</v>
      </c>
      <c r="BE435" s="216">
        <f>IF(N435="základní",J435,0)</f>
        <v>0</v>
      </c>
      <c r="BF435" s="216">
        <f>IF(N435="snížená",J435,0)</f>
        <v>0</v>
      </c>
      <c r="BG435" s="216">
        <f>IF(N435="zákl. přenesená",J435,0)</f>
        <v>0</v>
      </c>
      <c r="BH435" s="216">
        <f>IF(N435="sníž. přenesená",J435,0)</f>
        <v>0</v>
      </c>
      <c r="BI435" s="216">
        <f>IF(N435="nulová",J435,0)</f>
        <v>0</v>
      </c>
      <c r="BJ435" s="25" t="s">
        <v>81</v>
      </c>
      <c r="BK435" s="216">
        <f>ROUND(I435*H435,2)</f>
        <v>0</v>
      </c>
      <c r="BL435" s="25" t="s">
        <v>216</v>
      </c>
      <c r="BM435" s="25" t="s">
        <v>472</v>
      </c>
    </row>
    <row r="436" spans="2:63" s="11" customFormat="1" ht="29.85" customHeight="1">
      <c r="B436" s="189"/>
      <c r="C436" s="190"/>
      <c r="D436" s="191" t="s">
        <v>73</v>
      </c>
      <c r="E436" s="203" t="s">
        <v>473</v>
      </c>
      <c r="F436" s="203" t="s">
        <v>474</v>
      </c>
      <c r="G436" s="190"/>
      <c r="H436" s="190"/>
      <c r="I436" s="193"/>
      <c r="J436" s="204">
        <f>BK436</f>
        <v>0</v>
      </c>
      <c r="K436" s="190"/>
      <c r="L436" s="195"/>
      <c r="M436" s="196"/>
      <c r="N436" s="197"/>
      <c r="O436" s="197"/>
      <c r="P436" s="198">
        <f>SUM(P437:P455)</f>
        <v>0</v>
      </c>
      <c r="Q436" s="197"/>
      <c r="R436" s="198">
        <f>SUM(R437:R455)</f>
        <v>0.1008</v>
      </c>
      <c r="S436" s="197"/>
      <c r="T436" s="199">
        <f>SUM(T437:T455)</f>
        <v>0</v>
      </c>
      <c r="AR436" s="200" t="s">
        <v>83</v>
      </c>
      <c r="AT436" s="201" t="s">
        <v>73</v>
      </c>
      <c r="AU436" s="201" t="s">
        <v>81</v>
      </c>
      <c r="AY436" s="200" t="s">
        <v>189</v>
      </c>
      <c r="BK436" s="202">
        <f>SUM(BK437:BK455)</f>
        <v>0</v>
      </c>
    </row>
    <row r="437" spans="2:65" s="1" customFormat="1" ht="25.5" customHeight="1">
      <c r="B437" s="42"/>
      <c r="C437" s="205" t="s">
        <v>475</v>
      </c>
      <c r="D437" s="205" t="s">
        <v>193</v>
      </c>
      <c r="E437" s="206" t="s">
        <v>476</v>
      </c>
      <c r="F437" s="207" t="s">
        <v>477</v>
      </c>
      <c r="G437" s="208" t="s">
        <v>276</v>
      </c>
      <c r="H437" s="209">
        <v>2</v>
      </c>
      <c r="I437" s="210"/>
      <c r="J437" s="211">
        <f>ROUND(I437*H437,2)</f>
        <v>0</v>
      </c>
      <c r="K437" s="207" t="s">
        <v>196</v>
      </c>
      <c r="L437" s="62"/>
      <c r="M437" s="212" t="s">
        <v>21</v>
      </c>
      <c r="N437" s="213" t="s">
        <v>45</v>
      </c>
      <c r="O437" s="43"/>
      <c r="P437" s="214">
        <f>O437*H437</f>
        <v>0</v>
      </c>
      <c r="Q437" s="214">
        <v>0</v>
      </c>
      <c r="R437" s="214">
        <f>Q437*H437</f>
        <v>0</v>
      </c>
      <c r="S437" s="214">
        <v>0</v>
      </c>
      <c r="T437" s="215">
        <f>S437*H437</f>
        <v>0</v>
      </c>
      <c r="AR437" s="25" t="s">
        <v>216</v>
      </c>
      <c r="AT437" s="25" t="s">
        <v>193</v>
      </c>
      <c r="AU437" s="25" t="s">
        <v>83</v>
      </c>
      <c r="AY437" s="25" t="s">
        <v>189</v>
      </c>
      <c r="BE437" s="216">
        <f>IF(N437="základní",J437,0)</f>
        <v>0</v>
      </c>
      <c r="BF437" s="216">
        <f>IF(N437="snížená",J437,0)</f>
        <v>0</v>
      </c>
      <c r="BG437" s="216">
        <f>IF(N437="zákl. přenesená",J437,0)</f>
        <v>0</v>
      </c>
      <c r="BH437" s="216">
        <f>IF(N437="sníž. přenesená",J437,0)</f>
        <v>0</v>
      </c>
      <c r="BI437" s="216">
        <f>IF(N437="nulová",J437,0)</f>
        <v>0</v>
      </c>
      <c r="BJ437" s="25" t="s">
        <v>81</v>
      </c>
      <c r="BK437" s="216">
        <f>ROUND(I437*H437,2)</f>
        <v>0</v>
      </c>
      <c r="BL437" s="25" t="s">
        <v>216</v>
      </c>
      <c r="BM437" s="25" t="s">
        <v>478</v>
      </c>
    </row>
    <row r="438" spans="2:51" s="12" customFormat="1" ht="13.5">
      <c r="B438" s="217"/>
      <c r="C438" s="218"/>
      <c r="D438" s="219" t="s">
        <v>198</v>
      </c>
      <c r="E438" s="220" t="s">
        <v>21</v>
      </c>
      <c r="F438" s="221" t="s">
        <v>479</v>
      </c>
      <c r="G438" s="218"/>
      <c r="H438" s="220" t="s">
        <v>21</v>
      </c>
      <c r="I438" s="222"/>
      <c r="J438" s="218"/>
      <c r="K438" s="218"/>
      <c r="L438" s="223"/>
      <c r="M438" s="224"/>
      <c r="N438" s="225"/>
      <c r="O438" s="225"/>
      <c r="P438" s="225"/>
      <c r="Q438" s="225"/>
      <c r="R438" s="225"/>
      <c r="S438" s="225"/>
      <c r="T438" s="226"/>
      <c r="AT438" s="227" t="s">
        <v>198</v>
      </c>
      <c r="AU438" s="227" t="s">
        <v>83</v>
      </c>
      <c r="AV438" s="12" t="s">
        <v>81</v>
      </c>
      <c r="AW438" s="12" t="s">
        <v>37</v>
      </c>
      <c r="AX438" s="12" t="s">
        <v>74</v>
      </c>
      <c r="AY438" s="227" t="s">
        <v>189</v>
      </c>
    </row>
    <row r="439" spans="2:51" s="13" customFormat="1" ht="13.5">
      <c r="B439" s="228"/>
      <c r="C439" s="229"/>
      <c r="D439" s="219" t="s">
        <v>198</v>
      </c>
      <c r="E439" s="230" t="s">
        <v>21</v>
      </c>
      <c r="F439" s="231" t="s">
        <v>21</v>
      </c>
      <c r="G439" s="229"/>
      <c r="H439" s="232">
        <v>0</v>
      </c>
      <c r="I439" s="233"/>
      <c r="J439" s="229"/>
      <c r="K439" s="229"/>
      <c r="L439" s="234"/>
      <c r="M439" s="235"/>
      <c r="N439" s="236"/>
      <c r="O439" s="236"/>
      <c r="P439" s="236"/>
      <c r="Q439" s="236"/>
      <c r="R439" s="236"/>
      <c r="S439" s="236"/>
      <c r="T439" s="237"/>
      <c r="AT439" s="238" t="s">
        <v>198</v>
      </c>
      <c r="AU439" s="238" t="s">
        <v>83</v>
      </c>
      <c r="AV439" s="13" t="s">
        <v>83</v>
      </c>
      <c r="AW439" s="13" t="s">
        <v>37</v>
      </c>
      <c r="AX439" s="13" t="s">
        <v>74</v>
      </c>
      <c r="AY439" s="238" t="s">
        <v>189</v>
      </c>
    </row>
    <row r="440" spans="2:51" s="12" customFormat="1" ht="13.5">
      <c r="B440" s="217"/>
      <c r="C440" s="218"/>
      <c r="D440" s="219" t="s">
        <v>198</v>
      </c>
      <c r="E440" s="220" t="s">
        <v>21</v>
      </c>
      <c r="F440" s="221" t="s">
        <v>480</v>
      </c>
      <c r="G440" s="218"/>
      <c r="H440" s="220" t="s">
        <v>21</v>
      </c>
      <c r="I440" s="222"/>
      <c r="J440" s="218"/>
      <c r="K440" s="218"/>
      <c r="L440" s="223"/>
      <c r="M440" s="224"/>
      <c r="N440" s="225"/>
      <c r="O440" s="225"/>
      <c r="P440" s="225"/>
      <c r="Q440" s="225"/>
      <c r="R440" s="225"/>
      <c r="S440" s="225"/>
      <c r="T440" s="226"/>
      <c r="AT440" s="227" t="s">
        <v>198</v>
      </c>
      <c r="AU440" s="227" t="s">
        <v>83</v>
      </c>
      <c r="AV440" s="12" t="s">
        <v>81</v>
      </c>
      <c r="AW440" s="12" t="s">
        <v>37</v>
      </c>
      <c r="AX440" s="12" t="s">
        <v>74</v>
      </c>
      <c r="AY440" s="227" t="s">
        <v>189</v>
      </c>
    </row>
    <row r="441" spans="2:51" s="12" customFormat="1" ht="13.5">
      <c r="B441" s="217"/>
      <c r="C441" s="218"/>
      <c r="D441" s="219" t="s">
        <v>198</v>
      </c>
      <c r="E441" s="220" t="s">
        <v>21</v>
      </c>
      <c r="F441" s="221" t="s">
        <v>201</v>
      </c>
      <c r="G441" s="218"/>
      <c r="H441" s="220" t="s">
        <v>21</v>
      </c>
      <c r="I441" s="222"/>
      <c r="J441" s="218"/>
      <c r="K441" s="218"/>
      <c r="L441" s="223"/>
      <c r="M441" s="224"/>
      <c r="N441" s="225"/>
      <c r="O441" s="225"/>
      <c r="P441" s="225"/>
      <c r="Q441" s="225"/>
      <c r="R441" s="225"/>
      <c r="S441" s="225"/>
      <c r="T441" s="226"/>
      <c r="AT441" s="227" t="s">
        <v>198</v>
      </c>
      <c r="AU441" s="227" t="s">
        <v>83</v>
      </c>
      <c r="AV441" s="12" t="s">
        <v>81</v>
      </c>
      <c r="AW441" s="12" t="s">
        <v>37</v>
      </c>
      <c r="AX441" s="12" t="s">
        <v>74</v>
      </c>
      <c r="AY441" s="227" t="s">
        <v>189</v>
      </c>
    </row>
    <row r="442" spans="2:51" s="12" customFormat="1" ht="13.5">
      <c r="B442" s="217"/>
      <c r="C442" s="218"/>
      <c r="D442" s="219" t="s">
        <v>198</v>
      </c>
      <c r="E442" s="220" t="s">
        <v>21</v>
      </c>
      <c r="F442" s="221" t="s">
        <v>202</v>
      </c>
      <c r="G442" s="218"/>
      <c r="H442" s="220" t="s">
        <v>21</v>
      </c>
      <c r="I442" s="222"/>
      <c r="J442" s="218"/>
      <c r="K442" s="218"/>
      <c r="L442" s="223"/>
      <c r="M442" s="224"/>
      <c r="N442" s="225"/>
      <c r="O442" s="225"/>
      <c r="P442" s="225"/>
      <c r="Q442" s="225"/>
      <c r="R442" s="225"/>
      <c r="S442" s="225"/>
      <c r="T442" s="226"/>
      <c r="AT442" s="227" t="s">
        <v>198</v>
      </c>
      <c r="AU442" s="227" t="s">
        <v>83</v>
      </c>
      <c r="AV442" s="12" t="s">
        <v>81</v>
      </c>
      <c r="AW442" s="12" t="s">
        <v>37</v>
      </c>
      <c r="AX442" s="12" t="s">
        <v>74</v>
      </c>
      <c r="AY442" s="227" t="s">
        <v>189</v>
      </c>
    </row>
    <row r="443" spans="2:51" s="13" customFormat="1" ht="13.5">
      <c r="B443" s="228"/>
      <c r="C443" s="229"/>
      <c r="D443" s="219" t="s">
        <v>198</v>
      </c>
      <c r="E443" s="230" t="s">
        <v>21</v>
      </c>
      <c r="F443" s="231" t="s">
        <v>416</v>
      </c>
      <c r="G443" s="229"/>
      <c r="H443" s="232">
        <v>2</v>
      </c>
      <c r="I443" s="233"/>
      <c r="J443" s="229"/>
      <c r="K443" s="229"/>
      <c r="L443" s="234"/>
      <c r="M443" s="235"/>
      <c r="N443" s="236"/>
      <c r="O443" s="236"/>
      <c r="P443" s="236"/>
      <c r="Q443" s="236"/>
      <c r="R443" s="236"/>
      <c r="S443" s="236"/>
      <c r="T443" s="237"/>
      <c r="AT443" s="238" t="s">
        <v>198</v>
      </c>
      <c r="AU443" s="238" t="s">
        <v>83</v>
      </c>
      <c r="AV443" s="13" t="s">
        <v>83</v>
      </c>
      <c r="AW443" s="13" t="s">
        <v>37</v>
      </c>
      <c r="AX443" s="13" t="s">
        <v>74</v>
      </c>
      <c r="AY443" s="238" t="s">
        <v>189</v>
      </c>
    </row>
    <row r="444" spans="2:51" s="14" customFormat="1" ht="13.5">
      <c r="B444" s="239"/>
      <c r="C444" s="240"/>
      <c r="D444" s="219" t="s">
        <v>198</v>
      </c>
      <c r="E444" s="241" t="s">
        <v>21</v>
      </c>
      <c r="F444" s="242" t="s">
        <v>204</v>
      </c>
      <c r="G444" s="240"/>
      <c r="H444" s="243">
        <v>2</v>
      </c>
      <c r="I444" s="244"/>
      <c r="J444" s="240"/>
      <c r="K444" s="240"/>
      <c r="L444" s="245"/>
      <c r="M444" s="246"/>
      <c r="N444" s="247"/>
      <c r="O444" s="247"/>
      <c r="P444" s="247"/>
      <c r="Q444" s="247"/>
      <c r="R444" s="247"/>
      <c r="S444" s="247"/>
      <c r="T444" s="248"/>
      <c r="AT444" s="249" t="s">
        <v>198</v>
      </c>
      <c r="AU444" s="249" t="s">
        <v>83</v>
      </c>
      <c r="AV444" s="14" t="s">
        <v>101</v>
      </c>
      <c r="AW444" s="14" t="s">
        <v>37</v>
      </c>
      <c r="AX444" s="14" t="s">
        <v>74</v>
      </c>
      <c r="AY444" s="249" t="s">
        <v>189</v>
      </c>
    </row>
    <row r="445" spans="2:51" s="15" customFormat="1" ht="13.5">
      <c r="B445" s="250"/>
      <c r="C445" s="251"/>
      <c r="D445" s="219" t="s">
        <v>198</v>
      </c>
      <c r="E445" s="252" t="s">
        <v>21</v>
      </c>
      <c r="F445" s="253" t="s">
        <v>205</v>
      </c>
      <c r="G445" s="251"/>
      <c r="H445" s="254">
        <v>2</v>
      </c>
      <c r="I445" s="255"/>
      <c r="J445" s="251"/>
      <c r="K445" s="251"/>
      <c r="L445" s="256"/>
      <c r="M445" s="257"/>
      <c r="N445" s="258"/>
      <c r="O445" s="258"/>
      <c r="P445" s="258"/>
      <c r="Q445" s="258"/>
      <c r="R445" s="258"/>
      <c r="S445" s="258"/>
      <c r="T445" s="259"/>
      <c r="AT445" s="260" t="s">
        <v>198</v>
      </c>
      <c r="AU445" s="260" t="s">
        <v>83</v>
      </c>
      <c r="AV445" s="15" t="s">
        <v>131</v>
      </c>
      <c r="AW445" s="15" t="s">
        <v>37</v>
      </c>
      <c r="AX445" s="15" t="s">
        <v>81</v>
      </c>
      <c r="AY445" s="260" t="s">
        <v>189</v>
      </c>
    </row>
    <row r="446" spans="2:65" s="1" customFormat="1" ht="16.5" customHeight="1">
      <c r="B446" s="42"/>
      <c r="C446" s="261" t="s">
        <v>481</v>
      </c>
      <c r="D446" s="261" t="s">
        <v>126</v>
      </c>
      <c r="E446" s="262" t="s">
        <v>482</v>
      </c>
      <c r="F446" s="263" t="s">
        <v>483</v>
      </c>
      <c r="G446" s="264" t="s">
        <v>484</v>
      </c>
      <c r="H446" s="265">
        <v>28</v>
      </c>
      <c r="I446" s="266"/>
      <c r="J446" s="267">
        <f>ROUND(I446*H446,2)</f>
        <v>0</v>
      </c>
      <c r="K446" s="263" t="s">
        <v>21</v>
      </c>
      <c r="L446" s="268"/>
      <c r="M446" s="269" t="s">
        <v>21</v>
      </c>
      <c r="N446" s="270" t="s">
        <v>45</v>
      </c>
      <c r="O446" s="43"/>
      <c r="P446" s="214">
        <f>O446*H446</f>
        <v>0</v>
      </c>
      <c r="Q446" s="214">
        <v>0.0036</v>
      </c>
      <c r="R446" s="214">
        <f>Q446*H446</f>
        <v>0.1008</v>
      </c>
      <c r="S446" s="214">
        <v>0</v>
      </c>
      <c r="T446" s="215">
        <f>S446*H446</f>
        <v>0</v>
      </c>
      <c r="AR446" s="25" t="s">
        <v>389</v>
      </c>
      <c r="AT446" s="25" t="s">
        <v>126</v>
      </c>
      <c r="AU446" s="25" t="s">
        <v>83</v>
      </c>
      <c r="AY446" s="25" t="s">
        <v>189</v>
      </c>
      <c r="BE446" s="216">
        <f>IF(N446="základní",J446,0)</f>
        <v>0</v>
      </c>
      <c r="BF446" s="216">
        <f>IF(N446="snížená",J446,0)</f>
        <v>0</v>
      </c>
      <c r="BG446" s="216">
        <f>IF(N446="zákl. přenesená",J446,0)</f>
        <v>0</v>
      </c>
      <c r="BH446" s="216">
        <f>IF(N446="sníž. přenesená",J446,0)</f>
        <v>0</v>
      </c>
      <c r="BI446" s="216">
        <f>IF(N446="nulová",J446,0)</f>
        <v>0</v>
      </c>
      <c r="BJ446" s="25" t="s">
        <v>81</v>
      </c>
      <c r="BK446" s="216">
        <f>ROUND(I446*H446,2)</f>
        <v>0</v>
      </c>
      <c r="BL446" s="25" t="s">
        <v>216</v>
      </c>
      <c r="BM446" s="25" t="s">
        <v>485</v>
      </c>
    </row>
    <row r="447" spans="2:51" s="12" customFormat="1" ht="13.5">
      <c r="B447" s="217"/>
      <c r="C447" s="218"/>
      <c r="D447" s="219" t="s">
        <v>198</v>
      </c>
      <c r="E447" s="220" t="s">
        <v>21</v>
      </c>
      <c r="F447" s="221" t="s">
        <v>479</v>
      </c>
      <c r="G447" s="218"/>
      <c r="H447" s="220" t="s">
        <v>21</v>
      </c>
      <c r="I447" s="222"/>
      <c r="J447" s="218"/>
      <c r="K447" s="218"/>
      <c r="L447" s="223"/>
      <c r="M447" s="224"/>
      <c r="N447" s="225"/>
      <c r="O447" s="225"/>
      <c r="P447" s="225"/>
      <c r="Q447" s="225"/>
      <c r="R447" s="225"/>
      <c r="S447" s="225"/>
      <c r="T447" s="226"/>
      <c r="AT447" s="227" t="s">
        <v>198</v>
      </c>
      <c r="AU447" s="227" t="s">
        <v>83</v>
      </c>
      <c r="AV447" s="12" t="s">
        <v>81</v>
      </c>
      <c r="AW447" s="12" t="s">
        <v>37</v>
      </c>
      <c r="AX447" s="12" t="s">
        <v>74</v>
      </c>
      <c r="AY447" s="227" t="s">
        <v>189</v>
      </c>
    </row>
    <row r="448" spans="2:51" s="13" customFormat="1" ht="13.5">
      <c r="B448" s="228"/>
      <c r="C448" s="229"/>
      <c r="D448" s="219" t="s">
        <v>198</v>
      </c>
      <c r="E448" s="230" t="s">
        <v>21</v>
      </c>
      <c r="F448" s="231" t="s">
        <v>21</v>
      </c>
      <c r="G448" s="229"/>
      <c r="H448" s="232">
        <v>0</v>
      </c>
      <c r="I448" s="233"/>
      <c r="J448" s="229"/>
      <c r="K448" s="229"/>
      <c r="L448" s="234"/>
      <c r="M448" s="235"/>
      <c r="N448" s="236"/>
      <c r="O448" s="236"/>
      <c r="P448" s="236"/>
      <c r="Q448" s="236"/>
      <c r="R448" s="236"/>
      <c r="S448" s="236"/>
      <c r="T448" s="237"/>
      <c r="AT448" s="238" t="s">
        <v>198</v>
      </c>
      <c r="AU448" s="238" t="s">
        <v>83</v>
      </c>
      <c r="AV448" s="13" t="s">
        <v>83</v>
      </c>
      <c r="AW448" s="13" t="s">
        <v>37</v>
      </c>
      <c r="AX448" s="13" t="s">
        <v>74</v>
      </c>
      <c r="AY448" s="238" t="s">
        <v>189</v>
      </c>
    </row>
    <row r="449" spans="2:51" s="12" customFormat="1" ht="13.5">
      <c r="B449" s="217"/>
      <c r="C449" s="218"/>
      <c r="D449" s="219" t="s">
        <v>198</v>
      </c>
      <c r="E449" s="220" t="s">
        <v>21</v>
      </c>
      <c r="F449" s="221" t="s">
        <v>486</v>
      </c>
      <c r="G449" s="218"/>
      <c r="H449" s="220" t="s">
        <v>21</v>
      </c>
      <c r="I449" s="222"/>
      <c r="J449" s="218"/>
      <c r="K449" s="218"/>
      <c r="L449" s="223"/>
      <c r="M449" s="224"/>
      <c r="N449" s="225"/>
      <c r="O449" s="225"/>
      <c r="P449" s="225"/>
      <c r="Q449" s="225"/>
      <c r="R449" s="225"/>
      <c r="S449" s="225"/>
      <c r="T449" s="226"/>
      <c r="AT449" s="227" t="s">
        <v>198</v>
      </c>
      <c r="AU449" s="227" t="s">
        <v>83</v>
      </c>
      <c r="AV449" s="12" t="s">
        <v>81</v>
      </c>
      <c r="AW449" s="12" t="s">
        <v>37</v>
      </c>
      <c r="AX449" s="12" t="s">
        <v>74</v>
      </c>
      <c r="AY449" s="227" t="s">
        <v>189</v>
      </c>
    </row>
    <row r="450" spans="2:51" s="12" customFormat="1" ht="13.5">
      <c r="B450" s="217"/>
      <c r="C450" s="218"/>
      <c r="D450" s="219" t="s">
        <v>198</v>
      </c>
      <c r="E450" s="220" t="s">
        <v>21</v>
      </c>
      <c r="F450" s="221" t="s">
        <v>201</v>
      </c>
      <c r="G450" s="218"/>
      <c r="H450" s="220" t="s">
        <v>21</v>
      </c>
      <c r="I450" s="222"/>
      <c r="J450" s="218"/>
      <c r="K450" s="218"/>
      <c r="L450" s="223"/>
      <c r="M450" s="224"/>
      <c r="N450" s="225"/>
      <c r="O450" s="225"/>
      <c r="P450" s="225"/>
      <c r="Q450" s="225"/>
      <c r="R450" s="225"/>
      <c r="S450" s="225"/>
      <c r="T450" s="226"/>
      <c r="AT450" s="227" t="s">
        <v>198</v>
      </c>
      <c r="AU450" s="227" t="s">
        <v>83</v>
      </c>
      <c r="AV450" s="12" t="s">
        <v>81</v>
      </c>
      <c r="AW450" s="12" t="s">
        <v>37</v>
      </c>
      <c r="AX450" s="12" t="s">
        <v>74</v>
      </c>
      <c r="AY450" s="227" t="s">
        <v>189</v>
      </c>
    </row>
    <row r="451" spans="2:51" s="12" customFormat="1" ht="13.5">
      <c r="B451" s="217"/>
      <c r="C451" s="218"/>
      <c r="D451" s="219" t="s">
        <v>198</v>
      </c>
      <c r="E451" s="220" t="s">
        <v>21</v>
      </c>
      <c r="F451" s="221" t="s">
        <v>202</v>
      </c>
      <c r="G451" s="218"/>
      <c r="H451" s="220" t="s">
        <v>21</v>
      </c>
      <c r="I451" s="222"/>
      <c r="J451" s="218"/>
      <c r="K451" s="218"/>
      <c r="L451" s="223"/>
      <c r="M451" s="224"/>
      <c r="N451" s="225"/>
      <c r="O451" s="225"/>
      <c r="P451" s="225"/>
      <c r="Q451" s="225"/>
      <c r="R451" s="225"/>
      <c r="S451" s="225"/>
      <c r="T451" s="226"/>
      <c r="AT451" s="227" t="s">
        <v>198</v>
      </c>
      <c r="AU451" s="227" t="s">
        <v>83</v>
      </c>
      <c r="AV451" s="12" t="s">
        <v>81</v>
      </c>
      <c r="AW451" s="12" t="s">
        <v>37</v>
      </c>
      <c r="AX451" s="12" t="s">
        <v>74</v>
      </c>
      <c r="AY451" s="227" t="s">
        <v>189</v>
      </c>
    </row>
    <row r="452" spans="2:51" s="13" customFormat="1" ht="13.5">
      <c r="B452" s="228"/>
      <c r="C452" s="229"/>
      <c r="D452" s="219" t="s">
        <v>198</v>
      </c>
      <c r="E452" s="230" t="s">
        <v>21</v>
      </c>
      <c r="F452" s="231" t="s">
        <v>487</v>
      </c>
      <c r="G452" s="229"/>
      <c r="H452" s="232">
        <v>28</v>
      </c>
      <c r="I452" s="233"/>
      <c r="J452" s="229"/>
      <c r="K452" s="229"/>
      <c r="L452" s="234"/>
      <c r="M452" s="235"/>
      <c r="N452" s="236"/>
      <c r="O452" s="236"/>
      <c r="P452" s="236"/>
      <c r="Q452" s="236"/>
      <c r="R452" s="236"/>
      <c r="S452" s="236"/>
      <c r="T452" s="237"/>
      <c r="AT452" s="238" t="s">
        <v>198</v>
      </c>
      <c r="AU452" s="238" t="s">
        <v>83</v>
      </c>
      <c r="AV452" s="13" t="s">
        <v>83</v>
      </c>
      <c r="AW452" s="13" t="s">
        <v>37</v>
      </c>
      <c r="AX452" s="13" t="s">
        <v>74</v>
      </c>
      <c r="AY452" s="238" t="s">
        <v>189</v>
      </c>
    </row>
    <row r="453" spans="2:51" s="14" customFormat="1" ht="13.5">
      <c r="B453" s="239"/>
      <c r="C453" s="240"/>
      <c r="D453" s="219" t="s">
        <v>198</v>
      </c>
      <c r="E453" s="241" t="s">
        <v>21</v>
      </c>
      <c r="F453" s="242" t="s">
        <v>204</v>
      </c>
      <c r="G453" s="240"/>
      <c r="H453" s="243">
        <v>28</v>
      </c>
      <c r="I453" s="244"/>
      <c r="J453" s="240"/>
      <c r="K453" s="240"/>
      <c r="L453" s="245"/>
      <c r="M453" s="246"/>
      <c r="N453" s="247"/>
      <c r="O453" s="247"/>
      <c r="P453" s="247"/>
      <c r="Q453" s="247"/>
      <c r="R453" s="247"/>
      <c r="S453" s="247"/>
      <c r="T453" s="248"/>
      <c r="AT453" s="249" t="s">
        <v>198</v>
      </c>
      <c r="AU453" s="249" t="s">
        <v>83</v>
      </c>
      <c r="AV453" s="14" t="s">
        <v>101</v>
      </c>
      <c r="AW453" s="14" t="s">
        <v>37</v>
      </c>
      <c r="AX453" s="14" t="s">
        <v>74</v>
      </c>
      <c r="AY453" s="249" t="s">
        <v>189</v>
      </c>
    </row>
    <row r="454" spans="2:51" s="15" customFormat="1" ht="13.5">
      <c r="B454" s="250"/>
      <c r="C454" s="251"/>
      <c r="D454" s="219" t="s">
        <v>198</v>
      </c>
      <c r="E454" s="252" t="s">
        <v>21</v>
      </c>
      <c r="F454" s="253" t="s">
        <v>205</v>
      </c>
      <c r="G454" s="251"/>
      <c r="H454" s="254">
        <v>28</v>
      </c>
      <c r="I454" s="255"/>
      <c r="J454" s="251"/>
      <c r="K454" s="251"/>
      <c r="L454" s="256"/>
      <c r="M454" s="257"/>
      <c r="N454" s="258"/>
      <c r="O454" s="258"/>
      <c r="P454" s="258"/>
      <c r="Q454" s="258"/>
      <c r="R454" s="258"/>
      <c r="S454" s="258"/>
      <c r="T454" s="259"/>
      <c r="AT454" s="260" t="s">
        <v>198</v>
      </c>
      <c r="AU454" s="260" t="s">
        <v>83</v>
      </c>
      <c r="AV454" s="15" t="s">
        <v>131</v>
      </c>
      <c r="AW454" s="15" t="s">
        <v>37</v>
      </c>
      <c r="AX454" s="15" t="s">
        <v>81</v>
      </c>
      <c r="AY454" s="260" t="s">
        <v>189</v>
      </c>
    </row>
    <row r="455" spans="2:65" s="1" customFormat="1" ht="38.25" customHeight="1">
      <c r="B455" s="42"/>
      <c r="C455" s="205" t="s">
        <v>488</v>
      </c>
      <c r="D455" s="205" t="s">
        <v>193</v>
      </c>
      <c r="E455" s="206" t="s">
        <v>489</v>
      </c>
      <c r="F455" s="207" t="s">
        <v>490</v>
      </c>
      <c r="G455" s="208" t="s">
        <v>250</v>
      </c>
      <c r="H455" s="209">
        <v>0.101</v>
      </c>
      <c r="I455" s="210"/>
      <c r="J455" s="211">
        <f>ROUND(I455*H455,2)</f>
        <v>0</v>
      </c>
      <c r="K455" s="207" t="s">
        <v>196</v>
      </c>
      <c r="L455" s="62"/>
      <c r="M455" s="212" t="s">
        <v>21</v>
      </c>
      <c r="N455" s="213" t="s">
        <v>45</v>
      </c>
      <c r="O455" s="43"/>
      <c r="P455" s="214">
        <f>O455*H455</f>
        <v>0</v>
      </c>
      <c r="Q455" s="214">
        <v>0</v>
      </c>
      <c r="R455" s="214">
        <f>Q455*H455</f>
        <v>0</v>
      </c>
      <c r="S455" s="214">
        <v>0</v>
      </c>
      <c r="T455" s="215">
        <f>S455*H455</f>
        <v>0</v>
      </c>
      <c r="AR455" s="25" t="s">
        <v>216</v>
      </c>
      <c r="AT455" s="25" t="s">
        <v>193</v>
      </c>
      <c r="AU455" s="25" t="s">
        <v>83</v>
      </c>
      <c r="AY455" s="25" t="s">
        <v>189</v>
      </c>
      <c r="BE455" s="216">
        <f>IF(N455="základní",J455,0)</f>
        <v>0</v>
      </c>
      <c r="BF455" s="216">
        <f>IF(N455="snížená",J455,0)</f>
        <v>0</v>
      </c>
      <c r="BG455" s="216">
        <f>IF(N455="zákl. přenesená",J455,0)</f>
        <v>0</v>
      </c>
      <c r="BH455" s="216">
        <f>IF(N455="sníž. přenesená",J455,0)</f>
        <v>0</v>
      </c>
      <c r="BI455" s="216">
        <f>IF(N455="nulová",J455,0)</f>
        <v>0</v>
      </c>
      <c r="BJ455" s="25" t="s">
        <v>81</v>
      </c>
      <c r="BK455" s="216">
        <f>ROUND(I455*H455,2)</f>
        <v>0</v>
      </c>
      <c r="BL455" s="25" t="s">
        <v>216</v>
      </c>
      <c r="BM455" s="25" t="s">
        <v>491</v>
      </c>
    </row>
    <row r="456" spans="2:63" s="11" customFormat="1" ht="29.85" customHeight="1">
      <c r="B456" s="189"/>
      <c r="C456" s="190"/>
      <c r="D456" s="191" t="s">
        <v>73</v>
      </c>
      <c r="E456" s="203" t="s">
        <v>492</v>
      </c>
      <c r="F456" s="203" t="s">
        <v>493</v>
      </c>
      <c r="G456" s="190"/>
      <c r="H456" s="190"/>
      <c r="I456" s="193"/>
      <c r="J456" s="204">
        <f>BK456</f>
        <v>0</v>
      </c>
      <c r="K456" s="190"/>
      <c r="L456" s="195"/>
      <c r="M456" s="196"/>
      <c r="N456" s="197"/>
      <c r="O456" s="197"/>
      <c r="P456" s="198">
        <f>SUM(P457:P464)</f>
        <v>0</v>
      </c>
      <c r="Q456" s="197"/>
      <c r="R456" s="198">
        <f>SUM(R457:R464)</f>
        <v>0</v>
      </c>
      <c r="S456" s="197"/>
      <c r="T456" s="199">
        <f>SUM(T457:T464)</f>
        <v>0.0315</v>
      </c>
      <c r="AR456" s="200" t="s">
        <v>83</v>
      </c>
      <c r="AT456" s="201" t="s">
        <v>73</v>
      </c>
      <c r="AU456" s="201" t="s">
        <v>81</v>
      </c>
      <c r="AY456" s="200" t="s">
        <v>189</v>
      </c>
      <c r="BK456" s="202">
        <f>SUM(BK457:BK464)</f>
        <v>0</v>
      </c>
    </row>
    <row r="457" spans="2:65" s="1" customFormat="1" ht="25.5" customHeight="1">
      <c r="B457" s="42"/>
      <c r="C457" s="205" t="s">
        <v>494</v>
      </c>
      <c r="D457" s="205" t="s">
        <v>193</v>
      </c>
      <c r="E457" s="206" t="s">
        <v>495</v>
      </c>
      <c r="F457" s="207" t="s">
        <v>496</v>
      </c>
      <c r="G457" s="208" t="s">
        <v>276</v>
      </c>
      <c r="H457" s="209">
        <v>0.5</v>
      </c>
      <c r="I457" s="210"/>
      <c r="J457" s="211">
        <f>ROUND(I457*H457,2)</f>
        <v>0</v>
      </c>
      <c r="K457" s="207" t="s">
        <v>196</v>
      </c>
      <c r="L457" s="62"/>
      <c r="M457" s="212" t="s">
        <v>21</v>
      </c>
      <c r="N457" s="213" t="s">
        <v>45</v>
      </c>
      <c r="O457" s="43"/>
      <c r="P457" s="214">
        <f>O457*H457</f>
        <v>0</v>
      </c>
      <c r="Q457" s="214">
        <v>0</v>
      </c>
      <c r="R457" s="214">
        <f>Q457*H457</f>
        <v>0</v>
      </c>
      <c r="S457" s="214">
        <v>0.063</v>
      </c>
      <c r="T457" s="215">
        <f>S457*H457</f>
        <v>0.0315</v>
      </c>
      <c r="AR457" s="25" t="s">
        <v>216</v>
      </c>
      <c r="AT457" s="25" t="s">
        <v>193</v>
      </c>
      <c r="AU457" s="25" t="s">
        <v>83</v>
      </c>
      <c r="AY457" s="25" t="s">
        <v>189</v>
      </c>
      <c r="BE457" s="216">
        <f>IF(N457="základní",J457,0)</f>
        <v>0</v>
      </c>
      <c r="BF457" s="216">
        <f>IF(N457="snížená",J457,0)</f>
        <v>0</v>
      </c>
      <c r="BG457" s="216">
        <f>IF(N457="zákl. přenesená",J457,0)</f>
        <v>0</v>
      </c>
      <c r="BH457" s="216">
        <f>IF(N457="sníž. přenesená",J457,0)</f>
        <v>0</v>
      </c>
      <c r="BI457" s="216">
        <f>IF(N457="nulová",J457,0)</f>
        <v>0</v>
      </c>
      <c r="BJ457" s="25" t="s">
        <v>81</v>
      </c>
      <c r="BK457" s="216">
        <f>ROUND(I457*H457,2)</f>
        <v>0</v>
      </c>
      <c r="BL457" s="25" t="s">
        <v>216</v>
      </c>
      <c r="BM457" s="25" t="s">
        <v>497</v>
      </c>
    </row>
    <row r="458" spans="2:51" s="12" customFormat="1" ht="13.5">
      <c r="B458" s="217"/>
      <c r="C458" s="218"/>
      <c r="D458" s="219" t="s">
        <v>198</v>
      </c>
      <c r="E458" s="220" t="s">
        <v>21</v>
      </c>
      <c r="F458" s="221" t="s">
        <v>498</v>
      </c>
      <c r="G458" s="218"/>
      <c r="H458" s="220" t="s">
        <v>21</v>
      </c>
      <c r="I458" s="222"/>
      <c r="J458" s="218"/>
      <c r="K458" s="218"/>
      <c r="L458" s="223"/>
      <c r="M458" s="224"/>
      <c r="N458" s="225"/>
      <c r="O458" s="225"/>
      <c r="P458" s="225"/>
      <c r="Q458" s="225"/>
      <c r="R458" s="225"/>
      <c r="S458" s="225"/>
      <c r="T458" s="226"/>
      <c r="AT458" s="227" t="s">
        <v>198</v>
      </c>
      <c r="AU458" s="227" t="s">
        <v>83</v>
      </c>
      <c r="AV458" s="12" t="s">
        <v>81</v>
      </c>
      <c r="AW458" s="12" t="s">
        <v>37</v>
      </c>
      <c r="AX458" s="12" t="s">
        <v>74</v>
      </c>
      <c r="AY458" s="227" t="s">
        <v>189</v>
      </c>
    </row>
    <row r="459" spans="2:51" s="13" customFormat="1" ht="13.5">
      <c r="B459" s="228"/>
      <c r="C459" s="229"/>
      <c r="D459" s="219" t="s">
        <v>198</v>
      </c>
      <c r="E459" s="230" t="s">
        <v>21</v>
      </c>
      <c r="F459" s="231" t="s">
        <v>21</v>
      </c>
      <c r="G459" s="229"/>
      <c r="H459" s="232">
        <v>0</v>
      </c>
      <c r="I459" s="233"/>
      <c r="J459" s="229"/>
      <c r="K459" s="229"/>
      <c r="L459" s="234"/>
      <c r="M459" s="235"/>
      <c r="N459" s="236"/>
      <c r="O459" s="236"/>
      <c r="P459" s="236"/>
      <c r="Q459" s="236"/>
      <c r="R459" s="236"/>
      <c r="S459" s="236"/>
      <c r="T459" s="237"/>
      <c r="AT459" s="238" t="s">
        <v>198</v>
      </c>
      <c r="AU459" s="238" t="s">
        <v>83</v>
      </c>
      <c r="AV459" s="13" t="s">
        <v>83</v>
      </c>
      <c r="AW459" s="13" t="s">
        <v>37</v>
      </c>
      <c r="AX459" s="13" t="s">
        <v>74</v>
      </c>
      <c r="AY459" s="238" t="s">
        <v>189</v>
      </c>
    </row>
    <row r="460" spans="2:51" s="12" customFormat="1" ht="13.5">
      <c r="B460" s="217"/>
      <c r="C460" s="218"/>
      <c r="D460" s="219" t="s">
        <v>198</v>
      </c>
      <c r="E460" s="220" t="s">
        <v>21</v>
      </c>
      <c r="F460" s="221" t="s">
        <v>201</v>
      </c>
      <c r="G460" s="218"/>
      <c r="H460" s="220" t="s">
        <v>21</v>
      </c>
      <c r="I460" s="222"/>
      <c r="J460" s="218"/>
      <c r="K460" s="218"/>
      <c r="L460" s="223"/>
      <c r="M460" s="224"/>
      <c r="N460" s="225"/>
      <c r="O460" s="225"/>
      <c r="P460" s="225"/>
      <c r="Q460" s="225"/>
      <c r="R460" s="225"/>
      <c r="S460" s="225"/>
      <c r="T460" s="226"/>
      <c r="AT460" s="227" t="s">
        <v>198</v>
      </c>
      <c r="AU460" s="227" t="s">
        <v>83</v>
      </c>
      <c r="AV460" s="12" t="s">
        <v>81</v>
      </c>
      <c r="AW460" s="12" t="s">
        <v>37</v>
      </c>
      <c r="AX460" s="12" t="s">
        <v>74</v>
      </c>
      <c r="AY460" s="227" t="s">
        <v>189</v>
      </c>
    </row>
    <row r="461" spans="2:51" s="12" customFormat="1" ht="13.5">
      <c r="B461" s="217"/>
      <c r="C461" s="218"/>
      <c r="D461" s="219" t="s">
        <v>198</v>
      </c>
      <c r="E461" s="220" t="s">
        <v>21</v>
      </c>
      <c r="F461" s="221" t="s">
        <v>202</v>
      </c>
      <c r="G461" s="218"/>
      <c r="H461" s="220" t="s">
        <v>21</v>
      </c>
      <c r="I461" s="222"/>
      <c r="J461" s="218"/>
      <c r="K461" s="218"/>
      <c r="L461" s="223"/>
      <c r="M461" s="224"/>
      <c r="N461" s="225"/>
      <c r="O461" s="225"/>
      <c r="P461" s="225"/>
      <c r="Q461" s="225"/>
      <c r="R461" s="225"/>
      <c r="S461" s="225"/>
      <c r="T461" s="226"/>
      <c r="AT461" s="227" t="s">
        <v>198</v>
      </c>
      <c r="AU461" s="227" t="s">
        <v>83</v>
      </c>
      <c r="AV461" s="12" t="s">
        <v>81</v>
      </c>
      <c r="AW461" s="12" t="s">
        <v>37</v>
      </c>
      <c r="AX461" s="12" t="s">
        <v>74</v>
      </c>
      <c r="AY461" s="227" t="s">
        <v>189</v>
      </c>
    </row>
    <row r="462" spans="2:51" s="13" customFormat="1" ht="13.5">
      <c r="B462" s="228"/>
      <c r="C462" s="229"/>
      <c r="D462" s="219" t="s">
        <v>198</v>
      </c>
      <c r="E462" s="230" t="s">
        <v>21</v>
      </c>
      <c r="F462" s="231" t="s">
        <v>499</v>
      </c>
      <c r="G462" s="229"/>
      <c r="H462" s="232">
        <v>0.5</v>
      </c>
      <c r="I462" s="233"/>
      <c r="J462" s="229"/>
      <c r="K462" s="229"/>
      <c r="L462" s="234"/>
      <c r="M462" s="235"/>
      <c r="N462" s="236"/>
      <c r="O462" s="236"/>
      <c r="P462" s="236"/>
      <c r="Q462" s="236"/>
      <c r="R462" s="236"/>
      <c r="S462" s="236"/>
      <c r="T462" s="237"/>
      <c r="AT462" s="238" t="s">
        <v>198</v>
      </c>
      <c r="AU462" s="238" t="s">
        <v>83</v>
      </c>
      <c r="AV462" s="13" t="s">
        <v>83</v>
      </c>
      <c r="AW462" s="13" t="s">
        <v>37</v>
      </c>
      <c r="AX462" s="13" t="s">
        <v>74</v>
      </c>
      <c r="AY462" s="238" t="s">
        <v>189</v>
      </c>
    </row>
    <row r="463" spans="2:51" s="14" customFormat="1" ht="13.5">
      <c r="B463" s="239"/>
      <c r="C463" s="240"/>
      <c r="D463" s="219" t="s">
        <v>198</v>
      </c>
      <c r="E463" s="241" t="s">
        <v>21</v>
      </c>
      <c r="F463" s="242" t="s">
        <v>204</v>
      </c>
      <c r="G463" s="240"/>
      <c r="H463" s="243">
        <v>0.5</v>
      </c>
      <c r="I463" s="244"/>
      <c r="J463" s="240"/>
      <c r="K463" s="240"/>
      <c r="L463" s="245"/>
      <c r="M463" s="246"/>
      <c r="N463" s="247"/>
      <c r="O463" s="247"/>
      <c r="P463" s="247"/>
      <c r="Q463" s="247"/>
      <c r="R463" s="247"/>
      <c r="S463" s="247"/>
      <c r="T463" s="248"/>
      <c r="AT463" s="249" t="s">
        <v>198</v>
      </c>
      <c r="AU463" s="249" t="s">
        <v>83</v>
      </c>
      <c r="AV463" s="14" t="s">
        <v>101</v>
      </c>
      <c r="AW463" s="14" t="s">
        <v>37</v>
      </c>
      <c r="AX463" s="14" t="s">
        <v>74</v>
      </c>
      <c r="AY463" s="249" t="s">
        <v>189</v>
      </c>
    </row>
    <row r="464" spans="2:51" s="15" customFormat="1" ht="13.5">
      <c r="B464" s="250"/>
      <c r="C464" s="251"/>
      <c r="D464" s="219" t="s">
        <v>198</v>
      </c>
      <c r="E464" s="252" t="s">
        <v>21</v>
      </c>
      <c r="F464" s="253" t="s">
        <v>205</v>
      </c>
      <c r="G464" s="251"/>
      <c r="H464" s="254">
        <v>0.5</v>
      </c>
      <c r="I464" s="255"/>
      <c r="J464" s="251"/>
      <c r="K464" s="251"/>
      <c r="L464" s="256"/>
      <c r="M464" s="257"/>
      <c r="N464" s="258"/>
      <c r="O464" s="258"/>
      <c r="P464" s="258"/>
      <c r="Q464" s="258"/>
      <c r="R464" s="258"/>
      <c r="S464" s="258"/>
      <c r="T464" s="259"/>
      <c r="AT464" s="260" t="s">
        <v>198</v>
      </c>
      <c r="AU464" s="260" t="s">
        <v>83</v>
      </c>
      <c r="AV464" s="15" t="s">
        <v>131</v>
      </c>
      <c r="AW464" s="15" t="s">
        <v>37</v>
      </c>
      <c r="AX464" s="15" t="s">
        <v>81</v>
      </c>
      <c r="AY464" s="260" t="s">
        <v>189</v>
      </c>
    </row>
    <row r="465" spans="2:63" s="11" customFormat="1" ht="29.85" customHeight="1">
      <c r="B465" s="189"/>
      <c r="C465" s="190"/>
      <c r="D465" s="191" t="s">
        <v>73</v>
      </c>
      <c r="E465" s="203" t="s">
        <v>500</v>
      </c>
      <c r="F465" s="203" t="s">
        <v>501</v>
      </c>
      <c r="G465" s="190"/>
      <c r="H465" s="190"/>
      <c r="I465" s="193"/>
      <c r="J465" s="204">
        <f>BK465</f>
        <v>0</v>
      </c>
      <c r="K465" s="190"/>
      <c r="L465" s="195"/>
      <c r="M465" s="196"/>
      <c r="N465" s="197"/>
      <c r="O465" s="197"/>
      <c r="P465" s="198">
        <f>SUM(P466:P597)</f>
        <v>0</v>
      </c>
      <c r="Q465" s="197"/>
      <c r="R465" s="198">
        <f>SUM(R466:R597)</f>
        <v>5.662100000000001</v>
      </c>
      <c r="S465" s="197"/>
      <c r="T465" s="199">
        <f>SUM(T466:T597)</f>
        <v>0</v>
      </c>
      <c r="AR465" s="200" t="s">
        <v>83</v>
      </c>
      <c r="AT465" s="201" t="s">
        <v>73</v>
      </c>
      <c r="AU465" s="201" t="s">
        <v>81</v>
      </c>
      <c r="AY465" s="200" t="s">
        <v>189</v>
      </c>
      <c r="BK465" s="202">
        <f>SUM(BK466:BK597)</f>
        <v>0</v>
      </c>
    </row>
    <row r="466" spans="2:65" s="1" customFormat="1" ht="25.5" customHeight="1">
      <c r="B466" s="42"/>
      <c r="C466" s="205" t="s">
        <v>502</v>
      </c>
      <c r="D466" s="205" t="s">
        <v>193</v>
      </c>
      <c r="E466" s="206" t="s">
        <v>503</v>
      </c>
      <c r="F466" s="207" t="s">
        <v>504</v>
      </c>
      <c r="G466" s="208" t="s">
        <v>484</v>
      </c>
      <c r="H466" s="209">
        <v>4</v>
      </c>
      <c r="I466" s="210"/>
      <c r="J466" s="211">
        <f>ROUND(I466*H466,2)</f>
        <v>0</v>
      </c>
      <c r="K466" s="207" t="s">
        <v>196</v>
      </c>
      <c r="L466" s="62"/>
      <c r="M466" s="212" t="s">
        <v>21</v>
      </c>
      <c r="N466" s="213" t="s">
        <v>45</v>
      </c>
      <c r="O466" s="43"/>
      <c r="P466" s="214">
        <f>O466*H466</f>
        <v>0</v>
      </c>
      <c r="Q466" s="214">
        <v>0</v>
      </c>
      <c r="R466" s="214">
        <f>Q466*H466</f>
        <v>0</v>
      </c>
      <c r="S466" s="214">
        <v>0</v>
      </c>
      <c r="T466" s="215">
        <f>S466*H466</f>
        <v>0</v>
      </c>
      <c r="AR466" s="25" t="s">
        <v>216</v>
      </c>
      <c r="AT466" s="25" t="s">
        <v>193</v>
      </c>
      <c r="AU466" s="25" t="s">
        <v>83</v>
      </c>
      <c r="AY466" s="25" t="s">
        <v>189</v>
      </c>
      <c r="BE466" s="216">
        <f>IF(N466="základní",J466,0)</f>
        <v>0</v>
      </c>
      <c r="BF466" s="216">
        <f>IF(N466="snížená",J466,0)</f>
        <v>0</v>
      </c>
      <c r="BG466" s="216">
        <f>IF(N466="zákl. přenesená",J466,0)</f>
        <v>0</v>
      </c>
      <c r="BH466" s="216">
        <f>IF(N466="sníž. přenesená",J466,0)</f>
        <v>0</v>
      </c>
      <c r="BI466" s="216">
        <f>IF(N466="nulová",J466,0)</f>
        <v>0</v>
      </c>
      <c r="BJ466" s="25" t="s">
        <v>81</v>
      </c>
      <c r="BK466" s="216">
        <f>ROUND(I466*H466,2)</f>
        <v>0</v>
      </c>
      <c r="BL466" s="25" t="s">
        <v>216</v>
      </c>
      <c r="BM466" s="25" t="s">
        <v>505</v>
      </c>
    </row>
    <row r="467" spans="2:51" s="12" customFormat="1" ht="13.5">
      <c r="B467" s="217"/>
      <c r="C467" s="218"/>
      <c r="D467" s="219" t="s">
        <v>198</v>
      </c>
      <c r="E467" s="220" t="s">
        <v>21</v>
      </c>
      <c r="F467" s="221" t="s">
        <v>506</v>
      </c>
      <c r="G467" s="218"/>
      <c r="H467" s="220" t="s">
        <v>21</v>
      </c>
      <c r="I467" s="222"/>
      <c r="J467" s="218"/>
      <c r="K467" s="218"/>
      <c r="L467" s="223"/>
      <c r="M467" s="224"/>
      <c r="N467" s="225"/>
      <c r="O467" s="225"/>
      <c r="P467" s="225"/>
      <c r="Q467" s="225"/>
      <c r="R467" s="225"/>
      <c r="S467" s="225"/>
      <c r="T467" s="226"/>
      <c r="AT467" s="227" t="s">
        <v>198</v>
      </c>
      <c r="AU467" s="227" t="s">
        <v>83</v>
      </c>
      <c r="AV467" s="12" t="s">
        <v>81</v>
      </c>
      <c r="AW467" s="12" t="s">
        <v>37</v>
      </c>
      <c r="AX467" s="12" t="s">
        <v>74</v>
      </c>
      <c r="AY467" s="227" t="s">
        <v>189</v>
      </c>
    </row>
    <row r="468" spans="2:51" s="13" customFormat="1" ht="13.5">
      <c r="B468" s="228"/>
      <c r="C468" s="229"/>
      <c r="D468" s="219" t="s">
        <v>198</v>
      </c>
      <c r="E468" s="230" t="s">
        <v>21</v>
      </c>
      <c r="F468" s="231" t="s">
        <v>21</v>
      </c>
      <c r="G468" s="229"/>
      <c r="H468" s="232">
        <v>0</v>
      </c>
      <c r="I468" s="233"/>
      <c r="J468" s="229"/>
      <c r="K468" s="229"/>
      <c r="L468" s="234"/>
      <c r="M468" s="235"/>
      <c r="N468" s="236"/>
      <c r="O468" s="236"/>
      <c r="P468" s="236"/>
      <c r="Q468" s="236"/>
      <c r="R468" s="236"/>
      <c r="S468" s="236"/>
      <c r="T468" s="237"/>
      <c r="AT468" s="238" t="s">
        <v>198</v>
      </c>
      <c r="AU468" s="238" t="s">
        <v>83</v>
      </c>
      <c r="AV468" s="13" t="s">
        <v>83</v>
      </c>
      <c r="AW468" s="13" t="s">
        <v>37</v>
      </c>
      <c r="AX468" s="13" t="s">
        <v>74</v>
      </c>
      <c r="AY468" s="238" t="s">
        <v>189</v>
      </c>
    </row>
    <row r="469" spans="2:51" s="12" customFormat="1" ht="13.5">
      <c r="B469" s="217"/>
      <c r="C469" s="218"/>
      <c r="D469" s="219" t="s">
        <v>198</v>
      </c>
      <c r="E469" s="220" t="s">
        <v>21</v>
      </c>
      <c r="F469" s="221" t="s">
        <v>458</v>
      </c>
      <c r="G469" s="218"/>
      <c r="H469" s="220" t="s">
        <v>21</v>
      </c>
      <c r="I469" s="222"/>
      <c r="J469" s="218"/>
      <c r="K469" s="218"/>
      <c r="L469" s="223"/>
      <c r="M469" s="224"/>
      <c r="N469" s="225"/>
      <c r="O469" s="225"/>
      <c r="P469" s="225"/>
      <c r="Q469" s="225"/>
      <c r="R469" s="225"/>
      <c r="S469" s="225"/>
      <c r="T469" s="226"/>
      <c r="AT469" s="227" t="s">
        <v>198</v>
      </c>
      <c r="AU469" s="227" t="s">
        <v>83</v>
      </c>
      <c r="AV469" s="12" t="s">
        <v>81</v>
      </c>
      <c r="AW469" s="12" t="s">
        <v>37</v>
      </c>
      <c r="AX469" s="12" t="s">
        <v>74</v>
      </c>
      <c r="AY469" s="227" t="s">
        <v>189</v>
      </c>
    </row>
    <row r="470" spans="2:51" s="12" customFormat="1" ht="13.5">
      <c r="B470" s="217"/>
      <c r="C470" s="218"/>
      <c r="D470" s="219" t="s">
        <v>198</v>
      </c>
      <c r="E470" s="220" t="s">
        <v>21</v>
      </c>
      <c r="F470" s="221" t="s">
        <v>459</v>
      </c>
      <c r="G470" s="218"/>
      <c r="H470" s="220" t="s">
        <v>21</v>
      </c>
      <c r="I470" s="222"/>
      <c r="J470" s="218"/>
      <c r="K470" s="218"/>
      <c r="L470" s="223"/>
      <c r="M470" s="224"/>
      <c r="N470" s="225"/>
      <c r="O470" s="225"/>
      <c r="P470" s="225"/>
      <c r="Q470" s="225"/>
      <c r="R470" s="225"/>
      <c r="S470" s="225"/>
      <c r="T470" s="226"/>
      <c r="AT470" s="227" t="s">
        <v>198</v>
      </c>
      <c r="AU470" s="227" t="s">
        <v>83</v>
      </c>
      <c r="AV470" s="12" t="s">
        <v>81</v>
      </c>
      <c r="AW470" s="12" t="s">
        <v>37</v>
      </c>
      <c r="AX470" s="12" t="s">
        <v>74</v>
      </c>
      <c r="AY470" s="227" t="s">
        <v>189</v>
      </c>
    </row>
    <row r="471" spans="2:51" s="12" customFormat="1" ht="13.5">
      <c r="B471" s="217"/>
      <c r="C471" s="218"/>
      <c r="D471" s="219" t="s">
        <v>198</v>
      </c>
      <c r="E471" s="220" t="s">
        <v>21</v>
      </c>
      <c r="F471" s="221" t="s">
        <v>202</v>
      </c>
      <c r="G471" s="218"/>
      <c r="H471" s="220" t="s">
        <v>21</v>
      </c>
      <c r="I471" s="222"/>
      <c r="J471" s="218"/>
      <c r="K471" s="218"/>
      <c r="L471" s="223"/>
      <c r="M471" s="224"/>
      <c r="N471" s="225"/>
      <c r="O471" s="225"/>
      <c r="P471" s="225"/>
      <c r="Q471" s="225"/>
      <c r="R471" s="225"/>
      <c r="S471" s="225"/>
      <c r="T471" s="226"/>
      <c r="AT471" s="227" t="s">
        <v>198</v>
      </c>
      <c r="AU471" s="227" t="s">
        <v>83</v>
      </c>
      <c r="AV471" s="12" t="s">
        <v>81</v>
      </c>
      <c r="AW471" s="12" t="s">
        <v>37</v>
      </c>
      <c r="AX471" s="12" t="s">
        <v>74</v>
      </c>
      <c r="AY471" s="227" t="s">
        <v>189</v>
      </c>
    </row>
    <row r="472" spans="2:51" s="13" customFormat="1" ht="13.5">
      <c r="B472" s="228"/>
      <c r="C472" s="229"/>
      <c r="D472" s="219" t="s">
        <v>198</v>
      </c>
      <c r="E472" s="230" t="s">
        <v>21</v>
      </c>
      <c r="F472" s="231" t="s">
        <v>131</v>
      </c>
      <c r="G472" s="229"/>
      <c r="H472" s="232">
        <v>4</v>
      </c>
      <c r="I472" s="233"/>
      <c r="J472" s="229"/>
      <c r="K472" s="229"/>
      <c r="L472" s="234"/>
      <c r="M472" s="235"/>
      <c r="N472" s="236"/>
      <c r="O472" s="236"/>
      <c r="P472" s="236"/>
      <c r="Q472" s="236"/>
      <c r="R472" s="236"/>
      <c r="S472" s="236"/>
      <c r="T472" s="237"/>
      <c r="AT472" s="238" t="s">
        <v>198</v>
      </c>
      <c r="AU472" s="238" t="s">
        <v>83</v>
      </c>
      <c r="AV472" s="13" t="s">
        <v>83</v>
      </c>
      <c r="AW472" s="13" t="s">
        <v>37</v>
      </c>
      <c r="AX472" s="13" t="s">
        <v>74</v>
      </c>
      <c r="AY472" s="238" t="s">
        <v>189</v>
      </c>
    </row>
    <row r="473" spans="2:51" s="14" customFormat="1" ht="13.5">
      <c r="B473" s="239"/>
      <c r="C473" s="240"/>
      <c r="D473" s="219" t="s">
        <v>198</v>
      </c>
      <c r="E473" s="241" t="s">
        <v>21</v>
      </c>
      <c r="F473" s="242" t="s">
        <v>204</v>
      </c>
      <c r="G473" s="240"/>
      <c r="H473" s="243">
        <v>4</v>
      </c>
      <c r="I473" s="244"/>
      <c r="J473" s="240"/>
      <c r="K473" s="240"/>
      <c r="L473" s="245"/>
      <c r="M473" s="246"/>
      <c r="N473" s="247"/>
      <c r="O473" s="247"/>
      <c r="P473" s="247"/>
      <c r="Q473" s="247"/>
      <c r="R473" s="247"/>
      <c r="S473" s="247"/>
      <c r="T473" s="248"/>
      <c r="AT473" s="249" t="s">
        <v>198</v>
      </c>
      <c r="AU473" s="249" t="s">
        <v>83</v>
      </c>
      <c r="AV473" s="14" t="s">
        <v>101</v>
      </c>
      <c r="AW473" s="14" t="s">
        <v>37</v>
      </c>
      <c r="AX473" s="14" t="s">
        <v>74</v>
      </c>
      <c r="AY473" s="249" t="s">
        <v>189</v>
      </c>
    </row>
    <row r="474" spans="2:51" s="15" customFormat="1" ht="13.5">
      <c r="B474" s="250"/>
      <c r="C474" s="251"/>
      <c r="D474" s="219" t="s">
        <v>198</v>
      </c>
      <c r="E474" s="252" t="s">
        <v>21</v>
      </c>
      <c r="F474" s="253" t="s">
        <v>205</v>
      </c>
      <c r="G474" s="251"/>
      <c r="H474" s="254">
        <v>4</v>
      </c>
      <c r="I474" s="255"/>
      <c r="J474" s="251"/>
      <c r="K474" s="251"/>
      <c r="L474" s="256"/>
      <c r="M474" s="257"/>
      <c r="N474" s="258"/>
      <c r="O474" s="258"/>
      <c r="P474" s="258"/>
      <c r="Q474" s="258"/>
      <c r="R474" s="258"/>
      <c r="S474" s="258"/>
      <c r="T474" s="259"/>
      <c r="AT474" s="260" t="s">
        <v>198</v>
      </c>
      <c r="AU474" s="260" t="s">
        <v>83</v>
      </c>
      <c r="AV474" s="15" t="s">
        <v>131</v>
      </c>
      <c r="AW474" s="15" t="s">
        <v>37</v>
      </c>
      <c r="AX474" s="15" t="s">
        <v>81</v>
      </c>
      <c r="AY474" s="260" t="s">
        <v>189</v>
      </c>
    </row>
    <row r="475" spans="2:65" s="1" customFormat="1" ht="16.5" customHeight="1">
      <c r="B475" s="42"/>
      <c r="C475" s="261" t="s">
        <v>507</v>
      </c>
      <c r="D475" s="261" t="s">
        <v>126</v>
      </c>
      <c r="E475" s="262" t="s">
        <v>508</v>
      </c>
      <c r="F475" s="263" t="s">
        <v>509</v>
      </c>
      <c r="G475" s="264" t="s">
        <v>484</v>
      </c>
      <c r="H475" s="265">
        <v>4</v>
      </c>
      <c r="I475" s="266"/>
      <c r="J475" s="267">
        <f>ROUND(I475*H475,2)</f>
        <v>0</v>
      </c>
      <c r="K475" s="263" t="s">
        <v>21</v>
      </c>
      <c r="L475" s="268"/>
      <c r="M475" s="269" t="s">
        <v>21</v>
      </c>
      <c r="N475" s="270" t="s">
        <v>45</v>
      </c>
      <c r="O475" s="43"/>
      <c r="P475" s="214">
        <f>O475*H475</f>
        <v>0</v>
      </c>
      <c r="Q475" s="214">
        <v>0.00035</v>
      </c>
      <c r="R475" s="214">
        <f>Q475*H475</f>
        <v>0.0014</v>
      </c>
      <c r="S475" s="214">
        <v>0</v>
      </c>
      <c r="T475" s="215">
        <f>S475*H475</f>
        <v>0</v>
      </c>
      <c r="AR475" s="25" t="s">
        <v>389</v>
      </c>
      <c r="AT475" s="25" t="s">
        <v>126</v>
      </c>
      <c r="AU475" s="25" t="s">
        <v>83</v>
      </c>
      <c r="AY475" s="25" t="s">
        <v>189</v>
      </c>
      <c r="BE475" s="216">
        <f>IF(N475="základní",J475,0)</f>
        <v>0</v>
      </c>
      <c r="BF475" s="216">
        <f>IF(N475="snížená",J475,0)</f>
        <v>0</v>
      </c>
      <c r="BG475" s="216">
        <f>IF(N475="zákl. přenesená",J475,0)</f>
        <v>0</v>
      </c>
      <c r="BH475" s="216">
        <f>IF(N475="sníž. přenesená",J475,0)</f>
        <v>0</v>
      </c>
      <c r="BI475" s="216">
        <f>IF(N475="nulová",J475,0)</f>
        <v>0</v>
      </c>
      <c r="BJ475" s="25" t="s">
        <v>81</v>
      </c>
      <c r="BK475" s="216">
        <f>ROUND(I475*H475,2)</f>
        <v>0</v>
      </c>
      <c r="BL475" s="25" t="s">
        <v>216</v>
      </c>
      <c r="BM475" s="25" t="s">
        <v>510</v>
      </c>
    </row>
    <row r="476" spans="2:65" s="1" customFormat="1" ht="51" customHeight="1">
      <c r="B476" s="42"/>
      <c r="C476" s="205" t="s">
        <v>511</v>
      </c>
      <c r="D476" s="205" t="s">
        <v>193</v>
      </c>
      <c r="E476" s="206" t="s">
        <v>512</v>
      </c>
      <c r="F476" s="207" t="s">
        <v>513</v>
      </c>
      <c r="G476" s="208" t="s">
        <v>484</v>
      </c>
      <c r="H476" s="209">
        <v>126</v>
      </c>
      <c r="I476" s="210"/>
      <c r="J476" s="211">
        <f>ROUND(I476*H476,2)</f>
        <v>0</v>
      </c>
      <c r="K476" s="207" t="s">
        <v>21</v>
      </c>
      <c r="L476" s="62"/>
      <c r="M476" s="212" t="s">
        <v>21</v>
      </c>
      <c r="N476" s="213" t="s">
        <v>45</v>
      </c>
      <c r="O476" s="43"/>
      <c r="P476" s="214">
        <f>O476*H476</f>
        <v>0</v>
      </c>
      <c r="Q476" s="214">
        <v>0.001</v>
      </c>
      <c r="R476" s="214">
        <f>Q476*H476</f>
        <v>0.126</v>
      </c>
      <c r="S476" s="214">
        <v>0</v>
      </c>
      <c r="T476" s="215">
        <f>S476*H476</f>
        <v>0</v>
      </c>
      <c r="AR476" s="25" t="s">
        <v>216</v>
      </c>
      <c r="AT476" s="25" t="s">
        <v>193</v>
      </c>
      <c r="AU476" s="25" t="s">
        <v>83</v>
      </c>
      <c r="AY476" s="25" t="s">
        <v>189</v>
      </c>
      <c r="BE476" s="216">
        <f>IF(N476="základní",J476,0)</f>
        <v>0</v>
      </c>
      <c r="BF476" s="216">
        <f>IF(N476="snížená",J476,0)</f>
        <v>0</v>
      </c>
      <c r="BG476" s="216">
        <f>IF(N476="zákl. přenesená",J476,0)</f>
        <v>0</v>
      </c>
      <c r="BH476" s="216">
        <f>IF(N476="sníž. přenesená",J476,0)</f>
        <v>0</v>
      </c>
      <c r="BI476" s="216">
        <f>IF(N476="nulová",J476,0)</f>
        <v>0</v>
      </c>
      <c r="BJ476" s="25" t="s">
        <v>81</v>
      </c>
      <c r="BK476" s="216">
        <f>ROUND(I476*H476,2)</f>
        <v>0</v>
      </c>
      <c r="BL476" s="25" t="s">
        <v>216</v>
      </c>
      <c r="BM476" s="25" t="s">
        <v>514</v>
      </c>
    </row>
    <row r="477" spans="2:51" s="12" customFormat="1" ht="13.5">
      <c r="B477" s="217"/>
      <c r="C477" s="218"/>
      <c r="D477" s="219" t="s">
        <v>198</v>
      </c>
      <c r="E477" s="220" t="s">
        <v>21</v>
      </c>
      <c r="F477" s="221" t="s">
        <v>515</v>
      </c>
      <c r="G477" s="218"/>
      <c r="H477" s="220" t="s">
        <v>21</v>
      </c>
      <c r="I477" s="222"/>
      <c r="J477" s="218"/>
      <c r="K477" s="218"/>
      <c r="L477" s="223"/>
      <c r="M477" s="224"/>
      <c r="N477" s="225"/>
      <c r="O477" s="225"/>
      <c r="P477" s="225"/>
      <c r="Q477" s="225"/>
      <c r="R477" s="225"/>
      <c r="S477" s="225"/>
      <c r="T477" s="226"/>
      <c r="AT477" s="227" t="s">
        <v>198</v>
      </c>
      <c r="AU477" s="227" t="s">
        <v>83</v>
      </c>
      <c r="AV477" s="12" t="s">
        <v>81</v>
      </c>
      <c r="AW477" s="12" t="s">
        <v>37</v>
      </c>
      <c r="AX477" s="12" t="s">
        <v>74</v>
      </c>
      <c r="AY477" s="227" t="s">
        <v>189</v>
      </c>
    </row>
    <row r="478" spans="2:51" s="13" customFormat="1" ht="13.5">
      <c r="B478" s="228"/>
      <c r="C478" s="229"/>
      <c r="D478" s="219" t="s">
        <v>198</v>
      </c>
      <c r="E478" s="230" t="s">
        <v>21</v>
      </c>
      <c r="F478" s="231" t="s">
        <v>21</v>
      </c>
      <c r="G478" s="229"/>
      <c r="H478" s="232">
        <v>0</v>
      </c>
      <c r="I478" s="233"/>
      <c r="J478" s="229"/>
      <c r="K478" s="229"/>
      <c r="L478" s="234"/>
      <c r="M478" s="235"/>
      <c r="N478" s="236"/>
      <c r="O478" s="236"/>
      <c r="P478" s="236"/>
      <c r="Q478" s="236"/>
      <c r="R478" s="236"/>
      <c r="S478" s="236"/>
      <c r="T478" s="237"/>
      <c r="AT478" s="238" t="s">
        <v>198</v>
      </c>
      <c r="AU478" s="238" t="s">
        <v>83</v>
      </c>
      <c r="AV478" s="13" t="s">
        <v>83</v>
      </c>
      <c r="AW478" s="13" t="s">
        <v>37</v>
      </c>
      <c r="AX478" s="13" t="s">
        <v>74</v>
      </c>
      <c r="AY478" s="238" t="s">
        <v>189</v>
      </c>
    </row>
    <row r="479" spans="2:51" s="12" customFormat="1" ht="13.5">
      <c r="B479" s="217"/>
      <c r="C479" s="218"/>
      <c r="D479" s="219" t="s">
        <v>198</v>
      </c>
      <c r="E479" s="220" t="s">
        <v>21</v>
      </c>
      <c r="F479" s="221" t="s">
        <v>458</v>
      </c>
      <c r="G479" s="218"/>
      <c r="H479" s="220" t="s">
        <v>21</v>
      </c>
      <c r="I479" s="222"/>
      <c r="J479" s="218"/>
      <c r="K479" s="218"/>
      <c r="L479" s="223"/>
      <c r="M479" s="224"/>
      <c r="N479" s="225"/>
      <c r="O479" s="225"/>
      <c r="P479" s="225"/>
      <c r="Q479" s="225"/>
      <c r="R479" s="225"/>
      <c r="S479" s="225"/>
      <c r="T479" s="226"/>
      <c r="AT479" s="227" t="s">
        <v>198</v>
      </c>
      <c r="AU479" s="227" t="s">
        <v>83</v>
      </c>
      <c r="AV479" s="12" t="s">
        <v>81</v>
      </c>
      <c r="AW479" s="12" t="s">
        <v>37</v>
      </c>
      <c r="AX479" s="12" t="s">
        <v>74</v>
      </c>
      <c r="AY479" s="227" t="s">
        <v>189</v>
      </c>
    </row>
    <row r="480" spans="2:51" s="12" customFormat="1" ht="13.5">
      <c r="B480" s="217"/>
      <c r="C480" s="218"/>
      <c r="D480" s="219" t="s">
        <v>198</v>
      </c>
      <c r="E480" s="220" t="s">
        <v>21</v>
      </c>
      <c r="F480" s="221" t="s">
        <v>516</v>
      </c>
      <c r="G480" s="218"/>
      <c r="H480" s="220" t="s">
        <v>21</v>
      </c>
      <c r="I480" s="222"/>
      <c r="J480" s="218"/>
      <c r="K480" s="218"/>
      <c r="L480" s="223"/>
      <c r="M480" s="224"/>
      <c r="N480" s="225"/>
      <c r="O480" s="225"/>
      <c r="P480" s="225"/>
      <c r="Q480" s="225"/>
      <c r="R480" s="225"/>
      <c r="S480" s="225"/>
      <c r="T480" s="226"/>
      <c r="AT480" s="227" t="s">
        <v>198</v>
      </c>
      <c r="AU480" s="227" t="s">
        <v>83</v>
      </c>
      <c r="AV480" s="12" t="s">
        <v>81</v>
      </c>
      <c r="AW480" s="12" t="s">
        <v>37</v>
      </c>
      <c r="AX480" s="12" t="s">
        <v>74</v>
      </c>
      <c r="AY480" s="227" t="s">
        <v>189</v>
      </c>
    </row>
    <row r="481" spans="2:51" s="12" customFormat="1" ht="13.5">
      <c r="B481" s="217"/>
      <c r="C481" s="218"/>
      <c r="D481" s="219" t="s">
        <v>198</v>
      </c>
      <c r="E481" s="220" t="s">
        <v>21</v>
      </c>
      <c r="F481" s="221" t="s">
        <v>202</v>
      </c>
      <c r="G481" s="218"/>
      <c r="H481" s="220" t="s">
        <v>21</v>
      </c>
      <c r="I481" s="222"/>
      <c r="J481" s="218"/>
      <c r="K481" s="218"/>
      <c r="L481" s="223"/>
      <c r="M481" s="224"/>
      <c r="N481" s="225"/>
      <c r="O481" s="225"/>
      <c r="P481" s="225"/>
      <c r="Q481" s="225"/>
      <c r="R481" s="225"/>
      <c r="S481" s="225"/>
      <c r="T481" s="226"/>
      <c r="AT481" s="227" t="s">
        <v>198</v>
      </c>
      <c r="AU481" s="227" t="s">
        <v>83</v>
      </c>
      <c r="AV481" s="12" t="s">
        <v>81</v>
      </c>
      <c r="AW481" s="12" t="s">
        <v>37</v>
      </c>
      <c r="AX481" s="12" t="s">
        <v>74</v>
      </c>
      <c r="AY481" s="227" t="s">
        <v>189</v>
      </c>
    </row>
    <row r="482" spans="2:51" s="13" customFormat="1" ht="13.5">
      <c r="B482" s="228"/>
      <c r="C482" s="229"/>
      <c r="D482" s="219" t="s">
        <v>198</v>
      </c>
      <c r="E482" s="230" t="s">
        <v>21</v>
      </c>
      <c r="F482" s="231" t="s">
        <v>116</v>
      </c>
      <c r="G482" s="229"/>
      <c r="H482" s="232">
        <v>126</v>
      </c>
      <c r="I482" s="233"/>
      <c r="J482" s="229"/>
      <c r="K482" s="229"/>
      <c r="L482" s="234"/>
      <c r="M482" s="235"/>
      <c r="N482" s="236"/>
      <c r="O482" s="236"/>
      <c r="P482" s="236"/>
      <c r="Q482" s="236"/>
      <c r="R482" s="236"/>
      <c r="S482" s="236"/>
      <c r="T482" s="237"/>
      <c r="AT482" s="238" t="s">
        <v>198</v>
      </c>
      <c r="AU482" s="238" t="s">
        <v>83</v>
      </c>
      <c r="AV482" s="13" t="s">
        <v>83</v>
      </c>
      <c r="AW482" s="13" t="s">
        <v>37</v>
      </c>
      <c r="AX482" s="13" t="s">
        <v>74</v>
      </c>
      <c r="AY482" s="238" t="s">
        <v>189</v>
      </c>
    </row>
    <row r="483" spans="2:51" s="14" customFormat="1" ht="13.5">
      <c r="B483" s="239"/>
      <c r="C483" s="240"/>
      <c r="D483" s="219" t="s">
        <v>198</v>
      </c>
      <c r="E483" s="241" t="s">
        <v>21</v>
      </c>
      <c r="F483" s="242" t="s">
        <v>204</v>
      </c>
      <c r="G483" s="240"/>
      <c r="H483" s="243">
        <v>126</v>
      </c>
      <c r="I483" s="244"/>
      <c r="J483" s="240"/>
      <c r="K483" s="240"/>
      <c r="L483" s="245"/>
      <c r="M483" s="246"/>
      <c r="N483" s="247"/>
      <c r="O483" s="247"/>
      <c r="P483" s="247"/>
      <c r="Q483" s="247"/>
      <c r="R483" s="247"/>
      <c r="S483" s="247"/>
      <c r="T483" s="248"/>
      <c r="AT483" s="249" t="s">
        <v>198</v>
      </c>
      <c r="AU483" s="249" t="s">
        <v>83</v>
      </c>
      <c r="AV483" s="14" t="s">
        <v>101</v>
      </c>
      <c r="AW483" s="14" t="s">
        <v>37</v>
      </c>
      <c r="AX483" s="14" t="s">
        <v>74</v>
      </c>
      <c r="AY483" s="249" t="s">
        <v>189</v>
      </c>
    </row>
    <row r="484" spans="2:51" s="15" customFormat="1" ht="13.5">
      <c r="B484" s="250"/>
      <c r="C484" s="251"/>
      <c r="D484" s="219" t="s">
        <v>198</v>
      </c>
      <c r="E484" s="252" t="s">
        <v>115</v>
      </c>
      <c r="F484" s="253" t="s">
        <v>205</v>
      </c>
      <c r="G484" s="251"/>
      <c r="H484" s="254">
        <v>126</v>
      </c>
      <c r="I484" s="255"/>
      <c r="J484" s="251"/>
      <c r="K484" s="251"/>
      <c r="L484" s="256"/>
      <c r="M484" s="257"/>
      <c r="N484" s="258"/>
      <c r="O484" s="258"/>
      <c r="P484" s="258"/>
      <c r="Q484" s="258"/>
      <c r="R484" s="258"/>
      <c r="S484" s="258"/>
      <c r="T484" s="259"/>
      <c r="AT484" s="260" t="s">
        <v>198</v>
      </c>
      <c r="AU484" s="260" t="s">
        <v>83</v>
      </c>
      <c r="AV484" s="15" t="s">
        <v>131</v>
      </c>
      <c r="AW484" s="15" t="s">
        <v>37</v>
      </c>
      <c r="AX484" s="15" t="s">
        <v>81</v>
      </c>
      <c r="AY484" s="260" t="s">
        <v>189</v>
      </c>
    </row>
    <row r="485" spans="2:65" s="1" customFormat="1" ht="16.5" customHeight="1">
      <c r="B485" s="42"/>
      <c r="C485" s="261" t="s">
        <v>517</v>
      </c>
      <c r="D485" s="261" t="s">
        <v>126</v>
      </c>
      <c r="E485" s="262" t="s">
        <v>518</v>
      </c>
      <c r="F485" s="263" t="s">
        <v>519</v>
      </c>
      <c r="G485" s="264" t="s">
        <v>484</v>
      </c>
      <c r="H485" s="265">
        <v>126</v>
      </c>
      <c r="I485" s="266"/>
      <c r="J485" s="267">
        <f>ROUND(I485*H485,2)</f>
        <v>0</v>
      </c>
      <c r="K485" s="263" t="s">
        <v>21</v>
      </c>
      <c r="L485" s="268"/>
      <c r="M485" s="269" t="s">
        <v>21</v>
      </c>
      <c r="N485" s="270" t="s">
        <v>45</v>
      </c>
      <c r="O485" s="43"/>
      <c r="P485" s="214">
        <f>O485*H485</f>
        <v>0</v>
      </c>
      <c r="Q485" s="214">
        <v>0.02</v>
      </c>
      <c r="R485" s="214">
        <f>Q485*H485</f>
        <v>2.52</v>
      </c>
      <c r="S485" s="214">
        <v>0</v>
      </c>
      <c r="T485" s="215">
        <f>S485*H485</f>
        <v>0</v>
      </c>
      <c r="AR485" s="25" t="s">
        <v>389</v>
      </c>
      <c r="AT485" s="25" t="s">
        <v>126</v>
      </c>
      <c r="AU485" s="25" t="s">
        <v>83</v>
      </c>
      <c r="AY485" s="25" t="s">
        <v>189</v>
      </c>
      <c r="BE485" s="216">
        <f>IF(N485="základní",J485,0)</f>
        <v>0</v>
      </c>
      <c r="BF485" s="216">
        <f>IF(N485="snížená",J485,0)</f>
        <v>0</v>
      </c>
      <c r="BG485" s="216">
        <f>IF(N485="zákl. přenesená",J485,0)</f>
        <v>0</v>
      </c>
      <c r="BH485" s="216">
        <f>IF(N485="sníž. přenesená",J485,0)</f>
        <v>0</v>
      </c>
      <c r="BI485" s="216">
        <f>IF(N485="nulová",J485,0)</f>
        <v>0</v>
      </c>
      <c r="BJ485" s="25" t="s">
        <v>81</v>
      </c>
      <c r="BK485" s="216">
        <f>ROUND(I485*H485,2)</f>
        <v>0</v>
      </c>
      <c r="BL485" s="25" t="s">
        <v>216</v>
      </c>
      <c r="BM485" s="25" t="s">
        <v>520</v>
      </c>
    </row>
    <row r="486" spans="2:51" s="12" customFormat="1" ht="13.5">
      <c r="B486" s="217"/>
      <c r="C486" s="218"/>
      <c r="D486" s="219" t="s">
        <v>198</v>
      </c>
      <c r="E486" s="220" t="s">
        <v>21</v>
      </c>
      <c r="F486" s="221" t="s">
        <v>521</v>
      </c>
      <c r="G486" s="218"/>
      <c r="H486" s="220" t="s">
        <v>21</v>
      </c>
      <c r="I486" s="222"/>
      <c r="J486" s="218"/>
      <c r="K486" s="218"/>
      <c r="L486" s="223"/>
      <c r="M486" s="224"/>
      <c r="N486" s="225"/>
      <c r="O486" s="225"/>
      <c r="P486" s="225"/>
      <c r="Q486" s="225"/>
      <c r="R486" s="225"/>
      <c r="S486" s="225"/>
      <c r="T486" s="226"/>
      <c r="AT486" s="227" t="s">
        <v>198</v>
      </c>
      <c r="AU486" s="227" t="s">
        <v>83</v>
      </c>
      <c r="AV486" s="12" t="s">
        <v>81</v>
      </c>
      <c r="AW486" s="12" t="s">
        <v>37</v>
      </c>
      <c r="AX486" s="12" t="s">
        <v>74</v>
      </c>
      <c r="AY486" s="227" t="s">
        <v>189</v>
      </c>
    </row>
    <row r="487" spans="2:51" s="13" customFormat="1" ht="13.5">
      <c r="B487" s="228"/>
      <c r="C487" s="229"/>
      <c r="D487" s="219" t="s">
        <v>198</v>
      </c>
      <c r="E487" s="230" t="s">
        <v>21</v>
      </c>
      <c r="F487" s="231" t="s">
        <v>21</v>
      </c>
      <c r="G487" s="229"/>
      <c r="H487" s="232">
        <v>0</v>
      </c>
      <c r="I487" s="233"/>
      <c r="J487" s="229"/>
      <c r="K487" s="229"/>
      <c r="L487" s="234"/>
      <c r="M487" s="235"/>
      <c r="N487" s="236"/>
      <c r="O487" s="236"/>
      <c r="P487" s="236"/>
      <c r="Q487" s="236"/>
      <c r="R487" s="236"/>
      <c r="S487" s="236"/>
      <c r="T487" s="237"/>
      <c r="AT487" s="238" t="s">
        <v>198</v>
      </c>
      <c r="AU487" s="238" t="s">
        <v>83</v>
      </c>
      <c r="AV487" s="13" t="s">
        <v>83</v>
      </c>
      <c r="AW487" s="13" t="s">
        <v>37</v>
      </c>
      <c r="AX487" s="13" t="s">
        <v>74</v>
      </c>
      <c r="AY487" s="238" t="s">
        <v>189</v>
      </c>
    </row>
    <row r="488" spans="2:51" s="12" customFormat="1" ht="13.5">
      <c r="B488" s="217"/>
      <c r="C488" s="218"/>
      <c r="D488" s="219" t="s">
        <v>198</v>
      </c>
      <c r="E488" s="220" t="s">
        <v>21</v>
      </c>
      <c r="F488" s="221" t="s">
        <v>515</v>
      </c>
      <c r="G488" s="218"/>
      <c r="H488" s="220" t="s">
        <v>21</v>
      </c>
      <c r="I488" s="222"/>
      <c r="J488" s="218"/>
      <c r="K488" s="218"/>
      <c r="L488" s="223"/>
      <c r="M488" s="224"/>
      <c r="N488" s="225"/>
      <c r="O488" s="225"/>
      <c r="P488" s="225"/>
      <c r="Q488" s="225"/>
      <c r="R488" s="225"/>
      <c r="S488" s="225"/>
      <c r="T488" s="226"/>
      <c r="AT488" s="227" t="s">
        <v>198</v>
      </c>
      <c r="AU488" s="227" t="s">
        <v>83</v>
      </c>
      <c r="AV488" s="12" t="s">
        <v>81</v>
      </c>
      <c r="AW488" s="12" t="s">
        <v>37</v>
      </c>
      <c r="AX488" s="12" t="s">
        <v>74</v>
      </c>
      <c r="AY488" s="227" t="s">
        <v>189</v>
      </c>
    </row>
    <row r="489" spans="2:51" s="13" customFormat="1" ht="13.5">
      <c r="B489" s="228"/>
      <c r="C489" s="229"/>
      <c r="D489" s="219" t="s">
        <v>198</v>
      </c>
      <c r="E489" s="230" t="s">
        <v>21</v>
      </c>
      <c r="F489" s="231" t="s">
        <v>115</v>
      </c>
      <c r="G489" s="229"/>
      <c r="H489" s="232">
        <v>126</v>
      </c>
      <c r="I489" s="233"/>
      <c r="J489" s="229"/>
      <c r="K489" s="229"/>
      <c r="L489" s="234"/>
      <c r="M489" s="235"/>
      <c r="N489" s="236"/>
      <c r="O489" s="236"/>
      <c r="P489" s="236"/>
      <c r="Q489" s="236"/>
      <c r="R489" s="236"/>
      <c r="S489" s="236"/>
      <c r="T489" s="237"/>
      <c r="AT489" s="238" t="s">
        <v>198</v>
      </c>
      <c r="AU489" s="238" t="s">
        <v>83</v>
      </c>
      <c r="AV489" s="13" t="s">
        <v>83</v>
      </c>
      <c r="AW489" s="13" t="s">
        <v>37</v>
      </c>
      <c r="AX489" s="13" t="s">
        <v>74</v>
      </c>
      <c r="AY489" s="238" t="s">
        <v>189</v>
      </c>
    </row>
    <row r="490" spans="2:51" s="15" customFormat="1" ht="13.5">
      <c r="B490" s="250"/>
      <c r="C490" s="251"/>
      <c r="D490" s="219" t="s">
        <v>198</v>
      </c>
      <c r="E490" s="252" t="s">
        <v>21</v>
      </c>
      <c r="F490" s="253" t="s">
        <v>205</v>
      </c>
      <c r="G490" s="251"/>
      <c r="H490" s="254">
        <v>126</v>
      </c>
      <c r="I490" s="255"/>
      <c r="J490" s="251"/>
      <c r="K490" s="251"/>
      <c r="L490" s="256"/>
      <c r="M490" s="257"/>
      <c r="N490" s="258"/>
      <c r="O490" s="258"/>
      <c r="P490" s="258"/>
      <c r="Q490" s="258"/>
      <c r="R490" s="258"/>
      <c r="S490" s="258"/>
      <c r="T490" s="259"/>
      <c r="AT490" s="260" t="s">
        <v>198</v>
      </c>
      <c r="AU490" s="260" t="s">
        <v>83</v>
      </c>
      <c r="AV490" s="15" t="s">
        <v>131</v>
      </c>
      <c r="AW490" s="15" t="s">
        <v>37</v>
      </c>
      <c r="AX490" s="15" t="s">
        <v>81</v>
      </c>
      <c r="AY490" s="260" t="s">
        <v>189</v>
      </c>
    </row>
    <row r="491" spans="2:65" s="1" customFormat="1" ht="16.5" customHeight="1">
      <c r="B491" s="42"/>
      <c r="C491" s="261" t="s">
        <v>522</v>
      </c>
      <c r="D491" s="261" t="s">
        <v>126</v>
      </c>
      <c r="E491" s="262" t="s">
        <v>523</v>
      </c>
      <c r="F491" s="263" t="s">
        <v>524</v>
      </c>
      <c r="G491" s="264" t="s">
        <v>484</v>
      </c>
      <c r="H491" s="265">
        <v>44</v>
      </c>
      <c r="I491" s="266"/>
      <c r="J491" s="267">
        <f>ROUND(I491*H491,2)</f>
        <v>0</v>
      </c>
      <c r="K491" s="263" t="s">
        <v>21</v>
      </c>
      <c r="L491" s="268"/>
      <c r="M491" s="269" t="s">
        <v>21</v>
      </c>
      <c r="N491" s="270" t="s">
        <v>45</v>
      </c>
      <c r="O491" s="43"/>
      <c r="P491" s="214">
        <f>O491*H491</f>
        <v>0</v>
      </c>
      <c r="Q491" s="214">
        <v>0.005</v>
      </c>
      <c r="R491" s="214">
        <f>Q491*H491</f>
        <v>0.22</v>
      </c>
      <c r="S491" s="214">
        <v>0</v>
      </c>
      <c r="T491" s="215">
        <f>S491*H491</f>
        <v>0</v>
      </c>
      <c r="AR491" s="25" t="s">
        <v>389</v>
      </c>
      <c r="AT491" s="25" t="s">
        <v>126</v>
      </c>
      <c r="AU491" s="25" t="s">
        <v>83</v>
      </c>
      <c r="AY491" s="25" t="s">
        <v>189</v>
      </c>
      <c r="BE491" s="216">
        <f>IF(N491="základní",J491,0)</f>
        <v>0</v>
      </c>
      <c r="BF491" s="216">
        <f>IF(N491="snížená",J491,0)</f>
        <v>0</v>
      </c>
      <c r="BG491" s="216">
        <f>IF(N491="zákl. přenesená",J491,0)</f>
        <v>0</v>
      </c>
      <c r="BH491" s="216">
        <f>IF(N491="sníž. přenesená",J491,0)</f>
        <v>0</v>
      </c>
      <c r="BI491" s="216">
        <f>IF(N491="nulová",J491,0)</f>
        <v>0</v>
      </c>
      <c r="BJ491" s="25" t="s">
        <v>81</v>
      </c>
      <c r="BK491" s="216">
        <f>ROUND(I491*H491,2)</f>
        <v>0</v>
      </c>
      <c r="BL491" s="25" t="s">
        <v>216</v>
      </c>
      <c r="BM491" s="25" t="s">
        <v>525</v>
      </c>
    </row>
    <row r="492" spans="2:51" s="12" customFormat="1" ht="13.5">
      <c r="B492" s="217"/>
      <c r="C492" s="218"/>
      <c r="D492" s="219" t="s">
        <v>198</v>
      </c>
      <c r="E492" s="220" t="s">
        <v>21</v>
      </c>
      <c r="F492" s="221" t="s">
        <v>526</v>
      </c>
      <c r="G492" s="218"/>
      <c r="H492" s="220" t="s">
        <v>21</v>
      </c>
      <c r="I492" s="222"/>
      <c r="J492" s="218"/>
      <c r="K492" s="218"/>
      <c r="L492" s="223"/>
      <c r="M492" s="224"/>
      <c r="N492" s="225"/>
      <c r="O492" s="225"/>
      <c r="P492" s="225"/>
      <c r="Q492" s="225"/>
      <c r="R492" s="225"/>
      <c r="S492" s="225"/>
      <c r="T492" s="226"/>
      <c r="AT492" s="227" t="s">
        <v>198</v>
      </c>
      <c r="AU492" s="227" t="s">
        <v>83</v>
      </c>
      <c r="AV492" s="12" t="s">
        <v>81</v>
      </c>
      <c r="AW492" s="12" t="s">
        <v>37</v>
      </c>
      <c r="AX492" s="12" t="s">
        <v>74</v>
      </c>
      <c r="AY492" s="227" t="s">
        <v>189</v>
      </c>
    </row>
    <row r="493" spans="2:51" s="13" customFormat="1" ht="13.5">
      <c r="B493" s="228"/>
      <c r="C493" s="229"/>
      <c r="D493" s="219" t="s">
        <v>198</v>
      </c>
      <c r="E493" s="230" t="s">
        <v>21</v>
      </c>
      <c r="F493" s="231" t="s">
        <v>21</v>
      </c>
      <c r="G493" s="229"/>
      <c r="H493" s="232">
        <v>0</v>
      </c>
      <c r="I493" s="233"/>
      <c r="J493" s="229"/>
      <c r="K493" s="229"/>
      <c r="L493" s="234"/>
      <c r="M493" s="235"/>
      <c r="N493" s="236"/>
      <c r="O493" s="236"/>
      <c r="P493" s="236"/>
      <c r="Q493" s="236"/>
      <c r="R493" s="236"/>
      <c r="S493" s="236"/>
      <c r="T493" s="237"/>
      <c r="AT493" s="238" t="s">
        <v>198</v>
      </c>
      <c r="AU493" s="238" t="s">
        <v>83</v>
      </c>
      <c r="AV493" s="13" t="s">
        <v>83</v>
      </c>
      <c r="AW493" s="13" t="s">
        <v>37</v>
      </c>
      <c r="AX493" s="13" t="s">
        <v>74</v>
      </c>
      <c r="AY493" s="238" t="s">
        <v>189</v>
      </c>
    </row>
    <row r="494" spans="2:51" s="12" customFormat="1" ht="13.5">
      <c r="B494" s="217"/>
      <c r="C494" s="218"/>
      <c r="D494" s="219" t="s">
        <v>198</v>
      </c>
      <c r="E494" s="220" t="s">
        <v>21</v>
      </c>
      <c r="F494" s="221" t="s">
        <v>515</v>
      </c>
      <c r="G494" s="218"/>
      <c r="H494" s="220" t="s">
        <v>21</v>
      </c>
      <c r="I494" s="222"/>
      <c r="J494" s="218"/>
      <c r="K494" s="218"/>
      <c r="L494" s="223"/>
      <c r="M494" s="224"/>
      <c r="N494" s="225"/>
      <c r="O494" s="225"/>
      <c r="P494" s="225"/>
      <c r="Q494" s="225"/>
      <c r="R494" s="225"/>
      <c r="S494" s="225"/>
      <c r="T494" s="226"/>
      <c r="AT494" s="227" t="s">
        <v>198</v>
      </c>
      <c r="AU494" s="227" t="s">
        <v>83</v>
      </c>
      <c r="AV494" s="12" t="s">
        <v>81</v>
      </c>
      <c r="AW494" s="12" t="s">
        <v>37</v>
      </c>
      <c r="AX494" s="12" t="s">
        <v>74</v>
      </c>
      <c r="AY494" s="227" t="s">
        <v>189</v>
      </c>
    </row>
    <row r="495" spans="2:51" s="12" customFormat="1" ht="13.5">
      <c r="B495" s="217"/>
      <c r="C495" s="218"/>
      <c r="D495" s="219" t="s">
        <v>198</v>
      </c>
      <c r="E495" s="220" t="s">
        <v>21</v>
      </c>
      <c r="F495" s="221" t="s">
        <v>458</v>
      </c>
      <c r="G495" s="218"/>
      <c r="H495" s="220" t="s">
        <v>21</v>
      </c>
      <c r="I495" s="222"/>
      <c r="J495" s="218"/>
      <c r="K495" s="218"/>
      <c r="L495" s="223"/>
      <c r="M495" s="224"/>
      <c r="N495" s="225"/>
      <c r="O495" s="225"/>
      <c r="P495" s="225"/>
      <c r="Q495" s="225"/>
      <c r="R495" s="225"/>
      <c r="S495" s="225"/>
      <c r="T495" s="226"/>
      <c r="AT495" s="227" t="s">
        <v>198</v>
      </c>
      <c r="AU495" s="227" t="s">
        <v>83</v>
      </c>
      <c r="AV495" s="12" t="s">
        <v>81</v>
      </c>
      <c r="AW495" s="12" t="s">
        <v>37</v>
      </c>
      <c r="AX495" s="12" t="s">
        <v>74</v>
      </c>
      <c r="AY495" s="227" t="s">
        <v>189</v>
      </c>
    </row>
    <row r="496" spans="2:51" s="12" customFormat="1" ht="13.5">
      <c r="B496" s="217"/>
      <c r="C496" s="218"/>
      <c r="D496" s="219" t="s">
        <v>198</v>
      </c>
      <c r="E496" s="220" t="s">
        <v>21</v>
      </c>
      <c r="F496" s="221" t="s">
        <v>516</v>
      </c>
      <c r="G496" s="218"/>
      <c r="H496" s="220" t="s">
        <v>21</v>
      </c>
      <c r="I496" s="222"/>
      <c r="J496" s="218"/>
      <c r="K496" s="218"/>
      <c r="L496" s="223"/>
      <c r="M496" s="224"/>
      <c r="N496" s="225"/>
      <c r="O496" s="225"/>
      <c r="P496" s="225"/>
      <c r="Q496" s="225"/>
      <c r="R496" s="225"/>
      <c r="S496" s="225"/>
      <c r="T496" s="226"/>
      <c r="AT496" s="227" t="s">
        <v>198</v>
      </c>
      <c r="AU496" s="227" t="s">
        <v>83</v>
      </c>
      <c r="AV496" s="12" t="s">
        <v>81</v>
      </c>
      <c r="AW496" s="12" t="s">
        <v>37</v>
      </c>
      <c r="AX496" s="12" t="s">
        <v>74</v>
      </c>
      <c r="AY496" s="227" t="s">
        <v>189</v>
      </c>
    </row>
    <row r="497" spans="2:51" s="12" customFormat="1" ht="13.5">
      <c r="B497" s="217"/>
      <c r="C497" s="218"/>
      <c r="D497" s="219" t="s">
        <v>198</v>
      </c>
      <c r="E497" s="220" t="s">
        <v>21</v>
      </c>
      <c r="F497" s="221" t="s">
        <v>202</v>
      </c>
      <c r="G497" s="218"/>
      <c r="H497" s="220" t="s">
        <v>21</v>
      </c>
      <c r="I497" s="222"/>
      <c r="J497" s="218"/>
      <c r="K497" s="218"/>
      <c r="L497" s="223"/>
      <c r="M497" s="224"/>
      <c r="N497" s="225"/>
      <c r="O497" s="225"/>
      <c r="P497" s="225"/>
      <c r="Q497" s="225"/>
      <c r="R497" s="225"/>
      <c r="S497" s="225"/>
      <c r="T497" s="226"/>
      <c r="AT497" s="227" t="s">
        <v>198</v>
      </c>
      <c r="AU497" s="227" t="s">
        <v>83</v>
      </c>
      <c r="AV497" s="12" t="s">
        <v>81</v>
      </c>
      <c r="AW497" s="12" t="s">
        <v>37</v>
      </c>
      <c r="AX497" s="12" t="s">
        <v>74</v>
      </c>
      <c r="AY497" s="227" t="s">
        <v>189</v>
      </c>
    </row>
    <row r="498" spans="2:51" s="13" customFormat="1" ht="13.5">
      <c r="B498" s="228"/>
      <c r="C498" s="229"/>
      <c r="D498" s="219" t="s">
        <v>198</v>
      </c>
      <c r="E498" s="230" t="s">
        <v>21</v>
      </c>
      <c r="F498" s="231" t="s">
        <v>122</v>
      </c>
      <c r="G498" s="229"/>
      <c r="H498" s="232">
        <v>40</v>
      </c>
      <c r="I498" s="233"/>
      <c r="J498" s="229"/>
      <c r="K498" s="229"/>
      <c r="L498" s="234"/>
      <c r="M498" s="235"/>
      <c r="N498" s="236"/>
      <c r="O498" s="236"/>
      <c r="P498" s="236"/>
      <c r="Q498" s="236"/>
      <c r="R498" s="236"/>
      <c r="S498" s="236"/>
      <c r="T498" s="237"/>
      <c r="AT498" s="238" t="s">
        <v>198</v>
      </c>
      <c r="AU498" s="238" t="s">
        <v>83</v>
      </c>
      <c r="AV498" s="13" t="s">
        <v>83</v>
      </c>
      <c r="AW498" s="13" t="s">
        <v>37</v>
      </c>
      <c r="AX498" s="13" t="s">
        <v>74</v>
      </c>
      <c r="AY498" s="238" t="s">
        <v>189</v>
      </c>
    </row>
    <row r="499" spans="2:51" s="14" customFormat="1" ht="13.5">
      <c r="B499" s="239"/>
      <c r="C499" s="240"/>
      <c r="D499" s="219" t="s">
        <v>198</v>
      </c>
      <c r="E499" s="241" t="s">
        <v>21</v>
      </c>
      <c r="F499" s="242" t="s">
        <v>204</v>
      </c>
      <c r="G499" s="240"/>
      <c r="H499" s="243">
        <v>40</v>
      </c>
      <c r="I499" s="244"/>
      <c r="J499" s="240"/>
      <c r="K499" s="240"/>
      <c r="L499" s="245"/>
      <c r="M499" s="246"/>
      <c r="N499" s="247"/>
      <c r="O499" s="247"/>
      <c r="P499" s="247"/>
      <c r="Q499" s="247"/>
      <c r="R499" s="247"/>
      <c r="S499" s="247"/>
      <c r="T499" s="248"/>
      <c r="AT499" s="249" t="s">
        <v>198</v>
      </c>
      <c r="AU499" s="249" t="s">
        <v>83</v>
      </c>
      <c r="AV499" s="14" t="s">
        <v>101</v>
      </c>
      <c r="AW499" s="14" t="s">
        <v>37</v>
      </c>
      <c r="AX499" s="14" t="s">
        <v>74</v>
      </c>
      <c r="AY499" s="249" t="s">
        <v>189</v>
      </c>
    </row>
    <row r="500" spans="2:51" s="15" customFormat="1" ht="13.5">
      <c r="B500" s="250"/>
      <c r="C500" s="251"/>
      <c r="D500" s="219" t="s">
        <v>198</v>
      </c>
      <c r="E500" s="252" t="s">
        <v>121</v>
      </c>
      <c r="F500" s="253" t="s">
        <v>205</v>
      </c>
      <c r="G500" s="251"/>
      <c r="H500" s="254">
        <v>40</v>
      </c>
      <c r="I500" s="255"/>
      <c r="J500" s="251"/>
      <c r="K500" s="251"/>
      <c r="L500" s="256"/>
      <c r="M500" s="257"/>
      <c r="N500" s="258"/>
      <c r="O500" s="258"/>
      <c r="P500" s="258"/>
      <c r="Q500" s="258"/>
      <c r="R500" s="258"/>
      <c r="S500" s="258"/>
      <c r="T500" s="259"/>
      <c r="AT500" s="260" t="s">
        <v>198</v>
      </c>
      <c r="AU500" s="260" t="s">
        <v>83</v>
      </c>
      <c r="AV500" s="15" t="s">
        <v>131</v>
      </c>
      <c r="AW500" s="15" t="s">
        <v>37</v>
      </c>
      <c r="AX500" s="15" t="s">
        <v>74</v>
      </c>
      <c r="AY500" s="260" t="s">
        <v>189</v>
      </c>
    </row>
    <row r="501" spans="2:51" s="13" customFormat="1" ht="13.5">
      <c r="B501" s="228"/>
      <c r="C501" s="229"/>
      <c r="D501" s="219" t="s">
        <v>198</v>
      </c>
      <c r="E501" s="230" t="s">
        <v>21</v>
      </c>
      <c r="F501" s="231" t="s">
        <v>527</v>
      </c>
      <c r="G501" s="229"/>
      <c r="H501" s="232">
        <v>44</v>
      </c>
      <c r="I501" s="233"/>
      <c r="J501" s="229"/>
      <c r="K501" s="229"/>
      <c r="L501" s="234"/>
      <c r="M501" s="235"/>
      <c r="N501" s="236"/>
      <c r="O501" s="236"/>
      <c r="P501" s="236"/>
      <c r="Q501" s="236"/>
      <c r="R501" s="236"/>
      <c r="S501" s="236"/>
      <c r="T501" s="237"/>
      <c r="AT501" s="238" t="s">
        <v>198</v>
      </c>
      <c r="AU501" s="238" t="s">
        <v>83</v>
      </c>
      <c r="AV501" s="13" t="s">
        <v>83</v>
      </c>
      <c r="AW501" s="13" t="s">
        <v>37</v>
      </c>
      <c r="AX501" s="13" t="s">
        <v>81</v>
      </c>
      <c r="AY501" s="238" t="s">
        <v>189</v>
      </c>
    </row>
    <row r="502" spans="2:65" s="1" customFormat="1" ht="16.5" customHeight="1">
      <c r="B502" s="42"/>
      <c r="C502" s="261" t="s">
        <v>528</v>
      </c>
      <c r="D502" s="261" t="s">
        <v>126</v>
      </c>
      <c r="E502" s="262" t="s">
        <v>529</v>
      </c>
      <c r="F502" s="263" t="s">
        <v>530</v>
      </c>
      <c r="G502" s="264" t="s">
        <v>484</v>
      </c>
      <c r="H502" s="265">
        <v>255.2</v>
      </c>
      <c r="I502" s="266"/>
      <c r="J502" s="267">
        <f>ROUND(I502*H502,2)</f>
        <v>0</v>
      </c>
      <c r="K502" s="263" t="s">
        <v>21</v>
      </c>
      <c r="L502" s="268"/>
      <c r="M502" s="269" t="s">
        <v>21</v>
      </c>
      <c r="N502" s="270" t="s">
        <v>45</v>
      </c>
      <c r="O502" s="43"/>
      <c r="P502" s="214">
        <f>O502*H502</f>
        <v>0</v>
      </c>
      <c r="Q502" s="214">
        <v>0.005</v>
      </c>
      <c r="R502" s="214">
        <f>Q502*H502</f>
        <v>1.276</v>
      </c>
      <c r="S502" s="214">
        <v>0</v>
      </c>
      <c r="T502" s="215">
        <f>S502*H502</f>
        <v>0</v>
      </c>
      <c r="AR502" s="25" t="s">
        <v>389</v>
      </c>
      <c r="AT502" s="25" t="s">
        <v>126</v>
      </c>
      <c r="AU502" s="25" t="s">
        <v>83</v>
      </c>
      <c r="AY502" s="25" t="s">
        <v>189</v>
      </c>
      <c r="BE502" s="216">
        <f>IF(N502="základní",J502,0)</f>
        <v>0</v>
      </c>
      <c r="BF502" s="216">
        <f>IF(N502="snížená",J502,0)</f>
        <v>0</v>
      </c>
      <c r="BG502" s="216">
        <f>IF(N502="zákl. přenesená",J502,0)</f>
        <v>0</v>
      </c>
      <c r="BH502" s="216">
        <f>IF(N502="sníž. přenesená",J502,0)</f>
        <v>0</v>
      </c>
      <c r="BI502" s="216">
        <f>IF(N502="nulová",J502,0)</f>
        <v>0</v>
      </c>
      <c r="BJ502" s="25" t="s">
        <v>81</v>
      </c>
      <c r="BK502" s="216">
        <f>ROUND(I502*H502,2)</f>
        <v>0</v>
      </c>
      <c r="BL502" s="25" t="s">
        <v>216</v>
      </c>
      <c r="BM502" s="25" t="s">
        <v>531</v>
      </c>
    </row>
    <row r="503" spans="2:51" s="12" customFormat="1" ht="13.5">
      <c r="B503" s="217"/>
      <c r="C503" s="218"/>
      <c r="D503" s="219" t="s">
        <v>198</v>
      </c>
      <c r="E503" s="220" t="s">
        <v>21</v>
      </c>
      <c r="F503" s="221" t="s">
        <v>526</v>
      </c>
      <c r="G503" s="218"/>
      <c r="H503" s="220" t="s">
        <v>21</v>
      </c>
      <c r="I503" s="222"/>
      <c r="J503" s="218"/>
      <c r="K503" s="218"/>
      <c r="L503" s="223"/>
      <c r="M503" s="224"/>
      <c r="N503" s="225"/>
      <c r="O503" s="225"/>
      <c r="P503" s="225"/>
      <c r="Q503" s="225"/>
      <c r="R503" s="225"/>
      <c r="S503" s="225"/>
      <c r="T503" s="226"/>
      <c r="AT503" s="227" t="s">
        <v>198</v>
      </c>
      <c r="AU503" s="227" t="s">
        <v>83</v>
      </c>
      <c r="AV503" s="12" t="s">
        <v>81</v>
      </c>
      <c r="AW503" s="12" t="s">
        <v>37</v>
      </c>
      <c r="AX503" s="12" t="s">
        <v>74</v>
      </c>
      <c r="AY503" s="227" t="s">
        <v>189</v>
      </c>
    </row>
    <row r="504" spans="2:51" s="13" customFormat="1" ht="13.5">
      <c r="B504" s="228"/>
      <c r="C504" s="229"/>
      <c r="D504" s="219" t="s">
        <v>198</v>
      </c>
      <c r="E504" s="230" t="s">
        <v>21</v>
      </c>
      <c r="F504" s="231" t="s">
        <v>21</v>
      </c>
      <c r="G504" s="229"/>
      <c r="H504" s="232">
        <v>0</v>
      </c>
      <c r="I504" s="233"/>
      <c r="J504" s="229"/>
      <c r="K504" s="229"/>
      <c r="L504" s="234"/>
      <c r="M504" s="235"/>
      <c r="N504" s="236"/>
      <c r="O504" s="236"/>
      <c r="P504" s="236"/>
      <c r="Q504" s="236"/>
      <c r="R504" s="236"/>
      <c r="S504" s="236"/>
      <c r="T504" s="237"/>
      <c r="AT504" s="238" t="s">
        <v>198</v>
      </c>
      <c r="AU504" s="238" t="s">
        <v>83</v>
      </c>
      <c r="AV504" s="13" t="s">
        <v>83</v>
      </c>
      <c r="AW504" s="13" t="s">
        <v>37</v>
      </c>
      <c r="AX504" s="13" t="s">
        <v>74</v>
      </c>
      <c r="AY504" s="238" t="s">
        <v>189</v>
      </c>
    </row>
    <row r="505" spans="2:51" s="12" customFormat="1" ht="13.5">
      <c r="B505" s="217"/>
      <c r="C505" s="218"/>
      <c r="D505" s="219" t="s">
        <v>198</v>
      </c>
      <c r="E505" s="220" t="s">
        <v>21</v>
      </c>
      <c r="F505" s="221" t="s">
        <v>515</v>
      </c>
      <c r="G505" s="218"/>
      <c r="H505" s="220" t="s">
        <v>21</v>
      </c>
      <c r="I505" s="222"/>
      <c r="J505" s="218"/>
      <c r="K505" s="218"/>
      <c r="L505" s="223"/>
      <c r="M505" s="224"/>
      <c r="N505" s="225"/>
      <c r="O505" s="225"/>
      <c r="P505" s="225"/>
      <c r="Q505" s="225"/>
      <c r="R505" s="225"/>
      <c r="S505" s="225"/>
      <c r="T505" s="226"/>
      <c r="AT505" s="227" t="s">
        <v>198</v>
      </c>
      <c r="AU505" s="227" t="s">
        <v>83</v>
      </c>
      <c r="AV505" s="12" t="s">
        <v>81</v>
      </c>
      <c r="AW505" s="12" t="s">
        <v>37</v>
      </c>
      <c r="AX505" s="12" t="s">
        <v>74</v>
      </c>
      <c r="AY505" s="227" t="s">
        <v>189</v>
      </c>
    </row>
    <row r="506" spans="2:51" s="12" customFormat="1" ht="13.5">
      <c r="B506" s="217"/>
      <c r="C506" s="218"/>
      <c r="D506" s="219" t="s">
        <v>198</v>
      </c>
      <c r="E506" s="220" t="s">
        <v>21</v>
      </c>
      <c r="F506" s="221" t="s">
        <v>458</v>
      </c>
      <c r="G506" s="218"/>
      <c r="H506" s="220" t="s">
        <v>21</v>
      </c>
      <c r="I506" s="222"/>
      <c r="J506" s="218"/>
      <c r="K506" s="218"/>
      <c r="L506" s="223"/>
      <c r="M506" s="224"/>
      <c r="N506" s="225"/>
      <c r="O506" s="225"/>
      <c r="P506" s="225"/>
      <c r="Q506" s="225"/>
      <c r="R506" s="225"/>
      <c r="S506" s="225"/>
      <c r="T506" s="226"/>
      <c r="AT506" s="227" t="s">
        <v>198</v>
      </c>
      <c r="AU506" s="227" t="s">
        <v>83</v>
      </c>
      <c r="AV506" s="12" t="s">
        <v>81</v>
      </c>
      <c r="AW506" s="12" t="s">
        <v>37</v>
      </c>
      <c r="AX506" s="12" t="s">
        <v>74</v>
      </c>
      <c r="AY506" s="227" t="s">
        <v>189</v>
      </c>
    </row>
    <row r="507" spans="2:51" s="12" customFormat="1" ht="13.5">
      <c r="B507" s="217"/>
      <c r="C507" s="218"/>
      <c r="D507" s="219" t="s">
        <v>198</v>
      </c>
      <c r="E507" s="220" t="s">
        <v>21</v>
      </c>
      <c r="F507" s="221" t="s">
        <v>516</v>
      </c>
      <c r="G507" s="218"/>
      <c r="H507" s="220" t="s">
        <v>21</v>
      </c>
      <c r="I507" s="222"/>
      <c r="J507" s="218"/>
      <c r="K507" s="218"/>
      <c r="L507" s="223"/>
      <c r="M507" s="224"/>
      <c r="N507" s="225"/>
      <c r="O507" s="225"/>
      <c r="P507" s="225"/>
      <c r="Q507" s="225"/>
      <c r="R507" s="225"/>
      <c r="S507" s="225"/>
      <c r="T507" s="226"/>
      <c r="AT507" s="227" t="s">
        <v>198</v>
      </c>
      <c r="AU507" s="227" t="s">
        <v>83</v>
      </c>
      <c r="AV507" s="12" t="s">
        <v>81</v>
      </c>
      <c r="AW507" s="12" t="s">
        <v>37</v>
      </c>
      <c r="AX507" s="12" t="s">
        <v>74</v>
      </c>
      <c r="AY507" s="227" t="s">
        <v>189</v>
      </c>
    </row>
    <row r="508" spans="2:51" s="12" customFormat="1" ht="13.5">
      <c r="B508" s="217"/>
      <c r="C508" s="218"/>
      <c r="D508" s="219" t="s">
        <v>198</v>
      </c>
      <c r="E508" s="220" t="s">
        <v>21</v>
      </c>
      <c r="F508" s="221" t="s">
        <v>202</v>
      </c>
      <c r="G508" s="218"/>
      <c r="H508" s="220" t="s">
        <v>21</v>
      </c>
      <c r="I508" s="222"/>
      <c r="J508" s="218"/>
      <c r="K508" s="218"/>
      <c r="L508" s="223"/>
      <c r="M508" s="224"/>
      <c r="N508" s="225"/>
      <c r="O508" s="225"/>
      <c r="P508" s="225"/>
      <c r="Q508" s="225"/>
      <c r="R508" s="225"/>
      <c r="S508" s="225"/>
      <c r="T508" s="226"/>
      <c r="AT508" s="227" t="s">
        <v>198</v>
      </c>
      <c r="AU508" s="227" t="s">
        <v>83</v>
      </c>
      <c r="AV508" s="12" t="s">
        <v>81</v>
      </c>
      <c r="AW508" s="12" t="s">
        <v>37</v>
      </c>
      <c r="AX508" s="12" t="s">
        <v>74</v>
      </c>
      <c r="AY508" s="227" t="s">
        <v>189</v>
      </c>
    </row>
    <row r="509" spans="2:51" s="13" customFormat="1" ht="13.5">
      <c r="B509" s="228"/>
      <c r="C509" s="229"/>
      <c r="D509" s="219" t="s">
        <v>198</v>
      </c>
      <c r="E509" s="230" t="s">
        <v>21</v>
      </c>
      <c r="F509" s="231" t="s">
        <v>119</v>
      </c>
      <c r="G509" s="229"/>
      <c r="H509" s="232">
        <v>232</v>
      </c>
      <c r="I509" s="233"/>
      <c r="J509" s="229"/>
      <c r="K509" s="229"/>
      <c r="L509" s="234"/>
      <c r="M509" s="235"/>
      <c r="N509" s="236"/>
      <c r="O509" s="236"/>
      <c r="P509" s="236"/>
      <c r="Q509" s="236"/>
      <c r="R509" s="236"/>
      <c r="S509" s="236"/>
      <c r="T509" s="237"/>
      <c r="AT509" s="238" t="s">
        <v>198</v>
      </c>
      <c r="AU509" s="238" t="s">
        <v>83</v>
      </c>
      <c r="AV509" s="13" t="s">
        <v>83</v>
      </c>
      <c r="AW509" s="13" t="s">
        <v>37</v>
      </c>
      <c r="AX509" s="13" t="s">
        <v>74</v>
      </c>
      <c r="AY509" s="238" t="s">
        <v>189</v>
      </c>
    </row>
    <row r="510" spans="2:51" s="14" customFormat="1" ht="13.5">
      <c r="B510" s="239"/>
      <c r="C510" s="240"/>
      <c r="D510" s="219" t="s">
        <v>198</v>
      </c>
      <c r="E510" s="241" t="s">
        <v>21</v>
      </c>
      <c r="F510" s="242" t="s">
        <v>204</v>
      </c>
      <c r="G510" s="240"/>
      <c r="H510" s="243">
        <v>232</v>
      </c>
      <c r="I510" s="244"/>
      <c r="J510" s="240"/>
      <c r="K510" s="240"/>
      <c r="L510" s="245"/>
      <c r="M510" s="246"/>
      <c r="N510" s="247"/>
      <c r="O510" s="247"/>
      <c r="P510" s="247"/>
      <c r="Q510" s="247"/>
      <c r="R510" s="247"/>
      <c r="S510" s="247"/>
      <c r="T510" s="248"/>
      <c r="AT510" s="249" t="s">
        <v>198</v>
      </c>
      <c r="AU510" s="249" t="s">
        <v>83</v>
      </c>
      <c r="AV510" s="14" t="s">
        <v>101</v>
      </c>
      <c r="AW510" s="14" t="s">
        <v>37</v>
      </c>
      <c r="AX510" s="14" t="s">
        <v>74</v>
      </c>
      <c r="AY510" s="249" t="s">
        <v>189</v>
      </c>
    </row>
    <row r="511" spans="2:51" s="15" customFormat="1" ht="13.5">
      <c r="B511" s="250"/>
      <c r="C511" s="251"/>
      <c r="D511" s="219" t="s">
        <v>198</v>
      </c>
      <c r="E511" s="252" t="s">
        <v>118</v>
      </c>
      <c r="F511" s="253" t="s">
        <v>205</v>
      </c>
      <c r="G511" s="251"/>
      <c r="H511" s="254">
        <v>232</v>
      </c>
      <c r="I511" s="255"/>
      <c r="J511" s="251"/>
      <c r="K511" s="251"/>
      <c r="L511" s="256"/>
      <c r="M511" s="257"/>
      <c r="N511" s="258"/>
      <c r="O511" s="258"/>
      <c r="P511" s="258"/>
      <c r="Q511" s="258"/>
      <c r="R511" s="258"/>
      <c r="S511" s="258"/>
      <c r="T511" s="259"/>
      <c r="AT511" s="260" t="s">
        <v>198</v>
      </c>
      <c r="AU511" s="260" t="s">
        <v>83</v>
      </c>
      <c r="AV511" s="15" t="s">
        <v>131</v>
      </c>
      <c r="AW511" s="15" t="s">
        <v>37</v>
      </c>
      <c r="AX511" s="15" t="s">
        <v>74</v>
      </c>
      <c r="AY511" s="260" t="s">
        <v>189</v>
      </c>
    </row>
    <row r="512" spans="2:51" s="13" customFormat="1" ht="13.5">
      <c r="B512" s="228"/>
      <c r="C512" s="229"/>
      <c r="D512" s="219" t="s">
        <v>198</v>
      </c>
      <c r="E512" s="230" t="s">
        <v>21</v>
      </c>
      <c r="F512" s="231" t="s">
        <v>532</v>
      </c>
      <c r="G512" s="229"/>
      <c r="H512" s="232">
        <v>255.2</v>
      </c>
      <c r="I512" s="233"/>
      <c r="J512" s="229"/>
      <c r="K512" s="229"/>
      <c r="L512" s="234"/>
      <c r="M512" s="235"/>
      <c r="N512" s="236"/>
      <c r="O512" s="236"/>
      <c r="P512" s="236"/>
      <c r="Q512" s="236"/>
      <c r="R512" s="236"/>
      <c r="S512" s="236"/>
      <c r="T512" s="237"/>
      <c r="AT512" s="238" t="s">
        <v>198</v>
      </c>
      <c r="AU512" s="238" t="s">
        <v>83</v>
      </c>
      <c r="AV512" s="13" t="s">
        <v>83</v>
      </c>
      <c r="AW512" s="13" t="s">
        <v>37</v>
      </c>
      <c r="AX512" s="13" t="s">
        <v>81</v>
      </c>
      <c r="AY512" s="238" t="s">
        <v>189</v>
      </c>
    </row>
    <row r="513" spans="2:65" s="1" customFormat="1" ht="16.5" customHeight="1">
      <c r="B513" s="42"/>
      <c r="C513" s="205" t="s">
        <v>533</v>
      </c>
      <c r="D513" s="205" t="s">
        <v>193</v>
      </c>
      <c r="E513" s="206" t="s">
        <v>534</v>
      </c>
      <c r="F513" s="207" t="s">
        <v>535</v>
      </c>
      <c r="G513" s="208" t="s">
        <v>536</v>
      </c>
      <c r="H513" s="209">
        <v>258</v>
      </c>
      <c r="I513" s="210"/>
      <c r="J513" s="211">
        <f>ROUND(I513*H513,2)</f>
        <v>0</v>
      </c>
      <c r="K513" s="207" t="s">
        <v>21</v>
      </c>
      <c r="L513" s="62"/>
      <c r="M513" s="212" t="s">
        <v>21</v>
      </c>
      <c r="N513" s="213" t="s">
        <v>45</v>
      </c>
      <c r="O513" s="43"/>
      <c r="P513" s="214">
        <f>O513*H513</f>
        <v>0</v>
      </c>
      <c r="Q513" s="214">
        <v>0.001</v>
      </c>
      <c r="R513" s="214">
        <f>Q513*H513</f>
        <v>0.258</v>
      </c>
      <c r="S513" s="214">
        <v>0</v>
      </c>
      <c r="T513" s="215">
        <f>S513*H513</f>
        <v>0</v>
      </c>
      <c r="AR513" s="25" t="s">
        <v>216</v>
      </c>
      <c r="AT513" s="25" t="s">
        <v>193</v>
      </c>
      <c r="AU513" s="25" t="s">
        <v>83</v>
      </c>
      <c r="AY513" s="25" t="s">
        <v>189</v>
      </c>
      <c r="BE513" s="216">
        <f>IF(N513="základní",J513,0)</f>
        <v>0</v>
      </c>
      <c r="BF513" s="216">
        <f>IF(N513="snížená",J513,0)</f>
        <v>0</v>
      </c>
      <c r="BG513" s="216">
        <f>IF(N513="zákl. přenesená",J513,0)</f>
        <v>0</v>
      </c>
      <c r="BH513" s="216">
        <f>IF(N513="sníž. přenesená",J513,0)</f>
        <v>0</v>
      </c>
      <c r="BI513" s="216">
        <f>IF(N513="nulová",J513,0)</f>
        <v>0</v>
      </c>
      <c r="BJ513" s="25" t="s">
        <v>81</v>
      </c>
      <c r="BK513" s="216">
        <f>ROUND(I513*H513,2)</f>
        <v>0</v>
      </c>
      <c r="BL513" s="25" t="s">
        <v>216</v>
      </c>
      <c r="BM513" s="25" t="s">
        <v>537</v>
      </c>
    </row>
    <row r="514" spans="2:51" s="12" customFormat="1" ht="13.5">
      <c r="B514" s="217"/>
      <c r="C514" s="218"/>
      <c r="D514" s="219" t="s">
        <v>198</v>
      </c>
      <c r="E514" s="220" t="s">
        <v>21</v>
      </c>
      <c r="F514" s="221" t="s">
        <v>538</v>
      </c>
      <c r="G514" s="218"/>
      <c r="H514" s="220" t="s">
        <v>21</v>
      </c>
      <c r="I514" s="222"/>
      <c r="J514" s="218"/>
      <c r="K514" s="218"/>
      <c r="L514" s="223"/>
      <c r="M514" s="224"/>
      <c r="N514" s="225"/>
      <c r="O514" s="225"/>
      <c r="P514" s="225"/>
      <c r="Q514" s="225"/>
      <c r="R514" s="225"/>
      <c r="S514" s="225"/>
      <c r="T514" s="226"/>
      <c r="AT514" s="227" t="s">
        <v>198</v>
      </c>
      <c r="AU514" s="227" t="s">
        <v>83</v>
      </c>
      <c r="AV514" s="12" t="s">
        <v>81</v>
      </c>
      <c r="AW514" s="12" t="s">
        <v>37</v>
      </c>
      <c r="AX514" s="12" t="s">
        <v>74</v>
      </c>
      <c r="AY514" s="227" t="s">
        <v>189</v>
      </c>
    </row>
    <row r="515" spans="2:51" s="13" customFormat="1" ht="13.5">
      <c r="B515" s="228"/>
      <c r="C515" s="229"/>
      <c r="D515" s="219" t="s">
        <v>198</v>
      </c>
      <c r="E515" s="230" t="s">
        <v>21</v>
      </c>
      <c r="F515" s="231" t="s">
        <v>21</v>
      </c>
      <c r="G515" s="229"/>
      <c r="H515" s="232">
        <v>0</v>
      </c>
      <c r="I515" s="233"/>
      <c r="J515" s="229"/>
      <c r="K515" s="229"/>
      <c r="L515" s="234"/>
      <c r="M515" s="235"/>
      <c r="N515" s="236"/>
      <c r="O515" s="236"/>
      <c r="P515" s="236"/>
      <c r="Q515" s="236"/>
      <c r="R515" s="236"/>
      <c r="S515" s="236"/>
      <c r="T515" s="237"/>
      <c r="AT515" s="238" t="s">
        <v>198</v>
      </c>
      <c r="AU515" s="238" t="s">
        <v>83</v>
      </c>
      <c r="AV515" s="13" t="s">
        <v>83</v>
      </c>
      <c r="AW515" s="13" t="s">
        <v>37</v>
      </c>
      <c r="AX515" s="13" t="s">
        <v>74</v>
      </c>
      <c r="AY515" s="238" t="s">
        <v>189</v>
      </c>
    </row>
    <row r="516" spans="2:51" s="12" customFormat="1" ht="13.5">
      <c r="B516" s="217"/>
      <c r="C516" s="218"/>
      <c r="D516" s="219" t="s">
        <v>198</v>
      </c>
      <c r="E516" s="220" t="s">
        <v>21</v>
      </c>
      <c r="F516" s="221" t="s">
        <v>458</v>
      </c>
      <c r="G516" s="218"/>
      <c r="H516" s="220" t="s">
        <v>21</v>
      </c>
      <c r="I516" s="222"/>
      <c r="J516" s="218"/>
      <c r="K516" s="218"/>
      <c r="L516" s="223"/>
      <c r="M516" s="224"/>
      <c r="N516" s="225"/>
      <c r="O516" s="225"/>
      <c r="P516" s="225"/>
      <c r="Q516" s="225"/>
      <c r="R516" s="225"/>
      <c r="S516" s="225"/>
      <c r="T516" s="226"/>
      <c r="AT516" s="227" t="s">
        <v>198</v>
      </c>
      <c r="AU516" s="227" t="s">
        <v>83</v>
      </c>
      <c r="AV516" s="12" t="s">
        <v>81</v>
      </c>
      <c r="AW516" s="12" t="s">
        <v>37</v>
      </c>
      <c r="AX516" s="12" t="s">
        <v>74</v>
      </c>
      <c r="AY516" s="227" t="s">
        <v>189</v>
      </c>
    </row>
    <row r="517" spans="2:51" s="12" customFormat="1" ht="13.5">
      <c r="B517" s="217"/>
      <c r="C517" s="218"/>
      <c r="D517" s="219" t="s">
        <v>198</v>
      </c>
      <c r="E517" s="220" t="s">
        <v>21</v>
      </c>
      <c r="F517" s="221" t="s">
        <v>516</v>
      </c>
      <c r="G517" s="218"/>
      <c r="H517" s="220" t="s">
        <v>21</v>
      </c>
      <c r="I517" s="222"/>
      <c r="J517" s="218"/>
      <c r="K517" s="218"/>
      <c r="L517" s="223"/>
      <c r="M517" s="224"/>
      <c r="N517" s="225"/>
      <c r="O517" s="225"/>
      <c r="P517" s="225"/>
      <c r="Q517" s="225"/>
      <c r="R517" s="225"/>
      <c r="S517" s="225"/>
      <c r="T517" s="226"/>
      <c r="AT517" s="227" t="s">
        <v>198</v>
      </c>
      <c r="AU517" s="227" t="s">
        <v>83</v>
      </c>
      <c r="AV517" s="12" t="s">
        <v>81</v>
      </c>
      <c r="AW517" s="12" t="s">
        <v>37</v>
      </c>
      <c r="AX517" s="12" t="s">
        <v>74</v>
      </c>
      <c r="AY517" s="227" t="s">
        <v>189</v>
      </c>
    </row>
    <row r="518" spans="2:51" s="12" customFormat="1" ht="13.5">
      <c r="B518" s="217"/>
      <c r="C518" s="218"/>
      <c r="D518" s="219" t="s">
        <v>198</v>
      </c>
      <c r="E518" s="220" t="s">
        <v>21</v>
      </c>
      <c r="F518" s="221" t="s">
        <v>202</v>
      </c>
      <c r="G518" s="218"/>
      <c r="H518" s="220" t="s">
        <v>21</v>
      </c>
      <c r="I518" s="222"/>
      <c r="J518" s="218"/>
      <c r="K518" s="218"/>
      <c r="L518" s="223"/>
      <c r="M518" s="224"/>
      <c r="N518" s="225"/>
      <c r="O518" s="225"/>
      <c r="P518" s="225"/>
      <c r="Q518" s="225"/>
      <c r="R518" s="225"/>
      <c r="S518" s="225"/>
      <c r="T518" s="226"/>
      <c r="AT518" s="227" t="s">
        <v>198</v>
      </c>
      <c r="AU518" s="227" t="s">
        <v>83</v>
      </c>
      <c r="AV518" s="12" t="s">
        <v>81</v>
      </c>
      <c r="AW518" s="12" t="s">
        <v>37</v>
      </c>
      <c r="AX518" s="12" t="s">
        <v>74</v>
      </c>
      <c r="AY518" s="227" t="s">
        <v>189</v>
      </c>
    </row>
    <row r="519" spans="2:51" s="13" customFormat="1" ht="13.5">
      <c r="B519" s="228"/>
      <c r="C519" s="229"/>
      <c r="D519" s="219" t="s">
        <v>198</v>
      </c>
      <c r="E519" s="230" t="s">
        <v>21</v>
      </c>
      <c r="F519" s="231" t="s">
        <v>539</v>
      </c>
      <c r="G519" s="229"/>
      <c r="H519" s="232">
        <v>258</v>
      </c>
      <c r="I519" s="233"/>
      <c r="J519" s="229"/>
      <c r="K519" s="229"/>
      <c r="L519" s="234"/>
      <c r="M519" s="235"/>
      <c r="N519" s="236"/>
      <c r="O519" s="236"/>
      <c r="P519" s="236"/>
      <c r="Q519" s="236"/>
      <c r="R519" s="236"/>
      <c r="S519" s="236"/>
      <c r="T519" s="237"/>
      <c r="AT519" s="238" t="s">
        <v>198</v>
      </c>
      <c r="AU519" s="238" t="s">
        <v>83</v>
      </c>
      <c r="AV519" s="13" t="s">
        <v>83</v>
      </c>
      <c r="AW519" s="13" t="s">
        <v>37</v>
      </c>
      <c r="AX519" s="13" t="s">
        <v>74</v>
      </c>
      <c r="AY519" s="238" t="s">
        <v>189</v>
      </c>
    </row>
    <row r="520" spans="2:51" s="14" customFormat="1" ht="13.5">
      <c r="B520" s="239"/>
      <c r="C520" s="240"/>
      <c r="D520" s="219" t="s">
        <v>198</v>
      </c>
      <c r="E520" s="241" t="s">
        <v>21</v>
      </c>
      <c r="F520" s="242" t="s">
        <v>204</v>
      </c>
      <c r="G520" s="240"/>
      <c r="H520" s="243">
        <v>258</v>
      </c>
      <c r="I520" s="244"/>
      <c r="J520" s="240"/>
      <c r="K520" s="240"/>
      <c r="L520" s="245"/>
      <c r="M520" s="246"/>
      <c r="N520" s="247"/>
      <c r="O520" s="247"/>
      <c r="P520" s="247"/>
      <c r="Q520" s="247"/>
      <c r="R520" s="247"/>
      <c r="S520" s="247"/>
      <c r="T520" s="248"/>
      <c r="AT520" s="249" t="s">
        <v>198</v>
      </c>
      <c r="AU520" s="249" t="s">
        <v>83</v>
      </c>
      <c r="AV520" s="14" t="s">
        <v>101</v>
      </c>
      <c r="AW520" s="14" t="s">
        <v>37</v>
      </c>
      <c r="AX520" s="14" t="s">
        <v>74</v>
      </c>
      <c r="AY520" s="249" t="s">
        <v>189</v>
      </c>
    </row>
    <row r="521" spans="2:51" s="15" customFormat="1" ht="13.5">
      <c r="B521" s="250"/>
      <c r="C521" s="251"/>
      <c r="D521" s="219" t="s">
        <v>198</v>
      </c>
      <c r="E521" s="252" t="s">
        <v>110</v>
      </c>
      <c r="F521" s="253" t="s">
        <v>205</v>
      </c>
      <c r="G521" s="251"/>
      <c r="H521" s="254">
        <v>258</v>
      </c>
      <c r="I521" s="255"/>
      <c r="J521" s="251"/>
      <c r="K521" s="251"/>
      <c r="L521" s="256"/>
      <c r="M521" s="257"/>
      <c r="N521" s="258"/>
      <c r="O521" s="258"/>
      <c r="P521" s="258"/>
      <c r="Q521" s="258"/>
      <c r="R521" s="258"/>
      <c r="S521" s="258"/>
      <c r="T521" s="259"/>
      <c r="AT521" s="260" t="s">
        <v>198</v>
      </c>
      <c r="AU521" s="260" t="s">
        <v>83</v>
      </c>
      <c r="AV521" s="15" t="s">
        <v>131</v>
      </c>
      <c r="AW521" s="15" t="s">
        <v>37</v>
      </c>
      <c r="AX521" s="15" t="s">
        <v>81</v>
      </c>
      <c r="AY521" s="260" t="s">
        <v>189</v>
      </c>
    </row>
    <row r="522" spans="2:65" s="1" customFormat="1" ht="16.5" customHeight="1">
      <c r="B522" s="42"/>
      <c r="C522" s="261" t="s">
        <v>540</v>
      </c>
      <c r="D522" s="261" t="s">
        <v>126</v>
      </c>
      <c r="E522" s="262" t="s">
        <v>541</v>
      </c>
      <c r="F522" s="263" t="s">
        <v>542</v>
      </c>
      <c r="G522" s="264" t="s">
        <v>536</v>
      </c>
      <c r="H522" s="265">
        <v>283.8</v>
      </c>
      <c r="I522" s="266"/>
      <c r="J522" s="267">
        <f>ROUND(I522*H522,2)</f>
        <v>0</v>
      </c>
      <c r="K522" s="263" t="s">
        <v>21</v>
      </c>
      <c r="L522" s="268"/>
      <c r="M522" s="269" t="s">
        <v>21</v>
      </c>
      <c r="N522" s="270" t="s">
        <v>45</v>
      </c>
      <c r="O522" s="43"/>
      <c r="P522" s="214">
        <f>O522*H522</f>
        <v>0</v>
      </c>
      <c r="Q522" s="214">
        <v>0.0015</v>
      </c>
      <c r="R522" s="214">
        <f>Q522*H522</f>
        <v>0.4257</v>
      </c>
      <c r="S522" s="214">
        <v>0</v>
      </c>
      <c r="T522" s="215">
        <f>S522*H522</f>
        <v>0</v>
      </c>
      <c r="AR522" s="25" t="s">
        <v>389</v>
      </c>
      <c r="AT522" s="25" t="s">
        <v>126</v>
      </c>
      <c r="AU522" s="25" t="s">
        <v>83</v>
      </c>
      <c r="AY522" s="25" t="s">
        <v>189</v>
      </c>
      <c r="BE522" s="216">
        <f>IF(N522="základní",J522,0)</f>
        <v>0</v>
      </c>
      <c r="BF522" s="216">
        <f>IF(N522="snížená",J522,0)</f>
        <v>0</v>
      </c>
      <c r="BG522" s="216">
        <f>IF(N522="zákl. přenesená",J522,0)</f>
        <v>0</v>
      </c>
      <c r="BH522" s="216">
        <f>IF(N522="sníž. přenesená",J522,0)</f>
        <v>0</v>
      </c>
      <c r="BI522" s="216">
        <f>IF(N522="nulová",J522,0)</f>
        <v>0</v>
      </c>
      <c r="BJ522" s="25" t="s">
        <v>81</v>
      </c>
      <c r="BK522" s="216">
        <f>ROUND(I522*H522,2)</f>
        <v>0</v>
      </c>
      <c r="BL522" s="25" t="s">
        <v>216</v>
      </c>
      <c r="BM522" s="25" t="s">
        <v>543</v>
      </c>
    </row>
    <row r="523" spans="2:51" s="12" customFormat="1" ht="13.5">
      <c r="B523" s="217"/>
      <c r="C523" s="218"/>
      <c r="D523" s="219" t="s">
        <v>198</v>
      </c>
      <c r="E523" s="220" t="s">
        <v>21</v>
      </c>
      <c r="F523" s="221" t="s">
        <v>544</v>
      </c>
      <c r="G523" s="218"/>
      <c r="H523" s="220" t="s">
        <v>21</v>
      </c>
      <c r="I523" s="222"/>
      <c r="J523" s="218"/>
      <c r="K523" s="218"/>
      <c r="L523" s="223"/>
      <c r="M523" s="224"/>
      <c r="N523" s="225"/>
      <c r="O523" s="225"/>
      <c r="P523" s="225"/>
      <c r="Q523" s="225"/>
      <c r="R523" s="225"/>
      <c r="S523" s="225"/>
      <c r="T523" s="226"/>
      <c r="AT523" s="227" t="s">
        <v>198</v>
      </c>
      <c r="AU523" s="227" t="s">
        <v>83</v>
      </c>
      <c r="AV523" s="12" t="s">
        <v>81</v>
      </c>
      <c r="AW523" s="12" t="s">
        <v>37</v>
      </c>
      <c r="AX523" s="12" t="s">
        <v>74</v>
      </c>
      <c r="AY523" s="227" t="s">
        <v>189</v>
      </c>
    </row>
    <row r="524" spans="2:51" s="13" customFormat="1" ht="13.5">
      <c r="B524" s="228"/>
      <c r="C524" s="229"/>
      <c r="D524" s="219" t="s">
        <v>198</v>
      </c>
      <c r="E524" s="230" t="s">
        <v>21</v>
      </c>
      <c r="F524" s="231" t="s">
        <v>21</v>
      </c>
      <c r="G524" s="229"/>
      <c r="H524" s="232">
        <v>0</v>
      </c>
      <c r="I524" s="233"/>
      <c r="J524" s="229"/>
      <c r="K524" s="229"/>
      <c r="L524" s="234"/>
      <c r="M524" s="235"/>
      <c r="N524" s="236"/>
      <c r="O524" s="236"/>
      <c r="P524" s="236"/>
      <c r="Q524" s="236"/>
      <c r="R524" s="236"/>
      <c r="S524" s="236"/>
      <c r="T524" s="237"/>
      <c r="AT524" s="238" t="s">
        <v>198</v>
      </c>
      <c r="AU524" s="238" t="s">
        <v>83</v>
      </c>
      <c r="AV524" s="13" t="s">
        <v>83</v>
      </c>
      <c r="AW524" s="13" t="s">
        <v>37</v>
      </c>
      <c r="AX524" s="13" t="s">
        <v>74</v>
      </c>
      <c r="AY524" s="238" t="s">
        <v>189</v>
      </c>
    </row>
    <row r="525" spans="2:51" s="12" customFormat="1" ht="13.5">
      <c r="B525" s="217"/>
      <c r="C525" s="218"/>
      <c r="D525" s="219" t="s">
        <v>198</v>
      </c>
      <c r="E525" s="220" t="s">
        <v>21</v>
      </c>
      <c r="F525" s="221" t="s">
        <v>538</v>
      </c>
      <c r="G525" s="218"/>
      <c r="H525" s="220" t="s">
        <v>21</v>
      </c>
      <c r="I525" s="222"/>
      <c r="J525" s="218"/>
      <c r="K525" s="218"/>
      <c r="L525" s="223"/>
      <c r="M525" s="224"/>
      <c r="N525" s="225"/>
      <c r="O525" s="225"/>
      <c r="P525" s="225"/>
      <c r="Q525" s="225"/>
      <c r="R525" s="225"/>
      <c r="S525" s="225"/>
      <c r="T525" s="226"/>
      <c r="AT525" s="227" t="s">
        <v>198</v>
      </c>
      <c r="AU525" s="227" t="s">
        <v>83</v>
      </c>
      <c r="AV525" s="12" t="s">
        <v>81</v>
      </c>
      <c r="AW525" s="12" t="s">
        <v>37</v>
      </c>
      <c r="AX525" s="12" t="s">
        <v>74</v>
      </c>
      <c r="AY525" s="227" t="s">
        <v>189</v>
      </c>
    </row>
    <row r="526" spans="2:51" s="13" customFormat="1" ht="13.5">
      <c r="B526" s="228"/>
      <c r="C526" s="229"/>
      <c r="D526" s="219" t="s">
        <v>198</v>
      </c>
      <c r="E526" s="230" t="s">
        <v>21</v>
      </c>
      <c r="F526" s="231" t="s">
        <v>545</v>
      </c>
      <c r="G526" s="229"/>
      <c r="H526" s="232">
        <v>283.8</v>
      </c>
      <c r="I526" s="233"/>
      <c r="J526" s="229"/>
      <c r="K526" s="229"/>
      <c r="L526" s="234"/>
      <c r="M526" s="235"/>
      <c r="N526" s="236"/>
      <c r="O526" s="236"/>
      <c r="P526" s="236"/>
      <c r="Q526" s="236"/>
      <c r="R526" s="236"/>
      <c r="S526" s="236"/>
      <c r="T526" s="237"/>
      <c r="AT526" s="238" t="s">
        <v>198</v>
      </c>
      <c r="AU526" s="238" t="s">
        <v>83</v>
      </c>
      <c r="AV526" s="13" t="s">
        <v>83</v>
      </c>
      <c r="AW526" s="13" t="s">
        <v>37</v>
      </c>
      <c r="AX526" s="13" t="s">
        <v>74</v>
      </c>
      <c r="AY526" s="238" t="s">
        <v>189</v>
      </c>
    </row>
    <row r="527" spans="2:51" s="15" customFormat="1" ht="13.5">
      <c r="B527" s="250"/>
      <c r="C527" s="251"/>
      <c r="D527" s="219" t="s">
        <v>198</v>
      </c>
      <c r="E527" s="252" t="s">
        <v>21</v>
      </c>
      <c r="F527" s="253" t="s">
        <v>205</v>
      </c>
      <c r="G527" s="251"/>
      <c r="H527" s="254">
        <v>283.8</v>
      </c>
      <c r="I527" s="255"/>
      <c r="J527" s="251"/>
      <c r="K527" s="251"/>
      <c r="L527" s="256"/>
      <c r="M527" s="257"/>
      <c r="N527" s="258"/>
      <c r="O527" s="258"/>
      <c r="P527" s="258"/>
      <c r="Q527" s="258"/>
      <c r="R527" s="258"/>
      <c r="S527" s="258"/>
      <c r="T527" s="259"/>
      <c r="AT527" s="260" t="s">
        <v>198</v>
      </c>
      <c r="AU527" s="260" t="s">
        <v>83</v>
      </c>
      <c r="AV527" s="15" t="s">
        <v>131</v>
      </c>
      <c r="AW527" s="15" t="s">
        <v>37</v>
      </c>
      <c r="AX527" s="15" t="s">
        <v>81</v>
      </c>
      <c r="AY527" s="260" t="s">
        <v>189</v>
      </c>
    </row>
    <row r="528" spans="2:65" s="1" customFormat="1" ht="16.5" customHeight="1">
      <c r="B528" s="42"/>
      <c r="C528" s="261" t="s">
        <v>546</v>
      </c>
      <c r="D528" s="261" t="s">
        <v>126</v>
      </c>
      <c r="E528" s="262" t="s">
        <v>547</v>
      </c>
      <c r="F528" s="263" t="s">
        <v>548</v>
      </c>
      <c r="G528" s="264" t="s">
        <v>484</v>
      </c>
      <c r="H528" s="265">
        <v>83.6</v>
      </c>
      <c r="I528" s="266"/>
      <c r="J528" s="267">
        <f>ROUND(I528*H528,2)</f>
        <v>0</v>
      </c>
      <c r="K528" s="263" t="s">
        <v>21</v>
      </c>
      <c r="L528" s="268"/>
      <c r="M528" s="269" t="s">
        <v>21</v>
      </c>
      <c r="N528" s="270" t="s">
        <v>45</v>
      </c>
      <c r="O528" s="43"/>
      <c r="P528" s="214">
        <f>O528*H528</f>
        <v>0</v>
      </c>
      <c r="Q528" s="214">
        <v>0.005</v>
      </c>
      <c r="R528" s="214">
        <f>Q528*H528</f>
        <v>0.418</v>
      </c>
      <c r="S528" s="214">
        <v>0</v>
      </c>
      <c r="T528" s="215">
        <f>S528*H528</f>
        <v>0</v>
      </c>
      <c r="AR528" s="25" t="s">
        <v>389</v>
      </c>
      <c r="AT528" s="25" t="s">
        <v>126</v>
      </c>
      <c r="AU528" s="25" t="s">
        <v>83</v>
      </c>
      <c r="AY528" s="25" t="s">
        <v>189</v>
      </c>
      <c r="BE528" s="216">
        <f>IF(N528="základní",J528,0)</f>
        <v>0</v>
      </c>
      <c r="BF528" s="216">
        <f>IF(N528="snížená",J528,0)</f>
        <v>0</v>
      </c>
      <c r="BG528" s="216">
        <f>IF(N528="zákl. přenesená",J528,0)</f>
        <v>0</v>
      </c>
      <c r="BH528" s="216">
        <f>IF(N528="sníž. přenesená",J528,0)</f>
        <v>0</v>
      </c>
      <c r="BI528" s="216">
        <f>IF(N528="nulová",J528,0)</f>
        <v>0</v>
      </c>
      <c r="BJ528" s="25" t="s">
        <v>81</v>
      </c>
      <c r="BK528" s="216">
        <f>ROUND(I528*H528,2)</f>
        <v>0</v>
      </c>
      <c r="BL528" s="25" t="s">
        <v>216</v>
      </c>
      <c r="BM528" s="25" t="s">
        <v>549</v>
      </c>
    </row>
    <row r="529" spans="2:51" s="12" customFormat="1" ht="13.5">
      <c r="B529" s="217"/>
      <c r="C529" s="218"/>
      <c r="D529" s="219" t="s">
        <v>198</v>
      </c>
      <c r="E529" s="220" t="s">
        <v>21</v>
      </c>
      <c r="F529" s="221" t="s">
        <v>550</v>
      </c>
      <c r="G529" s="218"/>
      <c r="H529" s="220" t="s">
        <v>21</v>
      </c>
      <c r="I529" s="222"/>
      <c r="J529" s="218"/>
      <c r="K529" s="218"/>
      <c r="L529" s="223"/>
      <c r="M529" s="224"/>
      <c r="N529" s="225"/>
      <c r="O529" s="225"/>
      <c r="P529" s="225"/>
      <c r="Q529" s="225"/>
      <c r="R529" s="225"/>
      <c r="S529" s="225"/>
      <c r="T529" s="226"/>
      <c r="AT529" s="227" t="s">
        <v>198</v>
      </c>
      <c r="AU529" s="227" t="s">
        <v>83</v>
      </c>
      <c r="AV529" s="12" t="s">
        <v>81</v>
      </c>
      <c r="AW529" s="12" t="s">
        <v>37</v>
      </c>
      <c r="AX529" s="12" t="s">
        <v>74</v>
      </c>
      <c r="AY529" s="227" t="s">
        <v>189</v>
      </c>
    </row>
    <row r="530" spans="2:51" s="13" customFormat="1" ht="13.5">
      <c r="B530" s="228"/>
      <c r="C530" s="229"/>
      <c r="D530" s="219" t="s">
        <v>198</v>
      </c>
      <c r="E530" s="230" t="s">
        <v>21</v>
      </c>
      <c r="F530" s="231" t="s">
        <v>21</v>
      </c>
      <c r="G530" s="229"/>
      <c r="H530" s="232">
        <v>0</v>
      </c>
      <c r="I530" s="233"/>
      <c r="J530" s="229"/>
      <c r="K530" s="229"/>
      <c r="L530" s="234"/>
      <c r="M530" s="235"/>
      <c r="N530" s="236"/>
      <c r="O530" s="236"/>
      <c r="P530" s="236"/>
      <c r="Q530" s="236"/>
      <c r="R530" s="236"/>
      <c r="S530" s="236"/>
      <c r="T530" s="237"/>
      <c r="AT530" s="238" t="s">
        <v>198</v>
      </c>
      <c r="AU530" s="238" t="s">
        <v>83</v>
      </c>
      <c r="AV530" s="13" t="s">
        <v>83</v>
      </c>
      <c r="AW530" s="13" t="s">
        <v>37</v>
      </c>
      <c r="AX530" s="13" t="s">
        <v>74</v>
      </c>
      <c r="AY530" s="238" t="s">
        <v>189</v>
      </c>
    </row>
    <row r="531" spans="2:51" s="12" customFormat="1" ht="13.5">
      <c r="B531" s="217"/>
      <c r="C531" s="218"/>
      <c r="D531" s="219" t="s">
        <v>198</v>
      </c>
      <c r="E531" s="220" t="s">
        <v>21</v>
      </c>
      <c r="F531" s="221" t="s">
        <v>538</v>
      </c>
      <c r="G531" s="218"/>
      <c r="H531" s="220" t="s">
        <v>21</v>
      </c>
      <c r="I531" s="222"/>
      <c r="J531" s="218"/>
      <c r="K531" s="218"/>
      <c r="L531" s="223"/>
      <c r="M531" s="224"/>
      <c r="N531" s="225"/>
      <c r="O531" s="225"/>
      <c r="P531" s="225"/>
      <c r="Q531" s="225"/>
      <c r="R531" s="225"/>
      <c r="S531" s="225"/>
      <c r="T531" s="226"/>
      <c r="AT531" s="227" t="s">
        <v>198</v>
      </c>
      <c r="AU531" s="227" t="s">
        <v>83</v>
      </c>
      <c r="AV531" s="12" t="s">
        <v>81</v>
      </c>
      <c r="AW531" s="12" t="s">
        <v>37</v>
      </c>
      <c r="AX531" s="12" t="s">
        <v>74</v>
      </c>
      <c r="AY531" s="227" t="s">
        <v>189</v>
      </c>
    </row>
    <row r="532" spans="2:51" s="12" customFormat="1" ht="13.5">
      <c r="B532" s="217"/>
      <c r="C532" s="218"/>
      <c r="D532" s="219" t="s">
        <v>198</v>
      </c>
      <c r="E532" s="220" t="s">
        <v>21</v>
      </c>
      <c r="F532" s="221" t="s">
        <v>458</v>
      </c>
      <c r="G532" s="218"/>
      <c r="H532" s="220" t="s">
        <v>21</v>
      </c>
      <c r="I532" s="222"/>
      <c r="J532" s="218"/>
      <c r="K532" s="218"/>
      <c r="L532" s="223"/>
      <c r="M532" s="224"/>
      <c r="N532" s="225"/>
      <c r="O532" s="225"/>
      <c r="P532" s="225"/>
      <c r="Q532" s="225"/>
      <c r="R532" s="225"/>
      <c r="S532" s="225"/>
      <c r="T532" s="226"/>
      <c r="AT532" s="227" t="s">
        <v>198</v>
      </c>
      <c r="AU532" s="227" t="s">
        <v>83</v>
      </c>
      <c r="AV532" s="12" t="s">
        <v>81</v>
      </c>
      <c r="AW532" s="12" t="s">
        <v>37</v>
      </c>
      <c r="AX532" s="12" t="s">
        <v>74</v>
      </c>
      <c r="AY532" s="227" t="s">
        <v>189</v>
      </c>
    </row>
    <row r="533" spans="2:51" s="12" customFormat="1" ht="13.5">
      <c r="B533" s="217"/>
      <c r="C533" s="218"/>
      <c r="D533" s="219" t="s">
        <v>198</v>
      </c>
      <c r="E533" s="220" t="s">
        <v>21</v>
      </c>
      <c r="F533" s="221" t="s">
        <v>516</v>
      </c>
      <c r="G533" s="218"/>
      <c r="H533" s="220" t="s">
        <v>21</v>
      </c>
      <c r="I533" s="222"/>
      <c r="J533" s="218"/>
      <c r="K533" s="218"/>
      <c r="L533" s="223"/>
      <c r="M533" s="224"/>
      <c r="N533" s="225"/>
      <c r="O533" s="225"/>
      <c r="P533" s="225"/>
      <c r="Q533" s="225"/>
      <c r="R533" s="225"/>
      <c r="S533" s="225"/>
      <c r="T533" s="226"/>
      <c r="AT533" s="227" t="s">
        <v>198</v>
      </c>
      <c r="AU533" s="227" t="s">
        <v>83</v>
      </c>
      <c r="AV533" s="12" t="s">
        <v>81</v>
      </c>
      <c r="AW533" s="12" t="s">
        <v>37</v>
      </c>
      <c r="AX533" s="12" t="s">
        <v>74</v>
      </c>
      <c r="AY533" s="227" t="s">
        <v>189</v>
      </c>
    </row>
    <row r="534" spans="2:51" s="12" customFormat="1" ht="13.5">
      <c r="B534" s="217"/>
      <c r="C534" s="218"/>
      <c r="D534" s="219" t="s">
        <v>198</v>
      </c>
      <c r="E534" s="220" t="s">
        <v>21</v>
      </c>
      <c r="F534" s="221" t="s">
        <v>202</v>
      </c>
      <c r="G534" s="218"/>
      <c r="H534" s="220" t="s">
        <v>21</v>
      </c>
      <c r="I534" s="222"/>
      <c r="J534" s="218"/>
      <c r="K534" s="218"/>
      <c r="L534" s="223"/>
      <c r="M534" s="224"/>
      <c r="N534" s="225"/>
      <c r="O534" s="225"/>
      <c r="P534" s="225"/>
      <c r="Q534" s="225"/>
      <c r="R534" s="225"/>
      <c r="S534" s="225"/>
      <c r="T534" s="226"/>
      <c r="AT534" s="227" t="s">
        <v>198</v>
      </c>
      <c r="AU534" s="227" t="s">
        <v>83</v>
      </c>
      <c r="AV534" s="12" t="s">
        <v>81</v>
      </c>
      <c r="AW534" s="12" t="s">
        <v>37</v>
      </c>
      <c r="AX534" s="12" t="s">
        <v>74</v>
      </c>
      <c r="AY534" s="227" t="s">
        <v>189</v>
      </c>
    </row>
    <row r="535" spans="2:51" s="13" customFormat="1" ht="13.5">
      <c r="B535" s="228"/>
      <c r="C535" s="229"/>
      <c r="D535" s="219" t="s">
        <v>198</v>
      </c>
      <c r="E535" s="230" t="s">
        <v>21</v>
      </c>
      <c r="F535" s="231" t="s">
        <v>113</v>
      </c>
      <c r="G535" s="229"/>
      <c r="H535" s="232">
        <v>76</v>
      </c>
      <c r="I535" s="233"/>
      <c r="J535" s="229"/>
      <c r="K535" s="229"/>
      <c r="L535" s="234"/>
      <c r="M535" s="235"/>
      <c r="N535" s="236"/>
      <c r="O535" s="236"/>
      <c r="P535" s="236"/>
      <c r="Q535" s="236"/>
      <c r="R535" s="236"/>
      <c r="S535" s="236"/>
      <c r="T535" s="237"/>
      <c r="AT535" s="238" t="s">
        <v>198</v>
      </c>
      <c r="AU535" s="238" t="s">
        <v>83</v>
      </c>
      <c r="AV535" s="13" t="s">
        <v>83</v>
      </c>
      <c r="AW535" s="13" t="s">
        <v>37</v>
      </c>
      <c r="AX535" s="13" t="s">
        <v>74</v>
      </c>
      <c r="AY535" s="238" t="s">
        <v>189</v>
      </c>
    </row>
    <row r="536" spans="2:51" s="14" customFormat="1" ht="13.5">
      <c r="B536" s="239"/>
      <c r="C536" s="240"/>
      <c r="D536" s="219" t="s">
        <v>198</v>
      </c>
      <c r="E536" s="241" t="s">
        <v>21</v>
      </c>
      <c r="F536" s="242" t="s">
        <v>204</v>
      </c>
      <c r="G536" s="240"/>
      <c r="H536" s="243">
        <v>76</v>
      </c>
      <c r="I536" s="244"/>
      <c r="J536" s="240"/>
      <c r="K536" s="240"/>
      <c r="L536" s="245"/>
      <c r="M536" s="246"/>
      <c r="N536" s="247"/>
      <c r="O536" s="247"/>
      <c r="P536" s="247"/>
      <c r="Q536" s="247"/>
      <c r="R536" s="247"/>
      <c r="S536" s="247"/>
      <c r="T536" s="248"/>
      <c r="AT536" s="249" t="s">
        <v>198</v>
      </c>
      <c r="AU536" s="249" t="s">
        <v>83</v>
      </c>
      <c r="AV536" s="14" t="s">
        <v>101</v>
      </c>
      <c r="AW536" s="14" t="s">
        <v>37</v>
      </c>
      <c r="AX536" s="14" t="s">
        <v>74</v>
      </c>
      <c r="AY536" s="249" t="s">
        <v>189</v>
      </c>
    </row>
    <row r="537" spans="2:51" s="15" customFormat="1" ht="13.5">
      <c r="B537" s="250"/>
      <c r="C537" s="251"/>
      <c r="D537" s="219" t="s">
        <v>198</v>
      </c>
      <c r="E537" s="252" t="s">
        <v>112</v>
      </c>
      <c r="F537" s="253" t="s">
        <v>205</v>
      </c>
      <c r="G537" s="251"/>
      <c r="H537" s="254">
        <v>76</v>
      </c>
      <c r="I537" s="255"/>
      <c r="J537" s="251"/>
      <c r="K537" s="251"/>
      <c r="L537" s="256"/>
      <c r="M537" s="257"/>
      <c r="N537" s="258"/>
      <c r="O537" s="258"/>
      <c r="P537" s="258"/>
      <c r="Q537" s="258"/>
      <c r="R537" s="258"/>
      <c r="S537" s="258"/>
      <c r="T537" s="259"/>
      <c r="AT537" s="260" t="s">
        <v>198</v>
      </c>
      <c r="AU537" s="260" t="s">
        <v>83</v>
      </c>
      <c r="AV537" s="15" t="s">
        <v>131</v>
      </c>
      <c r="AW537" s="15" t="s">
        <v>37</v>
      </c>
      <c r="AX537" s="15" t="s">
        <v>74</v>
      </c>
      <c r="AY537" s="260" t="s">
        <v>189</v>
      </c>
    </row>
    <row r="538" spans="2:51" s="13" customFormat="1" ht="13.5">
      <c r="B538" s="228"/>
      <c r="C538" s="229"/>
      <c r="D538" s="219" t="s">
        <v>198</v>
      </c>
      <c r="E538" s="230" t="s">
        <v>21</v>
      </c>
      <c r="F538" s="231" t="s">
        <v>551</v>
      </c>
      <c r="G538" s="229"/>
      <c r="H538" s="232">
        <v>83.6</v>
      </c>
      <c r="I538" s="233"/>
      <c r="J538" s="229"/>
      <c r="K538" s="229"/>
      <c r="L538" s="234"/>
      <c r="M538" s="235"/>
      <c r="N538" s="236"/>
      <c r="O538" s="236"/>
      <c r="P538" s="236"/>
      <c r="Q538" s="236"/>
      <c r="R538" s="236"/>
      <c r="S538" s="236"/>
      <c r="T538" s="237"/>
      <c r="AT538" s="238" t="s">
        <v>198</v>
      </c>
      <c r="AU538" s="238" t="s">
        <v>83</v>
      </c>
      <c r="AV538" s="13" t="s">
        <v>83</v>
      </c>
      <c r="AW538" s="13" t="s">
        <v>37</v>
      </c>
      <c r="AX538" s="13" t="s">
        <v>81</v>
      </c>
      <c r="AY538" s="238" t="s">
        <v>189</v>
      </c>
    </row>
    <row r="539" spans="2:65" s="1" customFormat="1" ht="16.5" customHeight="1">
      <c r="B539" s="42"/>
      <c r="C539" s="205" t="s">
        <v>552</v>
      </c>
      <c r="D539" s="205" t="s">
        <v>193</v>
      </c>
      <c r="E539" s="206" t="s">
        <v>553</v>
      </c>
      <c r="F539" s="207" t="s">
        <v>554</v>
      </c>
      <c r="G539" s="208" t="s">
        <v>484</v>
      </c>
      <c r="H539" s="209">
        <v>2</v>
      </c>
      <c r="I539" s="210"/>
      <c r="J539" s="211">
        <f>ROUND(I539*H539,2)</f>
        <v>0</v>
      </c>
      <c r="K539" s="207" t="s">
        <v>21</v>
      </c>
      <c r="L539" s="62"/>
      <c r="M539" s="212" t="s">
        <v>21</v>
      </c>
      <c r="N539" s="213" t="s">
        <v>45</v>
      </c>
      <c r="O539" s="43"/>
      <c r="P539" s="214">
        <f>O539*H539</f>
        <v>0</v>
      </c>
      <c r="Q539" s="214">
        <v>0.001</v>
      </c>
      <c r="R539" s="214">
        <f>Q539*H539</f>
        <v>0.002</v>
      </c>
      <c r="S539" s="214">
        <v>0</v>
      </c>
      <c r="T539" s="215">
        <f>S539*H539</f>
        <v>0</v>
      </c>
      <c r="AR539" s="25" t="s">
        <v>216</v>
      </c>
      <c r="AT539" s="25" t="s">
        <v>193</v>
      </c>
      <c r="AU539" s="25" t="s">
        <v>83</v>
      </c>
      <c r="AY539" s="25" t="s">
        <v>189</v>
      </c>
      <c r="BE539" s="216">
        <f>IF(N539="základní",J539,0)</f>
        <v>0</v>
      </c>
      <c r="BF539" s="216">
        <f>IF(N539="snížená",J539,0)</f>
        <v>0</v>
      </c>
      <c r="BG539" s="216">
        <f>IF(N539="zákl. přenesená",J539,0)</f>
        <v>0</v>
      </c>
      <c r="BH539" s="216">
        <f>IF(N539="sníž. přenesená",J539,0)</f>
        <v>0</v>
      </c>
      <c r="BI539" s="216">
        <f>IF(N539="nulová",J539,0)</f>
        <v>0</v>
      </c>
      <c r="BJ539" s="25" t="s">
        <v>81</v>
      </c>
      <c r="BK539" s="216">
        <f>ROUND(I539*H539,2)</f>
        <v>0</v>
      </c>
      <c r="BL539" s="25" t="s">
        <v>216</v>
      </c>
      <c r="BM539" s="25" t="s">
        <v>555</v>
      </c>
    </row>
    <row r="540" spans="2:51" s="12" customFormat="1" ht="13.5">
      <c r="B540" s="217"/>
      <c r="C540" s="218"/>
      <c r="D540" s="219" t="s">
        <v>198</v>
      </c>
      <c r="E540" s="220" t="s">
        <v>21</v>
      </c>
      <c r="F540" s="221" t="s">
        <v>556</v>
      </c>
      <c r="G540" s="218"/>
      <c r="H540" s="220" t="s">
        <v>21</v>
      </c>
      <c r="I540" s="222"/>
      <c r="J540" s="218"/>
      <c r="K540" s="218"/>
      <c r="L540" s="223"/>
      <c r="M540" s="224"/>
      <c r="N540" s="225"/>
      <c r="O540" s="225"/>
      <c r="P540" s="225"/>
      <c r="Q540" s="225"/>
      <c r="R540" s="225"/>
      <c r="S540" s="225"/>
      <c r="T540" s="226"/>
      <c r="AT540" s="227" t="s">
        <v>198</v>
      </c>
      <c r="AU540" s="227" t="s">
        <v>83</v>
      </c>
      <c r="AV540" s="12" t="s">
        <v>81</v>
      </c>
      <c r="AW540" s="12" t="s">
        <v>37</v>
      </c>
      <c r="AX540" s="12" t="s">
        <v>74</v>
      </c>
      <c r="AY540" s="227" t="s">
        <v>189</v>
      </c>
    </row>
    <row r="541" spans="2:51" s="13" customFormat="1" ht="13.5">
      <c r="B541" s="228"/>
      <c r="C541" s="229"/>
      <c r="D541" s="219" t="s">
        <v>198</v>
      </c>
      <c r="E541" s="230" t="s">
        <v>21</v>
      </c>
      <c r="F541" s="231" t="s">
        <v>21</v>
      </c>
      <c r="G541" s="229"/>
      <c r="H541" s="232">
        <v>0</v>
      </c>
      <c r="I541" s="233"/>
      <c r="J541" s="229"/>
      <c r="K541" s="229"/>
      <c r="L541" s="234"/>
      <c r="M541" s="235"/>
      <c r="N541" s="236"/>
      <c r="O541" s="236"/>
      <c r="P541" s="236"/>
      <c r="Q541" s="236"/>
      <c r="R541" s="236"/>
      <c r="S541" s="236"/>
      <c r="T541" s="237"/>
      <c r="AT541" s="238" t="s">
        <v>198</v>
      </c>
      <c r="AU541" s="238" t="s">
        <v>83</v>
      </c>
      <c r="AV541" s="13" t="s">
        <v>83</v>
      </c>
      <c r="AW541" s="13" t="s">
        <v>37</v>
      </c>
      <c r="AX541" s="13" t="s">
        <v>74</v>
      </c>
      <c r="AY541" s="238" t="s">
        <v>189</v>
      </c>
    </row>
    <row r="542" spans="2:51" s="12" customFormat="1" ht="13.5">
      <c r="B542" s="217"/>
      <c r="C542" s="218"/>
      <c r="D542" s="219" t="s">
        <v>198</v>
      </c>
      <c r="E542" s="220" t="s">
        <v>21</v>
      </c>
      <c r="F542" s="221" t="s">
        <v>458</v>
      </c>
      <c r="G542" s="218"/>
      <c r="H542" s="220" t="s">
        <v>21</v>
      </c>
      <c r="I542" s="222"/>
      <c r="J542" s="218"/>
      <c r="K542" s="218"/>
      <c r="L542" s="223"/>
      <c r="M542" s="224"/>
      <c r="N542" s="225"/>
      <c r="O542" s="225"/>
      <c r="P542" s="225"/>
      <c r="Q542" s="225"/>
      <c r="R542" s="225"/>
      <c r="S542" s="225"/>
      <c r="T542" s="226"/>
      <c r="AT542" s="227" t="s">
        <v>198</v>
      </c>
      <c r="AU542" s="227" t="s">
        <v>83</v>
      </c>
      <c r="AV542" s="12" t="s">
        <v>81</v>
      </c>
      <c r="AW542" s="12" t="s">
        <v>37</v>
      </c>
      <c r="AX542" s="12" t="s">
        <v>74</v>
      </c>
      <c r="AY542" s="227" t="s">
        <v>189</v>
      </c>
    </row>
    <row r="543" spans="2:51" s="12" customFormat="1" ht="13.5">
      <c r="B543" s="217"/>
      <c r="C543" s="218"/>
      <c r="D543" s="219" t="s">
        <v>198</v>
      </c>
      <c r="E543" s="220" t="s">
        <v>21</v>
      </c>
      <c r="F543" s="221" t="s">
        <v>459</v>
      </c>
      <c r="G543" s="218"/>
      <c r="H543" s="220" t="s">
        <v>21</v>
      </c>
      <c r="I543" s="222"/>
      <c r="J543" s="218"/>
      <c r="K543" s="218"/>
      <c r="L543" s="223"/>
      <c r="M543" s="224"/>
      <c r="N543" s="225"/>
      <c r="O543" s="225"/>
      <c r="P543" s="225"/>
      <c r="Q543" s="225"/>
      <c r="R543" s="225"/>
      <c r="S543" s="225"/>
      <c r="T543" s="226"/>
      <c r="AT543" s="227" t="s">
        <v>198</v>
      </c>
      <c r="AU543" s="227" t="s">
        <v>83</v>
      </c>
      <c r="AV543" s="12" t="s">
        <v>81</v>
      </c>
      <c r="AW543" s="12" t="s">
        <v>37</v>
      </c>
      <c r="AX543" s="12" t="s">
        <v>74</v>
      </c>
      <c r="AY543" s="227" t="s">
        <v>189</v>
      </c>
    </row>
    <row r="544" spans="2:51" s="12" customFormat="1" ht="13.5">
      <c r="B544" s="217"/>
      <c r="C544" s="218"/>
      <c r="D544" s="219" t="s">
        <v>198</v>
      </c>
      <c r="E544" s="220" t="s">
        <v>21</v>
      </c>
      <c r="F544" s="221" t="s">
        <v>202</v>
      </c>
      <c r="G544" s="218"/>
      <c r="H544" s="220" t="s">
        <v>21</v>
      </c>
      <c r="I544" s="222"/>
      <c r="J544" s="218"/>
      <c r="K544" s="218"/>
      <c r="L544" s="223"/>
      <c r="M544" s="224"/>
      <c r="N544" s="225"/>
      <c r="O544" s="225"/>
      <c r="P544" s="225"/>
      <c r="Q544" s="225"/>
      <c r="R544" s="225"/>
      <c r="S544" s="225"/>
      <c r="T544" s="226"/>
      <c r="AT544" s="227" t="s">
        <v>198</v>
      </c>
      <c r="AU544" s="227" t="s">
        <v>83</v>
      </c>
      <c r="AV544" s="12" t="s">
        <v>81</v>
      </c>
      <c r="AW544" s="12" t="s">
        <v>37</v>
      </c>
      <c r="AX544" s="12" t="s">
        <v>74</v>
      </c>
      <c r="AY544" s="227" t="s">
        <v>189</v>
      </c>
    </row>
    <row r="545" spans="2:51" s="13" customFormat="1" ht="13.5">
      <c r="B545" s="228"/>
      <c r="C545" s="229"/>
      <c r="D545" s="219" t="s">
        <v>198</v>
      </c>
      <c r="E545" s="230" t="s">
        <v>21</v>
      </c>
      <c r="F545" s="231" t="s">
        <v>83</v>
      </c>
      <c r="G545" s="229"/>
      <c r="H545" s="232">
        <v>2</v>
      </c>
      <c r="I545" s="233"/>
      <c r="J545" s="229"/>
      <c r="K545" s="229"/>
      <c r="L545" s="234"/>
      <c r="M545" s="235"/>
      <c r="N545" s="236"/>
      <c r="O545" s="236"/>
      <c r="P545" s="236"/>
      <c r="Q545" s="236"/>
      <c r="R545" s="236"/>
      <c r="S545" s="236"/>
      <c r="T545" s="237"/>
      <c r="AT545" s="238" t="s">
        <v>198</v>
      </c>
      <c r="AU545" s="238" t="s">
        <v>83</v>
      </c>
      <c r="AV545" s="13" t="s">
        <v>83</v>
      </c>
      <c r="AW545" s="13" t="s">
        <v>37</v>
      </c>
      <c r="AX545" s="13" t="s">
        <v>74</v>
      </c>
      <c r="AY545" s="238" t="s">
        <v>189</v>
      </c>
    </row>
    <row r="546" spans="2:51" s="14" customFormat="1" ht="13.5">
      <c r="B546" s="239"/>
      <c r="C546" s="240"/>
      <c r="D546" s="219" t="s">
        <v>198</v>
      </c>
      <c r="E546" s="241" t="s">
        <v>21</v>
      </c>
      <c r="F546" s="242" t="s">
        <v>204</v>
      </c>
      <c r="G546" s="240"/>
      <c r="H546" s="243">
        <v>2</v>
      </c>
      <c r="I546" s="244"/>
      <c r="J546" s="240"/>
      <c r="K546" s="240"/>
      <c r="L546" s="245"/>
      <c r="M546" s="246"/>
      <c r="N546" s="247"/>
      <c r="O546" s="247"/>
      <c r="P546" s="247"/>
      <c r="Q546" s="247"/>
      <c r="R546" s="247"/>
      <c r="S546" s="247"/>
      <c r="T546" s="248"/>
      <c r="AT546" s="249" t="s">
        <v>198</v>
      </c>
      <c r="AU546" s="249" t="s">
        <v>83</v>
      </c>
      <c r="AV546" s="14" t="s">
        <v>101</v>
      </c>
      <c r="AW546" s="14" t="s">
        <v>37</v>
      </c>
      <c r="AX546" s="14" t="s">
        <v>74</v>
      </c>
      <c r="AY546" s="249" t="s">
        <v>189</v>
      </c>
    </row>
    <row r="547" spans="2:51" s="15" customFormat="1" ht="13.5">
      <c r="B547" s="250"/>
      <c r="C547" s="251"/>
      <c r="D547" s="219" t="s">
        <v>198</v>
      </c>
      <c r="E547" s="252" t="s">
        <v>21</v>
      </c>
      <c r="F547" s="253" t="s">
        <v>205</v>
      </c>
      <c r="G547" s="251"/>
      <c r="H547" s="254">
        <v>2</v>
      </c>
      <c r="I547" s="255"/>
      <c r="J547" s="251"/>
      <c r="K547" s="251"/>
      <c r="L547" s="256"/>
      <c r="M547" s="257"/>
      <c r="N547" s="258"/>
      <c r="O547" s="258"/>
      <c r="P547" s="258"/>
      <c r="Q547" s="258"/>
      <c r="R547" s="258"/>
      <c r="S547" s="258"/>
      <c r="T547" s="259"/>
      <c r="AT547" s="260" t="s">
        <v>198</v>
      </c>
      <c r="AU547" s="260" t="s">
        <v>83</v>
      </c>
      <c r="AV547" s="15" t="s">
        <v>131</v>
      </c>
      <c r="AW547" s="15" t="s">
        <v>37</v>
      </c>
      <c r="AX547" s="15" t="s">
        <v>81</v>
      </c>
      <c r="AY547" s="260" t="s">
        <v>189</v>
      </c>
    </row>
    <row r="548" spans="2:65" s="1" customFormat="1" ht="76.5" customHeight="1">
      <c r="B548" s="42"/>
      <c r="C548" s="261" t="s">
        <v>557</v>
      </c>
      <c r="D548" s="261" t="s">
        <v>126</v>
      </c>
      <c r="E548" s="262" t="s">
        <v>558</v>
      </c>
      <c r="F548" s="263" t="s">
        <v>559</v>
      </c>
      <c r="G548" s="264" t="s">
        <v>484</v>
      </c>
      <c r="H548" s="265">
        <v>2</v>
      </c>
      <c r="I548" s="266"/>
      <c r="J548" s="267">
        <f>ROUND(I548*H548,2)</f>
        <v>0</v>
      </c>
      <c r="K548" s="263" t="s">
        <v>21</v>
      </c>
      <c r="L548" s="268"/>
      <c r="M548" s="269" t="s">
        <v>21</v>
      </c>
      <c r="N548" s="270" t="s">
        <v>45</v>
      </c>
      <c r="O548" s="43"/>
      <c r="P548" s="214">
        <f>O548*H548</f>
        <v>0</v>
      </c>
      <c r="Q548" s="214">
        <v>0.065</v>
      </c>
      <c r="R548" s="214">
        <f>Q548*H548</f>
        <v>0.13</v>
      </c>
      <c r="S548" s="214">
        <v>0</v>
      </c>
      <c r="T548" s="215">
        <f>S548*H548</f>
        <v>0</v>
      </c>
      <c r="AR548" s="25" t="s">
        <v>389</v>
      </c>
      <c r="AT548" s="25" t="s">
        <v>126</v>
      </c>
      <c r="AU548" s="25" t="s">
        <v>83</v>
      </c>
      <c r="AY548" s="25" t="s">
        <v>189</v>
      </c>
      <c r="BE548" s="216">
        <f>IF(N548="základní",J548,0)</f>
        <v>0</v>
      </c>
      <c r="BF548" s="216">
        <f>IF(N548="snížená",J548,0)</f>
        <v>0</v>
      </c>
      <c r="BG548" s="216">
        <f>IF(N548="zákl. přenesená",J548,0)</f>
        <v>0</v>
      </c>
      <c r="BH548" s="216">
        <f>IF(N548="sníž. přenesená",J548,0)</f>
        <v>0</v>
      </c>
      <c r="BI548" s="216">
        <f>IF(N548="nulová",J548,0)</f>
        <v>0</v>
      </c>
      <c r="BJ548" s="25" t="s">
        <v>81</v>
      </c>
      <c r="BK548" s="216">
        <f>ROUND(I548*H548,2)</f>
        <v>0</v>
      </c>
      <c r="BL548" s="25" t="s">
        <v>216</v>
      </c>
      <c r="BM548" s="25" t="s">
        <v>560</v>
      </c>
    </row>
    <row r="549" spans="2:51" s="12" customFormat="1" ht="13.5">
      <c r="B549" s="217"/>
      <c r="C549" s="218"/>
      <c r="D549" s="219" t="s">
        <v>198</v>
      </c>
      <c r="E549" s="220" t="s">
        <v>21</v>
      </c>
      <c r="F549" s="221" t="s">
        <v>561</v>
      </c>
      <c r="G549" s="218"/>
      <c r="H549" s="220" t="s">
        <v>21</v>
      </c>
      <c r="I549" s="222"/>
      <c r="J549" s="218"/>
      <c r="K549" s="218"/>
      <c r="L549" s="223"/>
      <c r="M549" s="224"/>
      <c r="N549" s="225"/>
      <c r="O549" s="225"/>
      <c r="P549" s="225"/>
      <c r="Q549" s="225"/>
      <c r="R549" s="225"/>
      <c r="S549" s="225"/>
      <c r="T549" s="226"/>
      <c r="AT549" s="227" t="s">
        <v>198</v>
      </c>
      <c r="AU549" s="227" t="s">
        <v>83</v>
      </c>
      <c r="AV549" s="12" t="s">
        <v>81</v>
      </c>
      <c r="AW549" s="12" t="s">
        <v>37</v>
      </c>
      <c r="AX549" s="12" t="s">
        <v>74</v>
      </c>
      <c r="AY549" s="227" t="s">
        <v>189</v>
      </c>
    </row>
    <row r="550" spans="2:51" s="13" customFormat="1" ht="13.5">
      <c r="B550" s="228"/>
      <c r="C550" s="229"/>
      <c r="D550" s="219" t="s">
        <v>198</v>
      </c>
      <c r="E550" s="230" t="s">
        <v>21</v>
      </c>
      <c r="F550" s="231" t="s">
        <v>21</v>
      </c>
      <c r="G550" s="229"/>
      <c r="H550" s="232">
        <v>0</v>
      </c>
      <c r="I550" s="233"/>
      <c r="J550" s="229"/>
      <c r="K550" s="229"/>
      <c r="L550" s="234"/>
      <c r="M550" s="235"/>
      <c r="N550" s="236"/>
      <c r="O550" s="236"/>
      <c r="P550" s="236"/>
      <c r="Q550" s="236"/>
      <c r="R550" s="236"/>
      <c r="S550" s="236"/>
      <c r="T550" s="237"/>
      <c r="AT550" s="238" t="s">
        <v>198</v>
      </c>
      <c r="AU550" s="238" t="s">
        <v>83</v>
      </c>
      <c r="AV550" s="13" t="s">
        <v>83</v>
      </c>
      <c r="AW550" s="13" t="s">
        <v>37</v>
      </c>
      <c r="AX550" s="13" t="s">
        <v>74</v>
      </c>
      <c r="AY550" s="238" t="s">
        <v>189</v>
      </c>
    </row>
    <row r="551" spans="2:51" s="12" customFormat="1" ht="13.5">
      <c r="B551" s="217"/>
      <c r="C551" s="218"/>
      <c r="D551" s="219" t="s">
        <v>198</v>
      </c>
      <c r="E551" s="220" t="s">
        <v>21</v>
      </c>
      <c r="F551" s="221" t="s">
        <v>556</v>
      </c>
      <c r="G551" s="218"/>
      <c r="H551" s="220" t="s">
        <v>21</v>
      </c>
      <c r="I551" s="222"/>
      <c r="J551" s="218"/>
      <c r="K551" s="218"/>
      <c r="L551" s="223"/>
      <c r="M551" s="224"/>
      <c r="N551" s="225"/>
      <c r="O551" s="225"/>
      <c r="P551" s="225"/>
      <c r="Q551" s="225"/>
      <c r="R551" s="225"/>
      <c r="S551" s="225"/>
      <c r="T551" s="226"/>
      <c r="AT551" s="227" t="s">
        <v>198</v>
      </c>
      <c r="AU551" s="227" t="s">
        <v>83</v>
      </c>
      <c r="AV551" s="12" t="s">
        <v>81</v>
      </c>
      <c r="AW551" s="12" t="s">
        <v>37</v>
      </c>
      <c r="AX551" s="12" t="s">
        <v>74</v>
      </c>
      <c r="AY551" s="227" t="s">
        <v>189</v>
      </c>
    </row>
    <row r="552" spans="2:51" s="12" customFormat="1" ht="13.5">
      <c r="B552" s="217"/>
      <c r="C552" s="218"/>
      <c r="D552" s="219" t="s">
        <v>198</v>
      </c>
      <c r="E552" s="220" t="s">
        <v>21</v>
      </c>
      <c r="F552" s="221" t="s">
        <v>458</v>
      </c>
      <c r="G552" s="218"/>
      <c r="H552" s="220" t="s">
        <v>21</v>
      </c>
      <c r="I552" s="222"/>
      <c r="J552" s="218"/>
      <c r="K552" s="218"/>
      <c r="L552" s="223"/>
      <c r="M552" s="224"/>
      <c r="N552" s="225"/>
      <c r="O552" s="225"/>
      <c r="P552" s="225"/>
      <c r="Q552" s="225"/>
      <c r="R552" s="225"/>
      <c r="S552" s="225"/>
      <c r="T552" s="226"/>
      <c r="AT552" s="227" t="s">
        <v>198</v>
      </c>
      <c r="AU552" s="227" t="s">
        <v>83</v>
      </c>
      <c r="AV552" s="12" t="s">
        <v>81</v>
      </c>
      <c r="AW552" s="12" t="s">
        <v>37</v>
      </c>
      <c r="AX552" s="12" t="s">
        <v>74</v>
      </c>
      <c r="AY552" s="227" t="s">
        <v>189</v>
      </c>
    </row>
    <row r="553" spans="2:51" s="12" customFormat="1" ht="13.5">
      <c r="B553" s="217"/>
      <c r="C553" s="218"/>
      <c r="D553" s="219" t="s">
        <v>198</v>
      </c>
      <c r="E553" s="220" t="s">
        <v>21</v>
      </c>
      <c r="F553" s="221" t="s">
        <v>459</v>
      </c>
      <c r="G553" s="218"/>
      <c r="H553" s="220" t="s">
        <v>21</v>
      </c>
      <c r="I553" s="222"/>
      <c r="J553" s="218"/>
      <c r="K553" s="218"/>
      <c r="L553" s="223"/>
      <c r="M553" s="224"/>
      <c r="N553" s="225"/>
      <c r="O553" s="225"/>
      <c r="P553" s="225"/>
      <c r="Q553" s="225"/>
      <c r="R553" s="225"/>
      <c r="S553" s="225"/>
      <c r="T553" s="226"/>
      <c r="AT553" s="227" t="s">
        <v>198</v>
      </c>
      <c r="AU553" s="227" t="s">
        <v>83</v>
      </c>
      <c r="AV553" s="12" t="s">
        <v>81</v>
      </c>
      <c r="AW553" s="12" t="s">
        <v>37</v>
      </c>
      <c r="AX553" s="12" t="s">
        <v>74</v>
      </c>
      <c r="AY553" s="227" t="s">
        <v>189</v>
      </c>
    </row>
    <row r="554" spans="2:51" s="12" customFormat="1" ht="13.5">
      <c r="B554" s="217"/>
      <c r="C554" s="218"/>
      <c r="D554" s="219" t="s">
        <v>198</v>
      </c>
      <c r="E554" s="220" t="s">
        <v>21</v>
      </c>
      <c r="F554" s="221" t="s">
        <v>202</v>
      </c>
      <c r="G554" s="218"/>
      <c r="H554" s="220" t="s">
        <v>21</v>
      </c>
      <c r="I554" s="222"/>
      <c r="J554" s="218"/>
      <c r="K554" s="218"/>
      <c r="L554" s="223"/>
      <c r="M554" s="224"/>
      <c r="N554" s="225"/>
      <c r="O554" s="225"/>
      <c r="P554" s="225"/>
      <c r="Q554" s="225"/>
      <c r="R554" s="225"/>
      <c r="S554" s="225"/>
      <c r="T554" s="226"/>
      <c r="AT554" s="227" t="s">
        <v>198</v>
      </c>
      <c r="AU554" s="227" t="s">
        <v>83</v>
      </c>
      <c r="AV554" s="12" t="s">
        <v>81</v>
      </c>
      <c r="AW554" s="12" t="s">
        <v>37</v>
      </c>
      <c r="AX554" s="12" t="s">
        <v>74</v>
      </c>
      <c r="AY554" s="227" t="s">
        <v>189</v>
      </c>
    </row>
    <row r="555" spans="2:51" s="13" customFormat="1" ht="13.5">
      <c r="B555" s="228"/>
      <c r="C555" s="229"/>
      <c r="D555" s="219" t="s">
        <v>198</v>
      </c>
      <c r="E555" s="230" t="s">
        <v>21</v>
      </c>
      <c r="F555" s="231" t="s">
        <v>83</v>
      </c>
      <c r="G555" s="229"/>
      <c r="H555" s="232">
        <v>2</v>
      </c>
      <c r="I555" s="233"/>
      <c r="J555" s="229"/>
      <c r="K555" s="229"/>
      <c r="L555" s="234"/>
      <c r="M555" s="235"/>
      <c r="N555" s="236"/>
      <c r="O555" s="236"/>
      <c r="P555" s="236"/>
      <c r="Q555" s="236"/>
      <c r="R555" s="236"/>
      <c r="S555" s="236"/>
      <c r="T555" s="237"/>
      <c r="AT555" s="238" t="s">
        <v>198</v>
      </c>
      <c r="AU555" s="238" t="s">
        <v>83</v>
      </c>
      <c r="AV555" s="13" t="s">
        <v>83</v>
      </c>
      <c r="AW555" s="13" t="s">
        <v>37</v>
      </c>
      <c r="AX555" s="13" t="s">
        <v>74</v>
      </c>
      <c r="AY555" s="238" t="s">
        <v>189</v>
      </c>
    </row>
    <row r="556" spans="2:51" s="14" customFormat="1" ht="13.5">
      <c r="B556" s="239"/>
      <c r="C556" s="240"/>
      <c r="D556" s="219" t="s">
        <v>198</v>
      </c>
      <c r="E556" s="241" t="s">
        <v>21</v>
      </c>
      <c r="F556" s="242" t="s">
        <v>204</v>
      </c>
      <c r="G556" s="240"/>
      <c r="H556" s="243">
        <v>2</v>
      </c>
      <c r="I556" s="244"/>
      <c r="J556" s="240"/>
      <c r="K556" s="240"/>
      <c r="L556" s="245"/>
      <c r="M556" s="246"/>
      <c r="N556" s="247"/>
      <c r="O556" s="247"/>
      <c r="P556" s="247"/>
      <c r="Q556" s="247"/>
      <c r="R556" s="247"/>
      <c r="S556" s="247"/>
      <c r="T556" s="248"/>
      <c r="AT556" s="249" t="s">
        <v>198</v>
      </c>
      <c r="AU556" s="249" t="s">
        <v>83</v>
      </c>
      <c r="AV556" s="14" t="s">
        <v>101</v>
      </c>
      <c r="AW556" s="14" t="s">
        <v>37</v>
      </c>
      <c r="AX556" s="14" t="s">
        <v>74</v>
      </c>
      <c r="AY556" s="249" t="s">
        <v>189</v>
      </c>
    </row>
    <row r="557" spans="2:51" s="15" customFormat="1" ht="13.5">
      <c r="B557" s="250"/>
      <c r="C557" s="251"/>
      <c r="D557" s="219" t="s">
        <v>198</v>
      </c>
      <c r="E557" s="252" t="s">
        <v>21</v>
      </c>
      <c r="F557" s="253" t="s">
        <v>205</v>
      </c>
      <c r="G557" s="251"/>
      <c r="H557" s="254">
        <v>2</v>
      </c>
      <c r="I557" s="255"/>
      <c r="J557" s="251"/>
      <c r="K557" s="251"/>
      <c r="L557" s="256"/>
      <c r="M557" s="257"/>
      <c r="N557" s="258"/>
      <c r="O557" s="258"/>
      <c r="P557" s="258"/>
      <c r="Q557" s="258"/>
      <c r="R557" s="258"/>
      <c r="S557" s="258"/>
      <c r="T557" s="259"/>
      <c r="AT557" s="260" t="s">
        <v>198</v>
      </c>
      <c r="AU557" s="260" t="s">
        <v>83</v>
      </c>
      <c r="AV557" s="15" t="s">
        <v>131</v>
      </c>
      <c r="AW557" s="15" t="s">
        <v>37</v>
      </c>
      <c r="AX557" s="15" t="s">
        <v>81</v>
      </c>
      <c r="AY557" s="260" t="s">
        <v>189</v>
      </c>
    </row>
    <row r="558" spans="2:65" s="1" customFormat="1" ht="16.5" customHeight="1">
      <c r="B558" s="42"/>
      <c r="C558" s="261" t="s">
        <v>562</v>
      </c>
      <c r="D558" s="261" t="s">
        <v>126</v>
      </c>
      <c r="E558" s="262" t="s">
        <v>563</v>
      </c>
      <c r="F558" s="263" t="s">
        <v>564</v>
      </c>
      <c r="G558" s="264" t="s">
        <v>484</v>
      </c>
      <c r="H558" s="265">
        <v>1</v>
      </c>
      <c r="I558" s="266"/>
      <c r="J558" s="267">
        <f>ROUND(I558*H558,2)</f>
        <v>0</v>
      </c>
      <c r="K558" s="263" t="s">
        <v>21</v>
      </c>
      <c r="L558" s="268"/>
      <c r="M558" s="269" t="s">
        <v>21</v>
      </c>
      <c r="N558" s="270" t="s">
        <v>45</v>
      </c>
      <c r="O558" s="43"/>
      <c r="P558" s="214">
        <f>O558*H558</f>
        <v>0</v>
      </c>
      <c r="Q558" s="214">
        <v>0.02</v>
      </c>
      <c r="R558" s="214">
        <f>Q558*H558</f>
        <v>0.02</v>
      </c>
      <c r="S558" s="214">
        <v>0</v>
      </c>
      <c r="T558" s="215">
        <f>S558*H558</f>
        <v>0</v>
      </c>
      <c r="AR558" s="25" t="s">
        <v>389</v>
      </c>
      <c r="AT558" s="25" t="s">
        <v>126</v>
      </c>
      <c r="AU558" s="25" t="s">
        <v>83</v>
      </c>
      <c r="AY558" s="25" t="s">
        <v>189</v>
      </c>
      <c r="BE558" s="216">
        <f>IF(N558="základní",J558,0)</f>
        <v>0</v>
      </c>
      <c r="BF558" s="216">
        <f>IF(N558="snížená",J558,0)</f>
        <v>0</v>
      </c>
      <c r="BG558" s="216">
        <f>IF(N558="zákl. přenesená",J558,0)</f>
        <v>0</v>
      </c>
      <c r="BH558" s="216">
        <f>IF(N558="sníž. přenesená",J558,0)</f>
        <v>0</v>
      </c>
      <c r="BI558" s="216">
        <f>IF(N558="nulová",J558,0)</f>
        <v>0</v>
      </c>
      <c r="BJ558" s="25" t="s">
        <v>81</v>
      </c>
      <c r="BK558" s="216">
        <f>ROUND(I558*H558,2)</f>
        <v>0</v>
      </c>
      <c r="BL558" s="25" t="s">
        <v>216</v>
      </c>
      <c r="BM558" s="25" t="s">
        <v>565</v>
      </c>
    </row>
    <row r="559" spans="2:65" s="1" customFormat="1" ht="16.5" customHeight="1">
      <c r="B559" s="42"/>
      <c r="C559" s="205" t="s">
        <v>305</v>
      </c>
      <c r="D559" s="205" t="s">
        <v>193</v>
      </c>
      <c r="E559" s="206" t="s">
        <v>566</v>
      </c>
      <c r="F559" s="207" t="s">
        <v>567</v>
      </c>
      <c r="G559" s="208" t="s">
        <v>484</v>
      </c>
      <c r="H559" s="209">
        <v>2</v>
      </c>
      <c r="I559" s="210"/>
      <c r="J559" s="211">
        <f>ROUND(I559*H559,2)</f>
        <v>0</v>
      </c>
      <c r="K559" s="207" t="s">
        <v>21</v>
      </c>
      <c r="L559" s="62"/>
      <c r="M559" s="212" t="s">
        <v>21</v>
      </c>
      <c r="N559" s="213" t="s">
        <v>45</v>
      </c>
      <c r="O559" s="43"/>
      <c r="P559" s="214">
        <f>O559*H559</f>
        <v>0</v>
      </c>
      <c r="Q559" s="214">
        <v>0.001</v>
      </c>
      <c r="R559" s="214">
        <f>Q559*H559</f>
        <v>0.002</v>
      </c>
      <c r="S559" s="214">
        <v>0</v>
      </c>
      <c r="T559" s="215">
        <f>S559*H559</f>
        <v>0</v>
      </c>
      <c r="AR559" s="25" t="s">
        <v>216</v>
      </c>
      <c r="AT559" s="25" t="s">
        <v>193</v>
      </c>
      <c r="AU559" s="25" t="s">
        <v>83</v>
      </c>
      <c r="AY559" s="25" t="s">
        <v>189</v>
      </c>
      <c r="BE559" s="216">
        <f>IF(N559="základní",J559,0)</f>
        <v>0</v>
      </c>
      <c r="BF559" s="216">
        <f>IF(N559="snížená",J559,0)</f>
        <v>0</v>
      </c>
      <c r="BG559" s="216">
        <f>IF(N559="zákl. přenesená",J559,0)</f>
        <v>0</v>
      </c>
      <c r="BH559" s="216">
        <f>IF(N559="sníž. přenesená",J559,0)</f>
        <v>0</v>
      </c>
      <c r="BI559" s="216">
        <f>IF(N559="nulová",J559,0)</f>
        <v>0</v>
      </c>
      <c r="BJ559" s="25" t="s">
        <v>81</v>
      </c>
      <c r="BK559" s="216">
        <f>ROUND(I559*H559,2)</f>
        <v>0</v>
      </c>
      <c r="BL559" s="25" t="s">
        <v>216</v>
      </c>
      <c r="BM559" s="25" t="s">
        <v>568</v>
      </c>
    </row>
    <row r="560" spans="2:51" s="12" customFormat="1" ht="13.5">
      <c r="B560" s="217"/>
      <c r="C560" s="218"/>
      <c r="D560" s="219" t="s">
        <v>198</v>
      </c>
      <c r="E560" s="220" t="s">
        <v>21</v>
      </c>
      <c r="F560" s="221" t="s">
        <v>569</v>
      </c>
      <c r="G560" s="218"/>
      <c r="H560" s="220" t="s">
        <v>21</v>
      </c>
      <c r="I560" s="222"/>
      <c r="J560" s="218"/>
      <c r="K560" s="218"/>
      <c r="L560" s="223"/>
      <c r="M560" s="224"/>
      <c r="N560" s="225"/>
      <c r="O560" s="225"/>
      <c r="P560" s="225"/>
      <c r="Q560" s="225"/>
      <c r="R560" s="225"/>
      <c r="S560" s="225"/>
      <c r="T560" s="226"/>
      <c r="AT560" s="227" t="s">
        <v>198</v>
      </c>
      <c r="AU560" s="227" t="s">
        <v>83</v>
      </c>
      <c r="AV560" s="12" t="s">
        <v>81</v>
      </c>
      <c r="AW560" s="12" t="s">
        <v>37</v>
      </c>
      <c r="AX560" s="12" t="s">
        <v>74</v>
      </c>
      <c r="AY560" s="227" t="s">
        <v>189</v>
      </c>
    </row>
    <row r="561" spans="2:51" s="13" customFormat="1" ht="13.5">
      <c r="B561" s="228"/>
      <c r="C561" s="229"/>
      <c r="D561" s="219" t="s">
        <v>198</v>
      </c>
      <c r="E561" s="230" t="s">
        <v>21</v>
      </c>
      <c r="F561" s="231" t="s">
        <v>21</v>
      </c>
      <c r="G561" s="229"/>
      <c r="H561" s="232">
        <v>0</v>
      </c>
      <c r="I561" s="233"/>
      <c r="J561" s="229"/>
      <c r="K561" s="229"/>
      <c r="L561" s="234"/>
      <c r="M561" s="235"/>
      <c r="N561" s="236"/>
      <c r="O561" s="236"/>
      <c r="P561" s="236"/>
      <c r="Q561" s="236"/>
      <c r="R561" s="236"/>
      <c r="S561" s="236"/>
      <c r="T561" s="237"/>
      <c r="AT561" s="238" t="s">
        <v>198</v>
      </c>
      <c r="AU561" s="238" t="s">
        <v>83</v>
      </c>
      <c r="AV561" s="13" t="s">
        <v>83</v>
      </c>
      <c r="AW561" s="13" t="s">
        <v>37</v>
      </c>
      <c r="AX561" s="13" t="s">
        <v>74</v>
      </c>
      <c r="AY561" s="238" t="s">
        <v>189</v>
      </c>
    </row>
    <row r="562" spans="2:51" s="12" customFormat="1" ht="13.5">
      <c r="B562" s="217"/>
      <c r="C562" s="218"/>
      <c r="D562" s="219" t="s">
        <v>198</v>
      </c>
      <c r="E562" s="220" t="s">
        <v>21</v>
      </c>
      <c r="F562" s="221" t="s">
        <v>458</v>
      </c>
      <c r="G562" s="218"/>
      <c r="H562" s="220" t="s">
        <v>21</v>
      </c>
      <c r="I562" s="222"/>
      <c r="J562" s="218"/>
      <c r="K562" s="218"/>
      <c r="L562" s="223"/>
      <c r="M562" s="224"/>
      <c r="N562" s="225"/>
      <c r="O562" s="225"/>
      <c r="P562" s="225"/>
      <c r="Q562" s="225"/>
      <c r="R562" s="225"/>
      <c r="S562" s="225"/>
      <c r="T562" s="226"/>
      <c r="AT562" s="227" t="s">
        <v>198</v>
      </c>
      <c r="AU562" s="227" t="s">
        <v>83</v>
      </c>
      <c r="AV562" s="12" t="s">
        <v>81</v>
      </c>
      <c r="AW562" s="12" t="s">
        <v>37</v>
      </c>
      <c r="AX562" s="12" t="s">
        <v>74</v>
      </c>
      <c r="AY562" s="227" t="s">
        <v>189</v>
      </c>
    </row>
    <row r="563" spans="2:51" s="12" customFormat="1" ht="13.5">
      <c r="B563" s="217"/>
      <c r="C563" s="218"/>
      <c r="D563" s="219" t="s">
        <v>198</v>
      </c>
      <c r="E563" s="220" t="s">
        <v>21</v>
      </c>
      <c r="F563" s="221" t="s">
        <v>459</v>
      </c>
      <c r="G563" s="218"/>
      <c r="H563" s="220" t="s">
        <v>21</v>
      </c>
      <c r="I563" s="222"/>
      <c r="J563" s="218"/>
      <c r="K563" s="218"/>
      <c r="L563" s="223"/>
      <c r="M563" s="224"/>
      <c r="N563" s="225"/>
      <c r="O563" s="225"/>
      <c r="P563" s="225"/>
      <c r="Q563" s="225"/>
      <c r="R563" s="225"/>
      <c r="S563" s="225"/>
      <c r="T563" s="226"/>
      <c r="AT563" s="227" t="s">
        <v>198</v>
      </c>
      <c r="AU563" s="227" t="s">
        <v>83</v>
      </c>
      <c r="AV563" s="12" t="s">
        <v>81</v>
      </c>
      <c r="AW563" s="12" t="s">
        <v>37</v>
      </c>
      <c r="AX563" s="12" t="s">
        <v>74</v>
      </c>
      <c r="AY563" s="227" t="s">
        <v>189</v>
      </c>
    </row>
    <row r="564" spans="2:51" s="12" customFormat="1" ht="13.5">
      <c r="B564" s="217"/>
      <c r="C564" s="218"/>
      <c r="D564" s="219" t="s">
        <v>198</v>
      </c>
      <c r="E564" s="220" t="s">
        <v>21</v>
      </c>
      <c r="F564" s="221" t="s">
        <v>202</v>
      </c>
      <c r="G564" s="218"/>
      <c r="H564" s="220" t="s">
        <v>21</v>
      </c>
      <c r="I564" s="222"/>
      <c r="J564" s="218"/>
      <c r="K564" s="218"/>
      <c r="L564" s="223"/>
      <c r="M564" s="224"/>
      <c r="N564" s="225"/>
      <c r="O564" s="225"/>
      <c r="P564" s="225"/>
      <c r="Q564" s="225"/>
      <c r="R564" s="225"/>
      <c r="S564" s="225"/>
      <c r="T564" s="226"/>
      <c r="AT564" s="227" t="s">
        <v>198</v>
      </c>
      <c r="AU564" s="227" t="s">
        <v>83</v>
      </c>
      <c r="AV564" s="12" t="s">
        <v>81</v>
      </c>
      <c r="AW564" s="12" t="s">
        <v>37</v>
      </c>
      <c r="AX564" s="12" t="s">
        <v>74</v>
      </c>
      <c r="AY564" s="227" t="s">
        <v>189</v>
      </c>
    </row>
    <row r="565" spans="2:51" s="13" customFormat="1" ht="13.5">
      <c r="B565" s="228"/>
      <c r="C565" s="229"/>
      <c r="D565" s="219" t="s">
        <v>198</v>
      </c>
      <c r="E565" s="230" t="s">
        <v>21</v>
      </c>
      <c r="F565" s="231" t="s">
        <v>83</v>
      </c>
      <c r="G565" s="229"/>
      <c r="H565" s="232">
        <v>2</v>
      </c>
      <c r="I565" s="233"/>
      <c r="J565" s="229"/>
      <c r="K565" s="229"/>
      <c r="L565" s="234"/>
      <c r="M565" s="235"/>
      <c r="N565" s="236"/>
      <c r="O565" s="236"/>
      <c r="P565" s="236"/>
      <c r="Q565" s="236"/>
      <c r="R565" s="236"/>
      <c r="S565" s="236"/>
      <c r="T565" s="237"/>
      <c r="AT565" s="238" t="s">
        <v>198</v>
      </c>
      <c r="AU565" s="238" t="s">
        <v>83</v>
      </c>
      <c r="AV565" s="13" t="s">
        <v>83</v>
      </c>
      <c r="AW565" s="13" t="s">
        <v>37</v>
      </c>
      <c r="AX565" s="13" t="s">
        <v>74</v>
      </c>
      <c r="AY565" s="238" t="s">
        <v>189</v>
      </c>
    </row>
    <row r="566" spans="2:51" s="14" customFormat="1" ht="13.5">
      <c r="B566" s="239"/>
      <c r="C566" s="240"/>
      <c r="D566" s="219" t="s">
        <v>198</v>
      </c>
      <c r="E566" s="241" t="s">
        <v>21</v>
      </c>
      <c r="F566" s="242" t="s">
        <v>204</v>
      </c>
      <c r="G566" s="240"/>
      <c r="H566" s="243">
        <v>2</v>
      </c>
      <c r="I566" s="244"/>
      <c r="J566" s="240"/>
      <c r="K566" s="240"/>
      <c r="L566" s="245"/>
      <c r="M566" s="246"/>
      <c r="N566" s="247"/>
      <c r="O566" s="247"/>
      <c r="P566" s="247"/>
      <c r="Q566" s="247"/>
      <c r="R566" s="247"/>
      <c r="S566" s="247"/>
      <c r="T566" s="248"/>
      <c r="AT566" s="249" t="s">
        <v>198</v>
      </c>
      <c r="AU566" s="249" t="s">
        <v>83</v>
      </c>
      <c r="AV566" s="14" t="s">
        <v>101</v>
      </c>
      <c r="AW566" s="14" t="s">
        <v>37</v>
      </c>
      <c r="AX566" s="14" t="s">
        <v>74</v>
      </c>
      <c r="AY566" s="249" t="s">
        <v>189</v>
      </c>
    </row>
    <row r="567" spans="2:51" s="15" customFormat="1" ht="13.5">
      <c r="B567" s="250"/>
      <c r="C567" s="251"/>
      <c r="D567" s="219" t="s">
        <v>198</v>
      </c>
      <c r="E567" s="252" t="s">
        <v>21</v>
      </c>
      <c r="F567" s="253" t="s">
        <v>205</v>
      </c>
      <c r="G567" s="251"/>
      <c r="H567" s="254">
        <v>2</v>
      </c>
      <c r="I567" s="255"/>
      <c r="J567" s="251"/>
      <c r="K567" s="251"/>
      <c r="L567" s="256"/>
      <c r="M567" s="257"/>
      <c r="N567" s="258"/>
      <c r="O567" s="258"/>
      <c r="P567" s="258"/>
      <c r="Q567" s="258"/>
      <c r="R567" s="258"/>
      <c r="S567" s="258"/>
      <c r="T567" s="259"/>
      <c r="AT567" s="260" t="s">
        <v>198</v>
      </c>
      <c r="AU567" s="260" t="s">
        <v>83</v>
      </c>
      <c r="AV567" s="15" t="s">
        <v>131</v>
      </c>
      <c r="AW567" s="15" t="s">
        <v>37</v>
      </c>
      <c r="AX567" s="15" t="s">
        <v>81</v>
      </c>
      <c r="AY567" s="260" t="s">
        <v>189</v>
      </c>
    </row>
    <row r="568" spans="2:65" s="1" customFormat="1" ht="76.5" customHeight="1">
      <c r="B568" s="42"/>
      <c r="C568" s="261" t="s">
        <v>328</v>
      </c>
      <c r="D568" s="261" t="s">
        <v>126</v>
      </c>
      <c r="E568" s="262" t="s">
        <v>570</v>
      </c>
      <c r="F568" s="263" t="s">
        <v>571</v>
      </c>
      <c r="G568" s="264" t="s">
        <v>484</v>
      </c>
      <c r="H568" s="265">
        <v>1</v>
      </c>
      <c r="I568" s="266"/>
      <c r="J568" s="267">
        <f>ROUND(I568*H568,2)</f>
        <v>0</v>
      </c>
      <c r="K568" s="263" t="s">
        <v>21</v>
      </c>
      <c r="L568" s="268"/>
      <c r="M568" s="269" t="s">
        <v>21</v>
      </c>
      <c r="N568" s="270" t="s">
        <v>45</v>
      </c>
      <c r="O568" s="43"/>
      <c r="P568" s="214">
        <f>O568*H568</f>
        <v>0</v>
      </c>
      <c r="Q568" s="214">
        <v>0.065</v>
      </c>
      <c r="R568" s="214">
        <f>Q568*H568</f>
        <v>0.065</v>
      </c>
      <c r="S568" s="214">
        <v>0</v>
      </c>
      <c r="T568" s="215">
        <f>S568*H568</f>
        <v>0</v>
      </c>
      <c r="AR568" s="25" t="s">
        <v>389</v>
      </c>
      <c r="AT568" s="25" t="s">
        <v>126</v>
      </c>
      <c r="AU568" s="25" t="s">
        <v>83</v>
      </c>
      <c r="AY568" s="25" t="s">
        <v>189</v>
      </c>
      <c r="BE568" s="216">
        <f>IF(N568="základní",J568,0)</f>
        <v>0</v>
      </c>
      <c r="BF568" s="216">
        <f>IF(N568="snížená",J568,0)</f>
        <v>0</v>
      </c>
      <c r="BG568" s="216">
        <f>IF(N568="zákl. přenesená",J568,0)</f>
        <v>0</v>
      </c>
      <c r="BH568" s="216">
        <f>IF(N568="sníž. přenesená",J568,0)</f>
        <v>0</v>
      </c>
      <c r="BI568" s="216">
        <f>IF(N568="nulová",J568,0)</f>
        <v>0</v>
      </c>
      <c r="BJ568" s="25" t="s">
        <v>81</v>
      </c>
      <c r="BK568" s="216">
        <f>ROUND(I568*H568,2)</f>
        <v>0</v>
      </c>
      <c r="BL568" s="25" t="s">
        <v>216</v>
      </c>
      <c r="BM568" s="25" t="s">
        <v>572</v>
      </c>
    </row>
    <row r="569" spans="2:51" s="12" customFormat="1" ht="13.5">
      <c r="B569" s="217"/>
      <c r="C569" s="218"/>
      <c r="D569" s="219" t="s">
        <v>198</v>
      </c>
      <c r="E569" s="220" t="s">
        <v>21</v>
      </c>
      <c r="F569" s="221" t="s">
        <v>573</v>
      </c>
      <c r="G569" s="218"/>
      <c r="H569" s="220" t="s">
        <v>21</v>
      </c>
      <c r="I569" s="222"/>
      <c r="J569" s="218"/>
      <c r="K569" s="218"/>
      <c r="L569" s="223"/>
      <c r="M569" s="224"/>
      <c r="N569" s="225"/>
      <c r="O569" s="225"/>
      <c r="P569" s="225"/>
      <c r="Q569" s="225"/>
      <c r="R569" s="225"/>
      <c r="S569" s="225"/>
      <c r="T569" s="226"/>
      <c r="AT569" s="227" t="s">
        <v>198</v>
      </c>
      <c r="AU569" s="227" t="s">
        <v>83</v>
      </c>
      <c r="AV569" s="12" t="s">
        <v>81</v>
      </c>
      <c r="AW569" s="12" t="s">
        <v>37</v>
      </c>
      <c r="AX569" s="12" t="s">
        <v>74</v>
      </c>
      <c r="AY569" s="227" t="s">
        <v>189</v>
      </c>
    </row>
    <row r="570" spans="2:51" s="13" customFormat="1" ht="13.5">
      <c r="B570" s="228"/>
      <c r="C570" s="229"/>
      <c r="D570" s="219" t="s">
        <v>198</v>
      </c>
      <c r="E570" s="230" t="s">
        <v>21</v>
      </c>
      <c r="F570" s="231" t="s">
        <v>21</v>
      </c>
      <c r="G570" s="229"/>
      <c r="H570" s="232">
        <v>0</v>
      </c>
      <c r="I570" s="233"/>
      <c r="J570" s="229"/>
      <c r="K570" s="229"/>
      <c r="L570" s="234"/>
      <c r="M570" s="235"/>
      <c r="N570" s="236"/>
      <c r="O570" s="236"/>
      <c r="P570" s="236"/>
      <c r="Q570" s="236"/>
      <c r="R570" s="236"/>
      <c r="S570" s="236"/>
      <c r="T570" s="237"/>
      <c r="AT570" s="238" t="s">
        <v>198</v>
      </c>
      <c r="AU570" s="238" t="s">
        <v>83</v>
      </c>
      <c r="AV570" s="13" t="s">
        <v>83</v>
      </c>
      <c r="AW570" s="13" t="s">
        <v>37</v>
      </c>
      <c r="AX570" s="13" t="s">
        <v>74</v>
      </c>
      <c r="AY570" s="238" t="s">
        <v>189</v>
      </c>
    </row>
    <row r="571" spans="2:51" s="12" customFormat="1" ht="13.5">
      <c r="B571" s="217"/>
      <c r="C571" s="218"/>
      <c r="D571" s="219" t="s">
        <v>198</v>
      </c>
      <c r="E571" s="220" t="s">
        <v>21</v>
      </c>
      <c r="F571" s="221" t="s">
        <v>569</v>
      </c>
      <c r="G571" s="218"/>
      <c r="H571" s="220" t="s">
        <v>21</v>
      </c>
      <c r="I571" s="222"/>
      <c r="J571" s="218"/>
      <c r="K571" s="218"/>
      <c r="L571" s="223"/>
      <c r="M571" s="224"/>
      <c r="N571" s="225"/>
      <c r="O571" s="225"/>
      <c r="P571" s="225"/>
      <c r="Q571" s="225"/>
      <c r="R571" s="225"/>
      <c r="S571" s="225"/>
      <c r="T571" s="226"/>
      <c r="AT571" s="227" t="s">
        <v>198</v>
      </c>
      <c r="AU571" s="227" t="s">
        <v>83</v>
      </c>
      <c r="AV571" s="12" t="s">
        <v>81</v>
      </c>
      <c r="AW571" s="12" t="s">
        <v>37</v>
      </c>
      <c r="AX571" s="12" t="s">
        <v>74</v>
      </c>
      <c r="AY571" s="227" t="s">
        <v>189</v>
      </c>
    </row>
    <row r="572" spans="2:51" s="12" customFormat="1" ht="13.5">
      <c r="B572" s="217"/>
      <c r="C572" s="218"/>
      <c r="D572" s="219" t="s">
        <v>198</v>
      </c>
      <c r="E572" s="220" t="s">
        <v>21</v>
      </c>
      <c r="F572" s="221" t="s">
        <v>458</v>
      </c>
      <c r="G572" s="218"/>
      <c r="H572" s="220" t="s">
        <v>21</v>
      </c>
      <c r="I572" s="222"/>
      <c r="J572" s="218"/>
      <c r="K572" s="218"/>
      <c r="L572" s="223"/>
      <c r="M572" s="224"/>
      <c r="N572" s="225"/>
      <c r="O572" s="225"/>
      <c r="P572" s="225"/>
      <c r="Q572" s="225"/>
      <c r="R572" s="225"/>
      <c r="S572" s="225"/>
      <c r="T572" s="226"/>
      <c r="AT572" s="227" t="s">
        <v>198</v>
      </c>
      <c r="AU572" s="227" t="s">
        <v>83</v>
      </c>
      <c r="AV572" s="12" t="s">
        <v>81</v>
      </c>
      <c r="AW572" s="12" t="s">
        <v>37</v>
      </c>
      <c r="AX572" s="12" t="s">
        <v>74</v>
      </c>
      <c r="AY572" s="227" t="s">
        <v>189</v>
      </c>
    </row>
    <row r="573" spans="2:51" s="12" customFormat="1" ht="13.5">
      <c r="B573" s="217"/>
      <c r="C573" s="218"/>
      <c r="D573" s="219" t="s">
        <v>198</v>
      </c>
      <c r="E573" s="220" t="s">
        <v>21</v>
      </c>
      <c r="F573" s="221" t="s">
        <v>459</v>
      </c>
      <c r="G573" s="218"/>
      <c r="H573" s="220" t="s">
        <v>21</v>
      </c>
      <c r="I573" s="222"/>
      <c r="J573" s="218"/>
      <c r="K573" s="218"/>
      <c r="L573" s="223"/>
      <c r="M573" s="224"/>
      <c r="N573" s="225"/>
      <c r="O573" s="225"/>
      <c r="P573" s="225"/>
      <c r="Q573" s="225"/>
      <c r="R573" s="225"/>
      <c r="S573" s="225"/>
      <c r="T573" s="226"/>
      <c r="AT573" s="227" t="s">
        <v>198</v>
      </c>
      <c r="AU573" s="227" t="s">
        <v>83</v>
      </c>
      <c r="AV573" s="12" t="s">
        <v>81</v>
      </c>
      <c r="AW573" s="12" t="s">
        <v>37</v>
      </c>
      <c r="AX573" s="12" t="s">
        <v>74</v>
      </c>
      <c r="AY573" s="227" t="s">
        <v>189</v>
      </c>
    </row>
    <row r="574" spans="2:51" s="12" customFormat="1" ht="13.5">
      <c r="B574" s="217"/>
      <c r="C574" s="218"/>
      <c r="D574" s="219" t="s">
        <v>198</v>
      </c>
      <c r="E574" s="220" t="s">
        <v>21</v>
      </c>
      <c r="F574" s="221" t="s">
        <v>202</v>
      </c>
      <c r="G574" s="218"/>
      <c r="H574" s="220" t="s">
        <v>21</v>
      </c>
      <c r="I574" s="222"/>
      <c r="J574" s="218"/>
      <c r="K574" s="218"/>
      <c r="L574" s="223"/>
      <c r="M574" s="224"/>
      <c r="N574" s="225"/>
      <c r="O574" s="225"/>
      <c r="P574" s="225"/>
      <c r="Q574" s="225"/>
      <c r="R574" s="225"/>
      <c r="S574" s="225"/>
      <c r="T574" s="226"/>
      <c r="AT574" s="227" t="s">
        <v>198</v>
      </c>
      <c r="AU574" s="227" t="s">
        <v>83</v>
      </c>
      <c r="AV574" s="12" t="s">
        <v>81</v>
      </c>
      <c r="AW574" s="12" t="s">
        <v>37</v>
      </c>
      <c r="AX574" s="12" t="s">
        <v>74</v>
      </c>
      <c r="AY574" s="227" t="s">
        <v>189</v>
      </c>
    </row>
    <row r="575" spans="2:51" s="13" customFormat="1" ht="13.5">
      <c r="B575" s="228"/>
      <c r="C575" s="229"/>
      <c r="D575" s="219" t="s">
        <v>198</v>
      </c>
      <c r="E575" s="230" t="s">
        <v>21</v>
      </c>
      <c r="F575" s="231" t="s">
        <v>81</v>
      </c>
      <c r="G575" s="229"/>
      <c r="H575" s="232">
        <v>1</v>
      </c>
      <c r="I575" s="233"/>
      <c r="J575" s="229"/>
      <c r="K575" s="229"/>
      <c r="L575" s="234"/>
      <c r="M575" s="235"/>
      <c r="N575" s="236"/>
      <c r="O575" s="236"/>
      <c r="P575" s="236"/>
      <c r="Q575" s="236"/>
      <c r="R575" s="236"/>
      <c r="S575" s="236"/>
      <c r="T575" s="237"/>
      <c r="AT575" s="238" t="s">
        <v>198</v>
      </c>
      <c r="AU575" s="238" t="s">
        <v>83</v>
      </c>
      <c r="AV575" s="13" t="s">
        <v>83</v>
      </c>
      <c r="AW575" s="13" t="s">
        <v>37</v>
      </c>
      <c r="AX575" s="13" t="s">
        <v>74</v>
      </c>
      <c r="AY575" s="238" t="s">
        <v>189</v>
      </c>
    </row>
    <row r="576" spans="2:51" s="14" customFormat="1" ht="13.5">
      <c r="B576" s="239"/>
      <c r="C576" s="240"/>
      <c r="D576" s="219" t="s">
        <v>198</v>
      </c>
      <c r="E576" s="241" t="s">
        <v>21</v>
      </c>
      <c r="F576" s="242" t="s">
        <v>204</v>
      </c>
      <c r="G576" s="240"/>
      <c r="H576" s="243">
        <v>1</v>
      </c>
      <c r="I576" s="244"/>
      <c r="J576" s="240"/>
      <c r="K576" s="240"/>
      <c r="L576" s="245"/>
      <c r="M576" s="246"/>
      <c r="N576" s="247"/>
      <c r="O576" s="247"/>
      <c r="P576" s="247"/>
      <c r="Q576" s="247"/>
      <c r="R576" s="247"/>
      <c r="S576" s="247"/>
      <c r="T576" s="248"/>
      <c r="AT576" s="249" t="s">
        <v>198</v>
      </c>
      <c r="AU576" s="249" t="s">
        <v>83</v>
      </c>
      <c r="AV576" s="14" t="s">
        <v>101</v>
      </c>
      <c r="AW576" s="14" t="s">
        <v>37</v>
      </c>
      <c r="AX576" s="14" t="s">
        <v>74</v>
      </c>
      <c r="AY576" s="249" t="s">
        <v>189</v>
      </c>
    </row>
    <row r="577" spans="2:51" s="15" customFormat="1" ht="13.5">
      <c r="B577" s="250"/>
      <c r="C577" s="251"/>
      <c r="D577" s="219" t="s">
        <v>198</v>
      </c>
      <c r="E577" s="252" t="s">
        <v>21</v>
      </c>
      <c r="F577" s="253" t="s">
        <v>205</v>
      </c>
      <c r="G577" s="251"/>
      <c r="H577" s="254">
        <v>1</v>
      </c>
      <c r="I577" s="255"/>
      <c r="J577" s="251"/>
      <c r="K577" s="251"/>
      <c r="L577" s="256"/>
      <c r="M577" s="257"/>
      <c r="N577" s="258"/>
      <c r="O577" s="258"/>
      <c r="P577" s="258"/>
      <c r="Q577" s="258"/>
      <c r="R577" s="258"/>
      <c r="S577" s="258"/>
      <c r="T577" s="259"/>
      <c r="AT577" s="260" t="s">
        <v>198</v>
      </c>
      <c r="AU577" s="260" t="s">
        <v>83</v>
      </c>
      <c r="AV577" s="15" t="s">
        <v>131</v>
      </c>
      <c r="AW577" s="15" t="s">
        <v>37</v>
      </c>
      <c r="AX577" s="15" t="s">
        <v>81</v>
      </c>
      <c r="AY577" s="260" t="s">
        <v>189</v>
      </c>
    </row>
    <row r="578" spans="2:65" s="1" customFormat="1" ht="16.5" customHeight="1">
      <c r="B578" s="42"/>
      <c r="C578" s="205" t="s">
        <v>574</v>
      </c>
      <c r="D578" s="205" t="s">
        <v>193</v>
      </c>
      <c r="E578" s="206" t="s">
        <v>575</v>
      </c>
      <c r="F578" s="207" t="s">
        <v>576</v>
      </c>
      <c r="G578" s="208" t="s">
        <v>484</v>
      </c>
      <c r="H578" s="209">
        <v>3</v>
      </c>
      <c r="I578" s="210"/>
      <c r="J578" s="211">
        <f>ROUND(I578*H578,2)</f>
        <v>0</v>
      </c>
      <c r="K578" s="207" t="s">
        <v>21</v>
      </c>
      <c r="L578" s="62"/>
      <c r="M578" s="212" t="s">
        <v>21</v>
      </c>
      <c r="N578" s="213" t="s">
        <v>45</v>
      </c>
      <c r="O578" s="43"/>
      <c r="P578" s="214">
        <f>O578*H578</f>
        <v>0</v>
      </c>
      <c r="Q578" s="214">
        <v>0.001</v>
      </c>
      <c r="R578" s="214">
        <f>Q578*H578</f>
        <v>0.003</v>
      </c>
      <c r="S578" s="214">
        <v>0</v>
      </c>
      <c r="T578" s="215">
        <f>S578*H578</f>
        <v>0</v>
      </c>
      <c r="AR578" s="25" t="s">
        <v>216</v>
      </c>
      <c r="AT578" s="25" t="s">
        <v>193</v>
      </c>
      <c r="AU578" s="25" t="s">
        <v>83</v>
      </c>
      <c r="AY578" s="25" t="s">
        <v>189</v>
      </c>
      <c r="BE578" s="216">
        <f>IF(N578="základní",J578,0)</f>
        <v>0</v>
      </c>
      <c r="BF578" s="216">
        <f>IF(N578="snížená",J578,0)</f>
        <v>0</v>
      </c>
      <c r="BG578" s="216">
        <f>IF(N578="zákl. přenesená",J578,0)</f>
        <v>0</v>
      </c>
      <c r="BH578" s="216">
        <f>IF(N578="sníž. přenesená",J578,0)</f>
        <v>0</v>
      </c>
      <c r="BI578" s="216">
        <f>IF(N578="nulová",J578,0)</f>
        <v>0</v>
      </c>
      <c r="BJ578" s="25" t="s">
        <v>81</v>
      </c>
      <c r="BK578" s="216">
        <f>ROUND(I578*H578,2)</f>
        <v>0</v>
      </c>
      <c r="BL578" s="25" t="s">
        <v>216</v>
      </c>
      <c r="BM578" s="25" t="s">
        <v>577</v>
      </c>
    </row>
    <row r="579" spans="2:51" s="12" customFormat="1" ht="13.5">
      <c r="B579" s="217"/>
      <c r="C579" s="218"/>
      <c r="D579" s="219" t="s">
        <v>198</v>
      </c>
      <c r="E579" s="220" t="s">
        <v>21</v>
      </c>
      <c r="F579" s="221" t="s">
        <v>578</v>
      </c>
      <c r="G579" s="218"/>
      <c r="H579" s="220" t="s">
        <v>21</v>
      </c>
      <c r="I579" s="222"/>
      <c r="J579" s="218"/>
      <c r="K579" s="218"/>
      <c r="L579" s="223"/>
      <c r="M579" s="224"/>
      <c r="N579" s="225"/>
      <c r="O579" s="225"/>
      <c r="P579" s="225"/>
      <c r="Q579" s="225"/>
      <c r="R579" s="225"/>
      <c r="S579" s="225"/>
      <c r="T579" s="226"/>
      <c r="AT579" s="227" t="s">
        <v>198</v>
      </c>
      <c r="AU579" s="227" t="s">
        <v>83</v>
      </c>
      <c r="AV579" s="12" t="s">
        <v>81</v>
      </c>
      <c r="AW579" s="12" t="s">
        <v>37</v>
      </c>
      <c r="AX579" s="12" t="s">
        <v>74</v>
      </c>
      <c r="AY579" s="227" t="s">
        <v>189</v>
      </c>
    </row>
    <row r="580" spans="2:51" s="13" customFormat="1" ht="13.5">
      <c r="B580" s="228"/>
      <c r="C580" s="229"/>
      <c r="D580" s="219" t="s">
        <v>198</v>
      </c>
      <c r="E580" s="230" t="s">
        <v>21</v>
      </c>
      <c r="F580" s="231" t="s">
        <v>21</v>
      </c>
      <c r="G580" s="229"/>
      <c r="H580" s="232">
        <v>0</v>
      </c>
      <c r="I580" s="233"/>
      <c r="J580" s="229"/>
      <c r="K580" s="229"/>
      <c r="L580" s="234"/>
      <c r="M580" s="235"/>
      <c r="N580" s="236"/>
      <c r="O580" s="236"/>
      <c r="P580" s="236"/>
      <c r="Q580" s="236"/>
      <c r="R580" s="236"/>
      <c r="S580" s="236"/>
      <c r="T580" s="237"/>
      <c r="AT580" s="238" t="s">
        <v>198</v>
      </c>
      <c r="AU580" s="238" t="s">
        <v>83</v>
      </c>
      <c r="AV580" s="13" t="s">
        <v>83</v>
      </c>
      <c r="AW580" s="13" t="s">
        <v>37</v>
      </c>
      <c r="AX580" s="13" t="s">
        <v>74</v>
      </c>
      <c r="AY580" s="238" t="s">
        <v>189</v>
      </c>
    </row>
    <row r="581" spans="2:51" s="12" customFormat="1" ht="13.5">
      <c r="B581" s="217"/>
      <c r="C581" s="218"/>
      <c r="D581" s="219" t="s">
        <v>198</v>
      </c>
      <c r="E581" s="220" t="s">
        <v>21</v>
      </c>
      <c r="F581" s="221" t="s">
        <v>458</v>
      </c>
      <c r="G581" s="218"/>
      <c r="H581" s="220" t="s">
        <v>21</v>
      </c>
      <c r="I581" s="222"/>
      <c r="J581" s="218"/>
      <c r="K581" s="218"/>
      <c r="L581" s="223"/>
      <c r="M581" s="224"/>
      <c r="N581" s="225"/>
      <c r="O581" s="225"/>
      <c r="P581" s="225"/>
      <c r="Q581" s="225"/>
      <c r="R581" s="225"/>
      <c r="S581" s="225"/>
      <c r="T581" s="226"/>
      <c r="AT581" s="227" t="s">
        <v>198</v>
      </c>
      <c r="AU581" s="227" t="s">
        <v>83</v>
      </c>
      <c r="AV581" s="12" t="s">
        <v>81</v>
      </c>
      <c r="AW581" s="12" t="s">
        <v>37</v>
      </c>
      <c r="AX581" s="12" t="s">
        <v>74</v>
      </c>
      <c r="AY581" s="227" t="s">
        <v>189</v>
      </c>
    </row>
    <row r="582" spans="2:51" s="12" customFormat="1" ht="13.5">
      <c r="B582" s="217"/>
      <c r="C582" s="218"/>
      <c r="D582" s="219" t="s">
        <v>198</v>
      </c>
      <c r="E582" s="220" t="s">
        <v>21</v>
      </c>
      <c r="F582" s="221" t="s">
        <v>459</v>
      </c>
      <c r="G582" s="218"/>
      <c r="H582" s="220" t="s">
        <v>21</v>
      </c>
      <c r="I582" s="222"/>
      <c r="J582" s="218"/>
      <c r="K582" s="218"/>
      <c r="L582" s="223"/>
      <c r="M582" s="224"/>
      <c r="N582" s="225"/>
      <c r="O582" s="225"/>
      <c r="P582" s="225"/>
      <c r="Q582" s="225"/>
      <c r="R582" s="225"/>
      <c r="S582" s="225"/>
      <c r="T582" s="226"/>
      <c r="AT582" s="227" t="s">
        <v>198</v>
      </c>
      <c r="AU582" s="227" t="s">
        <v>83</v>
      </c>
      <c r="AV582" s="12" t="s">
        <v>81</v>
      </c>
      <c r="AW582" s="12" t="s">
        <v>37</v>
      </c>
      <c r="AX582" s="12" t="s">
        <v>74</v>
      </c>
      <c r="AY582" s="227" t="s">
        <v>189</v>
      </c>
    </row>
    <row r="583" spans="2:51" s="12" customFormat="1" ht="13.5">
      <c r="B583" s="217"/>
      <c r="C583" s="218"/>
      <c r="D583" s="219" t="s">
        <v>198</v>
      </c>
      <c r="E583" s="220" t="s">
        <v>21</v>
      </c>
      <c r="F583" s="221" t="s">
        <v>202</v>
      </c>
      <c r="G583" s="218"/>
      <c r="H583" s="220" t="s">
        <v>21</v>
      </c>
      <c r="I583" s="222"/>
      <c r="J583" s="218"/>
      <c r="K583" s="218"/>
      <c r="L583" s="223"/>
      <c r="M583" s="224"/>
      <c r="N583" s="225"/>
      <c r="O583" s="225"/>
      <c r="P583" s="225"/>
      <c r="Q583" s="225"/>
      <c r="R583" s="225"/>
      <c r="S583" s="225"/>
      <c r="T583" s="226"/>
      <c r="AT583" s="227" t="s">
        <v>198</v>
      </c>
      <c r="AU583" s="227" t="s">
        <v>83</v>
      </c>
      <c r="AV583" s="12" t="s">
        <v>81</v>
      </c>
      <c r="AW583" s="12" t="s">
        <v>37</v>
      </c>
      <c r="AX583" s="12" t="s">
        <v>74</v>
      </c>
      <c r="AY583" s="227" t="s">
        <v>189</v>
      </c>
    </row>
    <row r="584" spans="2:51" s="13" customFormat="1" ht="13.5">
      <c r="B584" s="228"/>
      <c r="C584" s="229"/>
      <c r="D584" s="219" t="s">
        <v>198</v>
      </c>
      <c r="E584" s="230" t="s">
        <v>21</v>
      </c>
      <c r="F584" s="231" t="s">
        <v>101</v>
      </c>
      <c r="G584" s="229"/>
      <c r="H584" s="232">
        <v>3</v>
      </c>
      <c r="I584" s="233"/>
      <c r="J584" s="229"/>
      <c r="K584" s="229"/>
      <c r="L584" s="234"/>
      <c r="M584" s="235"/>
      <c r="N584" s="236"/>
      <c r="O584" s="236"/>
      <c r="P584" s="236"/>
      <c r="Q584" s="236"/>
      <c r="R584" s="236"/>
      <c r="S584" s="236"/>
      <c r="T584" s="237"/>
      <c r="AT584" s="238" t="s">
        <v>198</v>
      </c>
      <c r="AU584" s="238" t="s">
        <v>83</v>
      </c>
      <c r="AV584" s="13" t="s">
        <v>83</v>
      </c>
      <c r="AW584" s="13" t="s">
        <v>37</v>
      </c>
      <c r="AX584" s="13" t="s">
        <v>74</v>
      </c>
      <c r="AY584" s="238" t="s">
        <v>189</v>
      </c>
    </row>
    <row r="585" spans="2:51" s="14" customFormat="1" ht="13.5">
      <c r="B585" s="239"/>
      <c r="C585" s="240"/>
      <c r="D585" s="219" t="s">
        <v>198</v>
      </c>
      <c r="E585" s="241" t="s">
        <v>21</v>
      </c>
      <c r="F585" s="242" t="s">
        <v>204</v>
      </c>
      <c r="G585" s="240"/>
      <c r="H585" s="243">
        <v>3</v>
      </c>
      <c r="I585" s="244"/>
      <c r="J585" s="240"/>
      <c r="K585" s="240"/>
      <c r="L585" s="245"/>
      <c r="M585" s="246"/>
      <c r="N585" s="247"/>
      <c r="O585" s="247"/>
      <c r="P585" s="247"/>
      <c r="Q585" s="247"/>
      <c r="R585" s="247"/>
      <c r="S585" s="247"/>
      <c r="T585" s="248"/>
      <c r="AT585" s="249" t="s">
        <v>198</v>
      </c>
      <c r="AU585" s="249" t="s">
        <v>83</v>
      </c>
      <c r="AV585" s="14" t="s">
        <v>101</v>
      </c>
      <c r="AW585" s="14" t="s">
        <v>37</v>
      </c>
      <c r="AX585" s="14" t="s">
        <v>74</v>
      </c>
      <c r="AY585" s="249" t="s">
        <v>189</v>
      </c>
    </row>
    <row r="586" spans="2:51" s="15" customFormat="1" ht="13.5">
      <c r="B586" s="250"/>
      <c r="C586" s="251"/>
      <c r="D586" s="219" t="s">
        <v>198</v>
      </c>
      <c r="E586" s="252" t="s">
        <v>21</v>
      </c>
      <c r="F586" s="253" t="s">
        <v>205</v>
      </c>
      <c r="G586" s="251"/>
      <c r="H586" s="254">
        <v>3</v>
      </c>
      <c r="I586" s="255"/>
      <c r="J586" s="251"/>
      <c r="K586" s="251"/>
      <c r="L586" s="256"/>
      <c r="M586" s="257"/>
      <c r="N586" s="258"/>
      <c r="O586" s="258"/>
      <c r="P586" s="258"/>
      <c r="Q586" s="258"/>
      <c r="R586" s="258"/>
      <c r="S586" s="258"/>
      <c r="T586" s="259"/>
      <c r="AT586" s="260" t="s">
        <v>198</v>
      </c>
      <c r="AU586" s="260" t="s">
        <v>83</v>
      </c>
      <c r="AV586" s="15" t="s">
        <v>131</v>
      </c>
      <c r="AW586" s="15" t="s">
        <v>37</v>
      </c>
      <c r="AX586" s="15" t="s">
        <v>81</v>
      </c>
      <c r="AY586" s="260" t="s">
        <v>189</v>
      </c>
    </row>
    <row r="587" spans="2:65" s="1" customFormat="1" ht="63.75" customHeight="1">
      <c r="B587" s="42"/>
      <c r="C587" s="261" t="s">
        <v>579</v>
      </c>
      <c r="D587" s="261" t="s">
        <v>126</v>
      </c>
      <c r="E587" s="262" t="s">
        <v>580</v>
      </c>
      <c r="F587" s="263" t="s">
        <v>581</v>
      </c>
      <c r="G587" s="264" t="s">
        <v>484</v>
      </c>
      <c r="H587" s="265">
        <v>3</v>
      </c>
      <c r="I587" s="266"/>
      <c r="J587" s="267">
        <f>ROUND(I587*H587,2)</f>
        <v>0</v>
      </c>
      <c r="K587" s="263" t="s">
        <v>21</v>
      </c>
      <c r="L587" s="268"/>
      <c r="M587" s="269" t="s">
        <v>21</v>
      </c>
      <c r="N587" s="270" t="s">
        <v>45</v>
      </c>
      <c r="O587" s="43"/>
      <c r="P587" s="214">
        <f>O587*H587</f>
        <v>0</v>
      </c>
      <c r="Q587" s="214">
        <v>0.065</v>
      </c>
      <c r="R587" s="214">
        <f>Q587*H587</f>
        <v>0.195</v>
      </c>
      <c r="S587" s="214">
        <v>0</v>
      </c>
      <c r="T587" s="215">
        <f>S587*H587</f>
        <v>0</v>
      </c>
      <c r="AR587" s="25" t="s">
        <v>389</v>
      </c>
      <c r="AT587" s="25" t="s">
        <v>126</v>
      </c>
      <c r="AU587" s="25" t="s">
        <v>83</v>
      </c>
      <c r="AY587" s="25" t="s">
        <v>189</v>
      </c>
      <c r="BE587" s="216">
        <f>IF(N587="základní",J587,0)</f>
        <v>0</v>
      </c>
      <c r="BF587" s="216">
        <f>IF(N587="snížená",J587,0)</f>
        <v>0</v>
      </c>
      <c r="BG587" s="216">
        <f>IF(N587="zákl. přenesená",J587,0)</f>
        <v>0</v>
      </c>
      <c r="BH587" s="216">
        <f>IF(N587="sníž. přenesená",J587,0)</f>
        <v>0</v>
      </c>
      <c r="BI587" s="216">
        <f>IF(N587="nulová",J587,0)</f>
        <v>0</v>
      </c>
      <c r="BJ587" s="25" t="s">
        <v>81</v>
      </c>
      <c r="BK587" s="216">
        <f>ROUND(I587*H587,2)</f>
        <v>0</v>
      </c>
      <c r="BL587" s="25" t="s">
        <v>216</v>
      </c>
      <c r="BM587" s="25" t="s">
        <v>582</v>
      </c>
    </row>
    <row r="588" spans="2:51" s="12" customFormat="1" ht="13.5">
      <c r="B588" s="217"/>
      <c r="C588" s="218"/>
      <c r="D588" s="219" t="s">
        <v>198</v>
      </c>
      <c r="E588" s="220" t="s">
        <v>21</v>
      </c>
      <c r="F588" s="221" t="s">
        <v>561</v>
      </c>
      <c r="G588" s="218"/>
      <c r="H588" s="220" t="s">
        <v>21</v>
      </c>
      <c r="I588" s="222"/>
      <c r="J588" s="218"/>
      <c r="K588" s="218"/>
      <c r="L588" s="223"/>
      <c r="M588" s="224"/>
      <c r="N588" s="225"/>
      <c r="O588" s="225"/>
      <c r="P588" s="225"/>
      <c r="Q588" s="225"/>
      <c r="R588" s="225"/>
      <c r="S588" s="225"/>
      <c r="T588" s="226"/>
      <c r="AT588" s="227" t="s">
        <v>198</v>
      </c>
      <c r="AU588" s="227" t="s">
        <v>83</v>
      </c>
      <c r="AV588" s="12" t="s">
        <v>81</v>
      </c>
      <c r="AW588" s="12" t="s">
        <v>37</v>
      </c>
      <c r="AX588" s="12" t="s">
        <v>74</v>
      </c>
      <c r="AY588" s="227" t="s">
        <v>189</v>
      </c>
    </row>
    <row r="589" spans="2:51" s="13" customFormat="1" ht="13.5">
      <c r="B589" s="228"/>
      <c r="C589" s="229"/>
      <c r="D589" s="219" t="s">
        <v>198</v>
      </c>
      <c r="E589" s="230" t="s">
        <v>21</v>
      </c>
      <c r="F589" s="231" t="s">
        <v>21</v>
      </c>
      <c r="G589" s="229"/>
      <c r="H589" s="232">
        <v>0</v>
      </c>
      <c r="I589" s="233"/>
      <c r="J589" s="229"/>
      <c r="K589" s="229"/>
      <c r="L589" s="234"/>
      <c r="M589" s="235"/>
      <c r="N589" s="236"/>
      <c r="O589" s="236"/>
      <c r="P589" s="236"/>
      <c r="Q589" s="236"/>
      <c r="R589" s="236"/>
      <c r="S589" s="236"/>
      <c r="T589" s="237"/>
      <c r="AT589" s="238" t="s">
        <v>198</v>
      </c>
      <c r="AU589" s="238" t="s">
        <v>83</v>
      </c>
      <c r="AV589" s="13" t="s">
        <v>83</v>
      </c>
      <c r="AW589" s="13" t="s">
        <v>37</v>
      </c>
      <c r="AX589" s="13" t="s">
        <v>74</v>
      </c>
      <c r="AY589" s="238" t="s">
        <v>189</v>
      </c>
    </row>
    <row r="590" spans="2:51" s="12" customFormat="1" ht="13.5">
      <c r="B590" s="217"/>
      <c r="C590" s="218"/>
      <c r="D590" s="219" t="s">
        <v>198</v>
      </c>
      <c r="E590" s="220" t="s">
        <v>21</v>
      </c>
      <c r="F590" s="221" t="s">
        <v>556</v>
      </c>
      <c r="G590" s="218"/>
      <c r="H590" s="220" t="s">
        <v>21</v>
      </c>
      <c r="I590" s="222"/>
      <c r="J590" s="218"/>
      <c r="K590" s="218"/>
      <c r="L590" s="223"/>
      <c r="M590" s="224"/>
      <c r="N590" s="225"/>
      <c r="O590" s="225"/>
      <c r="P590" s="225"/>
      <c r="Q590" s="225"/>
      <c r="R590" s="225"/>
      <c r="S590" s="225"/>
      <c r="T590" s="226"/>
      <c r="AT590" s="227" t="s">
        <v>198</v>
      </c>
      <c r="AU590" s="227" t="s">
        <v>83</v>
      </c>
      <c r="AV590" s="12" t="s">
        <v>81</v>
      </c>
      <c r="AW590" s="12" t="s">
        <v>37</v>
      </c>
      <c r="AX590" s="12" t="s">
        <v>74</v>
      </c>
      <c r="AY590" s="227" t="s">
        <v>189</v>
      </c>
    </row>
    <row r="591" spans="2:51" s="12" customFormat="1" ht="13.5">
      <c r="B591" s="217"/>
      <c r="C591" s="218"/>
      <c r="D591" s="219" t="s">
        <v>198</v>
      </c>
      <c r="E591" s="220" t="s">
        <v>21</v>
      </c>
      <c r="F591" s="221" t="s">
        <v>458</v>
      </c>
      <c r="G591" s="218"/>
      <c r="H591" s="220" t="s">
        <v>21</v>
      </c>
      <c r="I591" s="222"/>
      <c r="J591" s="218"/>
      <c r="K591" s="218"/>
      <c r="L591" s="223"/>
      <c r="M591" s="224"/>
      <c r="N591" s="225"/>
      <c r="O591" s="225"/>
      <c r="P591" s="225"/>
      <c r="Q591" s="225"/>
      <c r="R591" s="225"/>
      <c r="S591" s="225"/>
      <c r="T591" s="226"/>
      <c r="AT591" s="227" t="s">
        <v>198</v>
      </c>
      <c r="AU591" s="227" t="s">
        <v>83</v>
      </c>
      <c r="AV591" s="12" t="s">
        <v>81</v>
      </c>
      <c r="AW591" s="12" t="s">
        <v>37</v>
      </c>
      <c r="AX591" s="12" t="s">
        <v>74</v>
      </c>
      <c r="AY591" s="227" t="s">
        <v>189</v>
      </c>
    </row>
    <row r="592" spans="2:51" s="12" customFormat="1" ht="13.5">
      <c r="B592" s="217"/>
      <c r="C592" s="218"/>
      <c r="D592" s="219" t="s">
        <v>198</v>
      </c>
      <c r="E592" s="220" t="s">
        <v>21</v>
      </c>
      <c r="F592" s="221" t="s">
        <v>459</v>
      </c>
      <c r="G592" s="218"/>
      <c r="H592" s="220" t="s">
        <v>21</v>
      </c>
      <c r="I592" s="222"/>
      <c r="J592" s="218"/>
      <c r="K592" s="218"/>
      <c r="L592" s="223"/>
      <c r="M592" s="224"/>
      <c r="N592" s="225"/>
      <c r="O592" s="225"/>
      <c r="P592" s="225"/>
      <c r="Q592" s="225"/>
      <c r="R592" s="225"/>
      <c r="S592" s="225"/>
      <c r="T592" s="226"/>
      <c r="AT592" s="227" t="s">
        <v>198</v>
      </c>
      <c r="AU592" s="227" t="s">
        <v>83</v>
      </c>
      <c r="AV592" s="12" t="s">
        <v>81</v>
      </c>
      <c r="AW592" s="12" t="s">
        <v>37</v>
      </c>
      <c r="AX592" s="12" t="s">
        <v>74</v>
      </c>
      <c r="AY592" s="227" t="s">
        <v>189</v>
      </c>
    </row>
    <row r="593" spans="2:51" s="12" customFormat="1" ht="13.5">
      <c r="B593" s="217"/>
      <c r="C593" s="218"/>
      <c r="D593" s="219" t="s">
        <v>198</v>
      </c>
      <c r="E593" s="220" t="s">
        <v>21</v>
      </c>
      <c r="F593" s="221" t="s">
        <v>202</v>
      </c>
      <c r="G593" s="218"/>
      <c r="H593" s="220" t="s">
        <v>21</v>
      </c>
      <c r="I593" s="222"/>
      <c r="J593" s="218"/>
      <c r="K593" s="218"/>
      <c r="L593" s="223"/>
      <c r="M593" s="224"/>
      <c r="N593" s="225"/>
      <c r="O593" s="225"/>
      <c r="P593" s="225"/>
      <c r="Q593" s="225"/>
      <c r="R593" s="225"/>
      <c r="S593" s="225"/>
      <c r="T593" s="226"/>
      <c r="AT593" s="227" t="s">
        <v>198</v>
      </c>
      <c r="AU593" s="227" t="s">
        <v>83</v>
      </c>
      <c r="AV593" s="12" t="s">
        <v>81</v>
      </c>
      <c r="AW593" s="12" t="s">
        <v>37</v>
      </c>
      <c r="AX593" s="12" t="s">
        <v>74</v>
      </c>
      <c r="AY593" s="227" t="s">
        <v>189</v>
      </c>
    </row>
    <row r="594" spans="2:51" s="13" customFormat="1" ht="13.5">
      <c r="B594" s="228"/>
      <c r="C594" s="229"/>
      <c r="D594" s="219" t="s">
        <v>198</v>
      </c>
      <c r="E594" s="230" t="s">
        <v>21</v>
      </c>
      <c r="F594" s="231" t="s">
        <v>101</v>
      </c>
      <c r="G594" s="229"/>
      <c r="H594" s="232">
        <v>3</v>
      </c>
      <c r="I594" s="233"/>
      <c r="J594" s="229"/>
      <c r="K594" s="229"/>
      <c r="L594" s="234"/>
      <c r="M594" s="235"/>
      <c r="N594" s="236"/>
      <c r="O594" s="236"/>
      <c r="P594" s="236"/>
      <c r="Q594" s="236"/>
      <c r="R594" s="236"/>
      <c r="S594" s="236"/>
      <c r="T594" s="237"/>
      <c r="AT594" s="238" t="s">
        <v>198</v>
      </c>
      <c r="AU594" s="238" t="s">
        <v>83</v>
      </c>
      <c r="AV594" s="13" t="s">
        <v>83</v>
      </c>
      <c r="AW594" s="13" t="s">
        <v>37</v>
      </c>
      <c r="AX594" s="13" t="s">
        <v>74</v>
      </c>
      <c r="AY594" s="238" t="s">
        <v>189</v>
      </c>
    </row>
    <row r="595" spans="2:51" s="14" customFormat="1" ht="13.5">
      <c r="B595" s="239"/>
      <c r="C595" s="240"/>
      <c r="D595" s="219" t="s">
        <v>198</v>
      </c>
      <c r="E595" s="241" t="s">
        <v>21</v>
      </c>
      <c r="F595" s="242" t="s">
        <v>204</v>
      </c>
      <c r="G595" s="240"/>
      <c r="H595" s="243">
        <v>3</v>
      </c>
      <c r="I595" s="244"/>
      <c r="J595" s="240"/>
      <c r="K595" s="240"/>
      <c r="L595" s="245"/>
      <c r="M595" s="246"/>
      <c r="N595" s="247"/>
      <c r="O595" s="247"/>
      <c r="P595" s="247"/>
      <c r="Q595" s="247"/>
      <c r="R595" s="247"/>
      <c r="S595" s="247"/>
      <c r="T595" s="248"/>
      <c r="AT595" s="249" t="s">
        <v>198</v>
      </c>
      <c r="AU595" s="249" t="s">
        <v>83</v>
      </c>
      <c r="AV595" s="14" t="s">
        <v>101</v>
      </c>
      <c r="AW595" s="14" t="s">
        <v>37</v>
      </c>
      <c r="AX595" s="14" t="s">
        <v>74</v>
      </c>
      <c r="AY595" s="249" t="s">
        <v>189</v>
      </c>
    </row>
    <row r="596" spans="2:51" s="15" customFormat="1" ht="13.5">
      <c r="B596" s="250"/>
      <c r="C596" s="251"/>
      <c r="D596" s="219" t="s">
        <v>198</v>
      </c>
      <c r="E596" s="252" t="s">
        <v>21</v>
      </c>
      <c r="F596" s="253" t="s">
        <v>205</v>
      </c>
      <c r="G596" s="251"/>
      <c r="H596" s="254">
        <v>3</v>
      </c>
      <c r="I596" s="255"/>
      <c r="J596" s="251"/>
      <c r="K596" s="251"/>
      <c r="L596" s="256"/>
      <c r="M596" s="257"/>
      <c r="N596" s="258"/>
      <c r="O596" s="258"/>
      <c r="P596" s="258"/>
      <c r="Q596" s="258"/>
      <c r="R596" s="258"/>
      <c r="S596" s="258"/>
      <c r="T596" s="259"/>
      <c r="AT596" s="260" t="s">
        <v>198</v>
      </c>
      <c r="AU596" s="260" t="s">
        <v>83</v>
      </c>
      <c r="AV596" s="15" t="s">
        <v>131</v>
      </c>
      <c r="AW596" s="15" t="s">
        <v>37</v>
      </c>
      <c r="AX596" s="15" t="s">
        <v>81</v>
      </c>
      <c r="AY596" s="260" t="s">
        <v>189</v>
      </c>
    </row>
    <row r="597" spans="2:65" s="1" customFormat="1" ht="38.25" customHeight="1">
      <c r="B597" s="42"/>
      <c r="C597" s="205" t="s">
        <v>583</v>
      </c>
      <c r="D597" s="205" t="s">
        <v>193</v>
      </c>
      <c r="E597" s="206" t="s">
        <v>584</v>
      </c>
      <c r="F597" s="207" t="s">
        <v>585</v>
      </c>
      <c r="G597" s="208" t="s">
        <v>250</v>
      </c>
      <c r="H597" s="209">
        <v>5.662</v>
      </c>
      <c r="I597" s="210"/>
      <c r="J597" s="211">
        <f>ROUND(I597*H597,2)</f>
        <v>0</v>
      </c>
      <c r="K597" s="207" t="s">
        <v>196</v>
      </c>
      <c r="L597" s="62"/>
      <c r="M597" s="212" t="s">
        <v>21</v>
      </c>
      <c r="N597" s="213" t="s">
        <v>45</v>
      </c>
      <c r="O597" s="43"/>
      <c r="P597" s="214">
        <f>O597*H597</f>
        <v>0</v>
      </c>
      <c r="Q597" s="214">
        <v>0</v>
      </c>
      <c r="R597" s="214">
        <f>Q597*H597</f>
        <v>0</v>
      </c>
      <c r="S597" s="214">
        <v>0</v>
      </c>
      <c r="T597" s="215">
        <f>S597*H597</f>
        <v>0</v>
      </c>
      <c r="AR597" s="25" t="s">
        <v>216</v>
      </c>
      <c r="AT597" s="25" t="s">
        <v>193</v>
      </c>
      <c r="AU597" s="25" t="s">
        <v>83</v>
      </c>
      <c r="AY597" s="25" t="s">
        <v>189</v>
      </c>
      <c r="BE597" s="216">
        <f>IF(N597="základní",J597,0)</f>
        <v>0</v>
      </c>
      <c r="BF597" s="216">
        <f>IF(N597="snížená",J597,0)</f>
        <v>0</v>
      </c>
      <c r="BG597" s="216">
        <f>IF(N597="zákl. přenesená",J597,0)</f>
        <v>0</v>
      </c>
      <c r="BH597" s="216">
        <f>IF(N597="sníž. přenesená",J597,0)</f>
        <v>0</v>
      </c>
      <c r="BI597" s="216">
        <f>IF(N597="nulová",J597,0)</f>
        <v>0</v>
      </c>
      <c r="BJ597" s="25" t="s">
        <v>81</v>
      </c>
      <c r="BK597" s="216">
        <f>ROUND(I597*H597,2)</f>
        <v>0</v>
      </c>
      <c r="BL597" s="25" t="s">
        <v>216</v>
      </c>
      <c r="BM597" s="25" t="s">
        <v>586</v>
      </c>
    </row>
    <row r="598" spans="2:63" s="11" customFormat="1" ht="29.85" customHeight="1">
      <c r="B598" s="189"/>
      <c r="C598" s="190"/>
      <c r="D598" s="191" t="s">
        <v>73</v>
      </c>
      <c r="E598" s="203" t="s">
        <v>587</v>
      </c>
      <c r="F598" s="203" t="s">
        <v>588</v>
      </c>
      <c r="G598" s="190"/>
      <c r="H598" s="190"/>
      <c r="I598" s="193"/>
      <c r="J598" s="204">
        <f>BK598</f>
        <v>0</v>
      </c>
      <c r="K598" s="190"/>
      <c r="L598" s="195"/>
      <c r="M598" s="196"/>
      <c r="N598" s="197"/>
      <c r="O598" s="197"/>
      <c r="P598" s="198">
        <f>P599</f>
        <v>0</v>
      </c>
      <c r="Q598" s="197"/>
      <c r="R598" s="198">
        <f>R599</f>
        <v>0</v>
      </c>
      <c r="S598" s="197"/>
      <c r="T598" s="199">
        <f>T599</f>
        <v>0</v>
      </c>
      <c r="AR598" s="200" t="s">
        <v>83</v>
      </c>
      <c r="AT598" s="201" t="s">
        <v>73</v>
      </c>
      <c r="AU598" s="201" t="s">
        <v>81</v>
      </c>
      <c r="AY598" s="200" t="s">
        <v>189</v>
      </c>
      <c r="BK598" s="202">
        <f>BK599</f>
        <v>0</v>
      </c>
    </row>
    <row r="599" spans="2:65" s="1" customFormat="1" ht="38.25" customHeight="1">
      <c r="B599" s="42"/>
      <c r="C599" s="205" t="s">
        <v>589</v>
      </c>
      <c r="D599" s="205" t="s">
        <v>193</v>
      </c>
      <c r="E599" s="206" t="s">
        <v>590</v>
      </c>
      <c r="F599" s="207" t="s">
        <v>591</v>
      </c>
      <c r="G599" s="208" t="s">
        <v>484</v>
      </c>
      <c r="H599" s="209">
        <v>1</v>
      </c>
      <c r="I599" s="210"/>
      <c r="J599" s="211">
        <f>ROUND(I599*H599,2)</f>
        <v>0</v>
      </c>
      <c r="K599" s="207" t="s">
        <v>21</v>
      </c>
      <c r="L599" s="62"/>
      <c r="M599" s="212" t="s">
        <v>21</v>
      </c>
      <c r="N599" s="213" t="s">
        <v>45</v>
      </c>
      <c r="O599" s="43"/>
      <c r="P599" s="214">
        <f>O599*H599</f>
        <v>0</v>
      </c>
      <c r="Q599" s="214">
        <v>0</v>
      </c>
      <c r="R599" s="214">
        <f>Q599*H599</f>
        <v>0</v>
      </c>
      <c r="S599" s="214">
        <v>0</v>
      </c>
      <c r="T599" s="215">
        <f>S599*H599</f>
        <v>0</v>
      </c>
      <c r="AR599" s="25" t="s">
        <v>216</v>
      </c>
      <c r="AT599" s="25" t="s">
        <v>193</v>
      </c>
      <c r="AU599" s="25" t="s">
        <v>83</v>
      </c>
      <c r="AY599" s="25" t="s">
        <v>189</v>
      </c>
      <c r="BE599" s="216">
        <f>IF(N599="základní",J599,0)</f>
        <v>0</v>
      </c>
      <c r="BF599" s="216">
        <f>IF(N599="snížená",J599,0)</f>
        <v>0</v>
      </c>
      <c r="BG599" s="216">
        <f>IF(N599="zákl. přenesená",J599,0)</f>
        <v>0</v>
      </c>
      <c r="BH599" s="216">
        <f>IF(N599="sníž. přenesená",J599,0)</f>
        <v>0</v>
      </c>
      <c r="BI599" s="216">
        <f>IF(N599="nulová",J599,0)</f>
        <v>0</v>
      </c>
      <c r="BJ599" s="25" t="s">
        <v>81</v>
      </c>
      <c r="BK599" s="216">
        <f>ROUND(I599*H599,2)</f>
        <v>0</v>
      </c>
      <c r="BL599" s="25" t="s">
        <v>216</v>
      </c>
      <c r="BM599" s="25" t="s">
        <v>592</v>
      </c>
    </row>
    <row r="600" spans="2:63" s="11" customFormat="1" ht="29.85" customHeight="1">
      <c r="B600" s="189"/>
      <c r="C600" s="190"/>
      <c r="D600" s="191" t="s">
        <v>73</v>
      </c>
      <c r="E600" s="203" t="s">
        <v>593</v>
      </c>
      <c r="F600" s="203" t="s">
        <v>594</v>
      </c>
      <c r="G600" s="190"/>
      <c r="H600" s="190"/>
      <c r="I600" s="193"/>
      <c r="J600" s="204">
        <f>BK600</f>
        <v>0</v>
      </c>
      <c r="K600" s="190"/>
      <c r="L600" s="195"/>
      <c r="M600" s="196"/>
      <c r="N600" s="197"/>
      <c r="O600" s="197"/>
      <c r="P600" s="198">
        <f>SUM(P601:P640)</f>
        <v>0</v>
      </c>
      <c r="Q600" s="197"/>
      <c r="R600" s="198">
        <f>SUM(R601:R640)</f>
        <v>0</v>
      </c>
      <c r="S600" s="197"/>
      <c r="T600" s="199">
        <f>SUM(T601:T640)</f>
        <v>0</v>
      </c>
      <c r="AR600" s="200" t="s">
        <v>83</v>
      </c>
      <c r="AT600" s="201" t="s">
        <v>73</v>
      </c>
      <c r="AU600" s="201" t="s">
        <v>81</v>
      </c>
      <c r="AY600" s="200" t="s">
        <v>189</v>
      </c>
      <c r="BK600" s="202">
        <f>SUM(BK601:BK640)</f>
        <v>0</v>
      </c>
    </row>
    <row r="601" spans="2:65" s="1" customFormat="1" ht="38.25" customHeight="1">
      <c r="B601" s="42"/>
      <c r="C601" s="205" t="s">
        <v>595</v>
      </c>
      <c r="D601" s="205" t="s">
        <v>193</v>
      </c>
      <c r="E601" s="206" t="s">
        <v>596</v>
      </c>
      <c r="F601" s="207" t="s">
        <v>597</v>
      </c>
      <c r="G601" s="208" t="s">
        <v>598</v>
      </c>
      <c r="H601" s="209">
        <v>204</v>
      </c>
      <c r="I601" s="210"/>
      <c r="J601" s="211">
        <f>ROUND(I601*H601,2)</f>
        <v>0</v>
      </c>
      <c r="K601" s="207" t="s">
        <v>21</v>
      </c>
      <c r="L601" s="62"/>
      <c r="M601" s="212" t="s">
        <v>21</v>
      </c>
      <c r="N601" s="213" t="s">
        <v>45</v>
      </c>
      <c r="O601" s="43"/>
      <c r="P601" s="214">
        <f>O601*H601</f>
        <v>0</v>
      </c>
      <c r="Q601" s="214">
        <v>0</v>
      </c>
      <c r="R601" s="214">
        <f>Q601*H601</f>
        <v>0</v>
      </c>
      <c r="S601" s="214">
        <v>0</v>
      </c>
      <c r="T601" s="215">
        <f>S601*H601</f>
        <v>0</v>
      </c>
      <c r="AR601" s="25" t="s">
        <v>216</v>
      </c>
      <c r="AT601" s="25" t="s">
        <v>193</v>
      </c>
      <c r="AU601" s="25" t="s">
        <v>83</v>
      </c>
      <c r="AY601" s="25" t="s">
        <v>189</v>
      </c>
      <c r="BE601" s="216">
        <f>IF(N601="základní",J601,0)</f>
        <v>0</v>
      </c>
      <c r="BF601" s="216">
        <f>IF(N601="snížená",J601,0)</f>
        <v>0</v>
      </c>
      <c r="BG601" s="216">
        <f>IF(N601="zákl. přenesená",J601,0)</f>
        <v>0</v>
      </c>
      <c r="BH601" s="216">
        <f>IF(N601="sníž. přenesená",J601,0)</f>
        <v>0</v>
      </c>
      <c r="BI601" s="216">
        <f>IF(N601="nulová",J601,0)</f>
        <v>0</v>
      </c>
      <c r="BJ601" s="25" t="s">
        <v>81</v>
      </c>
      <c r="BK601" s="216">
        <f>ROUND(I601*H601,2)</f>
        <v>0</v>
      </c>
      <c r="BL601" s="25" t="s">
        <v>216</v>
      </c>
      <c r="BM601" s="25" t="s">
        <v>599</v>
      </c>
    </row>
    <row r="602" spans="2:51" s="12" customFormat="1" ht="13.5">
      <c r="B602" s="217"/>
      <c r="C602" s="218"/>
      <c r="D602" s="219" t="s">
        <v>198</v>
      </c>
      <c r="E602" s="220" t="s">
        <v>21</v>
      </c>
      <c r="F602" s="221" t="s">
        <v>600</v>
      </c>
      <c r="G602" s="218"/>
      <c r="H602" s="220" t="s">
        <v>21</v>
      </c>
      <c r="I602" s="222"/>
      <c r="J602" s="218"/>
      <c r="K602" s="218"/>
      <c r="L602" s="223"/>
      <c r="M602" s="224"/>
      <c r="N602" s="225"/>
      <c r="O602" s="225"/>
      <c r="P602" s="225"/>
      <c r="Q602" s="225"/>
      <c r="R602" s="225"/>
      <c r="S602" s="225"/>
      <c r="T602" s="226"/>
      <c r="AT602" s="227" t="s">
        <v>198</v>
      </c>
      <c r="AU602" s="227" t="s">
        <v>83</v>
      </c>
      <c r="AV602" s="12" t="s">
        <v>81</v>
      </c>
      <c r="AW602" s="12" t="s">
        <v>37</v>
      </c>
      <c r="AX602" s="12" t="s">
        <v>74</v>
      </c>
      <c r="AY602" s="227" t="s">
        <v>189</v>
      </c>
    </row>
    <row r="603" spans="2:51" s="13" customFormat="1" ht="13.5">
      <c r="B603" s="228"/>
      <c r="C603" s="229"/>
      <c r="D603" s="219" t="s">
        <v>198</v>
      </c>
      <c r="E603" s="230" t="s">
        <v>21</v>
      </c>
      <c r="F603" s="231" t="s">
        <v>21</v>
      </c>
      <c r="G603" s="229"/>
      <c r="H603" s="232">
        <v>0</v>
      </c>
      <c r="I603" s="233"/>
      <c r="J603" s="229"/>
      <c r="K603" s="229"/>
      <c r="L603" s="234"/>
      <c r="M603" s="235"/>
      <c r="N603" s="236"/>
      <c r="O603" s="236"/>
      <c r="P603" s="236"/>
      <c r="Q603" s="236"/>
      <c r="R603" s="236"/>
      <c r="S603" s="236"/>
      <c r="T603" s="237"/>
      <c r="AT603" s="238" t="s">
        <v>198</v>
      </c>
      <c r="AU603" s="238" t="s">
        <v>83</v>
      </c>
      <c r="AV603" s="13" t="s">
        <v>83</v>
      </c>
      <c r="AW603" s="13" t="s">
        <v>37</v>
      </c>
      <c r="AX603" s="13" t="s">
        <v>74</v>
      </c>
      <c r="AY603" s="238" t="s">
        <v>189</v>
      </c>
    </row>
    <row r="604" spans="2:51" s="12" customFormat="1" ht="13.5">
      <c r="B604" s="217"/>
      <c r="C604" s="218"/>
      <c r="D604" s="219" t="s">
        <v>198</v>
      </c>
      <c r="E604" s="220" t="s">
        <v>21</v>
      </c>
      <c r="F604" s="221" t="s">
        <v>601</v>
      </c>
      <c r="G604" s="218"/>
      <c r="H604" s="220" t="s">
        <v>21</v>
      </c>
      <c r="I604" s="222"/>
      <c r="J604" s="218"/>
      <c r="K604" s="218"/>
      <c r="L604" s="223"/>
      <c r="M604" s="224"/>
      <c r="N604" s="225"/>
      <c r="O604" s="225"/>
      <c r="P604" s="225"/>
      <c r="Q604" s="225"/>
      <c r="R604" s="225"/>
      <c r="S604" s="225"/>
      <c r="T604" s="226"/>
      <c r="AT604" s="227" t="s">
        <v>198</v>
      </c>
      <c r="AU604" s="227" t="s">
        <v>83</v>
      </c>
      <c r="AV604" s="12" t="s">
        <v>81</v>
      </c>
      <c r="AW604" s="12" t="s">
        <v>37</v>
      </c>
      <c r="AX604" s="12" t="s">
        <v>74</v>
      </c>
      <c r="AY604" s="227" t="s">
        <v>189</v>
      </c>
    </row>
    <row r="605" spans="2:51" s="12" customFormat="1" ht="13.5">
      <c r="B605" s="217"/>
      <c r="C605" s="218"/>
      <c r="D605" s="219" t="s">
        <v>198</v>
      </c>
      <c r="E605" s="220" t="s">
        <v>21</v>
      </c>
      <c r="F605" s="221" t="s">
        <v>458</v>
      </c>
      <c r="G605" s="218"/>
      <c r="H605" s="220" t="s">
        <v>21</v>
      </c>
      <c r="I605" s="222"/>
      <c r="J605" s="218"/>
      <c r="K605" s="218"/>
      <c r="L605" s="223"/>
      <c r="M605" s="224"/>
      <c r="N605" s="225"/>
      <c r="O605" s="225"/>
      <c r="P605" s="225"/>
      <c r="Q605" s="225"/>
      <c r="R605" s="225"/>
      <c r="S605" s="225"/>
      <c r="T605" s="226"/>
      <c r="AT605" s="227" t="s">
        <v>198</v>
      </c>
      <c r="AU605" s="227" t="s">
        <v>83</v>
      </c>
      <c r="AV605" s="12" t="s">
        <v>81</v>
      </c>
      <c r="AW605" s="12" t="s">
        <v>37</v>
      </c>
      <c r="AX605" s="12" t="s">
        <v>74</v>
      </c>
      <c r="AY605" s="227" t="s">
        <v>189</v>
      </c>
    </row>
    <row r="606" spans="2:51" s="12" customFormat="1" ht="13.5">
      <c r="B606" s="217"/>
      <c r="C606" s="218"/>
      <c r="D606" s="219" t="s">
        <v>198</v>
      </c>
      <c r="E606" s="220" t="s">
        <v>21</v>
      </c>
      <c r="F606" s="221" t="s">
        <v>516</v>
      </c>
      <c r="G606" s="218"/>
      <c r="H606" s="220" t="s">
        <v>21</v>
      </c>
      <c r="I606" s="222"/>
      <c r="J606" s="218"/>
      <c r="K606" s="218"/>
      <c r="L606" s="223"/>
      <c r="M606" s="224"/>
      <c r="N606" s="225"/>
      <c r="O606" s="225"/>
      <c r="P606" s="225"/>
      <c r="Q606" s="225"/>
      <c r="R606" s="225"/>
      <c r="S606" s="225"/>
      <c r="T606" s="226"/>
      <c r="AT606" s="227" t="s">
        <v>198</v>
      </c>
      <c r="AU606" s="227" t="s">
        <v>83</v>
      </c>
      <c r="AV606" s="12" t="s">
        <v>81</v>
      </c>
      <c r="AW606" s="12" t="s">
        <v>37</v>
      </c>
      <c r="AX606" s="12" t="s">
        <v>74</v>
      </c>
      <c r="AY606" s="227" t="s">
        <v>189</v>
      </c>
    </row>
    <row r="607" spans="2:51" s="12" customFormat="1" ht="13.5">
      <c r="B607" s="217"/>
      <c r="C607" s="218"/>
      <c r="D607" s="219" t="s">
        <v>198</v>
      </c>
      <c r="E607" s="220" t="s">
        <v>21</v>
      </c>
      <c r="F607" s="221" t="s">
        <v>202</v>
      </c>
      <c r="G607" s="218"/>
      <c r="H607" s="220" t="s">
        <v>21</v>
      </c>
      <c r="I607" s="222"/>
      <c r="J607" s="218"/>
      <c r="K607" s="218"/>
      <c r="L607" s="223"/>
      <c r="M607" s="224"/>
      <c r="N607" s="225"/>
      <c r="O607" s="225"/>
      <c r="P607" s="225"/>
      <c r="Q607" s="225"/>
      <c r="R607" s="225"/>
      <c r="S607" s="225"/>
      <c r="T607" s="226"/>
      <c r="AT607" s="227" t="s">
        <v>198</v>
      </c>
      <c r="AU607" s="227" t="s">
        <v>83</v>
      </c>
      <c r="AV607" s="12" t="s">
        <v>81</v>
      </c>
      <c r="AW607" s="12" t="s">
        <v>37</v>
      </c>
      <c r="AX607" s="12" t="s">
        <v>74</v>
      </c>
      <c r="AY607" s="227" t="s">
        <v>189</v>
      </c>
    </row>
    <row r="608" spans="2:51" s="13" customFormat="1" ht="13.5">
      <c r="B608" s="228"/>
      <c r="C608" s="229"/>
      <c r="D608" s="219" t="s">
        <v>198</v>
      </c>
      <c r="E608" s="230" t="s">
        <v>21</v>
      </c>
      <c r="F608" s="231" t="s">
        <v>602</v>
      </c>
      <c r="G608" s="229"/>
      <c r="H608" s="232">
        <v>204</v>
      </c>
      <c r="I608" s="233"/>
      <c r="J608" s="229"/>
      <c r="K608" s="229"/>
      <c r="L608" s="234"/>
      <c r="M608" s="235"/>
      <c r="N608" s="236"/>
      <c r="O608" s="236"/>
      <c r="P608" s="236"/>
      <c r="Q608" s="236"/>
      <c r="R608" s="236"/>
      <c r="S608" s="236"/>
      <c r="T608" s="237"/>
      <c r="AT608" s="238" t="s">
        <v>198</v>
      </c>
      <c r="AU608" s="238" t="s">
        <v>83</v>
      </c>
      <c r="AV608" s="13" t="s">
        <v>83</v>
      </c>
      <c r="AW608" s="13" t="s">
        <v>37</v>
      </c>
      <c r="AX608" s="13" t="s">
        <v>74</v>
      </c>
      <c r="AY608" s="238" t="s">
        <v>189</v>
      </c>
    </row>
    <row r="609" spans="2:51" s="14" customFormat="1" ht="13.5">
      <c r="B609" s="239"/>
      <c r="C609" s="240"/>
      <c r="D609" s="219" t="s">
        <v>198</v>
      </c>
      <c r="E609" s="241" t="s">
        <v>21</v>
      </c>
      <c r="F609" s="242" t="s">
        <v>204</v>
      </c>
      <c r="G609" s="240"/>
      <c r="H609" s="243">
        <v>204</v>
      </c>
      <c r="I609" s="244"/>
      <c r="J609" s="240"/>
      <c r="K609" s="240"/>
      <c r="L609" s="245"/>
      <c r="M609" s="246"/>
      <c r="N609" s="247"/>
      <c r="O609" s="247"/>
      <c r="P609" s="247"/>
      <c r="Q609" s="247"/>
      <c r="R609" s="247"/>
      <c r="S609" s="247"/>
      <c r="T609" s="248"/>
      <c r="AT609" s="249" t="s">
        <v>198</v>
      </c>
      <c r="AU609" s="249" t="s">
        <v>83</v>
      </c>
      <c r="AV609" s="14" t="s">
        <v>101</v>
      </c>
      <c r="AW609" s="14" t="s">
        <v>37</v>
      </c>
      <c r="AX609" s="14" t="s">
        <v>74</v>
      </c>
      <c r="AY609" s="249" t="s">
        <v>189</v>
      </c>
    </row>
    <row r="610" spans="2:51" s="15" customFormat="1" ht="13.5">
      <c r="B610" s="250"/>
      <c r="C610" s="251"/>
      <c r="D610" s="219" t="s">
        <v>198</v>
      </c>
      <c r="E610" s="252" t="s">
        <v>21</v>
      </c>
      <c r="F610" s="253" t="s">
        <v>205</v>
      </c>
      <c r="G610" s="251"/>
      <c r="H610" s="254">
        <v>204</v>
      </c>
      <c r="I610" s="255"/>
      <c r="J610" s="251"/>
      <c r="K610" s="251"/>
      <c r="L610" s="256"/>
      <c r="M610" s="257"/>
      <c r="N610" s="258"/>
      <c r="O610" s="258"/>
      <c r="P610" s="258"/>
      <c r="Q610" s="258"/>
      <c r="R610" s="258"/>
      <c r="S610" s="258"/>
      <c r="T610" s="259"/>
      <c r="AT610" s="260" t="s">
        <v>198</v>
      </c>
      <c r="AU610" s="260" t="s">
        <v>83</v>
      </c>
      <c r="AV610" s="15" t="s">
        <v>131</v>
      </c>
      <c r="AW610" s="15" t="s">
        <v>37</v>
      </c>
      <c r="AX610" s="15" t="s">
        <v>81</v>
      </c>
      <c r="AY610" s="260" t="s">
        <v>189</v>
      </c>
    </row>
    <row r="611" spans="2:65" s="1" customFormat="1" ht="38.25" customHeight="1">
      <c r="B611" s="42"/>
      <c r="C611" s="205" t="s">
        <v>603</v>
      </c>
      <c r="D611" s="205" t="s">
        <v>193</v>
      </c>
      <c r="E611" s="206" t="s">
        <v>604</v>
      </c>
      <c r="F611" s="207" t="s">
        <v>605</v>
      </c>
      <c r="G611" s="208" t="s">
        <v>598</v>
      </c>
      <c r="H611" s="209">
        <v>741.2</v>
      </c>
      <c r="I611" s="210"/>
      <c r="J611" s="211">
        <f>ROUND(I611*H611,2)</f>
        <v>0</v>
      </c>
      <c r="K611" s="207" t="s">
        <v>21</v>
      </c>
      <c r="L611" s="62"/>
      <c r="M611" s="212" t="s">
        <v>21</v>
      </c>
      <c r="N611" s="213" t="s">
        <v>45</v>
      </c>
      <c r="O611" s="43"/>
      <c r="P611" s="214">
        <f>O611*H611</f>
        <v>0</v>
      </c>
      <c r="Q611" s="214">
        <v>0</v>
      </c>
      <c r="R611" s="214">
        <f>Q611*H611</f>
        <v>0</v>
      </c>
      <c r="S611" s="214">
        <v>0</v>
      </c>
      <c r="T611" s="215">
        <f>S611*H611</f>
        <v>0</v>
      </c>
      <c r="AR611" s="25" t="s">
        <v>216</v>
      </c>
      <c r="AT611" s="25" t="s">
        <v>193</v>
      </c>
      <c r="AU611" s="25" t="s">
        <v>83</v>
      </c>
      <c r="AY611" s="25" t="s">
        <v>189</v>
      </c>
      <c r="BE611" s="216">
        <f>IF(N611="základní",J611,0)</f>
        <v>0</v>
      </c>
      <c r="BF611" s="216">
        <f>IF(N611="snížená",J611,0)</f>
        <v>0</v>
      </c>
      <c r="BG611" s="216">
        <f>IF(N611="zákl. přenesená",J611,0)</f>
        <v>0</v>
      </c>
      <c r="BH611" s="216">
        <f>IF(N611="sníž. přenesená",J611,0)</f>
        <v>0</v>
      </c>
      <c r="BI611" s="216">
        <f>IF(N611="nulová",J611,0)</f>
        <v>0</v>
      </c>
      <c r="BJ611" s="25" t="s">
        <v>81</v>
      </c>
      <c r="BK611" s="216">
        <f>ROUND(I611*H611,2)</f>
        <v>0</v>
      </c>
      <c r="BL611" s="25" t="s">
        <v>216</v>
      </c>
      <c r="BM611" s="25" t="s">
        <v>606</v>
      </c>
    </row>
    <row r="612" spans="2:51" s="12" customFormat="1" ht="13.5">
      <c r="B612" s="217"/>
      <c r="C612" s="218"/>
      <c r="D612" s="219" t="s">
        <v>198</v>
      </c>
      <c r="E612" s="220" t="s">
        <v>21</v>
      </c>
      <c r="F612" s="221" t="s">
        <v>607</v>
      </c>
      <c r="G612" s="218"/>
      <c r="H612" s="220" t="s">
        <v>21</v>
      </c>
      <c r="I612" s="222"/>
      <c r="J612" s="218"/>
      <c r="K612" s="218"/>
      <c r="L612" s="223"/>
      <c r="M612" s="224"/>
      <c r="N612" s="225"/>
      <c r="O612" s="225"/>
      <c r="P612" s="225"/>
      <c r="Q612" s="225"/>
      <c r="R612" s="225"/>
      <c r="S612" s="225"/>
      <c r="T612" s="226"/>
      <c r="AT612" s="227" t="s">
        <v>198</v>
      </c>
      <c r="AU612" s="227" t="s">
        <v>83</v>
      </c>
      <c r="AV612" s="12" t="s">
        <v>81</v>
      </c>
      <c r="AW612" s="12" t="s">
        <v>37</v>
      </c>
      <c r="AX612" s="12" t="s">
        <v>74</v>
      </c>
      <c r="AY612" s="227" t="s">
        <v>189</v>
      </c>
    </row>
    <row r="613" spans="2:51" s="13" customFormat="1" ht="13.5">
      <c r="B613" s="228"/>
      <c r="C613" s="229"/>
      <c r="D613" s="219" t="s">
        <v>198</v>
      </c>
      <c r="E613" s="230" t="s">
        <v>21</v>
      </c>
      <c r="F613" s="231" t="s">
        <v>21</v>
      </c>
      <c r="G613" s="229"/>
      <c r="H613" s="232">
        <v>0</v>
      </c>
      <c r="I613" s="233"/>
      <c r="J613" s="229"/>
      <c r="K613" s="229"/>
      <c r="L613" s="234"/>
      <c r="M613" s="235"/>
      <c r="N613" s="236"/>
      <c r="O613" s="236"/>
      <c r="P613" s="236"/>
      <c r="Q613" s="236"/>
      <c r="R613" s="236"/>
      <c r="S613" s="236"/>
      <c r="T613" s="237"/>
      <c r="AT613" s="238" t="s">
        <v>198</v>
      </c>
      <c r="AU613" s="238" t="s">
        <v>83</v>
      </c>
      <c r="AV613" s="13" t="s">
        <v>83</v>
      </c>
      <c r="AW613" s="13" t="s">
        <v>37</v>
      </c>
      <c r="AX613" s="13" t="s">
        <v>74</v>
      </c>
      <c r="AY613" s="238" t="s">
        <v>189</v>
      </c>
    </row>
    <row r="614" spans="2:51" s="12" customFormat="1" ht="13.5">
      <c r="B614" s="217"/>
      <c r="C614" s="218"/>
      <c r="D614" s="219" t="s">
        <v>198</v>
      </c>
      <c r="E614" s="220" t="s">
        <v>21</v>
      </c>
      <c r="F614" s="221" t="s">
        <v>608</v>
      </c>
      <c r="G614" s="218"/>
      <c r="H614" s="220" t="s">
        <v>21</v>
      </c>
      <c r="I614" s="222"/>
      <c r="J614" s="218"/>
      <c r="K614" s="218"/>
      <c r="L614" s="223"/>
      <c r="M614" s="224"/>
      <c r="N614" s="225"/>
      <c r="O614" s="225"/>
      <c r="P614" s="225"/>
      <c r="Q614" s="225"/>
      <c r="R614" s="225"/>
      <c r="S614" s="225"/>
      <c r="T614" s="226"/>
      <c r="AT614" s="227" t="s">
        <v>198</v>
      </c>
      <c r="AU614" s="227" t="s">
        <v>83</v>
      </c>
      <c r="AV614" s="12" t="s">
        <v>81</v>
      </c>
      <c r="AW614" s="12" t="s">
        <v>37</v>
      </c>
      <c r="AX614" s="12" t="s">
        <v>74</v>
      </c>
      <c r="AY614" s="227" t="s">
        <v>189</v>
      </c>
    </row>
    <row r="615" spans="2:51" s="12" customFormat="1" ht="13.5">
      <c r="B615" s="217"/>
      <c r="C615" s="218"/>
      <c r="D615" s="219" t="s">
        <v>198</v>
      </c>
      <c r="E615" s="220" t="s">
        <v>21</v>
      </c>
      <c r="F615" s="221" t="s">
        <v>609</v>
      </c>
      <c r="G615" s="218"/>
      <c r="H615" s="220" t="s">
        <v>21</v>
      </c>
      <c r="I615" s="222"/>
      <c r="J615" s="218"/>
      <c r="K615" s="218"/>
      <c r="L615" s="223"/>
      <c r="M615" s="224"/>
      <c r="N615" s="225"/>
      <c r="O615" s="225"/>
      <c r="P615" s="225"/>
      <c r="Q615" s="225"/>
      <c r="R615" s="225"/>
      <c r="S615" s="225"/>
      <c r="T615" s="226"/>
      <c r="AT615" s="227" t="s">
        <v>198</v>
      </c>
      <c r="AU615" s="227" t="s">
        <v>83</v>
      </c>
      <c r="AV615" s="12" t="s">
        <v>81</v>
      </c>
      <c r="AW615" s="12" t="s">
        <v>37</v>
      </c>
      <c r="AX615" s="12" t="s">
        <v>74</v>
      </c>
      <c r="AY615" s="227" t="s">
        <v>189</v>
      </c>
    </row>
    <row r="616" spans="2:51" s="12" customFormat="1" ht="13.5">
      <c r="B616" s="217"/>
      <c r="C616" s="218"/>
      <c r="D616" s="219" t="s">
        <v>198</v>
      </c>
      <c r="E616" s="220" t="s">
        <v>21</v>
      </c>
      <c r="F616" s="221" t="s">
        <v>516</v>
      </c>
      <c r="G616" s="218"/>
      <c r="H616" s="220" t="s">
        <v>21</v>
      </c>
      <c r="I616" s="222"/>
      <c r="J616" s="218"/>
      <c r="K616" s="218"/>
      <c r="L616" s="223"/>
      <c r="M616" s="224"/>
      <c r="N616" s="225"/>
      <c r="O616" s="225"/>
      <c r="P616" s="225"/>
      <c r="Q616" s="225"/>
      <c r="R616" s="225"/>
      <c r="S616" s="225"/>
      <c r="T616" s="226"/>
      <c r="AT616" s="227" t="s">
        <v>198</v>
      </c>
      <c r="AU616" s="227" t="s">
        <v>83</v>
      </c>
      <c r="AV616" s="12" t="s">
        <v>81</v>
      </c>
      <c r="AW616" s="12" t="s">
        <v>37</v>
      </c>
      <c r="AX616" s="12" t="s">
        <v>74</v>
      </c>
      <c r="AY616" s="227" t="s">
        <v>189</v>
      </c>
    </row>
    <row r="617" spans="2:51" s="12" customFormat="1" ht="13.5">
      <c r="B617" s="217"/>
      <c r="C617" s="218"/>
      <c r="D617" s="219" t="s">
        <v>198</v>
      </c>
      <c r="E617" s="220" t="s">
        <v>21</v>
      </c>
      <c r="F617" s="221" t="s">
        <v>202</v>
      </c>
      <c r="G617" s="218"/>
      <c r="H617" s="220" t="s">
        <v>21</v>
      </c>
      <c r="I617" s="222"/>
      <c r="J617" s="218"/>
      <c r="K617" s="218"/>
      <c r="L617" s="223"/>
      <c r="M617" s="224"/>
      <c r="N617" s="225"/>
      <c r="O617" s="225"/>
      <c r="P617" s="225"/>
      <c r="Q617" s="225"/>
      <c r="R617" s="225"/>
      <c r="S617" s="225"/>
      <c r="T617" s="226"/>
      <c r="AT617" s="227" t="s">
        <v>198</v>
      </c>
      <c r="AU617" s="227" t="s">
        <v>83</v>
      </c>
      <c r="AV617" s="12" t="s">
        <v>81</v>
      </c>
      <c r="AW617" s="12" t="s">
        <v>37</v>
      </c>
      <c r="AX617" s="12" t="s">
        <v>74</v>
      </c>
      <c r="AY617" s="227" t="s">
        <v>189</v>
      </c>
    </row>
    <row r="618" spans="2:51" s="13" customFormat="1" ht="13.5">
      <c r="B618" s="228"/>
      <c r="C618" s="229"/>
      <c r="D618" s="219" t="s">
        <v>198</v>
      </c>
      <c r="E618" s="230" t="s">
        <v>21</v>
      </c>
      <c r="F618" s="231" t="s">
        <v>610</v>
      </c>
      <c r="G618" s="229"/>
      <c r="H618" s="232">
        <v>741.2</v>
      </c>
      <c r="I618" s="233"/>
      <c r="J618" s="229"/>
      <c r="K618" s="229"/>
      <c r="L618" s="234"/>
      <c r="M618" s="235"/>
      <c r="N618" s="236"/>
      <c r="O618" s="236"/>
      <c r="P618" s="236"/>
      <c r="Q618" s="236"/>
      <c r="R618" s="236"/>
      <c r="S618" s="236"/>
      <c r="T618" s="237"/>
      <c r="AT618" s="238" t="s">
        <v>198</v>
      </c>
      <c r="AU618" s="238" t="s">
        <v>83</v>
      </c>
      <c r="AV618" s="13" t="s">
        <v>83</v>
      </c>
      <c r="AW618" s="13" t="s">
        <v>37</v>
      </c>
      <c r="AX618" s="13" t="s">
        <v>74</v>
      </c>
      <c r="AY618" s="238" t="s">
        <v>189</v>
      </c>
    </row>
    <row r="619" spans="2:51" s="14" customFormat="1" ht="13.5">
      <c r="B619" s="239"/>
      <c r="C619" s="240"/>
      <c r="D619" s="219" t="s">
        <v>198</v>
      </c>
      <c r="E619" s="241" t="s">
        <v>21</v>
      </c>
      <c r="F619" s="242" t="s">
        <v>204</v>
      </c>
      <c r="G619" s="240"/>
      <c r="H619" s="243">
        <v>741.2</v>
      </c>
      <c r="I619" s="244"/>
      <c r="J619" s="240"/>
      <c r="K619" s="240"/>
      <c r="L619" s="245"/>
      <c r="M619" s="246"/>
      <c r="N619" s="247"/>
      <c r="O619" s="247"/>
      <c r="P619" s="247"/>
      <c r="Q619" s="247"/>
      <c r="R619" s="247"/>
      <c r="S619" s="247"/>
      <c r="T619" s="248"/>
      <c r="AT619" s="249" t="s">
        <v>198</v>
      </c>
      <c r="AU619" s="249" t="s">
        <v>83</v>
      </c>
      <c r="AV619" s="14" t="s">
        <v>101</v>
      </c>
      <c r="AW619" s="14" t="s">
        <v>37</v>
      </c>
      <c r="AX619" s="14" t="s">
        <v>74</v>
      </c>
      <c r="AY619" s="249" t="s">
        <v>189</v>
      </c>
    </row>
    <row r="620" spans="2:51" s="15" customFormat="1" ht="13.5">
      <c r="B620" s="250"/>
      <c r="C620" s="251"/>
      <c r="D620" s="219" t="s">
        <v>198</v>
      </c>
      <c r="E620" s="252" t="s">
        <v>21</v>
      </c>
      <c r="F620" s="253" t="s">
        <v>205</v>
      </c>
      <c r="G620" s="251"/>
      <c r="H620" s="254">
        <v>741.2</v>
      </c>
      <c r="I620" s="255"/>
      <c r="J620" s="251"/>
      <c r="K620" s="251"/>
      <c r="L620" s="256"/>
      <c r="M620" s="257"/>
      <c r="N620" s="258"/>
      <c r="O620" s="258"/>
      <c r="P620" s="258"/>
      <c r="Q620" s="258"/>
      <c r="R620" s="258"/>
      <c r="S620" s="258"/>
      <c r="T620" s="259"/>
      <c r="AT620" s="260" t="s">
        <v>198</v>
      </c>
      <c r="AU620" s="260" t="s">
        <v>83</v>
      </c>
      <c r="AV620" s="15" t="s">
        <v>131</v>
      </c>
      <c r="AW620" s="15" t="s">
        <v>37</v>
      </c>
      <c r="AX620" s="15" t="s">
        <v>81</v>
      </c>
      <c r="AY620" s="260" t="s">
        <v>189</v>
      </c>
    </row>
    <row r="621" spans="2:65" s="1" customFormat="1" ht="38.25" customHeight="1">
      <c r="B621" s="42"/>
      <c r="C621" s="205" t="s">
        <v>611</v>
      </c>
      <c r="D621" s="205" t="s">
        <v>193</v>
      </c>
      <c r="E621" s="206" t="s">
        <v>612</v>
      </c>
      <c r="F621" s="207" t="s">
        <v>613</v>
      </c>
      <c r="G621" s="208" t="s">
        <v>598</v>
      </c>
      <c r="H621" s="209">
        <v>344.5</v>
      </c>
      <c r="I621" s="210"/>
      <c r="J621" s="211">
        <f>ROUND(I621*H621,2)</f>
        <v>0</v>
      </c>
      <c r="K621" s="207" t="s">
        <v>21</v>
      </c>
      <c r="L621" s="62"/>
      <c r="M621" s="212" t="s">
        <v>21</v>
      </c>
      <c r="N621" s="213" t="s">
        <v>45</v>
      </c>
      <c r="O621" s="43"/>
      <c r="P621" s="214">
        <f>O621*H621</f>
        <v>0</v>
      </c>
      <c r="Q621" s="214">
        <v>0</v>
      </c>
      <c r="R621" s="214">
        <f>Q621*H621</f>
        <v>0</v>
      </c>
      <c r="S621" s="214">
        <v>0</v>
      </c>
      <c r="T621" s="215">
        <f>S621*H621</f>
        <v>0</v>
      </c>
      <c r="AR621" s="25" t="s">
        <v>216</v>
      </c>
      <c r="AT621" s="25" t="s">
        <v>193</v>
      </c>
      <c r="AU621" s="25" t="s">
        <v>83</v>
      </c>
      <c r="AY621" s="25" t="s">
        <v>189</v>
      </c>
      <c r="BE621" s="216">
        <f>IF(N621="základní",J621,0)</f>
        <v>0</v>
      </c>
      <c r="BF621" s="216">
        <f>IF(N621="snížená",J621,0)</f>
        <v>0</v>
      </c>
      <c r="BG621" s="216">
        <f>IF(N621="zákl. přenesená",J621,0)</f>
        <v>0</v>
      </c>
      <c r="BH621" s="216">
        <f>IF(N621="sníž. přenesená",J621,0)</f>
        <v>0</v>
      </c>
      <c r="BI621" s="216">
        <f>IF(N621="nulová",J621,0)</f>
        <v>0</v>
      </c>
      <c r="BJ621" s="25" t="s">
        <v>81</v>
      </c>
      <c r="BK621" s="216">
        <f>ROUND(I621*H621,2)</f>
        <v>0</v>
      </c>
      <c r="BL621" s="25" t="s">
        <v>216</v>
      </c>
      <c r="BM621" s="25" t="s">
        <v>614</v>
      </c>
    </row>
    <row r="622" spans="2:51" s="12" customFormat="1" ht="13.5">
      <c r="B622" s="217"/>
      <c r="C622" s="218"/>
      <c r="D622" s="219" t="s">
        <v>198</v>
      </c>
      <c r="E622" s="220" t="s">
        <v>21</v>
      </c>
      <c r="F622" s="221" t="s">
        <v>615</v>
      </c>
      <c r="G622" s="218"/>
      <c r="H622" s="220" t="s">
        <v>21</v>
      </c>
      <c r="I622" s="222"/>
      <c r="J622" s="218"/>
      <c r="K622" s="218"/>
      <c r="L622" s="223"/>
      <c r="M622" s="224"/>
      <c r="N622" s="225"/>
      <c r="O622" s="225"/>
      <c r="P622" s="225"/>
      <c r="Q622" s="225"/>
      <c r="R622" s="225"/>
      <c r="S622" s="225"/>
      <c r="T622" s="226"/>
      <c r="AT622" s="227" t="s">
        <v>198</v>
      </c>
      <c r="AU622" s="227" t="s">
        <v>83</v>
      </c>
      <c r="AV622" s="12" t="s">
        <v>81</v>
      </c>
      <c r="AW622" s="12" t="s">
        <v>37</v>
      </c>
      <c r="AX622" s="12" t="s">
        <v>74</v>
      </c>
      <c r="AY622" s="227" t="s">
        <v>189</v>
      </c>
    </row>
    <row r="623" spans="2:51" s="13" customFormat="1" ht="13.5">
      <c r="B623" s="228"/>
      <c r="C623" s="229"/>
      <c r="D623" s="219" t="s">
        <v>198</v>
      </c>
      <c r="E623" s="230" t="s">
        <v>21</v>
      </c>
      <c r="F623" s="231" t="s">
        <v>21</v>
      </c>
      <c r="G623" s="229"/>
      <c r="H623" s="232">
        <v>0</v>
      </c>
      <c r="I623" s="233"/>
      <c r="J623" s="229"/>
      <c r="K623" s="229"/>
      <c r="L623" s="234"/>
      <c r="M623" s="235"/>
      <c r="N623" s="236"/>
      <c r="O623" s="236"/>
      <c r="P623" s="236"/>
      <c r="Q623" s="236"/>
      <c r="R623" s="236"/>
      <c r="S623" s="236"/>
      <c r="T623" s="237"/>
      <c r="AT623" s="238" t="s">
        <v>198</v>
      </c>
      <c r="AU623" s="238" t="s">
        <v>83</v>
      </c>
      <c r="AV623" s="13" t="s">
        <v>83</v>
      </c>
      <c r="AW623" s="13" t="s">
        <v>37</v>
      </c>
      <c r="AX623" s="13" t="s">
        <v>74</v>
      </c>
      <c r="AY623" s="238" t="s">
        <v>189</v>
      </c>
    </row>
    <row r="624" spans="2:51" s="12" customFormat="1" ht="13.5">
      <c r="B624" s="217"/>
      <c r="C624" s="218"/>
      <c r="D624" s="219" t="s">
        <v>198</v>
      </c>
      <c r="E624" s="220" t="s">
        <v>21</v>
      </c>
      <c r="F624" s="221" t="s">
        <v>616</v>
      </c>
      <c r="G624" s="218"/>
      <c r="H624" s="220" t="s">
        <v>21</v>
      </c>
      <c r="I624" s="222"/>
      <c r="J624" s="218"/>
      <c r="K624" s="218"/>
      <c r="L624" s="223"/>
      <c r="M624" s="224"/>
      <c r="N624" s="225"/>
      <c r="O624" s="225"/>
      <c r="P624" s="225"/>
      <c r="Q624" s="225"/>
      <c r="R624" s="225"/>
      <c r="S624" s="225"/>
      <c r="T624" s="226"/>
      <c r="AT624" s="227" t="s">
        <v>198</v>
      </c>
      <c r="AU624" s="227" t="s">
        <v>83</v>
      </c>
      <c r="AV624" s="12" t="s">
        <v>81</v>
      </c>
      <c r="AW624" s="12" t="s">
        <v>37</v>
      </c>
      <c r="AX624" s="12" t="s">
        <v>74</v>
      </c>
      <c r="AY624" s="227" t="s">
        <v>189</v>
      </c>
    </row>
    <row r="625" spans="2:51" s="12" customFormat="1" ht="13.5">
      <c r="B625" s="217"/>
      <c r="C625" s="218"/>
      <c r="D625" s="219" t="s">
        <v>198</v>
      </c>
      <c r="E625" s="220" t="s">
        <v>21</v>
      </c>
      <c r="F625" s="221" t="s">
        <v>458</v>
      </c>
      <c r="G625" s="218"/>
      <c r="H625" s="220" t="s">
        <v>21</v>
      </c>
      <c r="I625" s="222"/>
      <c r="J625" s="218"/>
      <c r="K625" s="218"/>
      <c r="L625" s="223"/>
      <c r="M625" s="224"/>
      <c r="N625" s="225"/>
      <c r="O625" s="225"/>
      <c r="P625" s="225"/>
      <c r="Q625" s="225"/>
      <c r="R625" s="225"/>
      <c r="S625" s="225"/>
      <c r="T625" s="226"/>
      <c r="AT625" s="227" t="s">
        <v>198</v>
      </c>
      <c r="AU625" s="227" t="s">
        <v>83</v>
      </c>
      <c r="AV625" s="12" t="s">
        <v>81</v>
      </c>
      <c r="AW625" s="12" t="s">
        <v>37</v>
      </c>
      <c r="AX625" s="12" t="s">
        <v>74</v>
      </c>
      <c r="AY625" s="227" t="s">
        <v>189</v>
      </c>
    </row>
    <row r="626" spans="2:51" s="12" customFormat="1" ht="13.5">
      <c r="B626" s="217"/>
      <c r="C626" s="218"/>
      <c r="D626" s="219" t="s">
        <v>198</v>
      </c>
      <c r="E626" s="220" t="s">
        <v>21</v>
      </c>
      <c r="F626" s="221" t="s">
        <v>516</v>
      </c>
      <c r="G626" s="218"/>
      <c r="H626" s="220" t="s">
        <v>21</v>
      </c>
      <c r="I626" s="222"/>
      <c r="J626" s="218"/>
      <c r="K626" s="218"/>
      <c r="L626" s="223"/>
      <c r="M626" s="224"/>
      <c r="N626" s="225"/>
      <c r="O626" s="225"/>
      <c r="P626" s="225"/>
      <c r="Q626" s="225"/>
      <c r="R626" s="225"/>
      <c r="S626" s="225"/>
      <c r="T626" s="226"/>
      <c r="AT626" s="227" t="s">
        <v>198</v>
      </c>
      <c r="AU626" s="227" t="s">
        <v>83</v>
      </c>
      <c r="AV626" s="12" t="s">
        <v>81</v>
      </c>
      <c r="AW626" s="12" t="s">
        <v>37</v>
      </c>
      <c r="AX626" s="12" t="s">
        <v>74</v>
      </c>
      <c r="AY626" s="227" t="s">
        <v>189</v>
      </c>
    </row>
    <row r="627" spans="2:51" s="12" customFormat="1" ht="13.5">
      <c r="B627" s="217"/>
      <c r="C627" s="218"/>
      <c r="D627" s="219" t="s">
        <v>198</v>
      </c>
      <c r="E627" s="220" t="s">
        <v>21</v>
      </c>
      <c r="F627" s="221" t="s">
        <v>202</v>
      </c>
      <c r="G627" s="218"/>
      <c r="H627" s="220" t="s">
        <v>21</v>
      </c>
      <c r="I627" s="222"/>
      <c r="J627" s="218"/>
      <c r="K627" s="218"/>
      <c r="L627" s="223"/>
      <c r="M627" s="224"/>
      <c r="N627" s="225"/>
      <c r="O627" s="225"/>
      <c r="P627" s="225"/>
      <c r="Q627" s="225"/>
      <c r="R627" s="225"/>
      <c r="S627" s="225"/>
      <c r="T627" s="226"/>
      <c r="AT627" s="227" t="s">
        <v>198</v>
      </c>
      <c r="AU627" s="227" t="s">
        <v>83</v>
      </c>
      <c r="AV627" s="12" t="s">
        <v>81</v>
      </c>
      <c r="AW627" s="12" t="s">
        <v>37</v>
      </c>
      <c r="AX627" s="12" t="s">
        <v>74</v>
      </c>
      <c r="AY627" s="227" t="s">
        <v>189</v>
      </c>
    </row>
    <row r="628" spans="2:51" s="13" customFormat="1" ht="13.5">
      <c r="B628" s="228"/>
      <c r="C628" s="229"/>
      <c r="D628" s="219" t="s">
        <v>198</v>
      </c>
      <c r="E628" s="230" t="s">
        <v>21</v>
      </c>
      <c r="F628" s="231" t="s">
        <v>617</v>
      </c>
      <c r="G628" s="229"/>
      <c r="H628" s="232">
        <v>344.5</v>
      </c>
      <c r="I628" s="233"/>
      <c r="J628" s="229"/>
      <c r="K628" s="229"/>
      <c r="L628" s="234"/>
      <c r="M628" s="235"/>
      <c r="N628" s="236"/>
      <c r="O628" s="236"/>
      <c r="P628" s="236"/>
      <c r="Q628" s="236"/>
      <c r="R628" s="236"/>
      <c r="S628" s="236"/>
      <c r="T628" s="237"/>
      <c r="AT628" s="238" t="s">
        <v>198</v>
      </c>
      <c r="AU628" s="238" t="s">
        <v>83</v>
      </c>
      <c r="AV628" s="13" t="s">
        <v>83</v>
      </c>
      <c r="AW628" s="13" t="s">
        <v>37</v>
      </c>
      <c r="AX628" s="13" t="s">
        <v>74</v>
      </c>
      <c r="AY628" s="238" t="s">
        <v>189</v>
      </c>
    </row>
    <row r="629" spans="2:51" s="14" customFormat="1" ht="13.5">
      <c r="B629" s="239"/>
      <c r="C629" s="240"/>
      <c r="D629" s="219" t="s">
        <v>198</v>
      </c>
      <c r="E629" s="241" t="s">
        <v>21</v>
      </c>
      <c r="F629" s="242" t="s">
        <v>204</v>
      </c>
      <c r="G629" s="240"/>
      <c r="H629" s="243">
        <v>344.5</v>
      </c>
      <c r="I629" s="244"/>
      <c r="J629" s="240"/>
      <c r="K629" s="240"/>
      <c r="L629" s="245"/>
      <c r="M629" s="246"/>
      <c r="N629" s="247"/>
      <c r="O629" s="247"/>
      <c r="P629" s="247"/>
      <c r="Q629" s="247"/>
      <c r="R629" s="247"/>
      <c r="S629" s="247"/>
      <c r="T629" s="248"/>
      <c r="AT629" s="249" t="s">
        <v>198</v>
      </c>
      <c r="AU629" s="249" t="s">
        <v>83</v>
      </c>
      <c r="AV629" s="14" t="s">
        <v>101</v>
      </c>
      <c r="AW629" s="14" t="s">
        <v>37</v>
      </c>
      <c r="AX629" s="14" t="s">
        <v>74</v>
      </c>
      <c r="AY629" s="249" t="s">
        <v>189</v>
      </c>
    </row>
    <row r="630" spans="2:51" s="15" customFormat="1" ht="13.5">
      <c r="B630" s="250"/>
      <c r="C630" s="251"/>
      <c r="D630" s="219" t="s">
        <v>198</v>
      </c>
      <c r="E630" s="252" t="s">
        <v>21</v>
      </c>
      <c r="F630" s="253" t="s">
        <v>205</v>
      </c>
      <c r="G630" s="251"/>
      <c r="H630" s="254">
        <v>344.5</v>
      </c>
      <c r="I630" s="255"/>
      <c r="J630" s="251"/>
      <c r="K630" s="251"/>
      <c r="L630" s="256"/>
      <c r="M630" s="257"/>
      <c r="N630" s="258"/>
      <c r="O630" s="258"/>
      <c r="P630" s="258"/>
      <c r="Q630" s="258"/>
      <c r="R630" s="258"/>
      <c r="S630" s="258"/>
      <c r="T630" s="259"/>
      <c r="AT630" s="260" t="s">
        <v>198</v>
      </c>
      <c r="AU630" s="260" t="s">
        <v>83</v>
      </c>
      <c r="AV630" s="15" t="s">
        <v>131</v>
      </c>
      <c r="AW630" s="15" t="s">
        <v>37</v>
      </c>
      <c r="AX630" s="15" t="s">
        <v>81</v>
      </c>
      <c r="AY630" s="260" t="s">
        <v>189</v>
      </c>
    </row>
    <row r="631" spans="2:65" s="1" customFormat="1" ht="38.25" customHeight="1">
      <c r="B631" s="42"/>
      <c r="C631" s="205" t="s">
        <v>618</v>
      </c>
      <c r="D631" s="205" t="s">
        <v>193</v>
      </c>
      <c r="E631" s="206" t="s">
        <v>619</v>
      </c>
      <c r="F631" s="207" t="s">
        <v>620</v>
      </c>
      <c r="G631" s="208" t="s">
        <v>598</v>
      </c>
      <c r="H631" s="209">
        <v>120</v>
      </c>
      <c r="I631" s="210"/>
      <c r="J631" s="211">
        <f>ROUND(I631*H631,2)</f>
        <v>0</v>
      </c>
      <c r="K631" s="207" t="s">
        <v>21</v>
      </c>
      <c r="L631" s="62"/>
      <c r="M631" s="212" t="s">
        <v>21</v>
      </c>
      <c r="N631" s="213" t="s">
        <v>45</v>
      </c>
      <c r="O631" s="43"/>
      <c r="P631" s="214">
        <f>O631*H631</f>
        <v>0</v>
      </c>
      <c r="Q631" s="214">
        <v>0</v>
      </c>
      <c r="R631" s="214">
        <f>Q631*H631</f>
        <v>0</v>
      </c>
      <c r="S631" s="214">
        <v>0</v>
      </c>
      <c r="T631" s="215">
        <f>S631*H631</f>
        <v>0</v>
      </c>
      <c r="AR631" s="25" t="s">
        <v>216</v>
      </c>
      <c r="AT631" s="25" t="s">
        <v>193</v>
      </c>
      <c r="AU631" s="25" t="s">
        <v>83</v>
      </c>
      <c r="AY631" s="25" t="s">
        <v>189</v>
      </c>
      <c r="BE631" s="216">
        <f>IF(N631="základní",J631,0)</f>
        <v>0</v>
      </c>
      <c r="BF631" s="216">
        <f>IF(N631="snížená",J631,0)</f>
        <v>0</v>
      </c>
      <c r="BG631" s="216">
        <f>IF(N631="zákl. přenesená",J631,0)</f>
        <v>0</v>
      </c>
      <c r="BH631" s="216">
        <f>IF(N631="sníž. přenesená",J631,0)</f>
        <v>0</v>
      </c>
      <c r="BI631" s="216">
        <f>IF(N631="nulová",J631,0)</f>
        <v>0</v>
      </c>
      <c r="BJ631" s="25" t="s">
        <v>81</v>
      </c>
      <c r="BK631" s="216">
        <f>ROUND(I631*H631,2)</f>
        <v>0</v>
      </c>
      <c r="BL631" s="25" t="s">
        <v>216</v>
      </c>
      <c r="BM631" s="25" t="s">
        <v>621</v>
      </c>
    </row>
    <row r="632" spans="2:51" s="12" customFormat="1" ht="13.5">
      <c r="B632" s="217"/>
      <c r="C632" s="218"/>
      <c r="D632" s="219" t="s">
        <v>198</v>
      </c>
      <c r="E632" s="220" t="s">
        <v>21</v>
      </c>
      <c r="F632" s="221" t="s">
        <v>622</v>
      </c>
      <c r="G632" s="218"/>
      <c r="H632" s="220" t="s">
        <v>21</v>
      </c>
      <c r="I632" s="222"/>
      <c r="J632" s="218"/>
      <c r="K632" s="218"/>
      <c r="L632" s="223"/>
      <c r="M632" s="224"/>
      <c r="N632" s="225"/>
      <c r="O632" s="225"/>
      <c r="P632" s="225"/>
      <c r="Q632" s="225"/>
      <c r="R632" s="225"/>
      <c r="S632" s="225"/>
      <c r="T632" s="226"/>
      <c r="AT632" s="227" t="s">
        <v>198</v>
      </c>
      <c r="AU632" s="227" t="s">
        <v>83</v>
      </c>
      <c r="AV632" s="12" t="s">
        <v>81</v>
      </c>
      <c r="AW632" s="12" t="s">
        <v>37</v>
      </c>
      <c r="AX632" s="12" t="s">
        <v>74</v>
      </c>
      <c r="AY632" s="227" t="s">
        <v>189</v>
      </c>
    </row>
    <row r="633" spans="2:51" s="13" customFormat="1" ht="13.5">
      <c r="B633" s="228"/>
      <c r="C633" s="229"/>
      <c r="D633" s="219" t="s">
        <v>198</v>
      </c>
      <c r="E633" s="230" t="s">
        <v>21</v>
      </c>
      <c r="F633" s="231" t="s">
        <v>21</v>
      </c>
      <c r="G633" s="229"/>
      <c r="H633" s="232">
        <v>0</v>
      </c>
      <c r="I633" s="233"/>
      <c r="J633" s="229"/>
      <c r="K633" s="229"/>
      <c r="L633" s="234"/>
      <c r="M633" s="235"/>
      <c r="N633" s="236"/>
      <c r="O633" s="236"/>
      <c r="P633" s="236"/>
      <c r="Q633" s="236"/>
      <c r="R633" s="236"/>
      <c r="S633" s="236"/>
      <c r="T633" s="237"/>
      <c r="AT633" s="238" t="s">
        <v>198</v>
      </c>
      <c r="AU633" s="238" t="s">
        <v>83</v>
      </c>
      <c r="AV633" s="13" t="s">
        <v>83</v>
      </c>
      <c r="AW633" s="13" t="s">
        <v>37</v>
      </c>
      <c r="AX633" s="13" t="s">
        <v>74</v>
      </c>
      <c r="AY633" s="238" t="s">
        <v>189</v>
      </c>
    </row>
    <row r="634" spans="2:51" s="12" customFormat="1" ht="13.5">
      <c r="B634" s="217"/>
      <c r="C634" s="218"/>
      <c r="D634" s="219" t="s">
        <v>198</v>
      </c>
      <c r="E634" s="220" t="s">
        <v>21</v>
      </c>
      <c r="F634" s="221" t="s">
        <v>623</v>
      </c>
      <c r="G634" s="218"/>
      <c r="H634" s="220" t="s">
        <v>21</v>
      </c>
      <c r="I634" s="222"/>
      <c r="J634" s="218"/>
      <c r="K634" s="218"/>
      <c r="L634" s="223"/>
      <c r="M634" s="224"/>
      <c r="N634" s="225"/>
      <c r="O634" s="225"/>
      <c r="P634" s="225"/>
      <c r="Q634" s="225"/>
      <c r="R634" s="225"/>
      <c r="S634" s="225"/>
      <c r="T634" s="226"/>
      <c r="AT634" s="227" t="s">
        <v>198</v>
      </c>
      <c r="AU634" s="227" t="s">
        <v>83</v>
      </c>
      <c r="AV634" s="12" t="s">
        <v>81</v>
      </c>
      <c r="AW634" s="12" t="s">
        <v>37</v>
      </c>
      <c r="AX634" s="12" t="s">
        <v>74</v>
      </c>
      <c r="AY634" s="227" t="s">
        <v>189</v>
      </c>
    </row>
    <row r="635" spans="2:51" s="12" customFormat="1" ht="13.5">
      <c r="B635" s="217"/>
      <c r="C635" s="218"/>
      <c r="D635" s="219" t="s">
        <v>198</v>
      </c>
      <c r="E635" s="220" t="s">
        <v>21</v>
      </c>
      <c r="F635" s="221" t="s">
        <v>458</v>
      </c>
      <c r="G635" s="218"/>
      <c r="H635" s="220" t="s">
        <v>21</v>
      </c>
      <c r="I635" s="222"/>
      <c r="J635" s="218"/>
      <c r="K635" s="218"/>
      <c r="L635" s="223"/>
      <c r="M635" s="224"/>
      <c r="N635" s="225"/>
      <c r="O635" s="225"/>
      <c r="P635" s="225"/>
      <c r="Q635" s="225"/>
      <c r="R635" s="225"/>
      <c r="S635" s="225"/>
      <c r="T635" s="226"/>
      <c r="AT635" s="227" t="s">
        <v>198</v>
      </c>
      <c r="AU635" s="227" t="s">
        <v>83</v>
      </c>
      <c r="AV635" s="12" t="s">
        <v>81</v>
      </c>
      <c r="AW635" s="12" t="s">
        <v>37</v>
      </c>
      <c r="AX635" s="12" t="s">
        <v>74</v>
      </c>
      <c r="AY635" s="227" t="s">
        <v>189</v>
      </c>
    </row>
    <row r="636" spans="2:51" s="12" customFormat="1" ht="13.5">
      <c r="B636" s="217"/>
      <c r="C636" s="218"/>
      <c r="D636" s="219" t="s">
        <v>198</v>
      </c>
      <c r="E636" s="220" t="s">
        <v>21</v>
      </c>
      <c r="F636" s="221" t="s">
        <v>459</v>
      </c>
      <c r="G636" s="218"/>
      <c r="H636" s="220" t="s">
        <v>21</v>
      </c>
      <c r="I636" s="222"/>
      <c r="J636" s="218"/>
      <c r="K636" s="218"/>
      <c r="L636" s="223"/>
      <c r="M636" s="224"/>
      <c r="N636" s="225"/>
      <c r="O636" s="225"/>
      <c r="P636" s="225"/>
      <c r="Q636" s="225"/>
      <c r="R636" s="225"/>
      <c r="S636" s="225"/>
      <c r="T636" s="226"/>
      <c r="AT636" s="227" t="s">
        <v>198</v>
      </c>
      <c r="AU636" s="227" t="s">
        <v>83</v>
      </c>
      <c r="AV636" s="12" t="s">
        <v>81</v>
      </c>
      <c r="AW636" s="12" t="s">
        <v>37</v>
      </c>
      <c r="AX636" s="12" t="s">
        <v>74</v>
      </c>
      <c r="AY636" s="227" t="s">
        <v>189</v>
      </c>
    </row>
    <row r="637" spans="2:51" s="12" customFormat="1" ht="13.5">
      <c r="B637" s="217"/>
      <c r="C637" s="218"/>
      <c r="D637" s="219" t="s">
        <v>198</v>
      </c>
      <c r="E637" s="220" t="s">
        <v>21</v>
      </c>
      <c r="F637" s="221" t="s">
        <v>202</v>
      </c>
      <c r="G637" s="218"/>
      <c r="H637" s="220" t="s">
        <v>21</v>
      </c>
      <c r="I637" s="222"/>
      <c r="J637" s="218"/>
      <c r="K637" s="218"/>
      <c r="L637" s="223"/>
      <c r="M637" s="224"/>
      <c r="N637" s="225"/>
      <c r="O637" s="225"/>
      <c r="P637" s="225"/>
      <c r="Q637" s="225"/>
      <c r="R637" s="225"/>
      <c r="S637" s="225"/>
      <c r="T637" s="226"/>
      <c r="AT637" s="227" t="s">
        <v>198</v>
      </c>
      <c r="AU637" s="227" t="s">
        <v>83</v>
      </c>
      <c r="AV637" s="12" t="s">
        <v>81</v>
      </c>
      <c r="AW637" s="12" t="s">
        <v>37</v>
      </c>
      <c r="AX637" s="12" t="s">
        <v>74</v>
      </c>
      <c r="AY637" s="227" t="s">
        <v>189</v>
      </c>
    </row>
    <row r="638" spans="2:51" s="13" customFormat="1" ht="13.5">
      <c r="B638" s="228"/>
      <c r="C638" s="229"/>
      <c r="D638" s="219" t="s">
        <v>198</v>
      </c>
      <c r="E638" s="230" t="s">
        <v>21</v>
      </c>
      <c r="F638" s="231" t="s">
        <v>624</v>
      </c>
      <c r="G638" s="229"/>
      <c r="H638" s="232">
        <v>120</v>
      </c>
      <c r="I638" s="233"/>
      <c r="J638" s="229"/>
      <c r="K638" s="229"/>
      <c r="L638" s="234"/>
      <c r="M638" s="235"/>
      <c r="N638" s="236"/>
      <c r="O638" s="236"/>
      <c r="P638" s="236"/>
      <c r="Q638" s="236"/>
      <c r="R638" s="236"/>
      <c r="S638" s="236"/>
      <c r="T638" s="237"/>
      <c r="AT638" s="238" t="s">
        <v>198</v>
      </c>
      <c r="AU638" s="238" t="s">
        <v>83</v>
      </c>
      <c r="AV638" s="13" t="s">
        <v>83</v>
      </c>
      <c r="AW638" s="13" t="s">
        <v>37</v>
      </c>
      <c r="AX638" s="13" t="s">
        <v>74</v>
      </c>
      <c r="AY638" s="238" t="s">
        <v>189</v>
      </c>
    </row>
    <row r="639" spans="2:51" s="14" customFormat="1" ht="13.5">
      <c r="B639" s="239"/>
      <c r="C639" s="240"/>
      <c r="D639" s="219" t="s">
        <v>198</v>
      </c>
      <c r="E639" s="241" t="s">
        <v>21</v>
      </c>
      <c r="F639" s="242" t="s">
        <v>204</v>
      </c>
      <c r="G639" s="240"/>
      <c r="H639" s="243">
        <v>120</v>
      </c>
      <c r="I639" s="244"/>
      <c r="J639" s="240"/>
      <c r="K639" s="240"/>
      <c r="L639" s="245"/>
      <c r="M639" s="246"/>
      <c r="N639" s="247"/>
      <c r="O639" s="247"/>
      <c r="P639" s="247"/>
      <c r="Q639" s="247"/>
      <c r="R639" s="247"/>
      <c r="S639" s="247"/>
      <c r="T639" s="248"/>
      <c r="AT639" s="249" t="s">
        <v>198</v>
      </c>
      <c r="AU639" s="249" t="s">
        <v>83</v>
      </c>
      <c r="AV639" s="14" t="s">
        <v>101</v>
      </c>
      <c r="AW639" s="14" t="s">
        <v>37</v>
      </c>
      <c r="AX639" s="14" t="s">
        <v>74</v>
      </c>
      <c r="AY639" s="249" t="s">
        <v>189</v>
      </c>
    </row>
    <row r="640" spans="2:51" s="15" customFormat="1" ht="13.5">
      <c r="B640" s="250"/>
      <c r="C640" s="251"/>
      <c r="D640" s="219" t="s">
        <v>198</v>
      </c>
      <c r="E640" s="252" t="s">
        <v>21</v>
      </c>
      <c r="F640" s="253" t="s">
        <v>205</v>
      </c>
      <c r="G640" s="251"/>
      <c r="H640" s="254">
        <v>120</v>
      </c>
      <c r="I640" s="255"/>
      <c r="J640" s="251"/>
      <c r="K640" s="251"/>
      <c r="L640" s="256"/>
      <c r="M640" s="257"/>
      <c r="N640" s="258"/>
      <c r="O640" s="258"/>
      <c r="P640" s="258"/>
      <c r="Q640" s="258"/>
      <c r="R640" s="258"/>
      <c r="S640" s="258"/>
      <c r="T640" s="259"/>
      <c r="AT640" s="260" t="s">
        <v>198</v>
      </c>
      <c r="AU640" s="260" t="s">
        <v>83</v>
      </c>
      <c r="AV640" s="15" t="s">
        <v>131</v>
      </c>
      <c r="AW640" s="15" t="s">
        <v>37</v>
      </c>
      <c r="AX640" s="15" t="s">
        <v>81</v>
      </c>
      <c r="AY640" s="260" t="s">
        <v>189</v>
      </c>
    </row>
    <row r="641" spans="2:63" s="11" customFormat="1" ht="29.85" customHeight="1">
      <c r="B641" s="189"/>
      <c r="C641" s="190"/>
      <c r="D641" s="191" t="s">
        <v>73</v>
      </c>
      <c r="E641" s="203" t="s">
        <v>625</v>
      </c>
      <c r="F641" s="203" t="s">
        <v>626</v>
      </c>
      <c r="G641" s="190"/>
      <c r="H641" s="190"/>
      <c r="I641" s="193"/>
      <c r="J641" s="204">
        <f>BK641</f>
        <v>0</v>
      </c>
      <c r="K641" s="190"/>
      <c r="L641" s="195"/>
      <c r="M641" s="196"/>
      <c r="N641" s="197"/>
      <c r="O641" s="197"/>
      <c r="P641" s="198">
        <f>SUM(P642:P664)</f>
        <v>0</v>
      </c>
      <c r="Q641" s="197"/>
      <c r="R641" s="198">
        <f>SUM(R642:R664)</f>
        <v>0.03486524</v>
      </c>
      <c r="S641" s="197"/>
      <c r="T641" s="199">
        <f>SUM(T642:T664)</f>
        <v>0</v>
      </c>
      <c r="AR641" s="200" t="s">
        <v>83</v>
      </c>
      <c r="AT641" s="201" t="s">
        <v>73</v>
      </c>
      <c r="AU641" s="201" t="s">
        <v>81</v>
      </c>
      <c r="AY641" s="200" t="s">
        <v>189</v>
      </c>
      <c r="BK641" s="202">
        <f>SUM(BK642:BK664)</f>
        <v>0</v>
      </c>
    </row>
    <row r="642" spans="2:65" s="1" customFormat="1" ht="16.5" customHeight="1">
      <c r="B642" s="42"/>
      <c r="C642" s="205" t="s">
        <v>627</v>
      </c>
      <c r="D642" s="205" t="s">
        <v>193</v>
      </c>
      <c r="E642" s="206" t="s">
        <v>628</v>
      </c>
      <c r="F642" s="207" t="s">
        <v>629</v>
      </c>
      <c r="G642" s="208" t="s">
        <v>276</v>
      </c>
      <c r="H642" s="209">
        <v>75.794</v>
      </c>
      <c r="I642" s="210"/>
      <c r="J642" s="211">
        <f>ROUND(I642*H642,2)</f>
        <v>0</v>
      </c>
      <c r="K642" s="207" t="s">
        <v>196</v>
      </c>
      <c r="L642" s="62"/>
      <c r="M642" s="212" t="s">
        <v>21</v>
      </c>
      <c r="N642" s="213" t="s">
        <v>45</v>
      </c>
      <c r="O642" s="43"/>
      <c r="P642" s="214">
        <f>O642*H642</f>
        <v>0</v>
      </c>
      <c r="Q642" s="214">
        <v>0</v>
      </c>
      <c r="R642" s="214">
        <f>Q642*H642</f>
        <v>0</v>
      </c>
      <c r="S642" s="214">
        <v>0</v>
      </c>
      <c r="T642" s="215">
        <f>S642*H642</f>
        <v>0</v>
      </c>
      <c r="AR642" s="25" t="s">
        <v>216</v>
      </c>
      <c r="AT642" s="25" t="s">
        <v>193</v>
      </c>
      <c r="AU642" s="25" t="s">
        <v>83</v>
      </c>
      <c r="AY642" s="25" t="s">
        <v>189</v>
      </c>
      <c r="BE642" s="216">
        <f>IF(N642="základní",J642,0)</f>
        <v>0</v>
      </c>
      <c r="BF642" s="216">
        <f>IF(N642="snížená",J642,0)</f>
        <v>0</v>
      </c>
      <c r="BG642" s="216">
        <f>IF(N642="zákl. přenesená",J642,0)</f>
        <v>0</v>
      </c>
      <c r="BH642" s="216">
        <f>IF(N642="sníž. přenesená",J642,0)</f>
        <v>0</v>
      </c>
      <c r="BI642" s="216">
        <f>IF(N642="nulová",J642,0)</f>
        <v>0</v>
      </c>
      <c r="BJ642" s="25" t="s">
        <v>81</v>
      </c>
      <c r="BK642" s="216">
        <f>ROUND(I642*H642,2)</f>
        <v>0</v>
      </c>
      <c r="BL642" s="25" t="s">
        <v>216</v>
      </c>
      <c r="BM642" s="25" t="s">
        <v>630</v>
      </c>
    </row>
    <row r="643" spans="2:51" s="12" customFormat="1" ht="13.5">
      <c r="B643" s="217"/>
      <c r="C643" s="218"/>
      <c r="D643" s="219" t="s">
        <v>198</v>
      </c>
      <c r="E643" s="220" t="s">
        <v>21</v>
      </c>
      <c r="F643" s="221" t="s">
        <v>631</v>
      </c>
      <c r="G643" s="218"/>
      <c r="H643" s="220" t="s">
        <v>21</v>
      </c>
      <c r="I643" s="222"/>
      <c r="J643" s="218"/>
      <c r="K643" s="218"/>
      <c r="L643" s="223"/>
      <c r="M643" s="224"/>
      <c r="N643" s="225"/>
      <c r="O643" s="225"/>
      <c r="P643" s="225"/>
      <c r="Q643" s="225"/>
      <c r="R643" s="225"/>
      <c r="S643" s="225"/>
      <c r="T643" s="226"/>
      <c r="AT643" s="227" t="s">
        <v>198</v>
      </c>
      <c r="AU643" s="227" t="s">
        <v>83</v>
      </c>
      <c r="AV643" s="12" t="s">
        <v>81</v>
      </c>
      <c r="AW643" s="12" t="s">
        <v>37</v>
      </c>
      <c r="AX643" s="12" t="s">
        <v>74</v>
      </c>
      <c r="AY643" s="227" t="s">
        <v>189</v>
      </c>
    </row>
    <row r="644" spans="2:51" s="13" customFormat="1" ht="13.5">
      <c r="B644" s="228"/>
      <c r="C644" s="229"/>
      <c r="D644" s="219" t="s">
        <v>198</v>
      </c>
      <c r="E644" s="230" t="s">
        <v>21</v>
      </c>
      <c r="F644" s="231" t="s">
        <v>21</v>
      </c>
      <c r="G644" s="229"/>
      <c r="H644" s="232">
        <v>0</v>
      </c>
      <c r="I644" s="233"/>
      <c r="J644" s="229"/>
      <c r="K644" s="229"/>
      <c r="L644" s="234"/>
      <c r="M644" s="235"/>
      <c r="N644" s="236"/>
      <c r="O644" s="236"/>
      <c r="P644" s="236"/>
      <c r="Q644" s="236"/>
      <c r="R644" s="236"/>
      <c r="S644" s="236"/>
      <c r="T644" s="237"/>
      <c r="AT644" s="238" t="s">
        <v>198</v>
      </c>
      <c r="AU644" s="238" t="s">
        <v>83</v>
      </c>
      <c r="AV644" s="13" t="s">
        <v>83</v>
      </c>
      <c r="AW644" s="13" t="s">
        <v>37</v>
      </c>
      <c r="AX644" s="13" t="s">
        <v>74</v>
      </c>
      <c r="AY644" s="238" t="s">
        <v>189</v>
      </c>
    </row>
    <row r="645" spans="2:51" s="12" customFormat="1" ht="13.5">
      <c r="B645" s="217"/>
      <c r="C645" s="218"/>
      <c r="D645" s="219" t="s">
        <v>198</v>
      </c>
      <c r="E645" s="220" t="s">
        <v>21</v>
      </c>
      <c r="F645" s="221" t="s">
        <v>632</v>
      </c>
      <c r="G645" s="218"/>
      <c r="H645" s="220" t="s">
        <v>21</v>
      </c>
      <c r="I645" s="222"/>
      <c r="J645" s="218"/>
      <c r="K645" s="218"/>
      <c r="L645" s="223"/>
      <c r="M645" s="224"/>
      <c r="N645" s="225"/>
      <c r="O645" s="225"/>
      <c r="P645" s="225"/>
      <c r="Q645" s="225"/>
      <c r="R645" s="225"/>
      <c r="S645" s="225"/>
      <c r="T645" s="226"/>
      <c r="AT645" s="227" t="s">
        <v>198</v>
      </c>
      <c r="AU645" s="227" t="s">
        <v>83</v>
      </c>
      <c r="AV645" s="12" t="s">
        <v>81</v>
      </c>
      <c r="AW645" s="12" t="s">
        <v>37</v>
      </c>
      <c r="AX645" s="12" t="s">
        <v>74</v>
      </c>
      <c r="AY645" s="227" t="s">
        <v>189</v>
      </c>
    </row>
    <row r="646" spans="2:51" s="13" customFormat="1" ht="13.5">
      <c r="B646" s="228"/>
      <c r="C646" s="229"/>
      <c r="D646" s="219" t="s">
        <v>198</v>
      </c>
      <c r="E646" s="230" t="s">
        <v>21</v>
      </c>
      <c r="F646" s="231" t="s">
        <v>126</v>
      </c>
      <c r="G646" s="229"/>
      <c r="H646" s="232">
        <v>75.794</v>
      </c>
      <c r="I646" s="233"/>
      <c r="J646" s="229"/>
      <c r="K646" s="229"/>
      <c r="L646" s="234"/>
      <c r="M646" s="235"/>
      <c r="N646" s="236"/>
      <c r="O646" s="236"/>
      <c r="P646" s="236"/>
      <c r="Q646" s="236"/>
      <c r="R646" s="236"/>
      <c r="S646" s="236"/>
      <c r="T646" s="237"/>
      <c r="AT646" s="238" t="s">
        <v>198</v>
      </c>
      <c r="AU646" s="238" t="s">
        <v>83</v>
      </c>
      <c r="AV646" s="13" t="s">
        <v>83</v>
      </c>
      <c r="AW646" s="13" t="s">
        <v>37</v>
      </c>
      <c r="AX646" s="13" t="s">
        <v>74</v>
      </c>
      <c r="AY646" s="238" t="s">
        <v>189</v>
      </c>
    </row>
    <row r="647" spans="2:51" s="15" customFormat="1" ht="13.5">
      <c r="B647" s="250"/>
      <c r="C647" s="251"/>
      <c r="D647" s="219" t="s">
        <v>198</v>
      </c>
      <c r="E647" s="252" t="s">
        <v>21</v>
      </c>
      <c r="F647" s="253" t="s">
        <v>205</v>
      </c>
      <c r="G647" s="251"/>
      <c r="H647" s="254">
        <v>75.794</v>
      </c>
      <c r="I647" s="255"/>
      <c r="J647" s="251"/>
      <c r="K647" s="251"/>
      <c r="L647" s="256"/>
      <c r="M647" s="257"/>
      <c r="N647" s="258"/>
      <c r="O647" s="258"/>
      <c r="P647" s="258"/>
      <c r="Q647" s="258"/>
      <c r="R647" s="258"/>
      <c r="S647" s="258"/>
      <c r="T647" s="259"/>
      <c r="AT647" s="260" t="s">
        <v>198</v>
      </c>
      <c r="AU647" s="260" t="s">
        <v>83</v>
      </c>
      <c r="AV647" s="15" t="s">
        <v>131</v>
      </c>
      <c r="AW647" s="15" t="s">
        <v>37</v>
      </c>
      <c r="AX647" s="15" t="s">
        <v>81</v>
      </c>
      <c r="AY647" s="260" t="s">
        <v>189</v>
      </c>
    </row>
    <row r="648" spans="2:65" s="1" customFormat="1" ht="25.5" customHeight="1">
      <c r="B648" s="42"/>
      <c r="C648" s="205" t="s">
        <v>633</v>
      </c>
      <c r="D648" s="205" t="s">
        <v>193</v>
      </c>
      <c r="E648" s="206" t="s">
        <v>634</v>
      </c>
      <c r="F648" s="207" t="s">
        <v>635</v>
      </c>
      <c r="G648" s="208" t="s">
        <v>276</v>
      </c>
      <c r="H648" s="209">
        <v>75.794</v>
      </c>
      <c r="I648" s="210"/>
      <c r="J648" s="211">
        <f>ROUND(I648*H648,2)</f>
        <v>0</v>
      </c>
      <c r="K648" s="207" t="s">
        <v>196</v>
      </c>
      <c r="L648" s="62"/>
      <c r="M648" s="212" t="s">
        <v>21</v>
      </c>
      <c r="N648" s="213" t="s">
        <v>45</v>
      </c>
      <c r="O648" s="43"/>
      <c r="P648" s="214">
        <f>O648*H648</f>
        <v>0</v>
      </c>
      <c r="Q648" s="214">
        <v>0.0002</v>
      </c>
      <c r="R648" s="214">
        <f>Q648*H648</f>
        <v>0.0151588</v>
      </c>
      <c r="S648" s="214">
        <v>0</v>
      </c>
      <c r="T648" s="215">
        <f>S648*H648</f>
        <v>0</v>
      </c>
      <c r="AR648" s="25" t="s">
        <v>216</v>
      </c>
      <c r="AT648" s="25" t="s">
        <v>193</v>
      </c>
      <c r="AU648" s="25" t="s">
        <v>83</v>
      </c>
      <c r="AY648" s="25" t="s">
        <v>189</v>
      </c>
      <c r="BE648" s="216">
        <f>IF(N648="základní",J648,0)</f>
        <v>0</v>
      </c>
      <c r="BF648" s="216">
        <f>IF(N648="snížená",J648,0)</f>
        <v>0</v>
      </c>
      <c r="BG648" s="216">
        <f>IF(N648="zákl. přenesená",J648,0)</f>
        <v>0</v>
      </c>
      <c r="BH648" s="216">
        <f>IF(N648="sníž. přenesená",J648,0)</f>
        <v>0</v>
      </c>
      <c r="BI648" s="216">
        <f>IF(N648="nulová",J648,0)</f>
        <v>0</v>
      </c>
      <c r="BJ648" s="25" t="s">
        <v>81</v>
      </c>
      <c r="BK648" s="216">
        <f>ROUND(I648*H648,2)</f>
        <v>0</v>
      </c>
      <c r="BL648" s="25" t="s">
        <v>216</v>
      </c>
      <c r="BM648" s="25" t="s">
        <v>636</v>
      </c>
    </row>
    <row r="649" spans="2:51" s="12" customFormat="1" ht="13.5">
      <c r="B649" s="217"/>
      <c r="C649" s="218"/>
      <c r="D649" s="219" t="s">
        <v>198</v>
      </c>
      <c r="E649" s="220" t="s">
        <v>21</v>
      </c>
      <c r="F649" s="221" t="s">
        <v>311</v>
      </c>
      <c r="G649" s="218"/>
      <c r="H649" s="220" t="s">
        <v>21</v>
      </c>
      <c r="I649" s="222"/>
      <c r="J649" s="218"/>
      <c r="K649" s="218"/>
      <c r="L649" s="223"/>
      <c r="M649" s="224"/>
      <c r="N649" s="225"/>
      <c r="O649" s="225"/>
      <c r="P649" s="225"/>
      <c r="Q649" s="225"/>
      <c r="R649" s="225"/>
      <c r="S649" s="225"/>
      <c r="T649" s="226"/>
      <c r="AT649" s="227" t="s">
        <v>198</v>
      </c>
      <c r="AU649" s="227" t="s">
        <v>83</v>
      </c>
      <c r="AV649" s="12" t="s">
        <v>81</v>
      </c>
      <c r="AW649" s="12" t="s">
        <v>37</v>
      </c>
      <c r="AX649" s="12" t="s">
        <v>74</v>
      </c>
      <c r="AY649" s="227" t="s">
        <v>189</v>
      </c>
    </row>
    <row r="650" spans="2:51" s="13" customFormat="1" ht="13.5">
      <c r="B650" s="228"/>
      <c r="C650" s="229"/>
      <c r="D650" s="219" t="s">
        <v>198</v>
      </c>
      <c r="E650" s="230" t="s">
        <v>21</v>
      </c>
      <c r="F650" s="231" t="s">
        <v>21</v>
      </c>
      <c r="G650" s="229"/>
      <c r="H650" s="232">
        <v>0</v>
      </c>
      <c r="I650" s="233"/>
      <c r="J650" s="229"/>
      <c r="K650" s="229"/>
      <c r="L650" s="234"/>
      <c r="M650" s="235"/>
      <c r="N650" s="236"/>
      <c r="O650" s="236"/>
      <c r="P650" s="236"/>
      <c r="Q650" s="236"/>
      <c r="R650" s="236"/>
      <c r="S650" s="236"/>
      <c r="T650" s="237"/>
      <c r="AT650" s="238" t="s">
        <v>198</v>
      </c>
      <c r="AU650" s="238" t="s">
        <v>83</v>
      </c>
      <c r="AV650" s="13" t="s">
        <v>83</v>
      </c>
      <c r="AW650" s="13" t="s">
        <v>37</v>
      </c>
      <c r="AX650" s="13" t="s">
        <v>74</v>
      </c>
      <c r="AY650" s="238" t="s">
        <v>189</v>
      </c>
    </row>
    <row r="651" spans="2:51" s="12" customFormat="1" ht="13.5">
      <c r="B651" s="217"/>
      <c r="C651" s="218"/>
      <c r="D651" s="219" t="s">
        <v>198</v>
      </c>
      <c r="E651" s="220" t="s">
        <v>21</v>
      </c>
      <c r="F651" s="221" t="s">
        <v>632</v>
      </c>
      <c r="G651" s="218"/>
      <c r="H651" s="220" t="s">
        <v>21</v>
      </c>
      <c r="I651" s="222"/>
      <c r="J651" s="218"/>
      <c r="K651" s="218"/>
      <c r="L651" s="223"/>
      <c r="M651" s="224"/>
      <c r="N651" s="225"/>
      <c r="O651" s="225"/>
      <c r="P651" s="225"/>
      <c r="Q651" s="225"/>
      <c r="R651" s="225"/>
      <c r="S651" s="225"/>
      <c r="T651" s="226"/>
      <c r="AT651" s="227" t="s">
        <v>198</v>
      </c>
      <c r="AU651" s="227" t="s">
        <v>83</v>
      </c>
      <c r="AV651" s="12" t="s">
        <v>81</v>
      </c>
      <c r="AW651" s="12" t="s">
        <v>37</v>
      </c>
      <c r="AX651" s="12" t="s">
        <v>74</v>
      </c>
      <c r="AY651" s="227" t="s">
        <v>189</v>
      </c>
    </row>
    <row r="652" spans="2:51" s="13" customFormat="1" ht="13.5">
      <c r="B652" s="228"/>
      <c r="C652" s="229"/>
      <c r="D652" s="219" t="s">
        <v>198</v>
      </c>
      <c r="E652" s="230" t="s">
        <v>21</v>
      </c>
      <c r="F652" s="231" t="s">
        <v>126</v>
      </c>
      <c r="G652" s="229"/>
      <c r="H652" s="232">
        <v>75.794</v>
      </c>
      <c r="I652" s="233"/>
      <c r="J652" s="229"/>
      <c r="K652" s="229"/>
      <c r="L652" s="234"/>
      <c r="M652" s="235"/>
      <c r="N652" s="236"/>
      <c r="O652" s="236"/>
      <c r="P652" s="236"/>
      <c r="Q652" s="236"/>
      <c r="R652" s="236"/>
      <c r="S652" s="236"/>
      <c r="T652" s="237"/>
      <c r="AT652" s="238" t="s">
        <v>198</v>
      </c>
      <c r="AU652" s="238" t="s">
        <v>83</v>
      </c>
      <c r="AV652" s="13" t="s">
        <v>83</v>
      </c>
      <c r="AW652" s="13" t="s">
        <v>37</v>
      </c>
      <c r="AX652" s="13" t="s">
        <v>74</v>
      </c>
      <c r="AY652" s="238" t="s">
        <v>189</v>
      </c>
    </row>
    <row r="653" spans="2:51" s="15" customFormat="1" ht="13.5">
      <c r="B653" s="250"/>
      <c r="C653" s="251"/>
      <c r="D653" s="219" t="s">
        <v>198</v>
      </c>
      <c r="E653" s="252" t="s">
        <v>21</v>
      </c>
      <c r="F653" s="253" t="s">
        <v>205</v>
      </c>
      <c r="G653" s="251"/>
      <c r="H653" s="254">
        <v>75.794</v>
      </c>
      <c r="I653" s="255"/>
      <c r="J653" s="251"/>
      <c r="K653" s="251"/>
      <c r="L653" s="256"/>
      <c r="M653" s="257"/>
      <c r="N653" s="258"/>
      <c r="O653" s="258"/>
      <c r="P653" s="258"/>
      <c r="Q653" s="258"/>
      <c r="R653" s="258"/>
      <c r="S653" s="258"/>
      <c r="T653" s="259"/>
      <c r="AT653" s="260" t="s">
        <v>198</v>
      </c>
      <c r="AU653" s="260" t="s">
        <v>83</v>
      </c>
      <c r="AV653" s="15" t="s">
        <v>131</v>
      </c>
      <c r="AW653" s="15" t="s">
        <v>37</v>
      </c>
      <c r="AX653" s="15" t="s">
        <v>81</v>
      </c>
      <c r="AY653" s="260" t="s">
        <v>189</v>
      </c>
    </row>
    <row r="654" spans="2:65" s="1" customFormat="1" ht="25.5" customHeight="1">
      <c r="B654" s="42"/>
      <c r="C654" s="205" t="s">
        <v>637</v>
      </c>
      <c r="D654" s="205" t="s">
        <v>193</v>
      </c>
      <c r="E654" s="206" t="s">
        <v>638</v>
      </c>
      <c r="F654" s="207" t="s">
        <v>639</v>
      </c>
      <c r="G654" s="208" t="s">
        <v>276</v>
      </c>
      <c r="H654" s="209">
        <v>75.794</v>
      </c>
      <c r="I654" s="210"/>
      <c r="J654" s="211">
        <f>ROUND(I654*H654,2)</f>
        <v>0</v>
      </c>
      <c r="K654" s="207" t="s">
        <v>196</v>
      </c>
      <c r="L654" s="62"/>
      <c r="M654" s="212" t="s">
        <v>21</v>
      </c>
      <c r="N654" s="213" t="s">
        <v>45</v>
      </c>
      <c r="O654" s="43"/>
      <c r="P654" s="214">
        <f>O654*H654</f>
        <v>0</v>
      </c>
      <c r="Q654" s="214">
        <v>0.00026</v>
      </c>
      <c r="R654" s="214">
        <f>Q654*H654</f>
        <v>0.01970644</v>
      </c>
      <c r="S654" s="214">
        <v>0</v>
      </c>
      <c r="T654" s="215">
        <f>S654*H654</f>
        <v>0</v>
      </c>
      <c r="AR654" s="25" t="s">
        <v>216</v>
      </c>
      <c r="AT654" s="25" t="s">
        <v>193</v>
      </c>
      <c r="AU654" s="25" t="s">
        <v>83</v>
      </c>
      <c r="AY654" s="25" t="s">
        <v>189</v>
      </c>
      <c r="BE654" s="216">
        <f>IF(N654="základní",J654,0)</f>
        <v>0</v>
      </c>
      <c r="BF654" s="216">
        <f>IF(N654="snížená",J654,0)</f>
        <v>0</v>
      </c>
      <c r="BG654" s="216">
        <f>IF(N654="zákl. přenesená",J654,0)</f>
        <v>0</v>
      </c>
      <c r="BH654" s="216">
        <f>IF(N654="sníž. přenesená",J654,0)</f>
        <v>0</v>
      </c>
      <c r="BI654" s="216">
        <f>IF(N654="nulová",J654,0)</f>
        <v>0</v>
      </c>
      <c r="BJ654" s="25" t="s">
        <v>81</v>
      </c>
      <c r="BK654" s="216">
        <f>ROUND(I654*H654,2)</f>
        <v>0</v>
      </c>
      <c r="BL654" s="25" t="s">
        <v>216</v>
      </c>
      <c r="BM654" s="25" t="s">
        <v>640</v>
      </c>
    </row>
    <row r="655" spans="2:51" s="12" customFormat="1" ht="13.5">
      <c r="B655" s="217"/>
      <c r="C655" s="218"/>
      <c r="D655" s="219" t="s">
        <v>198</v>
      </c>
      <c r="E655" s="220" t="s">
        <v>21</v>
      </c>
      <c r="F655" s="221" t="s">
        <v>641</v>
      </c>
      <c r="G655" s="218"/>
      <c r="H655" s="220" t="s">
        <v>21</v>
      </c>
      <c r="I655" s="222"/>
      <c r="J655" s="218"/>
      <c r="K655" s="218"/>
      <c r="L655" s="223"/>
      <c r="M655" s="224"/>
      <c r="N655" s="225"/>
      <c r="O655" s="225"/>
      <c r="P655" s="225"/>
      <c r="Q655" s="225"/>
      <c r="R655" s="225"/>
      <c r="S655" s="225"/>
      <c r="T655" s="226"/>
      <c r="AT655" s="227" t="s">
        <v>198</v>
      </c>
      <c r="AU655" s="227" t="s">
        <v>83</v>
      </c>
      <c r="AV655" s="12" t="s">
        <v>81</v>
      </c>
      <c r="AW655" s="12" t="s">
        <v>37</v>
      </c>
      <c r="AX655" s="12" t="s">
        <v>74</v>
      </c>
      <c r="AY655" s="227" t="s">
        <v>189</v>
      </c>
    </row>
    <row r="656" spans="2:51" s="13" customFormat="1" ht="13.5">
      <c r="B656" s="228"/>
      <c r="C656" s="229"/>
      <c r="D656" s="219" t="s">
        <v>198</v>
      </c>
      <c r="E656" s="230" t="s">
        <v>21</v>
      </c>
      <c r="F656" s="231" t="s">
        <v>21</v>
      </c>
      <c r="G656" s="229"/>
      <c r="H656" s="232">
        <v>0</v>
      </c>
      <c r="I656" s="233"/>
      <c r="J656" s="229"/>
      <c r="K656" s="229"/>
      <c r="L656" s="234"/>
      <c r="M656" s="235"/>
      <c r="N656" s="236"/>
      <c r="O656" s="236"/>
      <c r="P656" s="236"/>
      <c r="Q656" s="236"/>
      <c r="R656" s="236"/>
      <c r="S656" s="236"/>
      <c r="T656" s="237"/>
      <c r="AT656" s="238" t="s">
        <v>198</v>
      </c>
      <c r="AU656" s="238" t="s">
        <v>83</v>
      </c>
      <c r="AV656" s="13" t="s">
        <v>83</v>
      </c>
      <c r="AW656" s="13" t="s">
        <v>37</v>
      </c>
      <c r="AX656" s="13" t="s">
        <v>74</v>
      </c>
      <c r="AY656" s="238" t="s">
        <v>189</v>
      </c>
    </row>
    <row r="657" spans="2:51" s="12" customFormat="1" ht="13.5">
      <c r="B657" s="217"/>
      <c r="C657" s="218"/>
      <c r="D657" s="219" t="s">
        <v>198</v>
      </c>
      <c r="E657" s="220" t="s">
        <v>21</v>
      </c>
      <c r="F657" s="221" t="s">
        <v>458</v>
      </c>
      <c r="G657" s="218"/>
      <c r="H657" s="220" t="s">
        <v>21</v>
      </c>
      <c r="I657" s="222"/>
      <c r="J657" s="218"/>
      <c r="K657" s="218"/>
      <c r="L657" s="223"/>
      <c r="M657" s="224"/>
      <c r="N657" s="225"/>
      <c r="O657" s="225"/>
      <c r="P657" s="225"/>
      <c r="Q657" s="225"/>
      <c r="R657" s="225"/>
      <c r="S657" s="225"/>
      <c r="T657" s="226"/>
      <c r="AT657" s="227" t="s">
        <v>198</v>
      </c>
      <c r="AU657" s="227" t="s">
        <v>83</v>
      </c>
      <c r="AV657" s="12" t="s">
        <v>81</v>
      </c>
      <c r="AW657" s="12" t="s">
        <v>37</v>
      </c>
      <c r="AX657" s="12" t="s">
        <v>74</v>
      </c>
      <c r="AY657" s="227" t="s">
        <v>189</v>
      </c>
    </row>
    <row r="658" spans="2:51" s="12" customFormat="1" ht="13.5">
      <c r="B658" s="217"/>
      <c r="C658" s="218"/>
      <c r="D658" s="219" t="s">
        <v>198</v>
      </c>
      <c r="E658" s="220" t="s">
        <v>21</v>
      </c>
      <c r="F658" s="221" t="s">
        <v>459</v>
      </c>
      <c r="G658" s="218"/>
      <c r="H658" s="220" t="s">
        <v>21</v>
      </c>
      <c r="I658" s="222"/>
      <c r="J658" s="218"/>
      <c r="K658" s="218"/>
      <c r="L658" s="223"/>
      <c r="M658" s="224"/>
      <c r="N658" s="225"/>
      <c r="O658" s="225"/>
      <c r="P658" s="225"/>
      <c r="Q658" s="225"/>
      <c r="R658" s="225"/>
      <c r="S658" s="225"/>
      <c r="T658" s="226"/>
      <c r="AT658" s="227" t="s">
        <v>198</v>
      </c>
      <c r="AU658" s="227" t="s">
        <v>83</v>
      </c>
      <c r="AV658" s="12" t="s">
        <v>81</v>
      </c>
      <c r="AW658" s="12" t="s">
        <v>37</v>
      </c>
      <c r="AX658" s="12" t="s">
        <v>74</v>
      </c>
      <c r="AY658" s="227" t="s">
        <v>189</v>
      </c>
    </row>
    <row r="659" spans="2:51" s="12" customFormat="1" ht="13.5">
      <c r="B659" s="217"/>
      <c r="C659" s="218"/>
      <c r="D659" s="219" t="s">
        <v>198</v>
      </c>
      <c r="E659" s="220" t="s">
        <v>21</v>
      </c>
      <c r="F659" s="221" t="s">
        <v>202</v>
      </c>
      <c r="G659" s="218"/>
      <c r="H659" s="220" t="s">
        <v>21</v>
      </c>
      <c r="I659" s="222"/>
      <c r="J659" s="218"/>
      <c r="K659" s="218"/>
      <c r="L659" s="223"/>
      <c r="M659" s="224"/>
      <c r="N659" s="225"/>
      <c r="O659" s="225"/>
      <c r="P659" s="225"/>
      <c r="Q659" s="225"/>
      <c r="R659" s="225"/>
      <c r="S659" s="225"/>
      <c r="T659" s="226"/>
      <c r="AT659" s="227" t="s">
        <v>198</v>
      </c>
      <c r="AU659" s="227" t="s">
        <v>83</v>
      </c>
      <c r="AV659" s="12" t="s">
        <v>81</v>
      </c>
      <c r="AW659" s="12" t="s">
        <v>37</v>
      </c>
      <c r="AX659" s="12" t="s">
        <v>74</v>
      </c>
      <c r="AY659" s="227" t="s">
        <v>189</v>
      </c>
    </row>
    <row r="660" spans="2:51" s="13" customFormat="1" ht="13.5">
      <c r="B660" s="228"/>
      <c r="C660" s="229"/>
      <c r="D660" s="219" t="s">
        <v>198</v>
      </c>
      <c r="E660" s="230" t="s">
        <v>21</v>
      </c>
      <c r="F660" s="231" t="s">
        <v>642</v>
      </c>
      <c r="G660" s="229"/>
      <c r="H660" s="232">
        <v>79.34</v>
      </c>
      <c r="I660" s="233"/>
      <c r="J660" s="229"/>
      <c r="K660" s="229"/>
      <c r="L660" s="234"/>
      <c r="M660" s="235"/>
      <c r="N660" s="236"/>
      <c r="O660" s="236"/>
      <c r="P660" s="236"/>
      <c r="Q660" s="236"/>
      <c r="R660" s="236"/>
      <c r="S660" s="236"/>
      <c r="T660" s="237"/>
      <c r="AT660" s="238" t="s">
        <v>198</v>
      </c>
      <c r="AU660" s="238" t="s">
        <v>83</v>
      </c>
      <c r="AV660" s="13" t="s">
        <v>83</v>
      </c>
      <c r="AW660" s="13" t="s">
        <v>37</v>
      </c>
      <c r="AX660" s="13" t="s">
        <v>74</v>
      </c>
      <c r="AY660" s="238" t="s">
        <v>189</v>
      </c>
    </row>
    <row r="661" spans="2:51" s="12" customFormat="1" ht="13.5">
      <c r="B661" s="217"/>
      <c r="C661" s="218"/>
      <c r="D661" s="219" t="s">
        <v>198</v>
      </c>
      <c r="E661" s="220" t="s">
        <v>21</v>
      </c>
      <c r="F661" s="221" t="s">
        <v>461</v>
      </c>
      <c r="G661" s="218"/>
      <c r="H661" s="220" t="s">
        <v>21</v>
      </c>
      <c r="I661" s="222"/>
      <c r="J661" s="218"/>
      <c r="K661" s="218"/>
      <c r="L661" s="223"/>
      <c r="M661" s="224"/>
      <c r="N661" s="225"/>
      <c r="O661" s="225"/>
      <c r="P661" s="225"/>
      <c r="Q661" s="225"/>
      <c r="R661" s="225"/>
      <c r="S661" s="225"/>
      <c r="T661" s="226"/>
      <c r="AT661" s="227" t="s">
        <v>198</v>
      </c>
      <c r="AU661" s="227" t="s">
        <v>83</v>
      </c>
      <c r="AV661" s="12" t="s">
        <v>81</v>
      </c>
      <c r="AW661" s="12" t="s">
        <v>37</v>
      </c>
      <c r="AX661" s="12" t="s">
        <v>74</v>
      </c>
      <c r="AY661" s="227" t="s">
        <v>189</v>
      </c>
    </row>
    <row r="662" spans="2:51" s="13" customFormat="1" ht="13.5">
      <c r="B662" s="228"/>
      <c r="C662" s="229"/>
      <c r="D662" s="219" t="s">
        <v>198</v>
      </c>
      <c r="E662" s="230" t="s">
        <v>21</v>
      </c>
      <c r="F662" s="231" t="s">
        <v>643</v>
      </c>
      <c r="G662" s="229"/>
      <c r="H662" s="232">
        <v>-3.546</v>
      </c>
      <c r="I662" s="233"/>
      <c r="J662" s="229"/>
      <c r="K662" s="229"/>
      <c r="L662" s="234"/>
      <c r="M662" s="235"/>
      <c r="N662" s="236"/>
      <c r="O662" s="236"/>
      <c r="P662" s="236"/>
      <c r="Q662" s="236"/>
      <c r="R662" s="236"/>
      <c r="S662" s="236"/>
      <c r="T662" s="237"/>
      <c r="AT662" s="238" t="s">
        <v>198</v>
      </c>
      <c r="AU662" s="238" t="s">
        <v>83</v>
      </c>
      <c r="AV662" s="13" t="s">
        <v>83</v>
      </c>
      <c r="AW662" s="13" t="s">
        <v>37</v>
      </c>
      <c r="AX662" s="13" t="s">
        <v>74</v>
      </c>
      <c r="AY662" s="238" t="s">
        <v>189</v>
      </c>
    </row>
    <row r="663" spans="2:51" s="14" customFormat="1" ht="13.5">
      <c r="B663" s="239"/>
      <c r="C663" s="240"/>
      <c r="D663" s="219" t="s">
        <v>198</v>
      </c>
      <c r="E663" s="241" t="s">
        <v>21</v>
      </c>
      <c r="F663" s="242" t="s">
        <v>204</v>
      </c>
      <c r="G663" s="240"/>
      <c r="H663" s="243">
        <v>75.794</v>
      </c>
      <c r="I663" s="244"/>
      <c r="J663" s="240"/>
      <c r="K663" s="240"/>
      <c r="L663" s="245"/>
      <c r="M663" s="246"/>
      <c r="N663" s="247"/>
      <c r="O663" s="247"/>
      <c r="P663" s="247"/>
      <c r="Q663" s="247"/>
      <c r="R663" s="247"/>
      <c r="S663" s="247"/>
      <c r="T663" s="248"/>
      <c r="AT663" s="249" t="s">
        <v>198</v>
      </c>
      <c r="AU663" s="249" t="s">
        <v>83</v>
      </c>
      <c r="AV663" s="14" t="s">
        <v>101</v>
      </c>
      <c r="AW663" s="14" t="s">
        <v>37</v>
      </c>
      <c r="AX663" s="14" t="s">
        <v>74</v>
      </c>
      <c r="AY663" s="249" t="s">
        <v>189</v>
      </c>
    </row>
    <row r="664" spans="2:51" s="15" customFormat="1" ht="13.5">
      <c r="B664" s="250"/>
      <c r="C664" s="251"/>
      <c r="D664" s="219" t="s">
        <v>198</v>
      </c>
      <c r="E664" s="252" t="s">
        <v>126</v>
      </c>
      <c r="F664" s="253" t="s">
        <v>205</v>
      </c>
      <c r="G664" s="251"/>
      <c r="H664" s="254">
        <v>75.794</v>
      </c>
      <c r="I664" s="255"/>
      <c r="J664" s="251"/>
      <c r="K664" s="251"/>
      <c r="L664" s="256"/>
      <c r="M664" s="257"/>
      <c r="N664" s="258"/>
      <c r="O664" s="258"/>
      <c r="P664" s="258"/>
      <c r="Q664" s="258"/>
      <c r="R664" s="258"/>
      <c r="S664" s="258"/>
      <c r="T664" s="259"/>
      <c r="AT664" s="260" t="s">
        <v>198</v>
      </c>
      <c r="AU664" s="260" t="s">
        <v>83</v>
      </c>
      <c r="AV664" s="15" t="s">
        <v>131</v>
      </c>
      <c r="AW664" s="15" t="s">
        <v>37</v>
      </c>
      <c r="AX664" s="15" t="s">
        <v>81</v>
      </c>
      <c r="AY664" s="260" t="s">
        <v>189</v>
      </c>
    </row>
    <row r="665" spans="2:63" s="11" customFormat="1" ht="37.35" customHeight="1">
      <c r="B665" s="189"/>
      <c r="C665" s="190"/>
      <c r="D665" s="191" t="s">
        <v>73</v>
      </c>
      <c r="E665" s="192" t="s">
        <v>644</v>
      </c>
      <c r="F665" s="192" t="s">
        <v>645</v>
      </c>
      <c r="G665" s="190"/>
      <c r="H665" s="190"/>
      <c r="I665" s="193"/>
      <c r="J665" s="194">
        <f>BK665</f>
        <v>0</v>
      </c>
      <c r="K665" s="190"/>
      <c r="L665" s="195"/>
      <c r="M665" s="196"/>
      <c r="N665" s="197"/>
      <c r="O665" s="197"/>
      <c r="P665" s="198">
        <f>P666</f>
        <v>0</v>
      </c>
      <c r="Q665" s="197"/>
      <c r="R665" s="198">
        <f>R666</f>
        <v>0</v>
      </c>
      <c r="S665" s="197"/>
      <c r="T665" s="199">
        <f>T666</f>
        <v>0</v>
      </c>
      <c r="AR665" s="200" t="s">
        <v>131</v>
      </c>
      <c r="AT665" s="201" t="s">
        <v>73</v>
      </c>
      <c r="AU665" s="201" t="s">
        <v>74</v>
      </c>
      <c r="AY665" s="200" t="s">
        <v>189</v>
      </c>
      <c r="BK665" s="202">
        <f>BK666</f>
        <v>0</v>
      </c>
    </row>
    <row r="666" spans="2:63" s="11" customFormat="1" ht="19.9" customHeight="1">
      <c r="B666" s="189"/>
      <c r="C666" s="190"/>
      <c r="D666" s="191" t="s">
        <v>73</v>
      </c>
      <c r="E666" s="203" t="s">
        <v>646</v>
      </c>
      <c r="F666" s="203" t="s">
        <v>647</v>
      </c>
      <c r="G666" s="190"/>
      <c r="H666" s="190"/>
      <c r="I666" s="193"/>
      <c r="J666" s="204">
        <f>BK666</f>
        <v>0</v>
      </c>
      <c r="K666" s="190"/>
      <c r="L666" s="195"/>
      <c r="M666" s="196"/>
      <c r="N666" s="197"/>
      <c r="O666" s="197"/>
      <c r="P666" s="198">
        <f>SUM(P667:P669)</f>
        <v>0</v>
      </c>
      <c r="Q666" s="197"/>
      <c r="R666" s="198">
        <f>SUM(R667:R669)</f>
        <v>0</v>
      </c>
      <c r="S666" s="197"/>
      <c r="T666" s="199">
        <f>SUM(T667:T669)</f>
        <v>0</v>
      </c>
      <c r="AR666" s="200" t="s">
        <v>131</v>
      </c>
      <c r="AT666" s="201" t="s">
        <v>73</v>
      </c>
      <c r="AU666" s="201" t="s">
        <v>81</v>
      </c>
      <c r="AY666" s="200" t="s">
        <v>189</v>
      </c>
      <c r="BK666" s="202">
        <f>SUM(BK667:BK669)</f>
        <v>0</v>
      </c>
    </row>
    <row r="667" spans="2:65" s="1" customFormat="1" ht="16.5" customHeight="1">
      <c r="B667" s="42"/>
      <c r="C667" s="205" t="s">
        <v>648</v>
      </c>
      <c r="D667" s="205" t="s">
        <v>193</v>
      </c>
      <c r="E667" s="206" t="s">
        <v>649</v>
      </c>
      <c r="F667" s="207" t="s">
        <v>650</v>
      </c>
      <c r="G667" s="208" t="s">
        <v>484</v>
      </c>
      <c r="H667" s="209">
        <v>1</v>
      </c>
      <c r="I667" s="210"/>
      <c r="J667" s="211">
        <f>ROUND(I667*H667,2)</f>
        <v>0</v>
      </c>
      <c r="K667" s="207" t="s">
        <v>21</v>
      </c>
      <c r="L667" s="62"/>
      <c r="M667" s="212" t="s">
        <v>21</v>
      </c>
      <c r="N667" s="213" t="s">
        <v>45</v>
      </c>
      <c r="O667" s="43"/>
      <c r="P667" s="214">
        <f>O667*H667</f>
        <v>0</v>
      </c>
      <c r="Q667" s="214">
        <v>0</v>
      </c>
      <c r="R667" s="214">
        <f>Q667*H667</f>
        <v>0</v>
      </c>
      <c r="S667" s="214">
        <v>0</v>
      </c>
      <c r="T667" s="215">
        <f>S667*H667</f>
        <v>0</v>
      </c>
      <c r="AR667" s="25" t="s">
        <v>131</v>
      </c>
      <c r="AT667" s="25" t="s">
        <v>193</v>
      </c>
      <c r="AU667" s="25" t="s">
        <v>83</v>
      </c>
      <c r="AY667" s="25" t="s">
        <v>189</v>
      </c>
      <c r="BE667" s="216">
        <f>IF(N667="základní",J667,0)</f>
        <v>0</v>
      </c>
      <c r="BF667" s="216">
        <f>IF(N667="snížená",J667,0)</f>
        <v>0</v>
      </c>
      <c r="BG667" s="216">
        <f>IF(N667="zákl. přenesená",J667,0)</f>
        <v>0</v>
      </c>
      <c r="BH667" s="216">
        <f>IF(N667="sníž. přenesená",J667,0)</f>
        <v>0</v>
      </c>
      <c r="BI667" s="216">
        <f>IF(N667="nulová",J667,0)</f>
        <v>0</v>
      </c>
      <c r="BJ667" s="25" t="s">
        <v>81</v>
      </c>
      <c r="BK667" s="216">
        <f>ROUND(I667*H667,2)</f>
        <v>0</v>
      </c>
      <c r="BL667" s="25" t="s">
        <v>131</v>
      </c>
      <c r="BM667" s="25" t="s">
        <v>651</v>
      </c>
    </row>
    <row r="668" spans="2:65" s="1" customFormat="1" ht="16.5" customHeight="1">
      <c r="B668" s="42"/>
      <c r="C668" s="205" t="s">
        <v>113</v>
      </c>
      <c r="D668" s="205" t="s">
        <v>193</v>
      </c>
      <c r="E668" s="206" t="s">
        <v>652</v>
      </c>
      <c r="F668" s="207" t="s">
        <v>653</v>
      </c>
      <c r="G668" s="208" t="s">
        <v>484</v>
      </c>
      <c r="H668" s="209">
        <v>5</v>
      </c>
      <c r="I668" s="210"/>
      <c r="J668" s="211">
        <f>ROUND(I668*H668,2)</f>
        <v>0</v>
      </c>
      <c r="K668" s="207" t="s">
        <v>21</v>
      </c>
      <c r="L668" s="62"/>
      <c r="M668" s="212" t="s">
        <v>21</v>
      </c>
      <c r="N668" s="213" t="s">
        <v>45</v>
      </c>
      <c r="O668" s="43"/>
      <c r="P668" s="214">
        <f>O668*H668</f>
        <v>0</v>
      </c>
      <c r="Q668" s="214">
        <v>0</v>
      </c>
      <c r="R668" s="214">
        <f>Q668*H668</f>
        <v>0</v>
      </c>
      <c r="S668" s="214">
        <v>0</v>
      </c>
      <c r="T668" s="215">
        <f>S668*H668</f>
        <v>0</v>
      </c>
      <c r="AR668" s="25" t="s">
        <v>131</v>
      </c>
      <c r="AT668" s="25" t="s">
        <v>193</v>
      </c>
      <c r="AU668" s="25" t="s">
        <v>83</v>
      </c>
      <c r="AY668" s="25" t="s">
        <v>189</v>
      </c>
      <c r="BE668" s="216">
        <f>IF(N668="základní",J668,0)</f>
        <v>0</v>
      </c>
      <c r="BF668" s="216">
        <f>IF(N668="snížená",J668,0)</f>
        <v>0</v>
      </c>
      <c r="BG668" s="216">
        <f>IF(N668="zákl. přenesená",J668,0)</f>
        <v>0</v>
      </c>
      <c r="BH668" s="216">
        <f>IF(N668="sníž. přenesená",J668,0)</f>
        <v>0</v>
      </c>
      <c r="BI668" s="216">
        <f>IF(N668="nulová",J668,0)</f>
        <v>0</v>
      </c>
      <c r="BJ668" s="25" t="s">
        <v>81</v>
      </c>
      <c r="BK668" s="216">
        <f>ROUND(I668*H668,2)</f>
        <v>0</v>
      </c>
      <c r="BL668" s="25" t="s">
        <v>131</v>
      </c>
      <c r="BM668" s="25" t="s">
        <v>654</v>
      </c>
    </row>
    <row r="669" spans="2:65" s="1" customFormat="1" ht="16.5" customHeight="1">
      <c r="B669" s="42"/>
      <c r="C669" s="205" t="s">
        <v>655</v>
      </c>
      <c r="D669" s="205" t="s">
        <v>193</v>
      </c>
      <c r="E669" s="206" t="s">
        <v>656</v>
      </c>
      <c r="F669" s="207" t="s">
        <v>657</v>
      </c>
      <c r="G669" s="208" t="s">
        <v>484</v>
      </c>
      <c r="H669" s="209">
        <v>10</v>
      </c>
      <c r="I669" s="210"/>
      <c r="J669" s="211">
        <f>ROUND(I669*H669,2)</f>
        <v>0</v>
      </c>
      <c r="K669" s="207" t="s">
        <v>21</v>
      </c>
      <c r="L669" s="62"/>
      <c r="M669" s="212" t="s">
        <v>21</v>
      </c>
      <c r="N669" s="271" t="s">
        <v>45</v>
      </c>
      <c r="O669" s="272"/>
      <c r="P669" s="273">
        <f>O669*H669</f>
        <v>0</v>
      </c>
      <c r="Q669" s="273">
        <v>0</v>
      </c>
      <c r="R669" s="273">
        <f>Q669*H669</f>
        <v>0</v>
      </c>
      <c r="S669" s="273">
        <v>0</v>
      </c>
      <c r="T669" s="274">
        <f>S669*H669</f>
        <v>0</v>
      </c>
      <c r="AR669" s="25" t="s">
        <v>131</v>
      </c>
      <c r="AT669" s="25" t="s">
        <v>193</v>
      </c>
      <c r="AU669" s="25" t="s">
        <v>83</v>
      </c>
      <c r="AY669" s="25" t="s">
        <v>189</v>
      </c>
      <c r="BE669" s="216">
        <f>IF(N669="základní",J669,0)</f>
        <v>0</v>
      </c>
      <c r="BF669" s="216">
        <f>IF(N669="snížená",J669,0)</f>
        <v>0</v>
      </c>
      <c r="BG669" s="216">
        <f>IF(N669="zákl. přenesená",J669,0)</f>
        <v>0</v>
      </c>
      <c r="BH669" s="216">
        <f>IF(N669="sníž. přenesená",J669,0)</f>
        <v>0</v>
      </c>
      <c r="BI669" s="216">
        <f>IF(N669="nulová",J669,0)</f>
        <v>0</v>
      </c>
      <c r="BJ669" s="25" t="s">
        <v>81</v>
      </c>
      <c r="BK669" s="216">
        <f>ROUND(I669*H669,2)</f>
        <v>0</v>
      </c>
      <c r="BL669" s="25" t="s">
        <v>131</v>
      </c>
      <c r="BM669" s="25" t="s">
        <v>658</v>
      </c>
    </row>
    <row r="670" spans="2:12" s="1" customFormat="1" ht="6.95" customHeight="1">
      <c r="B670" s="57"/>
      <c r="C670" s="58"/>
      <c r="D670" s="58"/>
      <c r="E670" s="58"/>
      <c r="F670" s="58"/>
      <c r="G670" s="58"/>
      <c r="H670" s="58"/>
      <c r="I670" s="150"/>
      <c r="J670" s="58"/>
      <c r="K670" s="58"/>
      <c r="L670" s="62"/>
    </row>
  </sheetData>
  <sheetProtection algorithmName="SHA-512" hashValue="XMXtYPZVPuRebKmEhOXsZT/jLs8DSYjBL1jEbndKh0/pZOF64ve0GRwi3qbEcWXhpFg1vmyPOXC+P3SxBYK9nw==" saltValue="Hji5pjGF3YbqpkdTbEh9xYTYl5Zm0LnRDcsBq9nefG31QUfR3HrRoV39Ke2K07TyuP8k/EJ9vlkmz2x9h+EbAw==" spinCount="100000" sheet="1" objects="1" scenarios="1" formatColumns="0" formatRows="0" autoFilter="0"/>
  <autoFilter ref="C111:K669"/>
  <mergeCells count="13">
    <mergeCell ref="E104:H104"/>
    <mergeCell ref="G1:H1"/>
    <mergeCell ref="L2:V2"/>
    <mergeCell ref="E49:H49"/>
    <mergeCell ref="E51:H51"/>
    <mergeCell ref="J55:J56"/>
    <mergeCell ref="E100:H100"/>
    <mergeCell ref="E102:H102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11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95</v>
      </c>
      <c r="G1" s="403" t="s">
        <v>96</v>
      </c>
      <c r="H1" s="403"/>
      <c r="I1" s="125"/>
      <c r="J1" s="124" t="s">
        <v>97</v>
      </c>
      <c r="K1" s="123" t="s">
        <v>98</v>
      </c>
      <c r="L1" s="124" t="s">
        <v>99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5" t="s">
        <v>91</v>
      </c>
    </row>
    <row r="3" spans="2:4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83</v>
      </c>
    </row>
    <row r="4" spans="2:46" ht="36.95" customHeight="1">
      <c r="B4" s="29"/>
      <c r="C4" s="30"/>
      <c r="D4" s="31" t="s">
        <v>106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16.5" customHeight="1">
      <c r="B7" s="29"/>
      <c r="C7" s="30"/>
      <c r="D7" s="30"/>
      <c r="E7" s="395" t="str">
        <f>'Rekapitulace stavby'!K6</f>
        <v>FVE na střeše objektu PRAGOKOVO s.r.o.</v>
      </c>
      <c r="F7" s="396"/>
      <c r="G7" s="396"/>
      <c r="H7" s="396"/>
      <c r="I7" s="128"/>
      <c r="J7" s="30"/>
      <c r="K7" s="32"/>
    </row>
    <row r="8" spans="2:11" ht="13.5">
      <c r="B8" s="29"/>
      <c r="C8" s="30"/>
      <c r="D8" s="38" t="s">
        <v>114</v>
      </c>
      <c r="E8" s="30"/>
      <c r="F8" s="30"/>
      <c r="G8" s="30"/>
      <c r="H8" s="30"/>
      <c r="I8" s="128"/>
      <c r="J8" s="30"/>
      <c r="K8" s="32"/>
    </row>
    <row r="9" spans="2:11" s="1" customFormat="1" ht="16.5" customHeight="1">
      <c r="B9" s="42"/>
      <c r="C9" s="43"/>
      <c r="D9" s="43"/>
      <c r="E9" s="395" t="s">
        <v>117</v>
      </c>
      <c r="F9" s="397"/>
      <c r="G9" s="397"/>
      <c r="H9" s="397"/>
      <c r="I9" s="129"/>
      <c r="J9" s="43"/>
      <c r="K9" s="46"/>
    </row>
    <row r="10" spans="2:11" s="1" customFormat="1" ht="13.5">
      <c r="B10" s="42"/>
      <c r="C10" s="43"/>
      <c r="D10" s="38" t="s">
        <v>120</v>
      </c>
      <c r="E10" s="43"/>
      <c r="F10" s="43"/>
      <c r="G10" s="43"/>
      <c r="H10" s="43"/>
      <c r="I10" s="129"/>
      <c r="J10" s="43"/>
      <c r="K10" s="46"/>
    </row>
    <row r="11" spans="2:11" s="1" customFormat="1" ht="36.95" customHeight="1">
      <c r="B11" s="42"/>
      <c r="C11" s="43"/>
      <c r="D11" s="43"/>
      <c r="E11" s="398" t="s">
        <v>659</v>
      </c>
      <c r="F11" s="397"/>
      <c r="G11" s="397"/>
      <c r="H11" s="397"/>
      <c r="I11" s="129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9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30" t="s">
        <v>22</v>
      </c>
      <c r="J13" s="36" t="s">
        <v>21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30" t="s">
        <v>25</v>
      </c>
      <c r="J14" s="131" t="str">
        <f>'Rekapitulace stavby'!AN8</f>
        <v>21. 9. 2018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9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30" t="s">
        <v>28</v>
      </c>
      <c r="J16" s="36" t="str">
        <f>IF('Rekapitulace stavby'!AN10="","",'Rekapitulace stavby'!AN10)</f>
        <v/>
      </c>
      <c r="K16" s="46"/>
    </row>
    <row r="17" spans="2:11" s="1" customFormat="1" ht="18" customHeight="1">
      <c r="B17" s="42"/>
      <c r="C17" s="43"/>
      <c r="D17" s="43"/>
      <c r="E17" s="36" t="str">
        <f>IF('Rekapitulace stavby'!E11="","",'Rekapitulace stavby'!E11)</f>
        <v xml:space="preserve"> </v>
      </c>
      <c r="F17" s="43"/>
      <c r="G17" s="43"/>
      <c r="H17" s="43"/>
      <c r="I17" s="130" t="s">
        <v>30</v>
      </c>
      <c r="J17" s="36" t="str">
        <f>IF('Rekapitulace stavby'!AN11="","",'Rekapitulace stavby'!AN11)</f>
        <v/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9"/>
      <c r="J18" s="43"/>
      <c r="K18" s="46"/>
    </row>
    <row r="19" spans="2:11" s="1" customFormat="1" ht="14.45" customHeight="1">
      <c r="B19" s="42"/>
      <c r="C19" s="43"/>
      <c r="D19" s="38" t="s">
        <v>31</v>
      </c>
      <c r="E19" s="43"/>
      <c r="F19" s="43"/>
      <c r="G19" s="43"/>
      <c r="H19" s="43"/>
      <c r="I19" s="130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30" t="s">
        <v>30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9"/>
      <c r="J21" s="43"/>
      <c r="K21" s="46"/>
    </row>
    <row r="22" spans="2:11" s="1" customFormat="1" ht="14.45" customHeight="1">
      <c r="B22" s="42"/>
      <c r="C22" s="43"/>
      <c r="D22" s="38" t="s">
        <v>33</v>
      </c>
      <c r="E22" s="43"/>
      <c r="F22" s="43"/>
      <c r="G22" s="43"/>
      <c r="H22" s="43"/>
      <c r="I22" s="130" t="s">
        <v>28</v>
      </c>
      <c r="J22" s="36" t="s">
        <v>34</v>
      </c>
      <c r="K22" s="46"/>
    </row>
    <row r="23" spans="2:11" s="1" customFormat="1" ht="18" customHeight="1">
      <c r="B23" s="42"/>
      <c r="C23" s="43"/>
      <c r="D23" s="43"/>
      <c r="E23" s="36" t="s">
        <v>35</v>
      </c>
      <c r="F23" s="43"/>
      <c r="G23" s="43"/>
      <c r="H23" s="43"/>
      <c r="I23" s="130" t="s">
        <v>30</v>
      </c>
      <c r="J23" s="36" t="s">
        <v>36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9"/>
      <c r="J24" s="43"/>
      <c r="K24" s="46"/>
    </row>
    <row r="25" spans="2:11" s="1" customFormat="1" ht="14.45" customHeight="1">
      <c r="B25" s="42"/>
      <c r="C25" s="43"/>
      <c r="D25" s="38" t="s">
        <v>38</v>
      </c>
      <c r="E25" s="43"/>
      <c r="F25" s="43"/>
      <c r="G25" s="43"/>
      <c r="H25" s="43"/>
      <c r="I25" s="129"/>
      <c r="J25" s="43"/>
      <c r="K25" s="46"/>
    </row>
    <row r="26" spans="2:11" s="7" customFormat="1" ht="16.5" customHeight="1">
      <c r="B26" s="132"/>
      <c r="C26" s="133"/>
      <c r="D26" s="133"/>
      <c r="E26" s="383" t="s">
        <v>21</v>
      </c>
      <c r="F26" s="383"/>
      <c r="G26" s="383"/>
      <c r="H26" s="383"/>
      <c r="I26" s="134"/>
      <c r="J26" s="133"/>
      <c r="K26" s="135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9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6"/>
      <c r="J28" s="86"/>
      <c r="K28" s="137"/>
    </row>
    <row r="29" spans="2:11" s="1" customFormat="1" ht="25.35" customHeight="1">
      <c r="B29" s="42"/>
      <c r="C29" s="43"/>
      <c r="D29" s="138" t="s">
        <v>40</v>
      </c>
      <c r="E29" s="43"/>
      <c r="F29" s="43"/>
      <c r="G29" s="43"/>
      <c r="H29" s="43"/>
      <c r="I29" s="129"/>
      <c r="J29" s="139">
        <f>ROUND(J98,2)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6"/>
      <c r="J30" s="86"/>
      <c r="K30" s="137"/>
    </row>
    <row r="31" spans="2:11" s="1" customFormat="1" ht="14.45" customHeight="1">
      <c r="B31" s="42"/>
      <c r="C31" s="43"/>
      <c r="D31" s="43"/>
      <c r="E31" s="43"/>
      <c r="F31" s="47" t="s">
        <v>42</v>
      </c>
      <c r="G31" s="43"/>
      <c r="H31" s="43"/>
      <c r="I31" s="140" t="s">
        <v>41</v>
      </c>
      <c r="J31" s="47" t="s">
        <v>43</v>
      </c>
      <c r="K31" s="46"/>
    </row>
    <row r="32" spans="2:11" s="1" customFormat="1" ht="14.45" customHeight="1">
      <c r="B32" s="42"/>
      <c r="C32" s="43"/>
      <c r="D32" s="50" t="s">
        <v>44</v>
      </c>
      <c r="E32" s="50" t="s">
        <v>45</v>
      </c>
      <c r="F32" s="141">
        <f>ROUND(SUM(BE98:BE174),2)</f>
        <v>0</v>
      </c>
      <c r="G32" s="43"/>
      <c r="H32" s="43"/>
      <c r="I32" s="142">
        <v>0.21</v>
      </c>
      <c r="J32" s="141">
        <f>ROUND(ROUND((SUM(BE98:BE174)),2)*I32,2)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46</v>
      </c>
      <c r="F33" s="141">
        <f>ROUND(SUM(BF98:BF174),2)</f>
        <v>0</v>
      </c>
      <c r="G33" s="43"/>
      <c r="H33" s="43"/>
      <c r="I33" s="142">
        <v>0.15</v>
      </c>
      <c r="J33" s="141">
        <f>ROUND(ROUND((SUM(BF98:BF174)),2)*I33,2)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47</v>
      </c>
      <c r="F34" s="141">
        <f>ROUND(SUM(BG98:BG174),2)</f>
        <v>0</v>
      </c>
      <c r="G34" s="43"/>
      <c r="H34" s="43"/>
      <c r="I34" s="142">
        <v>0.21</v>
      </c>
      <c r="J34" s="141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48</v>
      </c>
      <c r="F35" s="141">
        <f>ROUND(SUM(BH98:BH174),2)</f>
        <v>0</v>
      </c>
      <c r="G35" s="43"/>
      <c r="H35" s="43"/>
      <c r="I35" s="142">
        <v>0.15</v>
      </c>
      <c r="J35" s="141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49</v>
      </c>
      <c r="F36" s="141">
        <f>ROUND(SUM(BI98:BI174),2)</f>
        <v>0</v>
      </c>
      <c r="G36" s="43"/>
      <c r="H36" s="43"/>
      <c r="I36" s="142">
        <v>0</v>
      </c>
      <c r="J36" s="141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9"/>
      <c r="J37" s="43"/>
      <c r="K37" s="46"/>
    </row>
    <row r="38" spans="2:11" s="1" customFormat="1" ht="25.35" customHeight="1">
      <c r="B38" s="42"/>
      <c r="C38" s="143"/>
      <c r="D38" s="144" t="s">
        <v>50</v>
      </c>
      <c r="E38" s="80"/>
      <c r="F38" s="80"/>
      <c r="G38" s="145" t="s">
        <v>51</v>
      </c>
      <c r="H38" s="146" t="s">
        <v>52</v>
      </c>
      <c r="I38" s="147"/>
      <c r="J38" s="148">
        <f>SUM(J29:J36)</f>
        <v>0</v>
      </c>
      <c r="K38" s="149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50"/>
      <c r="J39" s="58"/>
      <c r="K39" s="59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2"/>
      <c r="C44" s="31" t="s">
        <v>138</v>
      </c>
      <c r="D44" s="43"/>
      <c r="E44" s="43"/>
      <c r="F44" s="43"/>
      <c r="G44" s="43"/>
      <c r="H44" s="43"/>
      <c r="I44" s="129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9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9"/>
      <c r="J46" s="43"/>
      <c r="K46" s="46"/>
    </row>
    <row r="47" spans="2:11" s="1" customFormat="1" ht="16.5" customHeight="1">
      <c r="B47" s="42"/>
      <c r="C47" s="43"/>
      <c r="D47" s="43"/>
      <c r="E47" s="395" t="str">
        <f>E7</f>
        <v>FVE na střeše objektu PRAGOKOVO s.r.o.</v>
      </c>
      <c r="F47" s="396"/>
      <c r="G47" s="396"/>
      <c r="H47" s="396"/>
      <c r="I47" s="129"/>
      <c r="J47" s="43"/>
      <c r="K47" s="46"/>
    </row>
    <row r="48" spans="2:11" ht="13.5">
      <c r="B48" s="29"/>
      <c r="C48" s="38" t="s">
        <v>114</v>
      </c>
      <c r="D48" s="30"/>
      <c r="E48" s="30"/>
      <c r="F48" s="30"/>
      <c r="G48" s="30"/>
      <c r="H48" s="30"/>
      <c r="I48" s="128"/>
      <c r="J48" s="30"/>
      <c r="K48" s="32"/>
    </row>
    <row r="49" spans="2:11" s="1" customFormat="1" ht="16.5" customHeight="1">
      <c r="B49" s="42"/>
      <c r="C49" s="43"/>
      <c r="D49" s="43"/>
      <c r="E49" s="395" t="s">
        <v>117</v>
      </c>
      <c r="F49" s="397"/>
      <c r="G49" s="397"/>
      <c r="H49" s="397"/>
      <c r="I49" s="129"/>
      <c r="J49" s="43"/>
      <c r="K49" s="46"/>
    </row>
    <row r="50" spans="2:11" s="1" customFormat="1" ht="14.45" customHeight="1">
      <c r="B50" s="42"/>
      <c r="C50" s="38" t="s">
        <v>120</v>
      </c>
      <c r="D50" s="43"/>
      <c r="E50" s="43"/>
      <c r="F50" s="43"/>
      <c r="G50" s="43"/>
      <c r="H50" s="43"/>
      <c r="I50" s="129"/>
      <c r="J50" s="43"/>
      <c r="K50" s="46"/>
    </row>
    <row r="51" spans="2:11" s="1" customFormat="1" ht="17.25" customHeight="1">
      <c r="B51" s="42"/>
      <c r="C51" s="43"/>
      <c r="D51" s="43"/>
      <c r="E51" s="398" t="str">
        <f>E11</f>
        <v>1.1.5 - Elektroinstalace - silnoproud</v>
      </c>
      <c r="F51" s="397"/>
      <c r="G51" s="397"/>
      <c r="H51" s="397"/>
      <c r="I51" s="129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9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Hejtmánkovice</v>
      </c>
      <c r="G53" s="43"/>
      <c r="H53" s="43"/>
      <c r="I53" s="130" t="s">
        <v>25</v>
      </c>
      <c r="J53" s="131" t="str">
        <f>IF(J14="","",J14)</f>
        <v>21. 9. 2018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9"/>
      <c r="J54" s="43"/>
      <c r="K54" s="46"/>
    </row>
    <row r="55" spans="2:11" s="1" customFormat="1" ht="13.5">
      <c r="B55" s="42"/>
      <c r="C55" s="38" t="s">
        <v>27</v>
      </c>
      <c r="D55" s="43"/>
      <c r="E55" s="43"/>
      <c r="F55" s="36" t="str">
        <f>E17</f>
        <v xml:space="preserve"> </v>
      </c>
      <c r="G55" s="43"/>
      <c r="H55" s="43"/>
      <c r="I55" s="130" t="s">
        <v>33</v>
      </c>
      <c r="J55" s="383" t="str">
        <f>E23</f>
        <v>INS spol. s r.o.</v>
      </c>
      <c r="K55" s="46"/>
    </row>
    <row r="56" spans="2:11" s="1" customFormat="1" ht="14.45" customHeight="1">
      <c r="B56" s="42"/>
      <c r="C56" s="38" t="s">
        <v>31</v>
      </c>
      <c r="D56" s="43"/>
      <c r="E56" s="43"/>
      <c r="F56" s="36" t="str">
        <f>IF(E20="","",E20)</f>
        <v/>
      </c>
      <c r="G56" s="43"/>
      <c r="H56" s="43"/>
      <c r="I56" s="129"/>
      <c r="J56" s="399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9"/>
      <c r="J57" s="43"/>
      <c r="K57" s="46"/>
    </row>
    <row r="58" spans="2:11" s="1" customFormat="1" ht="29.25" customHeight="1">
      <c r="B58" s="42"/>
      <c r="C58" s="155" t="s">
        <v>139</v>
      </c>
      <c r="D58" s="143"/>
      <c r="E58" s="143"/>
      <c r="F58" s="143"/>
      <c r="G58" s="143"/>
      <c r="H58" s="143"/>
      <c r="I58" s="156"/>
      <c r="J58" s="157" t="s">
        <v>140</v>
      </c>
      <c r="K58" s="158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9"/>
      <c r="J59" s="43"/>
      <c r="K59" s="46"/>
    </row>
    <row r="60" spans="2:47" s="1" customFormat="1" ht="29.25" customHeight="1">
      <c r="B60" s="42"/>
      <c r="C60" s="159" t="s">
        <v>141</v>
      </c>
      <c r="D60" s="43"/>
      <c r="E60" s="43"/>
      <c r="F60" s="43"/>
      <c r="G60" s="43"/>
      <c r="H60" s="43"/>
      <c r="I60" s="129"/>
      <c r="J60" s="139">
        <f>J98</f>
        <v>0</v>
      </c>
      <c r="K60" s="46"/>
      <c r="AU60" s="25" t="s">
        <v>142</v>
      </c>
    </row>
    <row r="61" spans="2:11" s="8" customFormat="1" ht="24.95" customHeight="1">
      <c r="B61" s="160"/>
      <c r="C61" s="161"/>
      <c r="D61" s="162" t="s">
        <v>143</v>
      </c>
      <c r="E61" s="163"/>
      <c r="F61" s="163"/>
      <c r="G61" s="163"/>
      <c r="H61" s="163"/>
      <c r="I61" s="164"/>
      <c r="J61" s="165">
        <f>J99</f>
        <v>0</v>
      </c>
      <c r="K61" s="166"/>
    </row>
    <row r="62" spans="2:11" s="9" customFormat="1" ht="19.9" customHeight="1">
      <c r="B62" s="167"/>
      <c r="C62" s="168"/>
      <c r="D62" s="169" t="s">
        <v>152</v>
      </c>
      <c r="E62" s="170"/>
      <c r="F62" s="170"/>
      <c r="G62" s="170"/>
      <c r="H62" s="170"/>
      <c r="I62" s="171"/>
      <c r="J62" s="172">
        <f>J100</f>
        <v>0</v>
      </c>
      <c r="K62" s="173"/>
    </row>
    <row r="63" spans="2:11" s="8" customFormat="1" ht="24.95" customHeight="1">
      <c r="B63" s="160"/>
      <c r="C63" s="161"/>
      <c r="D63" s="162" t="s">
        <v>161</v>
      </c>
      <c r="E63" s="163"/>
      <c r="F63" s="163"/>
      <c r="G63" s="163"/>
      <c r="H63" s="163"/>
      <c r="I63" s="164"/>
      <c r="J63" s="165">
        <f>J101</f>
        <v>0</v>
      </c>
      <c r="K63" s="166"/>
    </row>
    <row r="64" spans="2:11" s="9" customFormat="1" ht="19.9" customHeight="1">
      <c r="B64" s="167"/>
      <c r="C64" s="168"/>
      <c r="D64" s="169" t="s">
        <v>660</v>
      </c>
      <c r="E64" s="170"/>
      <c r="F64" s="170"/>
      <c r="G64" s="170"/>
      <c r="H64" s="170"/>
      <c r="I64" s="171"/>
      <c r="J64" s="172">
        <f>J102</f>
        <v>0</v>
      </c>
      <c r="K64" s="173"/>
    </row>
    <row r="65" spans="2:11" s="9" customFormat="1" ht="19.9" customHeight="1">
      <c r="B65" s="167"/>
      <c r="C65" s="168"/>
      <c r="D65" s="169" t="s">
        <v>661</v>
      </c>
      <c r="E65" s="170"/>
      <c r="F65" s="170"/>
      <c r="G65" s="170"/>
      <c r="H65" s="170"/>
      <c r="I65" s="171"/>
      <c r="J65" s="172">
        <f>J131</f>
        <v>0</v>
      </c>
      <c r="K65" s="173"/>
    </row>
    <row r="66" spans="2:11" s="8" customFormat="1" ht="24.95" customHeight="1">
      <c r="B66" s="160"/>
      <c r="C66" s="161"/>
      <c r="D66" s="162" t="s">
        <v>662</v>
      </c>
      <c r="E66" s="163"/>
      <c r="F66" s="163"/>
      <c r="G66" s="163"/>
      <c r="H66" s="163"/>
      <c r="I66" s="164"/>
      <c r="J66" s="165">
        <f>J134</f>
        <v>0</v>
      </c>
      <c r="K66" s="166"/>
    </row>
    <row r="67" spans="2:11" s="9" customFormat="1" ht="19.9" customHeight="1">
      <c r="B67" s="167"/>
      <c r="C67" s="168"/>
      <c r="D67" s="169" t="s">
        <v>663</v>
      </c>
      <c r="E67" s="170"/>
      <c r="F67" s="170"/>
      <c r="G67" s="170"/>
      <c r="H67" s="170"/>
      <c r="I67" s="171"/>
      <c r="J67" s="172">
        <f>J135</f>
        <v>0</v>
      </c>
      <c r="K67" s="173"/>
    </row>
    <row r="68" spans="2:11" s="9" customFormat="1" ht="19.9" customHeight="1">
      <c r="B68" s="167"/>
      <c r="C68" s="168"/>
      <c r="D68" s="169" t="s">
        <v>664</v>
      </c>
      <c r="E68" s="170"/>
      <c r="F68" s="170"/>
      <c r="G68" s="170"/>
      <c r="H68" s="170"/>
      <c r="I68" s="171"/>
      <c r="J68" s="172">
        <f>J141</f>
        <v>0</v>
      </c>
      <c r="K68" s="173"/>
    </row>
    <row r="69" spans="2:11" s="8" customFormat="1" ht="24.95" customHeight="1">
      <c r="B69" s="160"/>
      <c r="C69" s="161"/>
      <c r="D69" s="162" t="s">
        <v>665</v>
      </c>
      <c r="E69" s="163"/>
      <c r="F69" s="163"/>
      <c r="G69" s="163"/>
      <c r="H69" s="163"/>
      <c r="I69" s="164"/>
      <c r="J69" s="165">
        <f>J155</f>
        <v>0</v>
      </c>
      <c r="K69" s="166"/>
    </row>
    <row r="70" spans="2:11" s="8" customFormat="1" ht="24.95" customHeight="1">
      <c r="B70" s="160"/>
      <c r="C70" s="161"/>
      <c r="D70" s="162" t="s">
        <v>666</v>
      </c>
      <c r="E70" s="163"/>
      <c r="F70" s="163"/>
      <c r="G70" s="163"/>
      <c r="H70" s="163"/>
      <c r="I70" s="164"/>
      <c r="J70" s="165">
        <f>J160</f>
        <v>0</v>
      </c>
      <c r="K70" s="166"/>
    </row>
    <row r="71" spans="2:11" s="9" customFormat="1" ht="19.9" customHeight="1">
      <c r="B71" s="167"/>
      <c r="C71" s="168"/>
      <c r="D71" s="169" t="s">
        <v>667</v>
      </c>
      <c r="E71" s="170"/>
      <c r="F71" s="170"/>
      <c r="G71" s="170"/>
      <c r="H71" s="170"/>
      <c r="I71" s="171"/>
      <c r="J71" s="172">
        <f>J161</f>
        <v>0</v>
      </c>
      <c r="K71" s="173"/>
    </row>
    <row r="72" spans="2:11" s="9" customFormat="1" ht="19.9" customHeight="1">
      <c r="B72" s="167"/>
      <c r="C72" s="168"/>
      <c r="D72" s="169" t="s">
        <v>668</v>
      </c>
      <c r="E72" s="170"/>
      <c r="F72" s="170"/>
      <c r="G72" s="170"/>
      <c r="H72" s="170"/>
      <c r="I72" s="171"/>
      <c r="J72" s="172">
        <f>J163</f>
        <v>0</v>
      </c>
      <c r="K72" s="173"/>
    </row>
    <row r="73" spans="2:11" s="9" customFormat="1" ht="19.9" customHeight="1">
      <c r="B73" s="167"/>
      <c r="C73" s="168"/>
      <c r="D73" s="169" t="s">
        <v>669</v>
      </c>
      <c r="E73" s="170"/>
      <c r="F73" s="170"/>
      <c r="G73" s="170"/>
      <c r="H73" s="170"/>
      <c r="I73" s="171"/>
      <c r="J73" s="172">
        <f>J165</f>
        <v>0</v>
      </c>
      <c r="K73" s="173"/>
    </row>
    <row r="74" spans="2:11" s="9" customFormat="1" ht="19.9" customHeight="1">
      <c r="B74" s="167"/>
      <c r="C74" s="168"/>
      <c r="D74" s="169" t="s">
        <v>670</v>
      </c>
      <c r="E74" s="170"/>
      <c r="F74" s="170"/>
      <c r="G74" s="170"/>
      <c r="H74" s="170"/>
      <c r="I74" s="171"/>
      <c r="J74" s="172">
        <f>J170</f>
        <v>0</v>
      </c>
      <c r="K74" s="173"/>
    </row>
    <row r="75" spans="2:11" s="9" customFormat="1" ht="19.9" customHeight="1">
      <c r="B75" s="167"/>
      <c r="C75" s="168"/>
      <c r="D75" s="169" t="s">
        <v>671</v>
      </c>
      <c r="E75" s="170"/>
      <c r="F75" s="170"/>
      <c r="G75" s="170"/>
      <c r="H75" s="170"/>
      <c r="I75" s="171"/>
      <c r="J75" s="172">
        <f>J171</f>
        <v>0</v>
      </c>
      <c r="K75" s="173"/>
    </row>
    <row r="76" spans="2:11" s="9" customFormat="1" ht="19.9" customHeight="1">
      <c r="B76" s="167"/>
      <c r="C76" s="168"/>
      <c r="D76" s="169" t="s">
        <v>672</v>
      </c>
      <c r="E76" s="170"/>
      <c r="F76" s="170"/>
      <c r="G76" s="170"/>
      <c r="H76" s="170"/>
      <c r="I76" s="171"/>
      <c r="J76" s="172">
        <f>J173</f>
        <v>0</v>
      </c>
      <c r="K76" s="173"/>
    </row>
    <row r="77" spans="2:11" s="1" customFormat="1" ht="21.75" customHeight="1">
      <c r="B77" s="42"/>
      <c r="C77" s="43"/>
      <c r="D77" s="43"/>
      <c r="E77" s="43"/>
      <c r="F77" s="43"/>
      <c r="G77" s="43"/>
      <c r="H77" s="43"/>
      <c r="I77" s="129"/>
      <c r="J77" s="43"/>
      <c r="K77" s="46"/>
    </row>
    <row r="78" spans="2:11" s="1" customFormat="1" ht="6.95" customHeight="1">
      <c r="B78" s="57"/>
      <c r="C78" s="58"/>
      <c r="D78" s="58"/>
      <c r="E78" s="58"/>
      <c r="F78" s="58"/>
      <c r="G78" s="58"/>
      <c r="H78" s="58"/>
      <c r="I78" s="150"/>
      <c r="J78" s="58"/>
      <c r="K78" s="59"/>
    </row>
    <row r="82" spans="2:12" s="1" customFormat="1" ht="6.95" customHeight="1">
      <c r="B82" s="60"/>
      <c r="C82" s="61"/>
      <c r="D82" s="61"/>
      <c r="E82" s="61"/>
      <c r="F82" s="61"/>
      <c r="G82" s="61"/>
      <c r="H82" s="61"/>
      <c r="I82" s="153"/>
      <c r="J82" s="61"/>
      <c r="K82" s="61"/>
      <c r="L82" s="62"/>
    </row>
    <row r="83" spans="2:12" s="1" customFormat="1" ht="36.95" customHeight="1">
      <c r="B83" s="42"/>
      <c r="C83" s="63" t="s">
        <v>173</v>
      </c>
      <c r="D83" s="64"/>
      <c r="E83" s="64"/>
      <c r="F83" s="64"/>
      <c r="G83" s="64"/>
      <c r="H83" s="64"/>
      <c r="I83" s="174"/>
      <c r="J83" s="64"/>
      <c r="K83" s="64"/>
      <c r="L83" s="62"/>
    </row>
    <row r="84" spans="2:12" s="1" customFormat="1" ht="6.95" customHeight="1">
      <c r="B84" s="42"/>
      <c r="C84" s="64"/>
      <c r="D84" s="64"/>
      <c r="E84" s="64"/>
      <c r="F84" s="64"/>
      <c r="G84" s="64"/>
      <c r="H84" s="64"/>
      <c r="I84" s="174"/>
      <c r="J84" s="64"/>
      <c r="K84" s="64"/>
      <c r="L84" s="62"/>
    </row>
    <row r="85" spans="2:12" s="1" customFormat="1" ht="14.45" customHeight="1">
      <c r="B85" s="42"/>
      <c r="C85" s="66" t="s">
        <v>18</v>
      </c>
      <c r="D85" s="64"/>
      <c r="E85" s="64"/>
      <c r="F85" s="64"/>
      <c r="G85" s="64"/>
      <c r="H85" s="64"/>
      <c r="I85" s="174"/>
      <c r="J85" s="64"/>
      <c r="K85" s="64"/>
      <c r="L85" s="62"/>
    </row>
    <row r="86" spans="2:12" s="1" customFormat="1" ht="16.5" customHeight="1">
      <c r="B86" s="42"/>
      <c r="C86" s="64"/>
      <c r="D86" s="64"/>
      <c r="E86" s="400" t="str">
        <f>E7</f>
        <v>FVE na střeše objektu PRAGOKOVO s.r.o.</v>
      </c>
      <c r="F86" s="401"/>
      <c r="G86" s="401"/>
      <c r="H86" s="401"/>
      <c r="I86" s="174"/>
      <c r="J86" s="64"/>
      <c r="K86" s="64"/>
      <c r="L86" s="62"/>
    </row>
    <row r="87" spans="2:12" ht="13.5">
      <c r="B87" s="29"/>
      <c r="C87" s="66" t="s">
        <v>114</v>
      </c>
      <c r="D87" s="175"/>
      <c r="E87" s="175"/>
      <c r="F87" s="175"/>
      <c r="G87" s="175"/>
      <c r="H87" s="175"/>
      <c r="J87" s="175"/>
      <c r="K87" s="175"/>
      <c r="L87" s="176"/>
    </row>
    <row r="88" spans="2:12" s="1" customFormat="1" ht="16.5" customHeight="1">
      <c r="B88" s="42"/>
      <c r="C88" s="64"/>
      <c r="D88" s="64"/>
      <c r="E88" s="400" t="s">
        <v>117</v>
      </c>
      <c r="F88" s="402"/>
      <c r="G88" s="402"/>
      <c r="H88" s="402"/>
      <c r="I88" s="174"/>
      <c r="J88" s="64"/>
      <c r="K88" s="64"/>
      <c r="L88" s="62"/>
    </row>
    <row r="89" spans="2:12" s="1" customFormat="1" ht="14.45" customHeight="1">
      <c r="B89" s="42"/>
      <c r="C89" s="66" t="s">
        <v>120</v>
      </c>
      <c r="D89" s="64"/>
      <c r="E89" s="64"/>
      <c r="F89" s="64"/>
      <c r="G89" s="64"/>
      <c r="H89" s="64"/>
      <c r="I89" s="174"/>
      <c r="J89" s="64"/>
      <c r="K89" s="64"/>
      <c r="L89" s="62"/>
    </row>
    <row r="90" spans="2:12" s="1" customFormat="1" ht="17.25" customHeight="1">
      <c r="B90" s="42"/>
      <c r="C90" s="64"/>
      <c r="D90" s="64"/>
      <c r="E90" s="390" t="str">
        <f>E11</f>
        <v>1.1.5 - Elektroinstalace - silnoproud</v>
      </c>
      <c r="F90" s="402"/>
      <c r="G90" s="402"/>
      <c r="H90" s="402"/>
      <c r="I90" s="174"/>
      <c r="J90" s="64"/>
      <c r="K90" s="64"/>
      <c r="L90" s="62"/>
    </row>
    <row r="91" spans="2:12" s="1" customFormat="1" ht="6.95" customHeight="1">
      <c r="B91" s="42"/>
      <c r="C91" s="64"/>
      <c r="D91" s="64"/>
      <c r="E91" s="64"/>
      <c r="F91" s="64"/>
      <c r="G91" s="64"/>
      <c r="H91" s="64"/>
      <c r="I91" s="174"/>
      <c r="J91" s="64"/>
      <c r="K91" s="64"/>
      <c r="L91" s="62"/>
    </row>
    <row r="92" spans="2:12" s="1" customFormat="1" ht="18" customHeight="1">
      <c r="B92" s="42"/>
      <c r="C92" s="66" t="s">
        <v>23</v>
      </c>
      <c r="D92" s="64"/>
      <c r="E92" s="64"/>
      <c r="F92" s="177" t="str">
        <f>F14</f>
        <v>Hejtmánkovice</v>
      </c>
      <c r="G92" s="64"/>
      <c r="H92" s="64"/>
      <c r="I92" s="178" t="s">
        <v>25</v>
      </c>
      <c r="J92" s="74" t="str">
        <f>IF(J14="","",J14)</f>
        <v>21. 9. 2018</v>
      </c>
      <c r="K92" s="64"/>
      <c r="L92" s="62"/>
    </row>
    <row r="93" spans="2:12" s="1" customFormat="1" ht="6.95" customHeight="1">
      <c r="B93" s="42"/>
      <c r="C93" s="64"/>
      <c r="D93" s="64"/>
      <c r="E93" s="64"/>
      <c r="F93" s="64"/>
      <c r="G93" s="64"/>
      <c r="H93" s="64"/>
      <c r="I93" s="174"/>
      <c r="J93" s="64"/>
      <c r="K93" s="64"/>
      <c r="L93" s="62"/>
    </row>
    <row r="94" spans="2:12" s="1" customFormat="1" ht="13.5">
      <c r="B94" s="42"/>
      <c r="C94" s="66" t="s">
        <v>27</v>
      </c>
      <c r="D94" s="64"/>
      <c r="E94" s="64"/>
      <c r="F94" s="177" t="str">
        <f>E17</f>
        <v xml:space="preserve"> </v>
      </c>
      <c r="G94" s="64"/>
      <c r="H94" s="64"/>
      <c r="I94" s="178" t="s">
        <v>33</v>
      </c>
      <c r="J94" s="177" t="str">
        <f>E23</f>
        <v>INS spol. s r.o.</v>
      </c>
      <c r="K94" s="64"/>
      <c r="L94" s="62"/>
    </row>
    <row r="95" spans="2:12" s="1" customFormat="1" ht="14.45" customHeight="1">
      <c r="B95" s="42"/>
      <c r="C95" s="66" t="s">
        <v>31</v>
      </c>
      <c r="D95" s="64"/>
      <c r="E95" s="64"/>
      <c r="F95" s="177" t="str">
        <f>IF(E20="","",E20)</f>
        <v/>
      </c>
      <c r="G95" s="64"/>
      <c r="H95" s="64"/>
      <c r="I95" s="174"/>
      <c r="J95" s="64"/>
      <c r="K95" s="64"/>
      <c r="L95" s="62"/>
    </row>
    <row r="96" spans="2:12" s="1" customFormat="1" ht="10.35" customHeight="1">
      <c r="B96" s="42"/>
      <c r="C96" s="64"/>
      <c r="D96" s="64"/>
      <c r="E96" s="64"/>
      <c r="F96" s="64"/>
      <c r="G96" s="64"/>
      <c r="H96" s="64"/>
      <c r="I96" s="174"/>
      <c r="J96" s="64"/>
      <c r="K96" s="64"/>
      <c r="L96" s="62"/>
    </row>
    <row r="97" spans="2:20" s="10" customFormat="1" ht="29.25" customHeight="1">
      <c r="B97" s="179"/>
      <c r="C97" s="180" t="s">
        <v>174</v>
      </c>
      <c r="D97" s="181" t="s">
        <v>59</v>
      </c>
      <c r="E97" s="181" t="s">
        <v>55</v>
      </c>
      <c r="F97" s="181" t="s">
        <v>175</v>
      </c>
      <c r="G97" s="181" t="s">
        <v>176</v>
      </c>
      <c r="H97" s="181" t="s">
        <v>177</v>
      </c>
      <c r="I97" s="182" t="s">
        <v>178</v>
      </c>
      <c r="J97" s="181" t="s">
        <v>140</v>
      </c>
      <c r="K97" s="183" t="s">
        <v>179</v>
      </c>
      <c r="L97" s="184"/>
      <c r="M97" s="82" t="s">
        <v>180</v>
      </c>
      <c r="N97" s="83" t="s">
        <v>44</v>
      </c>
      <c r="O97" s="83" t="s">
        <v>181</v>
      </c>
      <c r="P97" s="83" t="s">
        <v>182</v>
      </c>
      <c r="Q97" s="83" t="s">
        <v>183</v>
      </c>
      <c r="R97" s="83" t="s">
        <v>184</v>
      </c>
      <c r="S97" s="83" t="s">
        <v>185</v>
      </c>
      <c r="T97" s="84" t="s">
        <v>186</v>
      </c>
    </row>
    <row r="98" spans="2:63" s="1" customFormat="1" ht="29.25" customHeight="1">
      <c r="B98" s="42"/>
      <c r="C98" s="88" t="s">
        <v>141</v>
      </c>
      <c r="D98" s="64"/>
      <c r="E98" s="64"/>
      <c r="F98" s="64"/>
      <c r="G98" s="64"/>
      <c r="H98" s="64"/>
      <c r="I98" s="174"/>
      <c r="J98" s="185">
        <f>BK98</f>
        <v>0</v>
      </c>
      <c r="K98" s="64"/>
      <c r="L98" s="62"/>
      <c r="M98" s="85"/>
      <c r="N98" s="86"/>
      <c r="O98" s="86"/>
      <c r="P98" s="186">
        <f>P99+P101+P134+P155+P160</f>
        <v>0</v>
      </c>
      <c r="Q98" s="86"/>
      <c r="R98" s="186">
        <f>R99+R101+R134+R155+R160</f>
        <v>0</v>
      </c>
      <c r="S98" s="86"/>
      <c r="T98" s="187">
        <f>T99+T101+T134+T155+T160</f>
        <v>0</v>
      </c>
      <c r="AT98" s="25" t="s">
        <v>73</v>
      </c>
      <c r="AU98" s="25" t="s">
        <v>142</v>
      </c>
      <c r="BK98" s="188">
        <f>BK99+BK101+BK134+BK155+BK160</f>
        <v>0</v>
      </c>
    </row>
    <row r="99" spans="2:63" s="11" customFormat="1" ht="37.35" customHeight="1">
      <c r="B99" s="189"/>
      <c r="C99" s="190"/>
      <c r="D99" s="191" t="s">
        <v>73</v>
      </c>
      <c r="E99" s="192" t="s">
        <v>187</v>
      </c>
      <c r="F99" s="192" t="s">
        <v>188</v>
      </c>
      <c r="G99" s="190"/>
      <c r="H99" s="190"/>
      <c r="I99" s="193"/>
      <c r="J99" s="194">
        <f>BK99</f>
        <v>0</v>
      </c>
      <c r="K99" s="190"/>
      <c r="L99" s="195"/>
      <c r="M99" s="196"/>
      <c r="N99" s="197"/>
      <c r="O99" s="197"/>
      <c r="P99" s="198">
        <f>P100</f>
        <v>0</v>
      </c>
      <c r="Q99" s="197"/>
      <c r="R99" s="198">
        <f>R100</f>
        <v>0</v>
      </c>
      <c r="S99" s="197"/>
      <c r="T99" s="199">
        <f>T100</f>
        <v>0</v>
      </c>
      <c r="AR99" s="200" t="s">
        <v>81</v>
      </c>
      <c r="AT99" s="201" t="s">
        <v>73</v>
      </c>
      <c r="AU99" s="201" t="s">
        <v>74</v>
      </c>
      <c r="AY99" s="200" t="s">
        <v>189</v>
      </c>
      <c r="BK99" s="202">
        <f>BK100</f>
        <v>0</v>
      </c>
    </row>
    <row r="100" spans="2:63" s="11" customFormat="1" ht="19.9" customHeight="1">
      <c r="B100" s="189"/>
      <c r="C100" s="190"/>
      <c r="D100" s="191" t="s">
        <v>73</v>
      </c>
      <c r="E100" s="203" t="s">
        <v>229</v>
      </c>
      <c r="F100" s="203" t="s">
        <v>304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v>0</v>
      </c>
      <c r="Q100" s="197"/>
      <c r="R100" s="198">
        <v>0</v>
      </c>
      <c r="S100" s="197"/>
      <c r="T100" s="199">
        <v>0</v>
      </c>
      <c r="AR100" s="200" t="s">
        <v>81</v>
      </c>
      <c r="AT100" s="201" t="s">
        <v>73</v>
      </c>
      <c r="AU100" s="201" t="s">
        <v>81</v>
      </c>
      <c r="AY100" s="200" t="s">
        <v>189</v>
      </c>
      <c r="BK100" s="202">
        <v>0</v>
      </c>
    </row>
    <row r="101" spans="2:63" s="11" customFormat="1" ht="24.95" customHeight="1">
      <c r="B101" s="189"/>
      <c r="C101" s="190"/>
      <c r="D101" s="191" t="s">
        <v>73</v>
      </c>
      <c r="E101" s="192" t="s">
        <v>406</v>
      </c>
      <c r="F101" s="192" t="s">
        <v>407</v>
      </c>
      <c r="G101" s="190"/>
      <c r="H101" s="190"/>
      <c r="I101" s="193"/>
      <c r="J101" s="194">
        <f>BK101</f>
        <v>0</v>
      </c>
      <c r="K101" s="190"/>
      <c r="L101" s="195"/>
      <c r="M101" s="196"/>
      <c r="N101" s="197"/>
      <c r="O101" s="197"/>
      <c r="P101" s="198">
        <f>P102+P131</f>
        <v>0</v>
      </c>
      <c r="Q101" s="197"/>
      <c r="R101" s="198">
        <f>R102+R131</f>
        <v>0</v>
      </c>
      <c r="S101" s="197"/>
      <c r="T101" s="199">
        <f>T102+T131</f>
        <v>0</v>
      </c>
      <c r="AR101" s="200" t="s">
        <v>83</v>
      </c>
      <c r="AT101" s="201" t="s">
        <v>73</v>
      </c>
      <c r="AU101" s="201" t="s">
        <v>74</v>
      </c>
      <c r="AY101" s="200" t="s">
        <v>189</v>
      </c>
      <c r="BK101" s="202">
        <f>BK102+BK131</f>
        <v>0</v>
      </c>
    </row>
    <row r="102" spans="2:63" s="11" customFormat="1" ht="19.9" customHeight="1">
      <c r="B102" s="189"/>
      <c r="C102" s="190"/>
      <c r="D102" s="191" t="s">
        <v>73</v>
      </c>
      <c r="E102" s="203" t="s">
        <v>673</v>
      </c>
      <c r="F102" s="203" t="s">
        <v>90</v>
      </c>
      <c r="G102" s="190"/>
      <c r="H102" s="190"/>
      <c r="I102" s="193"/>
      <c r="J102" s="204">
        <f>BK102</f>
        <v>0</v>
      </c>
      <c r="K102" s="190"/>
      <c r="L102" s="195"/>
      <c r="M102" s="196"/>
      <c r="N102" s="197"/>
      <c r="O102" s="197"/>
      <c r="P102" s="198">
        <f>SUM(P103:P130)</f>
        <v>0</v>
      </c>
      <c r="Q102" s="197"/>
      <c r="R102" s="198">
        <f>SUM(R103:R130)</f>
        <v>0</v>
      </c>
      <c r="S102" s="197"/>
      <c r="T102" s="199">
        <f>SUM(T103:T130)</f>
        <v>0</v>
      </c>
      <c r="AR102" s="200" t="s">
        <v>83</v>
      </c>
      <c r="AT102" s="201" t="s">
        <v>73</v>
      </c>
      <c r="AU102" s="201" t="s">
        <v>81</v>
      </c>
      <c r="AY102" s="200" t="s">
        <v>189</v>
      </c>
      <c r="BK102" s="202">
        <f>SUM(BK103:BK130)</f>
        <v>0</v>
      </c>
    </row>
    <row r="103" spans="2:65" s="1" customFormat="1" ht="16.5" customHeight="1">
      <c r="B103" s="42"/>
      <c r="C103" s="261" t="s">
        <v>81</v>
      </c>
      <c r="D103" s="261" t="s">
        <v>126</v>
      </c>
      <c r="E103" s="262" t="s">
        <v>674</v>
      </c>
      <c r="F103" s="263" t="s">
        <v>675</v>
      </c>
      <c r="G103" s="264" t="s">
        <v>676</v>
      </c>
      <c r="H103" s="265">
        <v>1</v>
      </c>
      <c r="I103" s="266"/>
      <c r="J103" s="267">
        <f aca="true" t="shared" si="0" ref="J103:J130">ROUND(I103*H103,2)</f>
        <v>0</v>
      </c>
      <c r="K103" s="263" t="s">
        <v>21</v>
      </c>
      <c r="L103" s="268"/>
      <c r="M103" s="269" t="s">
        <v>21</v>
      </c>
      <c r="N103" s="270" t="s">
        <v>45</v>
      </c>
      <c r="O103" s="43"/>
      <c r="P103" s="214">
        <f aca="true" t="shared" si="1" ref="P103:P130">O103*H103</f>
        <v>0</v>
      </c>
      <c r="Q103" s="214">
        <v>0</v>
      </c>
      <c r="R103" s="214">
        <f aca="true" t="shared" si="2" ref="R103:R130">Q103*H103</f>
        <v>0</v>
      </c>
      <c r="S103" s="214">
        <v>0</v>
      </c>
      <c r="T103" s="215">
        <f aca="true" t="shared" si="3" ref="T103:T130">S103*H103</f>
        <v>0</v>
      </c>
      <c r="AR103" s="25" t="s">
        <v>389</v>
      </c>
      <c r="AT103" s="25" t="s">
        <v>126</v>
      </c>
      <c r="AU103" s="25" t="s">
        <v>83</v>
      </c>
      <c r="AY103" s="25" t="s">
        <v>189</v>
      </c>
      <c r="BE103" s="216">
        <f aca="true" t="shared" si="4" ref="BE103:BE130">IF(N103="základní",J103,0)</f>
        <v>0</v>
      </c>
      <c r="BF103" s="216">
        <f aca="true" t="shared" si="5" ref="BF103:BF130">IF(N103="snížená",J103,0)</f>
        <v>0</v>
      </c>
      <c r="BG103" s="216">
        <f aca="true" t="shared" si="6" ref="BG103:BG130">IF(N103="zákl. přenesená",J103,0)</f>
        <v>0</v>
      </c>
      <c r="BH103" s="216">
        <f aca="true" t="shared" si="7" ref="BH103:BH130">IF(N103="sníž. přenesená",J103,0)</f>
        <v>0</v>
      </c>
      <c r="BI103" s="216">
        <f aca="true" t="shared" si="8" ref="BI103:BI130">IF(N103="nulová",J103,0)</f>
        <v>0</v>
      </c>
      <c r="BJ103" s="25" t="s">
        <v>81</v>
      </c>
      <c r="BK103" s="216">
        <f aca="true" t="shared" si="9" ref="BK103:BK130">ROUND(I103*H103,2)</f>
        <v>0</v>
      </c>
      <c r="BL103" s="25" t="s">
        <v>216</v>
      </c>
      <c r="BM103" s="25" t="s">
        <v>83</v>
      </c>
    </row>
    <row r="104" spans="2:65" s="1" customFormat="1" ht="16.5" customHeight="1">
      <c r="B104" s="42"/>
      <c r="C104" s="261" t="s">
        <v>83</v>
      </c>
      <c r="D104" s="261" t="s">
        <v>126</v>
      </c>
      <c r="E104" s="262" t="s">
        <v>677</v>
      </c>
      <c r="F104" s="263" t="s">
        <v>678</v>
      </c>
      <c r="G104" s="264" t="s">
        <v>676</v>
      </c>
      <c r="H104" s="265">
        <v>1</v>
      </c>
      <c r="I104" s="266"/>
      <c r="J104" s="267">
        <f t="shared" si="0"/>
        <v>0</v>
      </c>
      <c r="K104" s="263" t="s">
        <v>21</v>
      </c>
      <c r="L104" s="268"/>
      <c r="M104" s="269" t="s">
        <v>21</v>
      </c>
      <c r="N104" s="270" t="s">
        <v>45</v>
      </c>
      <c r="O104" s="43"/>
      <c r="P104" s="214">
        <f t="shared" si="1"/>
        <v>0</v>
      </c>
      <c r="Q104" s="214">
        <v>0</v>
      </c>
      <c r="R104" s="214">
        <f t="shared" si="2"/>
        <v>0</v>
      </c>
      <c r="S104" s="214">
        <v>0</v>
      </c>
      <c r="T104" s="215">
        <f t="shared" si="3"/>
        <v>0</v>
      </c>
      <c r="AR104" s="25" t="s">
        <v>389</v>
      </c>
      <c r="AT104" s="25" t="s">
        <v>126</v>
      </c>
      <c r="AU104" s="25" t="s">
        <v>83</v>
      </c>
      <c r="AY104" s="25" t="s">
        <v>189</v>
      </c>
      <c r="BE104" s="216">
        <f t="shared" si="4"/>
        <v>0</v>
      </c>
      <c r="BF104" s="216">
        <f t="shared" si="5"/>
        <v>0</v>
      </c>
      <c r="BG104" s="216">
        <f t="shared" si="6"/>
        <v>0</v>
      </c>
      <c r="BH104" s="216">
        <f t="shared" si="7"/>
        <v>0</v>
      </c>
      <c r="BI104" s="216">
        <f t="shared" si="8"/>
        <v>0</v>
      </c>
      <c r="BJ104" s="25" t="s">
        <v>81</v>
      </c>
      <c r="BK104" s="216">
        <f t="shared" si="9"/>
        <v>0</v>
      </c>
      <c r="BL104" s="25" t="s">
        <v>216</v>
      </c>
      <c r="BM104" s="25" t="s">
        <v>131</v>
      </c>
    </row>
    <row r="105" spans="2:65" s="1" customFormat="1" ht="38.25" customHeight="1">
      <c r="B105" s="42"/>
      <c r="C105" s="205" t="s">
        <v>101</v>
      </c>
      <c r="D105" s="205" t="s">
        <v>193</v>
      </c>
      <c r="E105" s="206" t="s">
        <v>679</v>
      </c>
      <c r="F105" s="207" t="s">
        <v>680</v>
      </c>
      <c r="G105" s="208" t="s">
        <v>536</v>
      </c>
      <c r="H105" s="209">
        <v>435</v>
      </c>
      <c r="I105" s="210"/>
      <c r="J105" s="211">
        <f t="shared" si="0"/>
        <v>0</v>
      </c>
      <c r="K105" s="207" t="s">
        <v>681</v>
      </c>
      <c r="L105" s="62"/>
      <c r="M105" s="212" t="s">
        <v>21</v>
      </c>
      <c r="N105" s="213" t="s">
        <v>45</v>
      </c>
      <c r="O105" s="43"/>
      <c r="P105" s="214">
        <f t="shared" si="1"/>
        <v>0</v>
      </c>
      <c r="Q105" s="214">
        <v>0</v>
      </c>
      <c r="R105" s="214">
        <f t="shared" si="2"/>
        <v>0</v>
      </c>
      <c r="S105" s="214">
        <v>0</v>
      </c>
      <c r="T105" s="215">
        <f t="shared" si="3"/>
        <v>0</v>
      </c>
      <c r="AR105" s="25" t="s">
        <v>216</v>
      </c>
      <c r="AT105" s="25" t="s">
        <v>193</v>
      </c>
      <c r="AU105" s="25" t="s">
        <v>83</v>
      </c>
      <c r="AY105" s="25" t="s">
        <v>189</v>
      </c>
      <c r="BE105" s="216">
        <f t="shared" si="4"/>
        <v>0</v>
      </c>
      <c r="BF105" s="216">
        <f t="shared" si="5"/>
        <v>0</v>
      </c>
      <c r="BG105" s="216">
        <f t="shared" si="6"/>
        <v>0</v>
      </c>
      <c r="BH105" s="216">
        <f t="shared" si="7"/>
        <v>0</v>
      </c>
      <c r="BI105" s="216">
        <f t="shared" si="8"/>
        <v>0</v>
      </c>
      <c r="BJ105" s="25" t="s">
        <v>81</v>
      </c>
      <c r="BK105" s="216">
        <f t="shared" si="9"/>
        <v>0</v>
      </c>
      <c r="BL105" s="25" t="s">
        <v>216</v>
      </c>
      <c r="BM105" s="25" t="s">
        <v>229</v>
      </c>
    </row>
    <row r="106" spans="2:65" s="1" customFormat="1" ht="16.5" customHeight="1">
      <c r="B106" s="42"/>
      <c r="C106" s="261" t="s">
        <v>131</v>
      </c>
      <c r="D106" s="261" t="s">
        <v>126</v>
      </c>
      <c r="E106" s="262" t="s">
        <v>682</v>
      </c>
      <c r="F106" s="263" t="s">
        <v>683</v>
      </c>
      <c r="G106" s="264" t="s">
        <v>536</v>
      </c>
      <c r="H106" s="265">
        <v>435</v>
      </c>
      <c r="I106" s="266"/>
      <c r="J106" s="267">
        <f t="shared" si="0"/>
        <v>0</v>
      </c>
      <c r="K106" s="263" t="s">
        <v>21</v>
      </c>
      <c r="L106" s="268"/>
      <c r="M106" s="269" t="s">
        <v>21</v>
      </c>
      <c r="N106" s="270" t="s">
        <v>45</v>
      </c>
      <c r="O106" s="43"/>
      <c r="P106" s="214">
        <f t="shared" si="1"/>
        <v>0</v>
      </c>
      <c r="Q106" s="214">
        <v>0</v>
      </c>
      <c r="R106" s="214">
        <f t="shared" si="2"/>
        <v>0</v>
      </c>
      <c r="S106" s="214">
        <v>0</v>
      </c>
      <c r="T106" s="215">
        <f t="shared" si="3"/>
        <v>0</v>
      </c>
      <c r="AR106" s="25" t="s">
        <v>389</v>
      </c>
      <c r="AT106" s="25" t="s">
        <v>126</v>
      </c>
      <c r="AU106" s="25" t="s">
        <v>83</v>
      </c>
      <c r="AY106" s="25" t="s">
        <v>189</v>
      </c>
      <c r="BE106" s="216">
        <f t="shared" si="4"/>
        <v>0</v>
      </c>
      <c r="BF106" s="216">
        <f t="shared" si="5"/>
        <v>0</v>
      </c>
      <c r="BG106" s="216">
        <f t="shared" si="6"/>
        <v>0</v>
      </c>
      <c r="BH106" s="216">
        <f t="shared" si="7"/>
        <v>0</v>
      </c>
      <c r="BI106" s="216">
        <f t="shared" si="8"/>
        <v>0</v>
      </c>
      <c r="BJ106" s="25" t="s">
        <v>81</v>
      </c>
      <c r="BK106" s="216">
        <f t="shared" si="9"/>
        <v>0</v>
      </c>
      <c r="BL106" s="25" t="s">
        <v>216</v>
      </c>
      <c r="BM106" s="25" t="s">
        <v>129</v>
      </c>
    </row>
    <row r="107" spans="2:65" s="1" customFormat="1" ht="38.25" customHeight="1">
      <c r="B107" s="42"/>
      <c r="C107" s="205" t="s">
        <v>222</v>
      </c>
      <c r="D107" s="205" t="s">
        <v>193</v>
      </c>
      <c r="E107" s="206" t="s">
        <v>684</v>
      </c>
      <c r="F107" s="207" t="s">
        <v>680</v>
      </c>
      <c r="G107" s="208" t="s">
        <v>536</v>
      </c>
      <c r="H107" s="209">
        <v>250</v>
      </c>
      <c r="I107" s="210"/>
      <c r="J107" s="211">
        <f t="shared" si="0"/>
        <v>0</v>
      </c>
      <c r="K107" s="207" t="s">
        <v>21</v>
      </c>
      <c r="L107" s="62"/>
      <c r="M107" s="212" t="s">
        <v>21</v>
      </c>
      <c r="N107" s="213" t="s">
        <v>45</v>
      </c>
      <c r="O107" s="43"/>
      <c r="P107" s="214">
        <f t="shared" si="1"/>
        <v>0</v>
      </c>
      <c r="Q107" s="214">
        <v>0</v>
      </c>
      <c r="R107" s="214">
        <f t="shared" si="2"/>
        <v>0</v>
      </c>
      <c r="S107" s="214">
        <v>0</v>
      </c>
      <c r="T107" s="215">
        <f t="shared" si="3"/>
        <v>0</v>
      </c>
      <c r="AR107" s="25" t="s">
        <v>216</v>
      </c>
      <c r="AT107" s="25" t="s">
        <v>193</v>
      </c>
      <c r="AU107" s="25" t="s">
        <v>83</v>
      </c>
      <c r="AY107" s="25" t="s">
        <v>189</v>
      </c>
      <c r="BE107" s="216">
        <f t="shared" si="4"/>
        <v>0</v>
      </c>
      <c r="BF107" s="216">
        <f t="shared" si="5"/>
        <v>0</v>
      </c>
      <c r="BG107" s="216">
        <f t="shared" si="6"/>
        <v>0</v>
      </c>
      <c r="BH107" s="216">
        <f t="shared" si="7"/>
        <v>0</v>
      </c>
      <c r="BI107" s="216">
        <f t="shared" si="8"/>
        <v>0</v>
      </c>
      <c r="BJ107" s="25" t="s">
        <v>81</v>
      </c>
      <c r="BK107" s="216">
        <f t="shared" si="9"/>
        <v>0</v>
      </c>
      <c r="BL107" s="25" t="s">
        <v>216</v>
      </c>
      <c r="BM107" s="25" t="s">
        <v>125</v>
      </c>
    </row>
    <row r="108" spans="2:65" s="1" customFormat="1" ht="16.5" customHeight="1">
      <c r="B108" s="42"/>
      <c r="C108" s="261" t="s">
        <v>229</v>
      </c>
      <c r="D108" s="261" t="s">
        <v>126</v>
      </c>
      <c r="E108" s="262" t="s">
        <v>685</v>
      </c>
      <c r="F108" s="263" t="s">
        <v>686</v>
      </c>
      <c r="G108" s="264" t="s">
        <v>536</v>
      </c>
      <c r="H108" s="265">
        <v>250</v>
      </c>
      <c r="I108" s="266"/>
      <c r="J108" s="267">
        <f t="shared" si="0"/>
        <v>0</v>
      </c>
      <c r="K108" s="263" t="s">
        <v>681</v>
      </c>
      <c r="L108" s="268"/>
      <c r="M108" s="269" t="s">
        <v>21</v>
      </c>
      <c r="N108" s="270" t="s">
        <v>45</v>
      </c>
      <c r="O108" s="43"/>
      <c r="P108" s="214">
        <f t="shared" si="1"/>
        <v>0</v>
      </c>
      <c r="Q108" s="214">
        <v>0</v>
      </c>
      <c r="R108" s="214">
        <f t="shared" si="2"/>
        <v>0</v>
      </c>
      <c r="S108" s="214">
        <v>0</v>
      </c>
      <c r="T108" s="215">
        <f t="shared" si="3"/>
        <v>0</v>
      </c>
      <c r="AR108" s="25" t="s">
        <v>389</v>
      </c>
      <c r="AT108" s="25" t="s">
        <v>126</v>
      </c>
      <c r="AU108" s="25" t="s">
        <v>83</v>
      </c>
      <c r="AY108" s="25" t="s">
        <v>189</v>
      </c>
      <c r="BE108" s="216">
        <f t="shared" si="4"/>
        <v>0</v>
      </c>
      <c r="BF108" s="216">
        <f t="shared" si="5"/>
        <v>0</v>
      </c>
      <c r="BG108" s="216">
        <f t="shared" si="6"/>
        <v>0</v>
      </c>
      <c r="BH108" s="216">
        <f t="shared" si="7"/>
        <v>0</v>
      </c>
      <c r="BI108" s="216">
        <f t="shared" si="8"/>
        <v>0</v>
      </c>
      <c r="BJ108" s="25" t="s">
        <v>81</v>
      </c>
      <c r="BK108" s="216">
        <f t="shared" si="9"/>
        <v>0</v>
      </c>
      <c r="BL108" s="25" t="s">
        <v>216</v>
      </c>
      <c r="BM108" s="25" t="s">
        <v>268</v>
      </c>
    </row>
    <row r="109" spans="2:65" s="1" customFormat="1" ht="38.25" customHeight="1">
      <c r="B109" s="42"/>
      <c r="C109" s="205" t="s">
        <v>236</v>
      </c>
      <c r="D109" s="205" t="s">
        <v>193</v>
      </c>
      <c r="E109" s="206" t="s">
        <v>687</v>
      </c>
      <c r="F109" s="207" t="s">
        <v>688</v>
      </c>
      <c r="G109" s="208" t="s">
        <v>536</v>
      </c>
      <c r="H109" s="209">
        <v>25</v>
      </c>
      <c r="I109" s="210"/>
      <c r="J109" s="211">
        <f t="shared" si="0"/>
        <v>0</v>
      </c>
      <c r="K109" s="207" t="s">
        <v>681</v>
      </c>
      <c r="L109" s="62"/>
      <c r="M109" s="212" t="s">
        <v>21</v>
      </c>
      <c r="N109" s="213" t="s">
        <v>45</v>
      </c>
      <c r="O109" s="43"/>
      <c r="P109" s="214">
        <f t="shared" si="1"/>
        <v>0</v>
      </c>
      <c r="Q109" s="214">
        <v>0</v>
      </c>
      <c r="R109" s="214">
        <f t="shared" si="2"/>
        <v>0</v>
      </c>
      <c r="S109" s="214">
        <v>0</v>
      </c>
      <c r="T109" s="215">
        <f t="shared" si="3"/>
        <v>0</v>
      </c>
      <c r="AR109" s="25" t="s">
        <v>216</v>
      </c>
      <c r="AT109" s="25" t="s">
        <v>193</v>
      </c>
      <c r="AU109" s="25" t="s">
        <v>83</v>
      </c>
      <c r="AY109" s="25" t="s">
        <v>189</v>
      </c>
      <c r="BE109" s="216">
        <f t="shared" si="4"/>
        <v>0</v>
      </c>
      <c r="BF109" s="216">
        <f t="shared" si="5"/>
        <v>0</v>
      </c>
      <c r="BG109" s="216">
        <f t="shared" si="6"/>
        <v>0</v>
      </c>
      <c r="BH109" s="216">
        <f t="shared" si="7"/>
        <v>0</v>
      </c>
      <c r="BI109" s="216">
        <f t="shared" si="8"/>
        <v>0</v>
      </c>
      <c r="BJ109" s="25" t="s">
        <v>81</v>
      </c>
      <c r="BK109" s="216">
        <f t="shared" si="9"/>
        <v>0</v>
      </c>
      <c r="BL109" s="25" t="s">
        <v>216</v>
      </c>
      <c r="BM109" s="25" t="s">
        <v>280</v>
      </c>
    </row>
    <row r="110" spans="2:65" s="1" customFormat="1" ht="16.5" customHeight="1">
      <c r="B110" s="42"/>
      <c r="C110" s="261" t="s">
        <v>129</v>
      </c>
      <c r="D110" s="261" t="s">
        <v>126</v>
      </c>
      <c r="E110" s="262" t="s">
        <v>689</v>
      </c>
      <c r="F110" s="263" t="s">
        <v>690</v>
      </c>
      <c r="G110" s="264" t="s">
        <v>536</v>
      </c>
      <c r="H110" s="265">
        <v>25</v>
      </c>
      <c r="I110" s="266"/>
      <c r="J110" s="267">
        <f t="shared" si="0"/>
        <v>0</v>
      </c>
      <c r="K110" s="263" t="s">
        <v>681</v>
      </c>
      <c r="L110" s="268"/>
      <c r="M110" s="269" t="s">
        <v>21</v>
      </c>
      <c r="N110" s="270" t="s">
        <v>45</v>
      </c>
      <c r="O110" s="43"/>
      <c r="P110" s="214">
        <f t="shared" si="1"/>
        <v>0</v>
      </c>
      <c r="Q110" s="214">
        <v>0</v>
      </c>
      <c r="R110" s="214">
        <f t="shared" si="2"/>
        <v>0</v>
      </c>
      <c r="S110" s="214">
        <v>0</v>
      </c>
      <c r="T110" s="215">
        <f t="shared" si="3"/>
        <v>0</v>
      </c>
      <c r="AR110" s="25" t="s">
        <v>389</v>
      </c>
      <c r="AT110" s="25" t="s">
        <v>126</v>
      </c>
      <c r="AU110" s="25" t="s">
        <v>83</v>
      </c>
      <c r="AY110" s="25" t="s">
        <v>189</v>
      </c>
      <c r="BE110" s="216">
        <f t="shared" si="4"/>
        <v>0</v>
      </c>
      <c r="BF110" s="216">
        <f t="shared" si="5"/>
        <v>0</v>
      </c>
      <c r="BG110" s="216">
        <f t="shared" si="6"/>
        <v>0</v>
      </c>
      <c r="BH110" s="216">
        <f t="shared" si="7"/>
        <v>0</v>
      </c>
      <c r="BI110" s="216">
        <f t="shared" si="8"/>
        <v>0</v>
      </c>
      <c r="BJ110" s="25" t="s">
        <v>81</v>
      </c>
      <c r="BK110" s="216">
        <f t="shared" si="9"/>
        <v>0</v>
      </c>
      <c r="BL110" s="25" t="s">
        <v>216</v>
      </c>
      <c r="BM110" s="25" t="s">
        <v>216</v>
      </c>
    </row>
    <row r="111" spans="2:65" s="1" customFormat="1" ht="25.5" customHeight="1">
      <c r="B111" s="42"/>
      <c r="C111" s="205" t="s">
        <v>247</v>
      </c>
      <c r="D111" s="205" t="s">
        <v>193</v>
      </c>
      <c r="E111" s="206" t="s">
        <v>691</v>
      </c>
      <c r="F111" s="207" t="s">
        <v>692</v>
      </c>
      <c r="G111" s="208" t="s">
        <v>536</v>
      </c>
      <c r="H111" s="209">
        <v>160</v>
      </c>
      <c r="I111" s="210"/>
      <c r="J111" s="211">
        <f t="shared" si="0"/>
        <v>0</v>
      </c>
      <c r="K111" s="207" t="s">
        <v>681</v>
      </c>
      <c r="L111" s="62"/>
      <c r="M111" s="212" t="s">
        <v>21</v>
      </c>
      <c r="N111" s="213" t="s">
        <v>45</v>
      </c>
      <c r="O111" s="43"/>
      <c r="P111" s="214">
        <f t="shared" si="1"/>
        <v>0</v>
      </c>
      <c r="Q111" s="214">
        <v>0</v>
      </c>
      <c r="R111" s="214">
        <f t="shared" si="2"/>
        <v>0</v>
      </c>
      <c r="S111" s="214">
        <v>0</v>
      </c>
      <c r="T111" s="215">
        <f t="shared" si="3"/>
        <v>0</v>
      </c>
      <c r="AR111" s="25" t="s">
        <v>216</v>
      </c>
      <c r="AT111" s="25" t="s">
        <v>193</v>
      </c>
      <c r="AU111" s="25" t="s">
        <v>83</v>
      </c>
      <c r="AY111" s="25" t="s">
        <v>189</v>
      </c>
      <c r="BE111" s="216">
        <f t="shared" si="4"/>
        <v>0</v>
      </c>
      <c r="BF111" s="216">
        <f t="shared" si="5"/>
        <v>0</v>
      </c>
      <c r="BG111" s="216">
        <f t="shared" si="6"/>
        <v>0</v>
      </c>
      <c r="BH111" s="216">
        <f t="shared" si="7"/>
        <v>0</v>
      </c>
      <c r="BI111" s="216">
        <f t="shared" si="8"/>
        <v>0</v>
      </c>
      <c r="BJ111" s="25" t="s">
        <v>81</v>
      </c>
      <c r="BK111" s="216">
        <f t="shared" si="9"/>
        <v>0</v>
      </c>
      <c r="BL111" s="25" t="s">
        <v>216</v>
      </c>
      <c r="BM111" s="25" t="s">
        <v>307</v>
      </c>
    </row>
    <row r="112" spans="2:65" s="1" customFormat="1" ht="16.5" customHeight="1">
      <c r="B112" s="42"/>
      <c r="C112" s="261" t="s">
        <v>125</v>
      </c>
      <c r="D112" s="261" t="s">
        <v>126</v>
      </c>
      <c r="E112" s="262" t="s">
        <v>693</v>
      </c>
      <c r="F112" s="263" t="s">
        <v>694</v>
      </c>
      <c r="G112" s="264" t="s">
        <v>536</v>
      </c>
      <c r="H112" s="265">
        <v>160</v>
      </c>
      <c r="I112" s="266"/>
      <c r="J112" s="267">
        <f t="shared" si="0"/>
        <v>0</v>
      </c>
      <c r="K112" s="263" t="s">
        <v>681</v>
      </c>
      <c r="L112" s="268"/>
      <c r="M112" s="269" t="s">
        <v>21</v>
      </c>
      <c r="N112" s="270" t="s">
        <v>45</v>
      </c>
      <c r="O112" s="43"/>
      <c r="P112" s="214">
        <f t="shared" si="1"/>
        <v>0</v>
      </c>
      <c r="Q112" s="214">
        <v>0</v>
      </c>
      <c r="R112" s="214">
        <f t="shared" si="2"/>
        <v>0</v>
      </c>
      <c r="S112" s="214">
        <v>0</v>
      </c>
      <c r="T112" s="215">
        <f t="shared" si="3"/>
        <v>0</v>
      </c>
      <c r="AR112" s="25" t="s">
        <v>389</v>
      </c>
      <c r="AT112" s="25" t="s">
        <v>126</v>
      </c>
      <c r="AU112" s="25" t="s">
        <v>83</v>
      </c>
      <c r="AY112" s="25" t="s">
        <v>189</v>
      </c>
      <c r="BE112" s="216">
        <f t="shared" si="4"/>
        <v>0</v>
      </c>
      <c r="BF112" s="216">
        <f t="shared" si="5"/>
        <v>0</v>
      </c>
      <c r="BG112" s="216">
        <f t="shared" si="6"/>
        <v>0</v>
      </c>
      <c r="BH112" s="216">
        <f t="shared" si="7"/>
        <v>0</v>
      </c>
      <c r="BI112" s="216">
        <f t="shared" si="8"/>
        <v>0</v>
      </c>
      <c r="BJ112" s="25" t="s">
        <v>81</v>
      </c>
      <c r="BK112" s="216">
        <f t="shared" si="9"/>
        <v>0</v>
      </c>
      <c r="BL112" s="25" t="s">
        <v>216</v>
      </c>
      <c r="BM112" s="25" t="s">
        <v>318</v>
      </c>
    </row>
    <row r="113" spans="2:65" s="1" customFormat="1" ht="38.25" customHeight="1">
      <c r="B113" s="42"/>
      <c r="C113" s="205" t="s">
        <v>262</v>
      </c>
      <c r="D113" s="205" t="s">
        <v>193</v>
      </c>
      <c r="E113" s="206" t="s">
        <v>695</v>
      </c>
      <c r="F113" s="207" t="s">
        <v>696</v>
      </c>
      <c r="G113" s="208" t="s">
        <v>536</v>
      </c>
      <c r="H113" s="209">
        <v>45</v>
      </c>
      <c r="I113" s="210"/>
      <c r="J113" s="211">
        <f t="shared" si="0"/>
        <v>0</v>
      </c>
      <c r="K113" s="207" t="s">
        <v>681</v>
      </c>
      <c r="L113" s="62"/>
      <c r="M113" s="212" t="s">
        <v>21</v>
      </c>
      <c r="N113" s="213" t="s">
        <v>45</v>
      </c>
      <c r="O113" s="43"/>
      <c r="P113" s="214">
        <f t="shared" si="1"/>
        <v>0</v>
      </c>
      <c r="Q113" s="214">
        <v>0</v>
      </c>
      <c r="R113" s="214">
        <f t="shared" si="2"/>
        <v>0</v>
      </c>
      <c r="S113" s="214">
        <v>0</v>
      </c>
      <c r="T113" s="215">
        <f t="shared" si="3"/>
        <v>0</v>
      </c>
      <c r="AR113" s="25" t="s">
        <v>216</v>
      </c>
      <c r="AT113" s="25" t="s">
        <v>193</v>
      </c>
      <c r="AU113" s="25" t="s">
        <v>83</v>
      </c>
      <c r="AY113" s="25" t="s">
        <v>189</v>
      </c>
      <c r="BE113" s="216">
        <f t="shared" si="4"/>
        <v>0</v>
      </c>
      <c r="BF113" s="216">
        <f t="shared" si="5"/>
        <v>0</v>
      </c>
      <c r="BG113" s="216">
        <f t="shared" si="6"/>
        <v>0</v>
      </c>
      <c r="BH113" s="216">
        <f t="shared" si="7"/>
        <v>0</v>
      </c>
      <c r="BI113" s="216">
        <f t="shared" si="8"/>
        <v>0</v>
      </c>
      <c r="BJ113" s="25" t="s">
        <v>81</v>
      </c>
      <c r="BK113" s="216">
        <f t="shared" si="9"/>
        <v>0</v>
      </c>
      <c r="BL113" s="25" t="s">
        <v>216</v>
      </c>
      <c r="BM113" s="25" t="s">
        <v>330</v>
      </c>
    </row>
    <row r="114" spans="2:65" s="1" customFormat="1" ht="16.5" customHeight="1">
      <c r="B114" s="42"/>
      <c r="C114" s="261" t="s">
        <v>268</v>
      </c>
      <c r="D114" s="261" t="s">
        <v>126</v>
      </c>
      <c r="E114" s="262" t="s">
        <v>697</v>
      </c>
      <c r="F114" s="263" t="s">
        <v>698</v>
      </c>
      <c r="G114" s="264" t="s">
        <v>536</v>
      </c>
      <c r="H114" s="265">
        <v>45</v>
      </c>
      <c r="I114" s="266"/>
      <c r="J114" s="267">
        <f t="shared" si="0"/>
        <v>0</v>
      </c>
      <c r="K114" s="263" t="s">
        <v>21</v>
      </c>
      <c r="L114" s="268"/>
      <c r="M114" s="269" t="s">
        <v>21</v>
      </c>
      <c r="N114" s="270" t="s">
        <v>45</v>
      </c>
      <c r="O114" s="43"/>
      <c r="P114" s="214">
        <f t="shared" si="1"/>
        <v>0</v>
      </c>
      <c r="Q114" s="214">
        <v>0</v>
      </c>
      <c r="R114" s="214">
        <f t="shared" si="2"/>
        <v>0</v>
      </c>
      <c r="S114" s="214">
        <v>0</v>
      </c>
      <c r="T114" s="215">
        <f t="shared" si="3"/>
        <v>0</v>
      </c>
      <c r="AR114" s="25" t="s">
        <v>389</v>
      </c>
      <c r="AT114" s="25" t="s">
        <v>126</v>
      </c>
      <c r="AU114" s="25" t="s">
        <v>83</v>
      </c>
      <c r="AY114" s="25" t="s">
        <v>189</v>
      </c>
      <c r="BE114" s="216">
        <f t="shared" si="4"/>
        <v>0</v>
      </c>
      <c r="BF114" s="216">
        <f t="shared" si="5"/>
        <v>0</v>
      </c>
      <c r="BG114" s="216">
        <f t="shared" si="6"/>
        <v>0</v>
      </c>
      <c r="BH114" s="216">
        <f t="shared" si="7"/>
        <v>0</v>
      </c>
      <c r="BI114" s="216">
        <f t="shared" si="8"/>
        <v>0</v>
      </c>
      <c r="BJ114" s="25" t="s">
        <v>81</v>
      </c>
      <c r="BK114" s="216">
        <f t="shared" si="9"/>
        <v>0</v>
      </c>
      <c r="BL114" s="25" t="s">
        <v>216</v>
      </c>
      <c r="BM114" s="25" t="s">
        <v>345</v>
      </c>
    </row>
    <row r="115" spans="2:65" s="1" customFormat="1" ht="25.5" customHeight="1">
      <c r="B115" s="42"/>
      <c r="C115" s="205" t="s">
        <v>191</v>
      </c>
      <c r="D115" s="205" t="s">
        <v>193</v>
      </c>
      <c r="E115" s="206" t="s">
        <v>699</v>
      </c>
      <c r="F115" s="207" t="s">
        <v>700</v>
      </c>
      <c r="G115" s="208" t="s">
        <v>536</v>
      </c>
      <c r="H115" s="209">
        <v>190</v>
      </c>
      <c r="I115" s="210"/>
      <c r="J115" s="211">
        <f t="shared" si="0"/>
        <v>0</v>
      </c>
      <c r="K115" s="207" t="s">
        <v>681</v>
      </c>
      <c r="L115" s="62"/>
      <c r="M115" s="212" t="s">
        <v>21</v>
      </c>
      <c r="N115" s="213" t="s">
        <v>45</v>
      </c>
      <c r="O115" s="43"/>
      <c r="P115" s="214">
        <f t="shared" si="1"/>
        <v>0</v>
      </c>
      <c r="Q115" s="214">
        <v>0</v>
      </c>
      <c r="R115" s="214">
        <f t="shared" si="2"/>
        <v>0</v>
      </c>
      <c r="S115" s="214">
        <v>0</v>
      </c>
      <c r="T115" s="215">
        <f t="shared" si="3"/>
        <v>0</v>
      </c>
      <c r="AR115" s="25" t="s">
        <v>216</v>
      </c>
      <c r="AT115" s="25" t="s">
        <v>193</v>
      </c>
      <c r="AU115" s="25" t="s">
        <v>83</v>
      </c>
      <c r="AY115" s="25" t="s">
        <v>189</v>
      </c>
      <c r="BE115" s="216">
        <f t="shared" si="4"/>
        <v>0</v>
      </c>
      <c r="BF115" s="216">
        <f t="shared" si="5"/>
        <v>0</v>
      </c>
      <c r="BG115" s="216">
        <f t="shared" si="6"/>
        <v>0</v>
      </c>
      <c r="BH115" s="216">
        <f t="shared" si="7"/>
        <v>0</v>
      </c>
      <c r="BI115" s="216">
        <f t="shared" si="8"/>
        <v>0</v>
      </c>
      <c r="BJ115" s="25" t="s">
        <v>81</v>
      </c>
      <c r="BK115" s="216">
        <f t="shared" si="9"/>
        <v>0</v>
      </c>
      <c r="BL115" s="25" t="s">
        <v>216</v>
      </c>
      <c r="BM115" s="25" t="s">
        <v>358</v>
      </c>
    </row>
    <row r="116" spans="2:65" s="1" customFormat="1" ht="16.5" customHeight="1">
      <c r="B116" s="42"/>
      <c r="C116" s="261" t="s">
        <v>280</v>
      </c>
      <c r="D116" s="261" t="s">
        <v>126</v>
      </c>
      <c r="E116" s="262" t="s">
        <v>701</v>
      </c>
      <c r="F116" s="263" t="s">
        <v>702</v>
      </c>
      <c r="G116" s="264" t="s">
        <v>536</v>
      </c>
      <c r="H116" s="265">
        <v>190</v>
      </c>
      <c r="I116" s="266"/>
      <c r="J116" s="267">
        <f t="shared" si="0"/>
        <v>0</v>
      </c>
      <c r="K116" s="263" t="s">
        <v>681</v>
      </c>
      <c r="L116" s="268"/>
      <c r="M116" s="269" t="s">
        <v>21</v>
      </c>
      <c r="N116" s="270" t="s">
        <v>45</v>
      </c>
      <c r="O116" s="43"/>
      <c r="P116" s="214">
        <f t="shared" si="1"/>
        <v>0</v>
      </c>
      <c r="Q116" s="214">
        <v>0</v>
      </c>
      <c r="R116" s="214">
        <f t="shared" si="2"/>
        <v>0</v>
      </c>
      <c r="S116" s="214">
        <v>0</v>
      </c>
      <c r="T116" s="215">
        <f t="shared" si="3"/>
        <v>0</v>
      </c>
      <c r="AR116" s="25" t="s">
        <v>389</v>
      </c>
      <c r="AT116" s="25" t="s">
        <v>126</v>
      </c>
      <c r="AU116" s="25" t="s">
        <v>83</v>
      </c>
      <c r="AY116" s="25" t="s">
        <v>189</v>
      </c>
      <c r="BE116" s="216">
        <f t="shared" si="4"/>
        <v>0</v>
      </c>
      <c r="BF116" s="216">
        <f t="shared" si="5"/>
        <v>0</v>
      </c>
      <c r="BG116" s="216">
        <f t="shared" si="6"/>
        <v>0</v>
      </c>
      <c r="BH116" s="216">
        <f t="shared" si="7"/>
        <v>0</v>
      </c>
      <c r="BI116" s="216">
        <f t="shared" si="8"/>
        <v>0</v>
      </c>
      <c r="BJ116" s="25" t="s">
        <v>81</v>
      </c>
      <c r="BK116" s="216">
        <f t="shared" si="9"/>
        <v>0</v>
      </c>
      <c r="BL116" s="25" t="s">
        <v>216</v>
      </c>
      <c r="BM116" s="25" t="s">
        <v>370</v>
      </c>
    </row>
    <row r="117" spans="2:65" s="1" customFormat="1" ht="16.5" customHeight="1">
      <c r="B117" s="42"/>
      <c r="C117" s="205" t="s">
        <v>10</v>
      </c>
      <c r="D117" s="205" t="s">
        <v>193</v>
      </c>
      <c r="E117" s="206" t="s">
        <v>703</v>
      </c>
      <c r="F117" s="207" t="s">
        <v>704</v>
      </c>
      <c r="G117" s="208" t="s">
        <v>484</v>
      </c>
      <c r="H117" s="209">
        <v>50</v>
      </c>
      <c r="I117" s="210"/>
      <c r="J117" s="211">
        <f t="shared" si="0"/>
        <v>0</v>
      </c>
      <c r="K117" s="207" t="s">
        <v>681</v>
      </c>
      <c r="L117" s="62"/>
      <c r="M117" s="212" t="s">
        <v>21</v>
      </c>
      <c r="N117" s="213" t="s">
        <v>45</v>
      </c>
      <c r="O117" s="43"/>
      <c r="P117" s="214">
        <f t="shared" si="1"/>
        <v>0</v>
      </c>
      <c r="Q117" s="214">
        <v>0</v>
      </c>
      <c r="R117" s="214">
        <f t="shared" si="2"/>
        <v>0</v>
      </c>
      <c r="S117" s="214">
        <v>0</v>
      </c>
      <c r="T117" s="215">
        <f t="shared" si="3"/>
        <v>0</v>
      </c>
      <c r="AR117" s="25" t="s">
        <v>216</v>
      </c>
      <c r="AT117" s="25" t="s">
        <v>193</v>
      </c>
      <c r="AU117" s="25" t="s">
        <v>83</v>
      </c>
      <c r="AY117" s="25" t="s">
        <v>189</v>
      </c>
      <c r="BE117" s="216">
        <f t="shared" si="4"/>
        <v>0</v>
      </c>
      <c r="BF117" s="216">
        <f t="shared" si="5"/>
        <v>0</v>
      </c>
      <c r="BG117" s="216">
        <f t="shared" si="6"/>
        <v>0</v>
      </c>
      <c r="BH117" s="216">
        <f t="shared" si="7"/>
        <v>0</v>
      </c>
      <c r="BI117" s="216">
        <f t="shared" si="8"/>
        <v>0</v>
      </c>
      <c r="BJ117" s="25" t="s">
        <v>81</v>
      </c>
      <c r="BK117" s="216">
        <f t="shared" si="9"/>
        <v>0</v>
      </c>
      <c r="BL117" s="25" t="s">
        <v>216</v>
      </c>
      <c r="BM117" s="25" t="s">
        <v>382</v>
      </c>
    </row>
    <row r="118" spans="2:65" s="1" customFormat="1" ht="16.5" customHeight="1">
      <c r="B118" s="42"/>
      <c r="C118" s="261" t="s">
        <v>216</v>
      </c>
      <c r="D118" s="261" t="s">
        <v>126</v>
      </c>
      <c r="E118" s="262" t="s">
        <v>705</v>
      </c>
      <c r="F118" s="263" t="s">
        <v>706</v>
      </c>
      <c r="G118" s="264" t="s">
        <v>707</v>
      </c>
      <c r="H118" s="265">
        <v>50</v>
      </c>
      <c r="I118" s="266"/>
      <c r="J118" s="267">
        <f t="shared" si="0"/>
        <v>0</v>
      </c>
      <c r="K118" s="263" t="s">
        <v>21</v>
      </c>
      <c r="L118" s="268"/>
      <c r="M118" s="269" t="s">
        <v>21</v>
      </c>
      <c r="N118" s="270" t="s">
        <v>45</v>
      </c>
      <c r="O118" s="43"/>
      <c r="P118" s="214">
        <f t="shared" si="1"/>
        <v>0</v>
      </c>
      <c r="Q118" s="214">
        <v>0</v>
      </c>
      <c r="R118" s="214">
        <f t="shared" si="2"/>
        <v>0</v>
      </c>
      <c r="S118" s="214">
        <v>0</v>
      </c>
      <c r="T118" s="215">
        <f t="shared" si="3"/>
        <v>0</v>
      </c>
      <c r="AR118" s="25" t="s">
        <v>389</v>
      </c>
      <c r="AT118" s="25" t="s">
        <v>126</v>
      </c>
      <c r="AU118" s="25" t="s">
        <v>83</v>
      </c>
      <c r="AY118" s="25" t="s">
        <v>189</v>
      </c>
      <c r="BE118" s="216">
        <f t="shared" si="4"/>
        <v>0</v>
      </c>
      <c r="BF118" s="216">
        <f t="shared" si="5"/>
        <v>0</v>
      </c>
      <c r="BG118" s="216">
        <f t="shared" si="6"/>
        <v>0</v>
      </c>
      <c r="BH118" s="216">
        <f t="shared" si="7"/>
        <v>0</v>
      </c>
      <c r="BI118" s="216">
        <f t="shared" si="8"/>
        <v>0</v>
      </c>
      <c r="BJ118" s="25" t="s">
        <v>81</v>
      </c>
      <c r="BK118" s="216">
        <f t="shared" si="9"/>
        <v>0</v>
      </c>
      <c r="BL118" s="25" t="s">
        <v>216</v>
      </c>
      <c r="BM118" s="25" t="s">
        <v>389</v>
      </c>
    </row>
    <row r="119" spans="2:65" s="1" customFormat="1" ht="25.5" customHeight="1">
      <c r="B119" s="42"/>
      <c r="C119" s="205" t="s">
        <v>241</v>
      </c>
      <c r="D119" s="205" t="s">
        <v>193</v>
      </c>
      <c r="E119" s="206" t="s">
        <v>708</v>
      </c>
      <c r="F119" s="207" t="s">
        <v>709</v>
      </c>
      <c r="G119" s="208" t="s">
        <v>484</v>
      </c>
      <c r="H119" s="209">
        <v>1</v>
      </c>
      <c r="I119" s="210"/>
      <c r="J119" s="211">
        <f t="shared" si="0"/>
        <v>0</v>
      </c>
      <c r="K119" s="207" t="s">
        <v>681</v>
      </c>
      <c r="L119" s="62"/>
      <c r="M119" s="212" t="s">
        <v>21</v>
      </c>
      <c r="N119" s="213" t="s">
        <v>45</v>
      </c>
      <c r="O119" s="43"/>
      <c r="P119" s="214">
        <f t="shared" si="1"/>
        <v>0</v>
      </c>
      <c r="Q119" s="214">
        <v>0</v>
      </c>
      <c r="R119" s="214">
        <f t="shared" si="2"/>
        <v>0</v>
      </c>
      <c r="S119" s="214">
        <v>0</v>
      </c>
      <c r="T119" s="215">
        <f t="shared" si="3"/>
        <v>0</v>
      </c>
      <c r="AR119" s="25" t="s">
        <v>216</v>
      </c>
      <c r="AT119" s="25" t="s">
        <v>193</v>
      </c>
      <c r="AU119" s="25" t="s">
        <v>83</v>
      </c>
      <c r="AY119" s="25" t="s">
        <v>189</v>
      </c>
      <c r="BE119" s="216">
        <f t="shared" si="4"/>
        <v>0</v>
      </c>
      <c r="BF119" s="216">
        <f t="shared" si="5"/>
        <v>0</v>
      </c>
      <c r="BG119" s="216">
        <f t="shared" si="6"/>
        <v>0</v>
      </c>
      <c r="BH119" s="216">
        <f t="shared" si="7"/>
        <v>0</v>
      </c>
      <c r="BI119" s="216">
        <f t="shared" si="8"/>
        <v>0</v>
      </c>
      <c r="BJ119" s="25" t="s">
        <v>81</v>
      </c>
      <c r="BK119" s="216">
        <f t="shared" si="9"/>
        <v>0</v>
      </c>
      <c r="BL119" s="25" t="s">
        <v>216</v>
      </c>
      <c r="BM119" s="25" t="s">
        <v>402</v>
      </c>
    </row>
    <row r="120" spans="2:65" s="1" customFormat="1" ht="16.5" customHeight="1">
      <c r="B120" s="42"/>
      <c r="C120" s="261" t="s">
        <v>307</v>
      </c>
      <c r="D120" s="261" t="s">
        <v>126</v>
      </c>
      <c r="E120" s="262" t="s">
        <v>710</v>
      </c>
      <c r="F120" s="263" t="s">
        <v>711</v>
      </c>
      <c r="G120" s="264" t="s">
        <v>707</v>
      </c>
      <c r="H120" s="265">
        <v>1</v>
      </c>
      <c r="I120" s="266"/>
      <c r="J120" s="267">
        <f t="shared" si="0"/>
        <v>0</v>
      </c>
      <c r="K120" s="263" t="s">
        <v>21</v>
      </c>
      <c r="L120" s="268"/>
      <c r="M120" s="269" t="s">
        <v>21</v>
      </c>
      <c r="N120" s="270" t="s">
        <v>45</v>
      </c>
      <c r="O120" s="43"/>
      <c r="P120" s="214">
        <f t="shared" si="1"/>
        <v>0</v>
      </c>
      <c r="Q120" s="214">
        <v>0</v>
      </c>
      <c r="R120" s="214">
        <f t="shared" si="2"/>
        <v>0</v>
      </c>
      <c r="S120" s="214">
        <v>0</v>
      </c>
      <c r="T120" s="215">
        <f t="shared" si="3"/>
        <v>0</v>
      </c>
      <c r="AR120" s="25" t="s">
        <v>389</v>
      </c>
      <c r="AT120" s="25" t="s">
        <v>126</v>
      </c>
      <c r="AU120" s="25" t="s">
        <v>83</v>
      </c>
      <c r="AY120" s="25" t="s">
        <v>189</v>
      </c>
      <c r="BE120" s="216">
        <f t="shared" si="4"/>
        <v>0</v>
      </c>
      <c r="BF120" s="216">
        <f t="shared" si="5"/>
        <v>0</v>
      </c>
      <c r="BG120" s="216">
        <f t="shared" si="6"/>
        <v>0</v>
      </c>
      <c r="BH120" s="216">
        <f t="shared" si="7"/>
        <v>0</v>
      </c>
      <c r="BI120" s="216">
        <f t="shared" si="8"/>
        <v>0</v>
      </c>
      <c r="BJ120" s="25" t="s">
        <v>81</v>
      </c>
      <c r="BK120" s="216">
        <f t="shared" si="9"/>
        <v>0</v>
      </c>
      <c r="BL120" s="25" t="s">
        <v>216</v>
      </c>
      <c r="BM120" s="25" t="s">
        <v>417</v>
      </c>
    </row>
    <row r="121" spans="2:65" s="1" customFormat="1" ht="38.25" customHeight="1">
      <c r="B121" s="42"/>
      <c r="C121" s="205" t="s">
        <v>313</v>
      </c>
      <c r="D121" s="205" t="s">
        <v>193</v>
      </c>
      <c r="E121" s="206" t="s">
        <v>712</v>
      </c>
      <c r="F121" s="207" t="s">
        <v>713</v>
      </c>
      <c r="G121" s="208" t="s">
        <v>484</v>
      </c>
      <c r="H121" s="209">
        <v>1</v>
      </c>
      <c r="I121" s="210"/>
      <c r="J121" s="211">
        <f t="shared" si="0"/>
        <v>0</v>
      </c>
      <c r="K121" s="207" t="s">
        <v>681</v>
      </c>
      <c r="L121" s="62"/>
      <c r="M121" s="212" t="s">
        <v>21</v>
      </c>
      <c r="N121" s="213" t="s">
        <v>45</v>
      </c>
      <c r="O121" s="43"/>
      <c r="P121" s="214">
        <f t="shared" si="1"/>
        <v>0</v>
      </c>
      <c r="Q121" s="214">
        <v>0</v>
      </c>
      <c r="R121" s="214">
        <f t="shared" si="2"/>
        <v>0</v>
      </c>
      <c r="S121" s="214">
        <v>0</v>
      </c>
      <c r="T121" s="215">
        <f t="shared" si="3"/>
        <v>0</v>
      </c>
      <c r="AR121" s="25" t="s">
        <v>216</v>
      </c>
      <c r="AT121" s="25" t="s">
        <v>193</v>
      </c>
      <c r="AU121" s="25" t="s">
        <v>83</v>
      </c>
      <c r="AY121" s="25" t="s">
        <v>189</v>
      </c>
      <c r="BE121" s="216">
        <f t="shared" si="4"/>
        <v>0</v>
      </c>
      <c r="BF121" s="216">
        <f t="shared" si="5"/>
        <v>0</v>
      </c>
      <c r="BG121" s="216">
        <f t="shared" si="6"/>
        <v>0</v>
      </c>
      <c r="BH121" s="216">
        <f t="shared" si="7"/>
        <v>0</v>
      </c>
      <c r="BI121" s="216">
        <f t="shared" si="8"/>
        <v>0</v>
      </c>
      <c r="BJ121" s="25" t="s">
        <v>81</v>
      </c>
      <c r="BK121" s="216">
        <f t="shared" si="9"/>
        <v>0</v>
      </c>
      <c r="BL121" s="25" t="s">
        <v>216</v>
      </c>
      <c r="BM121" s="25" t="s">
        <v>429</v>
      </c>
    </row>
    <row r="122" spans="2:65" s="1" customFormat="1" ht="16.5" customHeight="1">
      <c r="B122" s="42"/>
      <c r="C122" s="261" t="s">
        <v>318</v>
      </c>
      <c r="D122" s="261" t="s">
        <v>126</v>
      </c>
      <c r="E122" s="262" t="s">
        <v>714</v>
      </c>
      <c r="F122" s="263" t="s">
        <v>715</v>
      </c>
      <c r="G122" s="264" t="s">
        <v>707</v>
      </c>
      <c r="H122" s="265">
        <v>1</v>
      </c>
      <c r="I122" s="266"/>
      <c r="J122" s="267">
        <f t="shared" si="0"/>
        <v>0</v>
      </c>
      <c r="K122" s="263" t="s">
        <v>21</v>
      </c>
      <c r="L122" s="268"/>
      <c r="M122" s="269" t="s">
        <v>21</v>
      </c>
      <c r="N122" s="270" t="s">
        <v>45</v>
      </c>
      <c r="O122" s="43"/>
      <c r="P122" s="214">
        <f t="shared" si="1"/>
        <v>0</v>
      </c>
      <c r="Q122" s="214">
        <v>0</v>
      </c>
      <c r="R122" s="214">
        <f t="shared" si="2"/>
        <v>0</v>
      </c>
      <c r="S122" s="214">
        <v>0</v>
      </c>
      <c r="T122" s="215">
        <f t="shared" si="3"/>
        <v>0</v>
      </c>
      <c r="AR122" s="25" t="s">
        <v>389</v>
      </c>
      <c r="AT122" s="25" t="s">
        <v>126</v>
      </c>
      <c r="AU122" s="25" t="s">
        <v>83</v>
      </c>
      <c r="AY122" s="25" t="s">
        <v>189</v>
      </c>
      <c r="BE122" s="216">
        <f t="shared" si="4"/>
        <v>0</v>
      </c>
      <c r="BF122" s="216">
        <f t="shared" si="5"/>
        <v>0</v>
      </c>
      <c r="BG122" s="216">
        <f t="shared" si="6"/>
        <v>0</v>
      </c>
      <c r="BH122" s="216">
        <f t="shared" si="7"/>
        <v>0</v>
      </c>
      <c r="BI122" s="216">
        <f t="shared" si="8"/>
        <v>0</v>
      </c>
      <c r="BJ122" s="25" t="s">
        <v>81</v>
      </c>
      <c r="BK122" s="216">
        <f t="shared" si="9"/>
        <v>0</v>
      </c>
      <c r="BL122" s="25" t="s">
        <v>216</v>
      </c>
      <c r="BM122" s="25" t="s">
        <v>122</v>
      </c>
    </row>
    <row r="123" spans="2:65" s="1" customFormat="1" ht="16.5" customHeight="1">
      <c r="B123" s="42"/>
      <c r="C123" s="205" t="s">
        <v>9</v>
      </c>
      <c r="D123" s="205" t="s">
        <v>193</v>
      </c>
      <c r="E123" s="206" t="s">
        <v>716</v>
      </c>
      <c r="F123" s="207" t="s">
        <v>717</v>
      </c>
      <c r="G123" s="208" t="s">
        <v>707</v>
      </c>
      <c r="H123" s="209">
        <v>1</v>
      </c>
      <c r="I123" s="210"/>
      <c r="J123" s="211">
        <f t="shared" si="0"/>
        <v>0</v>
      </c>
      <c r="K123" s="207" t="s">
        <v>21</v>
      </c>
      <c r="L123" s="62"/>
      <c r="M123" s="212" t="s">
        <v>21</v>
      </c>
      <c r="N123" s="213" t="s">
        <v>45</v>
      </c>
      <c r="O123" s="43"/>
      <c r="P123" s="214">
        <f t="shared" si="1"/>
        <v>0</v>
      </c>
      <c r="Q123" s="214">
        <v>0</v>
      </c>
      <c r="R123" s="214">
        <f t="shared" si="2"/>
        <v>0</v>
      </c>
      <c r="S123" s="214">
        <v>0</v>
      </c>
      <c r="T123" s="215">
        <f t="shared" si="3"/>
        <v>0</v>
      </c>
      <c r="AR123" s="25" t="s">
        <v>216</v>
      </c>
      <c r="AT123" s="25" t="s">
        <v>193</v>
      </c>
      <c r="AU123" s="25" t="s">
        <v>83</v>
      </c>
      <c r="AY123" s="25" t="s">
        <v>189</v>
      </c>
      <c r="BE123" s="216">
        <f t="shared" si="4"/>
        <v>0</v>
      </c>
      <c r="BF123" s="216">
        <f t="shared" si="5"/>
        <v>0</v>
      </c>
      <c r="BG123" s="216">
        <f t="shared" si="6"/>
        <v>0</v>
      </c>
      <c r="BH123" s="216">
        <f t="shared" si="7"/>
        <v>0</v>
      </c>
      <c r="BI123" s="216">
        <f t="shared" si="8"/>
        <v>0</v>
      </c>
      <c r="BJ123" s="25" t="s">
        <v>81</v>
      </c>
      <c r="BK123" s="216">
        <f t="shared" si="9"/>
        <v>0</v>
      </c>
      <c r="BL123" s="25" t="s">
        <v>216</v>
      </c>
      <c r="BM123" s="25" t="s">
        <v>447</v>
      </c>
    </row>
    <row r="124" spans="2:65" s="1" customFormat="1" ht="16.5" customHeight="1">
      <c r="B124" s="42"/>
      <c r="C124" s="261" t="s">
        <v>330</v>
      </c>
      <c r="D124" s="261" t="s">
        <v>126</v>
      </c>
      <c r="E124" s="262" t="s">
        <v>718</v>
      </c>
      <c r="F124" s="263" t="s">
        <v>719</v>
      </c>
      <c r="G124" s="264" t="s">
        <v>707</v>
      </c>
      <c r="H124" s="265">
        <v>1</v>
      </c>
      <c r="I124" s="266"/>
      <c r="J124" s="267">
        <f t="shared" si="0"/>
        <v>0</v>
      </c>
      <c r="K124" s="263" t="s">
        <v>21</v>
      </c>
      <c r="L124" s="268"/>
      <c r="M124" s="269" t="s">
        <v>21</v>
      </c>
      <c r="N124" s="270" t="s">
        <v>45</v>
      </c>
      <c r="O124" s="43"/>
      <c r="P124" s="214">
        <f t="shared" si="1"/>
        <v>0</v>
      </c>
      <c r="Q124" s="214">
        <v>0</v>
      </c>
      <c r="R124" s="214">
        <f t="shared" si="2"/>
        <v>0</v>
      </c>
      <c r="S124" s="214">
        <v>0</v>
      </c>
      <c r="T124" s="215">
        <f t="shared" si="3"/>
        <v>0</v>
      </c>
      <c r="AR124" s="25" t="s">
        <v>389</v>
      </c>
      <c r="AT124" s="25" t="s">
        <v>126</v>
      </c>
      <c r="AU124" s="25" t="s">
        <v>83</v>
      </c>
      <c r="AY124" s="25" t="s">
        <v>189</v>
      </c>
      <c r="BE124" s="216">
        <f t="shared" si="4"/>
        <v>0</v>
      </c>
      <c r="BF124" s="216">
        <f t="shared" si="5"/>
        <v>0</v>
      </c>
      <c r="BG124" s="216">
        <f t="shared" si="6"/>
        <v>0</v>
      </c>
      <c r="BH124" s="216">
        <f t="shared" si="7"/>
        <v>0</v>
      </c>
      <c r="BI124" s="216">
        <f t="shared" si="8"/>
        <v>0</v>
      </c>
      <c r="BJ124" s="25" t="s">
        <v>81</v>
      </c>
      <c r="BK124" s="216">
        <f t="shared" si="9"/>
        <v>0</v>
      </c>
      <c r="BL124" s="25" t="s">
        <v>216</v>
      </c>
      <c r="BM124" s="25" t="s">
        <v>463</v>
      </c>
    </row>
    <row r="125" spans="2:65" s="1" customFormat="1" ht="25.5" customHeight="1">
      <c r="B125" s="42"/>
      <c r="C125" s="205" t="s">
        <v>339</v>
      </c>
      <c r="D125" s="205" t="s">
        <v>193</v>
      </c>
      <c r="E125" s="206" t="s">
        <v>720</v>
      </c>
      <c r="F125" s="207" t="s">
        <v>721</v>
      </c>
      <c r="G125" s="208" t="s">
        <v>484</v>
      </c>
      <c r="H125" s="209">
        <v>1</v>
      </c>
      <c r="I125" s="210"/>
      <c r="J125" s="211">
        <f t="shared" si="0"/>
        <v>0</v>
      </c>
      <c r="K125" s="207" t="s">
        <v>681</v>
      </c>
      <c r="L125" s="62"/>
      <c r="M125" s="212" t="s">
        <v>21</v>
      </c>
      <c r="N125" s="213" t="s">
        <v>45</v>
      </c>
      <c r="O125" s="43"/>
      <c r="P125" s="214">
        <f t="shared" si="1"/>
        <v>0</v>
      </c>
      <c r="Q125" s="214">
        <v>0</v>
      </c>
      <c r="R125" s="214">
        <f t="shared" si="2"/>
        <v>0</v>
      </c>
      <c r="S125" s="214">
        <v>0</v>
      </c>
      <c r="T125" s="215">
        <f t="shared" si="3"/>
        <v>0</v>
      </c>
      <c r="AR125" s="25" t="s">
        <v>216</v>
      </c>
      <c r="AT125" s="25" t="s">
        <v>193</v>
      </c>
      <c r="AU125" s="25" t="s">
        <v>83</v>
      </c>
      <c r="AY125" s="25" t="s">
        <v>189</v>
      </c>
      <c r="BE125" s="216">
        <f t="shared" si="4"/>
        <v>0</v>
      </c>
      <c r="BF125" s="216">
        <f t="shared" si="5"/>
        <v>0</v>
      </c>
      <c r="BG125" s="216">
        <f t="shared" si="6"/>
        <v>0</v>
      </c>
      <c r="BH125" s="216">
        <f t="shared" si="7"/>
        <v>0</v>
      </c>
      <c r="BI125" s="216">
        <f t="shared" si="8"/>
        <v>0</v>
      </c>
      <c r="BJ125" s="25" t="s">
        <v>81</v>
      </c>
      <c r="BK125" s="216">
        <f t="shared" si="9"/>
        <v>0</v>
      </c>
      <c r="BL125" s="25" t="s">
        <v>216</v>
      </c>
      <c r="BM125" s="25" t="s">
        <v>475</v>
      </c>
    </row>
    <row r="126" spans="2:65" s="1" customFormat="1" ht="16.5" customHeight="1">
      <c r="B126" s="42"/>
      <c r="C126" s="261" t="s">
        <v>345</v>
      </c>
      <c r="D126" s="261" t="s">
        <v>126</v>
      </c>
      <c r="E126" s="262" t="s">
        <v>722</v>
      </c>
      <c r="F126" s="263" t="s">
        <v>723</v>
      </c>
      <c r="G126" s="264" t="s">
        <v>707</v>
      </c>
      <c r="H126" s="265">
        <v>1</v>
      </c>
      <c r="I126" s="266"/>
      <c r="J126" s="267">
        <f t="shared" si="0"/>
        <v>0</v>
      </c>
      <c r="K126" s="263" t="s">
        <v>21</v>
      </c>
      <c r="L126" s="268"/>
      <c r="M126" s="269" t="s">
        <v>21</v>
      </c>
      <c r="N126" s="270" t="s">
        <v>45</v>
      </c>
      <c r="O126" s="43"/>
      <c r="P126" s="214">
        <f t="shared" si="1"/>
        <v>0</v>
      </c>
      <c r="Q126" s="214">
        <v>0</v>
      </c>
      <c r="R126" s="214">
        <f t="shared" si="2"/>
        <v>0</v>
      </c>
      <c r="S126" s="214">
        <v>0</v>
      </c>
      <c r="T126" s="215">
        <f t="shared" si="3"/>
        <v>0</v>
      </c>
      <c r="AR126" s="25" t="s">
        <v>389</v>
      </c>
      <c r="AT126" s="25" t="s">
        <v>126</v>
      </c>
      <c r="AU126" s="25" t="s">
        <v>83</v>
      </c>
      <c r="AY126" s="25" t="s">
        <v>189</v>
      </c>
      <c r="BE126" s="216">
        <f t="shared" si="4"/>
        <v>0</v>
      </c>
      <c r="BF126" s="216">
        <f t="shared" si="5"/>
        <v>0</v>
      </c>
      <c r="BG126" s="216">
        <f t="shared" si="6"/>
        <v>0</v>
      </c>
      <c r="BH126" s="216">
        <f t="shared" si="7"/>
        <v>0</v>
      </c>
      <c r="BI126" s="216">
        <f t="shared" si="8"/>
        <v>0</v>
      </c>
      <c r="BJ126" s="25" t="s">
        <v>81</v>
      </c>
      <c r="BK126" s="216">
        <f t="shared" si="9"/>
        <v>0</v>
      </c>
      <c r="BL126" s="25" t="s">
        <v>216</v>
      </c>
      <c r="BM126" s="25" t="s">
        <v>488</v>
      </c>
    </row>
    <row r="127" spans="2:65" s="1" customFormat="1" ht="25.5" customHeight="1">
      <c r="B127" s="42"/>
      <c r="C127" s="205" t="s">
        <v>352</v>
      </c>
      <c r="D127" s="205" t="s">
        <v>193</v>
      </c>
      <c r="E127" s="206" t="s">
        <v>724</v>
      </c>
      <c r="F127" s="207" t="s">
        <v>725</v>
      </c>
      <c r="G127" s="208" t="s">
        <v>536</v>
      </c>
      <c r="H127" s="209">
        <v>47</v>
      </c>
      <c r="I127" s="210"/>
      <c r="J127" s="211">
        <f t="shared" si="0"/>
        <v>0</v>
      </c>
      <c r="K127" s="207" t="s">
        <v>681</v>
      </c>
      <c r="L127" s="62"/>
      <c r="M127" s="212" t="s">
        <v>21</v>
      </c>
      <c r="N127" s="213" t="s">
        <v>45</v>
      </c>
      <c r="O127" s="43"/>
      <c r="P127" s="214">
        <f t="shared" si="1"/>
        <v>0</v>
      </c>
      <c r="Q127" s="214">
        <v>0</v>
      </c>
      <c r="R127" s="214">
        <f t="shared" si="2"/>
        <v>0</v>
      </c>
      <c r="S127" s="214">
        <v>0</v>
      </c>
      <c r="T127" s="215">
        <f t="shared" si="3"/>
        <v>0</v>
      </c>
      <c r="AR127" s="25" t="s">
        <v>216</v>
      </c>
      <c r="AT127" s="25" t="s">
        <v>193</v>
      </c>
      <c r="AU127" s="25" t="s">
        <v>83</v>
      </c>
      <c r="AY127" s="25" t="s">
        <v>189</v>
      </c>
      <c r="BE127" s="216">
        <f t="shared" si="4"/>
        <v>0</v>
      </c>
      <c r="BF127" s="216">
        <f t="shared" si="5"/>
        <v>0</v>
      </c>
      <c r="BG127" s="216">
        <f t="shared" si="6"/>
        <v>0</v>
      </c>
      <c r="BH127" s="216">
        <f t="shared" si="7"/>
        <v>0</v>
      </c>
      <c r="BI127" s="216">
        <f t="shared" si="8"/>
        <v>0</v>
      </c>
      <c r="BJ127" s="25" t="s">
        <v>81</v>
      </c>
      <c r="BK127" s="216">
        <f t="shared" si="9"/>
        <v>0</v>
      </c>
      <c r="BL127" s="25" t="s">
        <v>216</v>
      </c>
      <c r="BM127" s="25" t="s">
        <v>502</v>
      </c>
    </row>
    <row r="128" spans="2:65" s="1" customFormat="1" ht="25.5" customHeight="1">
      <c r="B128" s="42"/>
      <c r="C128" s="261" t="s">
        <v>358</v>
      </c>
      <c r="D128" s="261" t="s">
        <v>126</v>
      </c>
      <c r="E128" s="262" t="s">
        <v>726</v>
      </c>
      <c r="F128" s="263" t="s">
        <v>727</v>
      </c>
      <c r="G128" s="264" t="s">
        <v>536</v>
      </c>
      <c r="H128" s="265">
        <v>47</v>
      </c>
      <c r="I128" s="266"/>
      <c r="J128" s="267">
        <f t="shared" si="0"/>
        <v>0</v>
      </c>
      <c r="K128" s="263" t="s">
        <v>21</v>
      </c>
      <c r="L128" s="268"/>
      <c r="M128" s="269" t="s">
        <v>21</v>
      </c>
      <c r="N128" s="270" t="s">
        <v>45</v>
      </c>
      <c r="O128" s="43"/>
      <c r="P128" s="214">
        <f t="shared" si="1"/>
        <v>0</v>
      </c>
      <c r="Q128" s="214">
        <v>0</v>
      </c>
      <c r="R128" s="214">
        <f t="shared" si="2"/>
        <v>0</v>
      </c>
      <c r="S128" s="214">
        <v>0</v>
      </c>
      <c r="T128" s="215">
        <f t="shared" si="3"/>
        <v>0</v>
      </c>
      <c r="AR128" s="25" t="s">
        <v>389</v>
      </c>
      <c r="AT128" s="25" t="s">
        <v>126</v>
      </c>
      <c r="AU128" s="25" t="s">
        <v>83</v>
      </c>
      <c r="AY128" s="25" t="s">
        <v>189</v>
      </c>
      <c r="BE128" s="216">
        <f t="shared" si="4"/>
        <v>0</v>
      </c>
      <c r="BF128" s="216">
        <f t="shared" si="5"/>
        <v>0</v>
      </c>
      <c r="BG128" s="216">
        <f t="shared" si="6"/>
        <v>0</v>
      </c>
      <c r="BH128" s="216">
        <f t="shared" si="7"/>
        <v>0</v>
      </c>
      <c r="BI128" s="216">
        <f t="shared" si="8"/>
        <v>0</v>
      </c>
      <c r="BJ128" s="25" t="s">
        <v>81</v>
      </c>
      <c r="BK128" s="216">
        <f t="shared" si="9"/>
        <v>0</v>
      </c>
      <c r="BL128" s="25" t="s">
        <v>216</v>
      </c>
      <c r="BM128" s="25" t="s">
        <v>511</v>
      </c>
    </row>
    <row r="129" spans="2:65" s="1" customFormat="1" ht="25.5" customHeight="1">
      <c r="B129" s="42"/>
      <c r="C129" s="205" t="s">
        <v>375</v>
      </c>
      <c r="D129" s="205" t="s">
        <v>193</v>
      </c>
      <c r="E129" s="206" t="s">
        <v>728</v>
      </c>
      <c r="F129" s="207" t="s">
        <v>729</v>
      </c>
      <c r="G129" s="208" t="s">
        <v>536</v>
      </c>
      <c r="H129" s="209">
        <v>47</v>
      </c>
      <c r="I129" s="210"/>
      <c r="J129" s="211">
        <f t="shared" si="0"/>
        <v>0</v>
      </c>
      <c r="K129" s="207" t="s">
        <v>681</v>
      </c>
      <c r="L129" s="62"/>
      <c r="M129" s="212" t="s">
        <v>21</v>
      </c>
      <c r="N129" s="213" t="s">
        <v>45</v>
      </c>
      <c r="O129" s="43"/>
      <c r="P129" s="214">
        <f t="shared" si="1"/>
        <v>0</v>
      </c>
      <c r="Q129" s="214">
        <v>0</v>
      </c>
      <c r="R129" s="214">
        <f t="shared" si="2"/>
        <v>0</v>
      </c>
      <c r="S129" s="214">
        <v>0</v>
      </c>
      <c r="T129" s="215">
        <f t="shared" si="3"/>
        <v>0</v>
      </c>
      <c r="AR129" s="25" t="s">
        <v>216</v>
      </c>
      <c r="AT129" s="25" t="s">
        <v>193</v>
      </c>
      <c r="AU129" s="25" t="s">
        <v>83</v>
      </c>
      <c r="AY129" s="25" t="s">
        <v>189</v>
      </c>
      <c r="BE129" s="216">
        <f t="shared" si="4"/>
        <v>0</v>
      </c>
      <c r="BF129" s="216">
        <f t="shared" si="5"/>
        <v>0</v>
      </c>
      <c r="BG129" s="216">
        <f t="shared" si="6"/>
        <v>0</v>
      </c>
      <c r="BH129" s="216">
        <f t="shared" si="7"/>
        <v>0</v>
      </c>
      <c r="BI129" s="216">
        <f t="shared" si="8"/>
        <v>0</v>
      </c>
      <c r="BJ129" s="25" t="s">
        <v>81</v>
      </c>
      <c r="BK129" s="216">
        <f t="shared" si="9"/>
        <v>0</v>
      </c>
      <c r="BL129" s="25" t="s">
        <v>216</v>
      </c>
      <c r="BM129" s="25" t="s">
        <v>546</v>
      </c>
    </row>
    <row r="130" spans="2:65" s="1" customFormat="1" ht="25.5" customHeight="1">
      <c r="B130" s="42"/>
      <c r="C130" s="205" t="s">
        <v>382</v>
      </c>
      <c r="D130" s="205" t="s">
        <v>193</v>
      </c>
      <c r="E130" s="206" t="s">
        <v>730</v>
      </c>
      <c r="F130" s="207" t="s">
        <v>731</v>
      </c>
      <c r="G130" s="208" t="s">
        <v>484</v>
      </c>
      <c r="H130" s="209">
        <v>1</v>
      </c>
      <c r="I130" s="210"/>
      <c r="J130" s="211">
        <f t="shared" si="0"/>
        <v>0</v>
      </c>
      <c r="K130" s="207" t="s">
        <v>681</v>
      </c>
      <c r="L130" s="62"/>
      <c r="M130" s="212" t="s">
        <v>21</v>
      </c>
      <c r="N130" s="213" t="s">
        <v>45</v>
      </c>
      <c r="O130" s="43"/>
      <c r="P130" s="214">
        <f t="shared" si="1"/>
        <v>0</v>
      </c>
      <c r="Q130" s="214">
        <v>0</v>
      </c>
      <c r="R130" s="214">
        <f t="shared" si="2"/>
        <v>0</v>
      </c>
      <c r="S130" s="214">
        <v>0</v>
      </c>
      <c r="T130" s="215">
        <f t="shared" si="3"/>
        <v>0</v>
      </c>
      <c r="AR130" s="25" t="s">
        <v>216</v>
      </c>
      <c r="AT130" s="25" t="s">
        <v>193</v>
      </c>
      <c r="AU130" s="25" t="s">
        <v>83</v>
      </c>
      <c r="AY130" s="25" t="s">
        <v>189</v>
      </c>
      <c r="BE130" s="216">
        <f t="shared" si="4"/>
        <v>0</v>
      </c>
      <c r="BF130" s="216">
        <f t="shared" si="5"/>
        <v>0</v>
      </c>
      <c r="BG130" s="216">
        <f t="shared" si="6"/>
        <v>0</v>
      </c>
      <c r="BH130" s="216">
        <f t="shared" si="7"/>
        <v>0</v>
      </c>
      <c r="BI130" s="216">
        <f t="shared" si="8"/>
        <v>0</v>
      </c>
      <c r="BJ130" s="25" t="s">
        <v>81</v>
      </c>
      <c r="BK130" s="216">
        <f t="shared" si="9"/>
        <v>0</v>
      </c>
      <c r="BL130" s="25" t="s">
        <v>216</v>
      </c>
      <c r="BM130" s="25" t="s">
        <v>557</v>
      </c>
    </row>
    <row r="131" spans="2:63" s="11" customFormat="1" ht="29.85" customHeight="1">
      <c r="B131" s="189"/>
      <c r="C131" s="190"/>
      <c r="D131" s="191" t="s">
        <v>73</v>
      </c>
      <c r="E131" s="203" t="s">
        <v>732</v>
      </c>
      <c r="F131" s="203" t="s">
        <v>733</v>
      </c>
      <c r="G131" s="190"/>
      <c r="H131" s="190"/>
      <c r="I131" s="193"/>
      <c r="J131" s="204">
        <f>BK131</f>
        <v>0</v>
      </c>
      <c r="K131" s="190"/>
      <c r="L131" s="195"/>
      <c r="M131" s="196"/>
      <c r="N131" s="197"/>
      <c r="O131" s="197"/>
      <c r="P131" s="198">
        <f>SUM(P132:P133)</f>
        <v>0</v>
      </c>
      <c r="Q131" s="197"/>
      <c r="R131" s="198">
        <f>SUM(R132:R133)</f>
        <v>0</v>
      </c>
      <c r="S131" s="197"/>
      <c r="T131" s="199">
        <f>SUM(T132:T133)</f>
        <v>0</v>
      </c>
      <c r="AR131" s="200" t="s">
        <v>83</v>
      </c>
      <c r="AT131" s="201" t="s">
        <v>73</v>
      </c>
      <c r="AU131" s="201" t="s">
        <v>81</v>
      </c>
      <c r="AY131" s="200" t="s">
        <v>189</v>
      </c>
      <c r="BK131" s="202">
        <f>SUM(BK132:BK133)</f>
        <v>0</v>
      </c>
    </row>
    <row r="132" spans="2:65" s="1" customFormat="1" ht="16.5" customHeight="1">
      <c r="B132" s="42"/>
      <c r="C132" s="205" t="s">
        <v>292</v>
      </c>
      <c r="D132" s="205" t="s">
        <v>193</v>
      </c>
      <c r="E132" s="206" t="s">
        <v>734</v>
      </c>
      <c r="F132" s="207" t="s">
        <v>735</v>
      </c>
      <c r="G132" s="208" t="s">
        <v>536</v>
      </c>
      <c r="H132" s="209">
        <v>235</v>
      </c>
      <c r="I132" s="210"/>
      <c r="J132" s="211">
        <f>ROUND(I132*H132,2)</f>
        <v>0</v>
      </c>
      <c r="K132" s="207" t="s">
        <v>681</v>
      </c>
      <c r="L132" s="62"/>
      <c r="M132" s="212" t="s">
        <v>21</v>
      </c>
      <c r="N132" s="213" t="s">
        <v>45</v>
      </c>
      <c r="O132" s="43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AR132" s="25" t="s">
        <v>216</v>
      </c>
      <c r="AT132" s="25" t="s">
        <v>193</v>
      </c>
      <c r="AU132" s="25" t="s">
        <v>83</v>
      </c>
      <c r="AY132" s="25" t="s">
        <v>189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25" t="s">
        <v>81</v>
      </c>
      <c r="BK132" s="216">
        <f>ROUND(I132*H132,2)</f>
        <v>0</v>
      </c>
      <c r="BL132" s="25" t="s">
        <v>216</v>
      </c>
      <c r="BM132" s="25" t="s">
        <v>305</v>
      </c>
    </row>
    <row r="133" spans="2:65" s="1" customFormat="1" ht="16.5" customHeight="1">
      <c r="B133" s="42"/>
      <c r="C133" s="261" t="s">
        <v>389</v>
      </c>
      <c r="D133" s="261" t="s">
        <v>126</v>
      </c>
      <c r="E133" s="262" t="s">
        <v>736</v>
      </c>
      <c r="F133" s="263" t="s">
        <v>737</v>
      </c>
      <c r="G133" s="264" t="s">
        <v>536</v>
      </c>
      <c r="H133" s="265">
        <v>235</v>
      </c>
      <c r="I133" s="266"/>
      <c r="J133" s="267">
        <f>ROUND(I133*H133,2)</f>
        <v>0</v>
      </c>
      <c r="K133" s="263" t="s">
        <v>21</v>
      </c>
      <c r="L133" s="268"/>
      <c r="M133" s="269" t="s">
        <v>21</v>
      </c>
      <c r="N133" s="270" t="s">
        <v>45</v>
      </c>
      <c r="O133" s="43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AR133" s="25" t="s">
        <v>389</v>
      </c>
      <c r="AT133" s="25" t="s">
        <v>126</v>
      </c>
      <c r="AU133" s="25" t="s">
        <v>83</v>
      </c>
      <c r="AY133" s="25" t="s">
        <v>189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25" t="s">
        <v>81</v>
      </c>
      <c r="BK133" s="216">
        <f>ROUND(I133*H133,2)</f>
        <v>0</v>
      </c>
      <c r="BL133" s="25" t="s">
        <v>216</v>
      </c>
      <c r="BM133" s="25" t="s">
        <v>574</v>
      </c>
    </row>
    <row r="134" spans="2:63" s="11" customFormat="1" ht="37.35" customHeight="1">
      <c r="B134" s="189"/>
      <c r="C134" s="190"/>
      <c r="D134" s="191" t="s">
        <v>73</v>
      </c>
      <c r="E134" s="192" t="s">
        <v>126</v>
      </c>
      <c r="F134" s="192" t="s">
        <v>738</v>
      </c>
      <c r="G134" s="190"/>
      <c r="H134" s="190"/>
      <c r="I134" s="193"/>
      <c r="J134" s="194">
        <f>BK134</f>
        <v>0</v>
      </c>
      <c r="K134" s="190"/>
      <c r="L134" s="195"/>
      <c r="M134" s="196"/>
      <c r="N134" s="197"/>
      <c r="O134" s="197"/>
      <c r="P134" s="198">
        <f>P135+P141</f>
        <v>0</v>
      </c>
      <c r="Q134" s="197"/>
      <c r="R134" s="198">
        <f>R135+R141</f>
        <v>0</v>
      </c>
      <c r="S134" s="197"/>
      <c r="T134" s="199">
        <f>T135+T141</f>
        <v>0</v>
      </c>
      <c r="AR134" s="200" t="s">
        <v>101</v>
      </c>
      <c r="AT134" s="201" t="s">
        <v>73</v>
      </c>
      <c r="AU134" s="201" t="s">
        <v>74</v>
      </c>
      <c r="AY134" s="200" t="s">
        <v>189</v>
      </c>
      <c r="BK134" s="202">
        <f>BK135+BK141</f>
        <v>0</v>
      </c>
    </row>
    <row r="135" spans="2:63" s="11" customFormat="1" ht="19.9" customHeight="1">
      <c r="B135" s="189"/>
      <c r="C135" s="190"/>
      <c r="D135" s="191" t="s">
        <v>73</v>
      </c>
      <c r="E135" s="203" t="s">
        <v>739</v>
      </c>
      <c r="F135" s="203" t="s">
        <v>740</v>
      </c>
      <c r="G135" s="190"/>
      <c r="H135" s="190"/>
      <c r="I135" s="193"/>
      <c r="J135" s="204">
        <f>BK135</f>
        <v>0</v>
      </c>
      <c r="K135" s="190"/>
      <c r="L135" s="195"/>
      <c r="M135" s="196"/>
      <c r="N135" s="197"/>
      <c r="O135" s="197"/>
      <c r="P135" s="198">
        <f>SUM(P136:P140)</f>
        <v>0</v>
      </c>
      <c r="Q135" s="197"/>
      <c r="R135" s="198">
        <f>SUM(R136:R140)</f>
        <v>0</v>
      </c>
      <c r="S135" s="197"/>
      <c r="T135" s="199">
        <f>SUM(T136:T140)</f>
        <v>0</v>
      </c>
      <c r="AR135" s="200" t="s">
        <v>101</v>
      </c>
      <c r="AT135" s="201" t="s">
        <v>73</v>
      </c>
      <c r="AU135" s="201" t="s">
        <v>81</v>
      </c>
      <c r="AY135" s="200" t="s">
        <v>189</v>
      </c>
      <c r="BK135" s="202">
        <f>SUM(BK136:BK140)</f>
        <v>0</v>
      </c>
    </row>
    <row r="136" spans="2:65" s="1" customFormat="1" ht="38.25" customHeight="1">
      <c r="B136" s="42"/>
      <c r="C136" s="205" t="s">
        <v>396</v>
      </c>
      <c r="D136" s="205" t="s">
        <v>193</v>
      </c>
      <c r="E136" s="206" t="s">
        <v>741</v>
      </c>
      <c r="F136" s="207" t="s">
        <v>742</v>
      </c>
      <c r="G136" s="208" t="s">
        <v>536</v>
      </c>
      <c r="H136" s="209">
        <v>25</v>
      </c>
      <c r="I136" s="210"/>
      <c r="J136" s="211">
        <f>ROUND(I136*H136,2)</f>
        <v>0</v>
      </c>
      <c r="K136" s="207" t="s">
        <v>681</v>
      </c>
      <c r="L136" s="62"/>
      <c r="M136" s="212" t="s">
        <v>21</v>
      </c>
      <c r="N136" s="213" t="s">
        <v>45</v>
      </c>
      <c r="O136" s="43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AR136" s="25" t="s">
        <v>574</v>
      </c>
      <c r="AT136" s="25" t="s">
        <v>193</v>
      </c>
      <c r="AU136" s="25" t="s">
        <v>83</v>
      </c>
      <c r="AY136" s="25" t="s">
        <v>189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25" t="s">
        <v>81</v>
      </c>
      <c r="BK136" s="216">
        <f>ROUND(I136*H136,2)</f>
        <v>0</v>
      </c>
      <c r="BL136" s="25" t="s">
        <v>574</v>
      </c>
      <c r="BM136" s="25" t="s">
        <v>583</v>
      </c>
    </row>
    <row r="137" spans="2:65" s="1" customFormat="1" ht="16.5" customHeight="1">
      <c r="B137" s="42"/>
      <c r="C137" s="261" t="s">
        <v>402</v>
      </c>
      <c r="D137" s="261" t="s">
        <v>126</v>
      </c>
      <c r="E137" s="262" t="s">
        <v>743</v>
      </c>
      <c r="F137" s="263" t="s">
        <v>744</v>
      </c>
      <c r="G137" s="264" t="s">
        <v>598</v>
      </c>
      <c r="H137" s="265">
        <v>25</v>
      </c>
      <c r="I137" s="266"/>
      <c r="J137" s="267">
        <f>ROUND(I137*H137,2)</f>
        <v>0</v>
      </c>
      <c r="K137" s="263" t="s">
        <v>681</v>
      </c>
      <c r="L137" s="268"/>
      <c r="M137" s="269" t="s">
        <v>21</v>
      </c>
      <c r="N137" s="270" t="s">
        <v>45</v>
      </c>
      <c r="O137" s="43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AR137" s="25" t="s">
        <v>745</v>
      </c>
      <c r="AT137" s="25" t="s">
        <v>126</v>
      </c>
      <c r="AU137" s="25" t="s">
        <v>83</v>
      </c>
      <c r="AY137" s="25" t="s">
        <v>189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25" t="s">
        <v>81</v>
      </c>
      <c r="BK137" s="216">
        <f>ROUND(I137*H137,2)</f>
        <v>0</v>
      </c>
      <c r="BL137" s="25" t="s">
        <v>574</v>
      </c>
      <c r="BM137" s="25" t="s">
        <v>595</v>
      </c>
    </row>
    <row r="138" spans="2:65" s="1" customFormat="1" ht="38.25" customHeight="1">
      <c r="B138" s="42"/>
      <c r="C138" s="205" t="s">
        <v>410</v>
      </c>
      <c r="D138" s="205" t="s">
        <v>193</v>
      </c>
      <c r="E138" s="206" t="s">
        <v>746</v>
      </c>
      <c r="F138" s="207" t="s">
        <v>747</v>
      </c>
      <c r="G138" s="208" t="s">
        <v>536</v>
      </c>
      <c r="H138" s="209">
        <v>20</v>
      </c>
      <c r="I138" s="210"/>
      <c r="J138" s="211">
        <f>ROUND(I138*H138,2)</f>
        <v>0</v>
      </c>
      <c r="K138" s="207" t="s">
        <v>681</v>
      </c>
      <c r="L138" s="62"/>
      <c r="M138" s="212" t="s">
        <v>21</v>
      </c>
      <c r="N138" s="213" t="s">
        <v>45</v>
      </c>
      <c r="O138" s="43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AR138" s="25" t="s">
        <v>574</v>
      </c>
      <c r="AT138" s="25" t="s">
        <v>193</v>
      </c>
      <c r="AU138" s="25" t="s">
        <v>83</v>
      </c>
      <c r="AY138" s="25" t="s">
        <v>189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25" t="s">
        <v>81</v>
      </c>
      <c r="BK138" s="216">
        <f>ROUND(I138*H138,2)</f>
        <v>0</v>
      </c>
      <c r="BL138" s="25" t="s">
        <v>574</v>
      </c>
      <c r="BM138" s="25" t="s">
        <v>611</v>
      </c>
    </row>
    <row r="139" spans="2:65" s="1" customFormat="1" ht="16.5" customHeight="1">
      <c r="B139" s="42"/>
      <c r="C139" s="261" t="s">
        <v>417</v>
      </c>
      <c r="D139" s="261" t="s">
        <v>126</v>
      </c>
      <c r="E139" s="262" t="s">
        <v>748</v>
      </c>
      <c r="F139" s="263" t="s">
        <v>749</v>
      </c>
      <c r="G139" s="264" t="s">
        <v>484</v>
      </c>
      <c r="H139" s="265">
        <v>2</v>
      </c>
      <c r="I139" s="266"/>
      <c r="J139" s="267">
        <f>ROUND(I139*H139,2)</f>
        <v>0</v>
      </c>
      <c r="K139" s="263" t="s">
        <v>681</v>
      </c>
      <c r="L139" s="268"/>
      <c r="M139" s="269" t="s">
        <v>21</v>
      </c>
      <c r="N139" s="270" t="s">
        <v>45</v>
      </c>
      <c r="O139" s="43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AR139" s="25" t="s">
        <v>745</v>
      </c>
      <c r="AT139" s="25" t="s">
        <v>126</v>
      </c>
      <c r="AU139" s="25" t="s">
        <v>83</v>
      </c>
      <c r="AY139" s="25" t="s">
        <v>189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25" t="s">
        <v>81</v>
      </c>
      <c r="BK139" s="216">
        <f>ROUND(I139*H139,2)</f>
        <v>0</v>
      </c>
      <c r="BL139" s="25" t="s">
        <v>574</v>
      </c>
      <c r="BM139" s="25" t="s">
        <v>627</v>
      </c>
    </row>
    <row r="140" spans="2:65" s="1" customFormat="1" ht="16.5" customHeight="1">
      <c r="B140" s="42"/>
      <c r="C140" s="261" t="s">
        <v>423</v>
      </c>
      <c r="D140" s="261" t="s">
        <v>126</v>
      </c>
      <c r="E140" s="262" t="s">
        <v>750</v>
      </c>
      <c r="F140" s="263" t="s">
        <v>751</v>
      </c>
      <c r="G140" s="264" t="s">
        <v>598</v>
      </c>
      <c r="H140" s="265">
        <v>20</v>
      </c>
      <c r="I140" s="266"/>
      <c r="J140" s="267">
        <f>ROUND(I140*H140,2)</f>
        <v>0</v>
      </c>
      <c r="K140" s="263" t="s">
        <v>681</v>
      </c>
      <c r="L140" s="268"/>
      <c r="M140" s="269" t="s">
        <v>21</v>
      </c>
      <c r="N140" s="270" t="s">
        <v>45</v>
      </c>
      <c r="O140" s="43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AR140" s="25" t="s">
        <v>745</v>
      </c>
      <c r="AT140" s="25" t="s">
        <v>126</v>
      </c>
      <c r="AU140" s="25" t="s">
        <v>83</v>
      </c>
      <c r="AY140" s="25" t="s">
        <v>189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25" t="s">
        <v>81</v>
      </c>
      <c r="BK140" s="216">
        <f>ROUND(I140*H140,2)</f>
        <v>0</v>
      </c>
      <c r="BL140" s="25" t="s">
        <v>574</v>
      </c>
      <c r="BM140" s="25" t="s">
        <v>637</v>
      </c>
    </row>
    <row r="141" spans="2:63" s="11" customFormat="1" ht="29.85" customHeight="1">
      <c r="B141" s="189"/>
      <c r="C141" s="190"/>
      <c r="D141" s="191" t="s">
        <v>73</v>
      </c>
      <c r="E141" s="203" t="s">
        <v>752</v>
      </c>
      <c r="F141" s="203" t="s">
        <v>753</v>
      </c>
      <c r="G141" s="190"/>
      <c r="H141" s="190"/>
      <c r="I141" s="193"/>
      <c r="J141" s="204">
        <f>BK141</f>
        <v>0</v>
      </c>
      <c r="K141" s="190"/>
      <c r="L141" s="195"/>
      <c r="M141" s="196"/>
      <c r="N141" s="197"/>
      <c r="O141" s="197"/>
      <c r="P141" s="198">
        <f>SUM(P142:P154)</f>
        <v>0</v>
      </c>
      <c r="Q141" s="197"/>
      <c r="R141" s="198">
        <f>SUM(R142:R154)</f>
        <v>0</v>
      </c>
      <c r="S141" s="197"/>
      <c r="T141" s="199">
        <f>SUM(T142:T154)</f>
        <v>0</v>
      </c>
      <c r="AR141" s="200" t="s">
        <v>101</v>
      </c>
      <c r="AT141" s="201" t="s">
        <v>73</v>
      </c>
      <c r="AU141" s="201" t="s">
        <v>81</v>
      </c>
      <c r="AY141" s="200" t="s">
        <v>189</v>
      </c>
      <c r="BK141" s="202">
        <f>SUM(BK142:BK154)</f>
        <v>0</v>
      </c>
    </row>
    <row r="142" spans="2:65" s="1" customFormat="1" ht="25.5" customHeight="1">
      <c r="B142" s="42"/>
      <c r="C142" s="205" t="s">
        <v>429</v>
      </c>
      <c r="D142" s="205" t="s">
        <v>193</v>
      </c>
      <c r="E142" s="206" t="s">
        <v>754</v>
      </c>
      <c r="F142" s="207" t="s">
        <v>755</v>
      </c>
      <c r="G142" s="208" t="s">
        <v>756</v>
      </c>
      <c r="H142" s="209">
        <v>0.2</v>
      </c>
      <c r="I142" s="210"/>
      <c r="J142" s="211">
        <f aca="true" t="shared" si="10" ref="J142:J154">ROUND(I142*H142,2)</f>
        <v>0</v>
      </c>
      <c r="K142" s="207" t="s">
        <v>681</v>
      </c>
      <c r="L142" s="62"/>
      <c r="M142" s="212" t="s">
        <v>21</v>
      </c>
      <c r="N142" s="213" t="s">
        <v>45</v>
      </c>
      <c r="O142" s="43"/>
      <c r="P142" s="214">
        <f aca="true" t="shared" si="11" ref="P142:P154">O142*H142</f>
        <v>0</v>
      </c>
      <c r="Q142" s="214">
        <v>0</v>
      </c>
      <c r="R142" s="214">
        <f aca="true" t="shared" si="12" ref="R142:R154">Q142*H142</f>
        <v>0</v>
      </c>
      <c r="S142" s="214">
        <v>0</v>
      </c>
      <c r="T142" s="215">
        <f aca="true" t="shared" si="13" ref="T142:T154">S142*H142</f>
        <v>0</v>
      </c>
      <c r="AR142" s="25" t="s">
        <v>574</v>
      </c>
      <c r="AT142" s="25" t="s">
        <v>193</v>
      </c>
      <c r="AU142" s="25" t="s">
        <v>83</v>
      </c>
      <c r="AY142" s="25" t="s">
        <v>189</v>
      </c>
      <c r="BE142" s="216">
        <f aca="true" t="shared" si="14" ref="BE142:BE154">IF(N142="základní",J142,0)</f>
        <v>0</v>
      </c>
      <c r="BF142" s="216">
        <f aca="true" t="shared" si="15" ref="BF142:BF154">IF(N142="snížená",J142,0)</f>
        <v>0</v>
      </c>
      <c r="BG142" s="216">
        <f aca="true" t="shared" si="16" ref="BG142:BG154">IF(N142="zákl. přenesená",J142,0)</f>
        <v>0</v>
      </c>
      <c r="BH142" s="216">
        <f aca="true" t="shared" si="17" ref="BH142:BH154">IF(N142="sníž. přenesená",J142,0)</f>
        <v>0</v>
      </c>
      <c r="BI142" s="216">
        <f aca="true" t="shared" si="18" ref="BI142:BI154">IF(N142="nulová",J142,0)</f>
        <v>0</v>
      </c>
      <c r="BJ142" s="25" t="s">
        <v>81</v>
      </c>
      <c r="BK142" s="216">
        <f aca="true" t="shared" si="19" ref="BK142:BK154">ROUND(I142*H142,2)</f>
        <v>0</v>
      </c>
      <c r="BL142" s="25" t="s">
        <v>574</v>
      </c>
      <c r="BM142" s="25" t="s">
        <v>113</v>
      </c>
    </row>
    <row r="143" spans="2:65" s="1" customFormat="1" ht="16.5" customHeight="1">
      <c r="B143" s="42"/>
      <c r="C143" s="205" t="s">
        <v>435</v>
      </c>
      <c r="D143" s="205" t="s">
        <v>193</v>
      </c>
      <c r="E143" s="206" t="s">
        <v>757</v>
      </c>
      <c r="F143" s="207" t="s">
        <v>758</v>
      </c>
      <c r="G143" s="208" t="s">
        <v>756</v>
      </c>
      <c r="H143" s="209">
        <v>0.2</v>
      </c>
      <c r="I143" s="210"/>
      <c r="J143" s="211">
        <f t="shared" si="10"/>
        <v>0</v>
      </c>
      <c r="K143" s="207" t="s">
        <v>681</v>
      </c>
      <c r="L143" s="62"/>
      <c r="M143" s="212" t="s">
        <v>21</v>
      </c>
      <c r="N143" s="213" t="s">
        <v>45</v>
      </c>
      <c r="O143" s="43"/>
      <c r="P143" s="214">
        <f t="shared" si="11"/>
        <v>0</v>
      </c>
      <c r="Q143" s="214">
        <v>0</v>
      </c>
      <c r="R143" s="214">
        <f t="shared" si="12"/>
        <v>0</v>
      </c>
      <c r="S143" s="214">
        <v>0</v>
      </c>
      <c r="T143" s="215">
        <f t="shared" si="13"/>
        <v>0</v>
      </c>
      <c r="AR143" s="25" t="s">
        <v>574</v>
      </c>
      <c r="AT143" s="25" t="s">
        <v>193</v>
      </c>
      <c r="AU143" s="25" t="s">
        <v>83</v>
      </c>
      <c r="AY143" s="25" t="s">
        <v>189</v>
      </c>
      <c r="BE143" s="216">
        <f t="shared" si="14"/>
        <v>0</v>
      </c>
      <c r="BF143" s="216">
        <f t="shared" si="15"/>
        <v>0</v>
      </c>
      <c r="BG143" s="216">
        <f t="shared" si="16"/>
        <v>0</v>
      </c>
      <c r="BH143" s="216">
        <f t="shared" si="17"/>
        <v>0</v>
      </c>
      <c r="BI143" s="216">
        <f t="shared" si="18"/>
        <v>0</v>
      </c>
      <c r="BJ143" s="25" t="s">
        <v>81</v>
      </c>
      <c r="BK143" s="216">
        <f t="shared" si="19"/>
        <v>0</v>
      </c>
      <c r="BL143" s="25" t="s">
        <v>574</v>
      </c>
      <c r="BM143" s="25" t="s">
        <v>759</v>
      </c>
    </row>
    <row r="144" spans="2:65" s="1" customFormat="1" ht="16.5" customHeight="1">
      <c r="B144" s="42"/>
      <c r="C144" s="261" t="s">
        <v>122</v>
      </c>
      <c r="D144" s="261" t="s">
        <v>126</v>
      </c>
      <c r="E144" s="262" t="s">
        <v>760</v>
      </c>
      <c r="F144" s="263" t="s">
        <v>761</v>
      </c>
      <c r="G144" s="264" t="s">
        <v>250</v>
      </c>
      <c r="H144" s="265">
        <v>0.5</v>
      </c>
      <c r="I144" s="266"/>
      <c r="J144" s="267">
        <f t="shared" si="10"/>
        <v>0</v>
      </c>
      <c r="K144" s="263" t="s">
        <v>681</v>
      </c>
      <c r="L144" s="268"/>
      <c r="M144" s="269" t="s">
        <v>21</v>
      </c>
      <c r="N144" s="270" t="s">
        <v>45</v>
      </c>
      <c r="O144" s="43"/>
      <c r="P144" s="214">
        <f t="shared" si="11"/>
        <v>0</v>
      </c>
      <c r="Q144" s="214">
        <v>0</v>
      </c>
      <c r="R144" s="214">
        <f t="shared" si="12"/>
        <v>0</v>
      </c>
      <c r="S144" s="214">
        <v>0</v>
      </c>
      <c r="T144" s="215">
        <f t="shared" si="13"/>
        <v>0</v>
      </c>
      <c r="AR144" s="25" t="s">
        <v>745</v>
      </c>
      <c r="AT144" s="25" t="s">
        <v>126</v>
      </c>
      <c r="AU144" s="25" t="s">
        <v>83</v>
      </c>
      <c r="AY144" s="25" t="s">
        <v>189</v>
      </c>
      <c r="BE144" s="216">
        <f t="shared" si="14"/>
        <v>0</v>
      </c>
      <c r="BF144" s="216">
        <f t="shared" si="15"/>
        <v>0</v>
      </c>
      <c r="BG144" s="216">
        <f t="shared" si="16"/>
        <v>0</v>
      </c>
      <c r="BH144" s="216">
        <f t="shared" si="17"/>
        <v>0</v>
      </c>
      <c r="BI144" s="216">
        <f t="shared" si="18"/>
        <v>0</v>
      </c>
      <c r="BJ144" s="25" t="s">
        <v>81</v>
      </c>
      <c r="BK144" s="216">
        <f t="shared" si="19"/>
        <v>0</v>
      </c>
      <c r="BL144" s="25" t="s">
        <v>574</v>
      </c>
      <c r="BM144" s="25" t="s">
        <v>762</v>
      </c>
    </row>
    <row r="145" spans="2:65" s="1" customFormat="1" ht="25.5" customHeight="1">
      <c r="B145" s="42"/>
      <c r="C145" s="205" t="s">
        <v>444</v>
      </c>
      <c r="D145" s="205" t="s">
        <v>193</v>
      </c>
      <c r="E145" s="206" t="s">
        <v>763</v>
      </c>
      <c r="F145" s="207" t="s">
        <v>764</v>
      </c>
      <c r="G145" s="208" t="s">
        <v>276</v>
      </c>
      <c r="H145" s="209">
        <v>0.33</v>
      </c>
      <c r="I145" s="210"/>
      <c r="J145" s="211">
        <f t="shared" si="10"/>
        <v>0</v>
      </c>
      <c r="K145" s="207" t="s">
        <v>681</v>
      </c>
      <c r="L145" s="62"/>
      <c r="M145" s="212" t="s">
        <v>21</v>
      </c>
      <c r="N145" s="213" t="s">
        <v>45</v>
      </c>
      <c r="O145" s="43"/>
      <c r="P145" s="214">
        <f t="shared" si="11"/>
        <v>0</v>
      </c>
      <c r="Q145" s="214">
        <v>0</v>
      </c>
      <c r="R145" s="214">
        <f t="shared" si="12"/>
        <v>0</v>
      </c>
      <c r="S145" s="214">
        <v>0</v>
      </c>
      <c r="T145" s="215">
        <f t="shared" si="13"/>
        <v>0</v>
      </c>
      <c r="AR145" s="25" t="s">
        <v>574</v>
      </c>
      <c r="AT145" s="25" t="s">
        <v>193</v>
      </c>
      <c r="AU145" s="25" t="s">
        <v>83</v>
      </c>
      <c r="AY145" s="25" t="s">
        <v>189</v>
      </c>
      <c r="BE145" s="216">
        <f t="shared" si="14"/>
        <v>0</v>
      </c>
      <c r="BF145" s="216">
        <f t="shared" si="15"/>
        <v>0</v>
      </c>
      <c r="BG145" s="216">
        <f t="shared" si="16"/>
        <v>0</v>
      </c>
      <c r="BH145" s="216">
        <f t="shared" si="17"/>
        <v>0</v>
      </c>
      <c r="BI145" s="216">
        <f t="shared" si="18"/>
        <v>0</v>
      </c>
      <c r="BJ145" s="25" t="s">
        <v>81</v>
      </c>
      <c r="BK145" s="216">
        <f t="shared" si="19"/>
        <v>0</v>
      </c>
      <c r="BL145" s="25" t="s">
        <v>574</v>
      </c>
      <c r="BM145" s="25" t="s">
        <v>765</v>
      </c>
    </row>
    <row r="146" spans="2:65" s="1" customFormat="1" ht="51" customHeight="1">
      <c r="B146" s="42"/>
      <c r="C146" s="205" t="s">
        <v>447</v>
      </c>
      <c r="D146" s="205" t="s">
        <v>193</v>
      </c>
      <c r="E146" s="206" t="s">
        <v>766</v>
      </c>
      <c r="F146" s="207" t="s">
        <v>767</v>
      </c>
      <c r="G146" s="208" t="s">
        <v>536</v>
      </c>
      <c r="H146" s="209">
        <v>135</v>
      </c>
      <c r="I146" s="210"/>
      <c r="J146" s="211">
        <f t="shared" si="10"/>
        <v>0</v>
      </c>
      <c r="K146" s="207" t="s">
        <v>681</v>
      </c>
      <c r="L146" s="62"/>
      <c r="M146" s="212" t="s">
        <v>21</v>
      </c>
      <c r="N146" s="213" t="s">
        <v>45</v>
      </c>
      <c r="O146" s="43"/>
      <c r="P146" s="214">
        <f t="shared" si="11"/>
        <v>0</v>
      </c>
      <c r="Q146" s="214">
        <v>0</v>
      </c>
      <c r="R146" s="214">
        <f t="shared" si="12"/>
        <v>0</v>
      </c>
      <c r="S146" s="214">
        <v>0</v>
      </c>
      <c r="T146" s="215">
        <f t="shared" si="13"/>
        <v>0</v>
      </c>
      <c r="AR146" s="25" t="s">
        <v>574</v>
      </c>
      <c r="AT146" s="25" t="s">
        <v>193</v>
      </c>
      <c r="AU146" s="25" t="s">
        <v>83</v>
      </c>
      <c r="AY146" s="25" t="s">
        <v>189</v>
      </c>
      <c r="BE146" s="216">
        <f t="shared" si="14"/>
        <v>0</v>
      </c>
      <c r="BF146" s="216">
        <f t="shared" si="15"/>
        <v>0</v>
      </c>
      <c r="BG146" s="216">
        <f t="shared" si="16"/>
        <v>0</v>
      </c>
      <c r="BH146" s="216">
        <f t="shared" si="17"/>
        <v>0</v>
      </c>
      <c r="BI146" s="216">
        <f t="shared" si="18"/>
        <v>0</v>
      </c>
      <c r="BJ146" s="25" t="s">
        <v>81</v>
      </c>
      <c r="BK146" s="216">
        <f t="shared" si="19"/>
        <v>0</v>
      </c>
      <c r="BL146" s="25" t="s">
        <v>574</v>
      </c>
      <c r="BM146" s="25" t="s">
        <v>768</v>
      </c>
    </row>
    <row r="147" spans="2:65" s="1" customFormat="1" ht="25.5" customHeight="1">
      <c r="B147" s="42"/>
      <c r="C147" s="205" t="s">
        <v>453</v>
      </c>
      <c r="D147" s="205" t="s">
        <v>193</v>
      </c>
      <c r="E147" s="206" t="s">
        <v>769</v>
      </c>
      <c r="F147" s="207" t="s">
        <v>770</v>
      </c>
      <c r="G147" s="208" t="s">
        <v>104</v>
      </c>
      <c r="H147" s="209">
        <v>90</v>
      </c>
      <c r="I147" s="210"/>
      <c r="J147" s="211">
        <f t="shared" si="10"/>
        <v>0</v>
      </c>
      <c r="K147" s="207" t="s">
        <v>681</v>
      </c>
      <c r="L147" s="62"/>
      <c r="M147" s="212" t="s">
        <v>21</v>
      </c>
      <c r="N147" s="213" t="s">
        <v>45</v>
      </c>
      <c r="O147" s="43"/>
      <c r="P147" s="214">
        <f t="shared" si="11"/>
        <v>0</v>
      </c>
      <c r="Q147" s="214">
        <v>0</v>
      </c>
      <c r="R147" s="214">
        <f t="shared" si="12"/>
        <v>0</v>
      </c>
      <c r="S147" s="214">
        <v>0</v>
      </c>
      <c r="T147" s="215">
        <f t="shared" si="13"/>
        <v>0</v>
      </c>
      <c r="AR147" s="25" t="s">
        <v>574</v>
      </c>
      <c r="AT147" s="25" t="s">
        <v>193</v>
      </c>
      <c r="AU147" s="25" t="s">
        <v>83</v>
      </c>
      <c r="AY147" s="25" t="s">
        <v>189</v>
      </c>
      <c r="BE147" s="216">
        <f t="shared" si="14"/>
        <v>0</v>
      </c>
      <c r="BF147" s="216">
        <f t="shared" si="15"/>
        <v>0</v>
      </c>
      <c r="BG147" s="216">
        <f t="shared" si="16"/>
        <v>0</v>
      </c>
      <c r="BH147" s="216">
        <f t="shared" si="17"/>
        <v>0</v>
      </c>
      <c r="BI147" s="216">
        <f t="shared" si="18"/>
        <v>0</v>
      </c>
      <c r="BJ147" s="25" t="s">
        <v>81</v>
      </c>
      <c r="BK147" s="216">
        <f t="shared" si="19"/>
        <v>0</v>
      </c>
      <c r="BL147" s="25" t="s">
        <v>574</v>
      </c>
      <c r="BM147" s="25" t="s">
        <v>771</v>
      </c>
    </row>
    <row r="148" spans="2:65" s="1" customFormat="1" ht="38.25" customHeight="1">
      <c r="B148" s="42"/>
      <c r="C148" s="205" t="s">
        <v>463</v>
      </c>
      <c r="D148" s="205" t="s">
        <v>193</v>
      </c>
      <c r="E148" s="206" t="s">
        <v>772</v>
      </c>
      <c r="F148" s="207" t="s">
        <v>773</v>
      </c>
      <c r="G148" s="208" t="s">
        <v>536</v>
      </c>
      <c r="H148" s="209">
        <v>135</v>
      </c>
      <c r="I148" s="210"/>
      <c r="J148" s="211">
        <f t="shared" si="10"/>
        <v>0</v>
      </c>
      <c r="K148" s="207" t="s">
        <v>681</v>
      </c>
      <c r="L148" s="62"/>
      <c r="M148" s="212" t="s">
        <v>21</v>
      </c>
      <c r="N148" s="213" t="s">
        <v>45</v>
      </c>
      <c r="O148" s="43"/>
      <c r="P148" s="214">
        <f t="shared" si="11"/>
        <v>0</v>
      </c>
      <c r="Q148" s="214">
        <v>0</v>
      </c>
      <c r="R148" s="214">
        <f t="shared" si="12"/>
        <v>0</v>
      </c>
      <c r="S148" s="214">
        <v>0</v>
      </c>
      <c r="T148" s="215">
        <f t="shared" si="13"/>
        <v>0</v>
      </c>
      <c r="AR148" s="25" t="s">
        <v>574</v>
      </c>
      <c r="AT148" s="25" t="s">
        <v>193</v>
      </c>
      <c r="AU148" s="25" t="s">
        <v>83</v>
      </c>
      <c r="AY148" s="25" t="s">
        <v>189</v>
      </c>
      <c r="BE148" s="216">
        <f t="shared" si="14"/>
        <v>0</v>
      </c>
      <c r="BF148" s="216">
        <f t="shared" si="15"/>
        <v>0</v>
      </c>
      <c r="BG148" s="216">
        <f t="shared" si="16"/>
        <v>0</v>
      </c>
      <c r="BH148" s="216">
        <f t="shared" si="17"/>
        <v>0</v>
      </c>
      <c r="BI148" s="216">
        <f t="shared" si="18"/>
        <v>0</v>
      </c>
      <c r="BJ148" s="25" t="s">
        <v>81</v>
      </c>
      <c r="BK148" s="216">
        <f t="shared" si="19"/>
        <v>0</v>
      </c>
      <c r="BL148" s="25" t="s">
        <v>574</v>
      </c>
      <c r="BM148" s="25" t="s">
        <v>774</v>
      </c>
    </row>
    <row r="149" spans="2:65" s="1" customFormat="1" ht="16.5" customHeight="1">
      <c r="B149" s="42"/>
      <c r="C149" s="261" t="s">
        <v>469</v>
      </c>
      <c r="D149" s="261" t="s">
        <v>126</v>
      </c>
      <c r="E149" s="262" t="s">
        <v>775</v>
      </c>
      <c r="F149" s="263" t="s">
        <v>776</v>
      </c>
      <c r="G149" s="264" t="s">
        <v>536</v>
      </c>
      <c r="H149" s="265">
        <v>135</v>
      </c>
      <c r="I149" s="266"/>
      <c r="J149" s="267">
        <f t="shared" si="10"/>
        <v>0</v>
      </c>
      <c r="K149" s="263" t="s">
        <v>681</v>
      </c>
      <c r="L149" s="268"/>
      <c r="M149" s="269" t="s">
        <v>21</v>
      </c>
      <c r="N149" s="270" t="s">
        <v>45</v>
      </c>
      <c r="O149" s="43"/>
      <c r="P149" s="214">
        <f t="shared" si="11"/>
        <v>0</v>
      </c>
      <c r="Q149" s="214">
        <v>0</v>
      </c>
      <c r="R149" s="214">
        <f t="shared" si="12"/>
        <v>0</v>
      </c>
      <c r="S149" s="214">
        <v>0</v>
      </c>
      <c r="T149" s="215">
        <f t="shared" si="13"/>
        <v>0</v>
      </c>
      <c r="AR149" s="25" t="s">
        <v>745</v>
      </c>
      <c r="AT149" s="25" t="s">
        <v>126</v>
      </c>
      <c r="AU149" s="25" t="s">
        <v>83</v>
      </c>
      <c r="AY149" s="25" t="s">
        <v>189</v>
      </c>
      <c r="BE149" s="216">
        <f t="shared" si="14"/>
        <v>0</v>
      </c>
      <c r="BF149" s="216">
        <f t="shared" si="15"/>
        <v>0</v>
      </c>
      <c r="BG149" s="216">
        <f t="shared" si="16"/>
        <v>0</v>
      </c>
      <c r="BH149" s="216">
        <f t="shared" si="17"/>
        <v>0</v>
      </c>
      <c r="BI149" s="216">
        <f t="shared" si="18"/>
        <v>0</v>
      </c>
      <c r="BJ149" s="25" t="s">
        <v>81</v>
      </c>
      <c r="BK149" s="216">
        <f t="shared" si="19"/>
        <v>0</v>
      </c>
      <c r="BL149" s="25" t="s">
        <v>574</v>
      </c>
      <c r="BM149" s="25" t="s">
        <v>777</v>
      </c>
    </row>
    <row r="150" spans="2:65" s="1" customFormat="1" ht="25.5" customHeight="1">
      <c r="B150" s="42"/>
      <c r="C150" s="205" t="s">
        <v>475</v>
      </c>
      <c r="D150" s="205" t="s">
        <v>193</v>
      </c>
      <c r="E150" s="206" t="s">
        <v>778</v>
      </c>
      <c r="F150" s="207" t="s">
        <v>779</v>
      </c>
      <c r="G150" s="208" t="s">
        <v>536</v>
      </c>
      <c r="H150" s="209">
        <v>135</v>
      </c>
      <c r="I150" s="210"/>
      <c r="J150" s="211">
        <f t="shared" si="10"/>
        <v>0</v>
      </c>
      <c r="K150" s="207" t="s">
        <v>681</v>
      </c>
      <c r="L150" s="62"/>
      <c r="M150" s="212" t="s">
        <v>21</v>
      </c>
      <c r="N150" s="213" t="s">
        <v>45</v>
      </c>
      <c r="O150" s="43"/>
      <c r="P150" s="214">
        <f t="shared" si="11"/>
        <v>0</v>
      </c>
      <c r="Q150" s="214">
        <v>0</v>
      </c>
      <c r="R150" s="214">
        <f t="shared" si="12"/>
        <v>0</v>
      </c>
      <c r="S150" s="214">
        <v>0</v>
      </c>
      <c r="T150" s="215">
        <f t="shared" si="13"/>
        <v>0</v>
      </c>
      <c r="AR150" s="25" t="s">
        <v>574</v>
      </c>
      <c r="AT150" s="25" t="s">
        <v>193</v>
      </c>
      <c r="AU150" s="25" t="s">
        <v>83</v>
      </c>
      <c r="AY150" s="25" t="s">
        <v>189</v>
      </c>
      <c r="BE150" s="216">
        <f t="shared" si="14"/>
        <v>0</v>
      </c>
      <c r="BF150" s="216">
        <f t="shared" si="15"/>
        <v>0</v>
      </c>
      <c r="BG150" s="216">
        <f t="shared" si="16"/>
        <v>0</v>
      </c>
      <c r="BH150" s="216">
        <f t="shared" si="17"/>
        <v>0</v>
      </c>
      <c r="BI150" s="216">
        <f t="shared" si="18"/>
        <v>0</v>
      </c>
      <c r="BJ150" s="25" t="s">
        <v>81</v>
      </c>
      <c r="BK150" s="216">
        <f t="shared" si="19"/>
        <v>0</v>
      </c>
      <c r="BL150" s="25" t="s">
        <v>574</v>
      </c>
      <c r="BM150" s="25" t="s">
        <v>780</v>
      </c>
    </row>
    <row r="151" spans="2:65" s="1" customFormat="1" ht="25.5" customHeight="1">
      <c r="B151" s="42"/>
      <c r="C151" s="261" t="s">
        <v>481</v>
      </c>
      <c r="D151" s="261" t="s">
        <v>126</v>
      </c>
      <c r="E151" s="262" t="s">
        <v>781</v>
      </c>
      <c r="F151" s="263" t="s">
        <v>782</v>
      </c>
      <c r="G151" s="264" t="s">
        <v>536</v>
      </c>
      <c r="H151" s="265">
        <v>135</v>
      </c>
      <c r="I151" s="266"/>
      <c r="J151" s="267">
        <f t="shared" si="10"/>
        <v>0</v>
      </c>
      <c r="K151" s="263" t="s">
        <v>681</v>
      </c>
      <c r="L151" s="268"/>
      <c r="M151" s="269" t="s">
        <v>21</v>
      </c>
      <c r="N151" s="270" t="s">
        <v>45</v>
      </c>
      <c r="O151" s="43"/>
      <c r="P151" s="214">
        <f t="shared" si="11"/>
        <v>0</v>
      </c>
      <c r="Q151" s="214">
        <v>0</v>
      </c>
      <c r="R151" s="214">
        <f t="shared" si="12"/>
        <v>0</v>
      </c>
      <c r="S151" s="214">
        <v>0</v>
      </c>
      <c r="T151" s="215">
        <f t="shared" si="13"/>
        <v>0</v>
      </c>
      <c r="AR151" s="25" t="s">
        <v>745</v>
      </c>
      <c r="AT151" s="25" t="s">
        <v>126</v>
      </c>
      <c r="AU151" s="25" t="s">
        <v>83</v>
      </c>
      <c r="AY151" s="25" t="s">
        <v>189</v>
      </c>
      <c r="BE151" s="216">
        <f t="shared" si="14"/>
        <v>0</v>
      </c>
      <c r="BF151" s="216">
        <f t="shared" si="15"/>
        <v>0</v>
      </c>
      <c r="BG151" s="216">
        <f t="shared" si="16"/>
        <v>0</v>
      </c>
      <c r="BH151" s="216">
        <f t="shared" si="17"/>
        <v>0</v>
      </c>
      <c r="BI151" s="216">
        <f t="shared" si="18"/>
        <v>0</v>
      </c>
      <c r="BJ151" s="25" t="s">
        <v>81</v>
      </c>
      <c r="BK151" s="216">
        <f t="shared" si="19"/>
        <v>0</v>
      </c>
      <c r="BL151" s="25" t="s">
        <v>574</v>
      </c>
      <c r="BM151" s="25" t="s">
        <v>337</v>
      </c>
    </row>
    <row r="152" spans="2:65" s="1" customFormat="1" ht="25.5" customHeight="1">
      <c r="B152" s="42"/>
      <c r="C152" s="205" t="s">
        <v>488</v>
      </c>
      <c r="D152" s="205" t="s">
        <v>193</v>
      </c>
      <c r="E152" s="206" t="s">
        <v>783</v>
      </c>
      <c r="F152" s="207" t="s">
        <v>784</v>
      </c>
      <c r="G152" s="208" t="s">
        <v>536</v>
      </c>
      <c r="H152" s="209">
        <v>135</v>
      </c>
      <c r="I152" s="210"/>
      <c r="J152" s="211">
        <f t="shared" si="10"/>
        <v>0</v>
      </c>
      <c r="K152" s="207" t="s">
        <v>681</v>
      </c>
      <c r="L152" s="62"/>
      <c r="M152" s="212" t="s">
        <v>21</v>
      </c>
      <c r="N152" s="213" t="s">
        <v>45</v>
      </c>
      <c r="O152" s="43"/>
      <c r="P152" s="214">
        <f t="shared" si="11"/>
        <v>0</v>
      </c>
      <c r="Q152" s="214">
        <v>0</v>
      </c>
      <c r="R152" s="214">
        <f t="shared" si="12"/>
        <v>0</v>
      </c>
      <c r="S152" s="214">
        <v>0</v>
      </c>
      <c r="T152" s="215">
        <f t="shared" si="13"/>
        <v>0</v>
      </c>
      <c r="AR152" s="25" t="s">
        <v>574</v>
      </c>
      <c r="AT152" s="25" t="s">
        <v>193</v>
      </c>
      <c r="AU152" s="25" t="s">
        <v>83</v>
      </c>
      <c r="AY152" s="25" t="s">
        <v>189</v>
      </c>
      <c r="BE152" s="216">
        <f t="shared" si="14"/>
        <v>0</v>
      </c>
      <c r="BF152" s="216">
        <f t="shared" si="15"/>
        <v>0</v>
      </c>
      <c r="BG152" s="216">
        <f t="shared" si="16"/>
        <v>0</v>
      </c>
      <c r="BH152" s="216">
        <f t="shared" si="17"/>
        <v>0</v>
      </c>
      <c r="BI152" s="216">
        <f t="shared" si="18"/>
        <v>0</v>
      </c>
      <c r="BJ152" s="25" t="s">
        <v>81</v>
      </c>
      <c r="BK152" s="216">
        <f t="shared" si="19"/>
        <v>0</v>
      </c>
      <c r="BL152" s="25" t="s">
        <v>574</v>
      </c>
      <c r="BM152" s="25" t="s">
        <v>363</v>
      </c>
    </row>
    <row r="153" spans="2:65" s="1" customFormat="1" ht="25.5" customHeight="1">
      <c r="B153" s="42"/>
      <c r="C153" s="261" t="s">
        <v>494</v>
      </c>
      <c r="D153" s="261" t="s">
        <v>126</v>
      </c>
      <c r="E153" s="262" t="s">
        <v>785</v>
      </c>
      <c r="F153" s="263" t="s">
        <v>786</v>
      </c>
      <c r="G153" s="264" t="s">
        <v>536</v>
      </c>
      <c r="H153" s="265">
        <v>135</v>
      </c>
      <c r="I153" s="266"/>
      <c r="J153" s="267">
        <f t="shared" si="10"/>
        <v>0</v>
      </c>
      <c r="K153" s="263" t="s">
        <v>681</v>
      </c>
      <c r="L153" s="268"/>
      <c r="M153" s="269" t="s">
        <v>21</v>
      </c>
      <c r="N153" s="270" t="s">
        <v>45</v>
      </c>
      <c r="O153" s="43"/>
      <c r="P153" s="214">
        <f t="shared" si="11"/>
        <v>0</v>
      </c>
      <c r="Q153" s="214">
        <v>0</v>
      </c>
      <c r="R153" s="214">
        <f t="shared" si="12"/>
        <v>0</v>
      </c>
      <c r="S153" s="214">
        <v>0</v>
      </c>
      <c r="T153" s="215">
        <f t="shared" si="13"/>
        <v>0</v>
      </c>
      <c r="AR153" s="25" t="s">
        <v>745</v>
      </c>
      <c r="AT153" s="25" t="s">
        <v>126</v>
      </c>
      <c r="AU153" s="25" t="s">
        <v>83</v>
      </c>
      <c r="AY153" s="25" t="s">
        <v>189</v>
      </c>
      <c r="BE153" s="216">
        <f t="shared" si="14"/>
        <v>0</v>
      </c>
      <c r="BF153" s="216">
        <f t="shared" si="15"/>
        <v>0</v>
      </c>
      <c r="BG153" s="216">
        <f t="shared" si="16"/>
        <v>0</v>
      </c>
      <c r="BH153" s="216">
        <f t="shared" si="17"/>
        <v>0</v>
      </c>
      <c r="BI153" s="216">
        <f t="shared" si="18"/>
        <v>0</v>
      </c>
      <c r="BJ153" s="25" t="s">
        <v>81</v>
      </c>
      <c r="BK153" s="216">
        <f t="shared" si="19"/>
        <v>0</v>
      </c>
      <c r="BL153" s="25" t="s">
        <v>574</v>
      </c>
      <c r="BM153" s="25" t="s">
        <v>787</v>
      </c>
    </row>
    <row r="154" spans="2:65" s="1" customFormat="1" ht="25.5" customHeight="1">
      <c r="B154" s="42"/>
      <c r="C154" s="205" t="s">
        <v>502</v>
      </c>
      <c r="D154" s="205" t="s">
        <v>193</v>
      </c>
      <c r="E154" s="206" t="s">
        <v>788</v>
      </c>
      <c r="F154" s="207" t="s">
        <v>789</v>
      </c>
      <c r="G154" s="208" t="s">
        <v>536</v>
      </c>
      <c r="H154" s="209">
        <v>135</v>
      </c>
      <c r="I154" s="210"/>
      <c r="J154" s="211">
        <f t="shared" si="10"/>
        <v>0</v>
      </c>
      <c r="K154" s="207" t="s">
        <v>681</v>
      </c>
      <c r="L154" s="62"/>
      <c r="M154" s="212" t="s">
        <v>21</v>
      </c>
      <c r="N154" s="213" t="s">
        <v>45</v>
      </c>
      <c r="O154" s="43"/>
      <c r="P154" s="214">
        <f t="shared" si="11"/>
        <v>0</v>
      </c>
      <c r="Q154" s="214">
        <v>0</v>
      </c>
      <c r="R154" s="214">
        <f t="shared" si="12"/>
        <v>0</v>
      </c>
      <c r="S154" s="214">
        <v>0</v>
      </c>
      <c r="T154" s="215">
        <f t="shared" si="13"/>
        <v>0</v>
      </c>
      <c r="AR154" s="25" t="s">
        <v>574</v>
      </c>
      <c r="AT154" s="25" t="s">
        <v>193</v>
      </c>
      <c r="AU154" s="25" t="s">
        <v>83</v>
      </c>
      <c r="AY154" s="25" t="s">
        <v>189</v>
      </c>
      <c r="BE154" s="216">
        <f t="shared" si="14"/>
        <v>0</v>
      </c>
      <c r="BF154" s="216">
        <f t="shared" si="15"/>
        <v>0</v>
      </c>
      <c r="BG154" s="216">
        <f t="shared" si="16"/>
        <v>0</v>
      </c>
      <c r="BH154" s="216">
        <f t="shared" si="17"/>
        <v>0</v>
      </c>
      <c r="BI154" s="216">
        <f t="shared" si="18"/>
        <v>0</v>
      </c>
      <c r="BJ154" s="25" t="s">
        <v>81</v>
      </c>
      <c r="BK154" s="216">
        <f t="shared" si="19"/>
        <v>0</v>
      </c>
      <c r="BL154" s="25" t="s">
        <v>574</v>
      </c>
      <c r="BM154" s="25" t="s">
        <v>790</v>
      </c>
    </row>
    <row r="155" spans="2:63" s="11" customFormat="1" ht="37.35" customHeight="1">
      <c r="B155" s="189"/>
      <c r="C155" s="190"/>
      <c r="D155" s="191" t="s">
        <v>73</v>
      </c>
      <c r="E155" s="192" t="s">
        <v>791</v>
      </c>
      <c r="F155" s="192" t="s">
        <v>792</v>
      </c>
      <c r="G155" s="190"/>
      <c r="H155" s="190"/>
      <c r="I155" s="193"/>
      <c r="J155" s="194">
        <f>BK155</f>
        <v>0</v>
      </c>
      <c r="K155" s="190"/>
      <c r="L155" s="195"/>
      <c r="M155" s="196"/>
      <c r="N155" s="197"/>
      <c r="O155" s="197"/>
      <c r="P155" s="198">
        <f>SUM(P156:P159)</f>
        <v>0</v>
      </c>
      <c r="Q155" s="197"/>
      <c r="R155" s="198">
        <f>SUM(R156:R159)</f>
        <v>0</v>
      </c>
      <c r="S155" s="197"/>
      <c r="T155" s="199">
        <f>SUM(T156:T159)</f>
        <v>0</v>
      </c>
      <c r="AR155" s="200" t="s">
        <v>131</v>
      </c>
      <c r="AT155" s="201" t="s">
        <v>73</v>
      </c>
      <c r="AU155" s="201" t="s">
        <v>74</v>
      </c>
      <c r="AY155" s="200" t="s">
        <v>189</v>
      </c>
      <c r="BK155" s="202">
        <f>SUM(BK156:BK159)</f>
        <v>0</v>
      </c>
    </row>
    <row r="156" spans="2:65" s="1" customFormat="1" ht="16.5" customHeight="1">
      <c r="B156" s="42"/>
      <c r="C156" s="205" t="s">
        <v>507</v>
      </c>
      <c r="D156" s="205" t="s">
        <v>193</v>
      </c>
      <c r="E156" s="206" t="s">
        <v>793</v>
      </c>
      <c r="F156" s="207" t="s">
        <v>794</v>
      </c>
      <c r="G156" s="208" t="s">
        <v>361</v>
      </c>
      <c r="H156" s="209">
        <v>10</v>
      </c>
      <c r="I156" s="210"/>
      <c r="J156" s="211">
        <f>ROUND(I156*H156,2)</f>
        <v>0</v>
      </c>
      <c r="K156" s="207" t="s">
        <v>681</v>
      </c>
      <c r="L156" s="62"/>
      <c r="M156" s="212" t="s">
        <v>21</v>
      </c>
      <c r="N156" s="213" t="s">
        <v>45</v>
      </c>
      <c r="O156" s="43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AR156" s="25" t="s">
        <v>795</v>
      </c>
      <c r="AT156" s="25" t="s">
        <v>193</v>
      </c>
      <c r="AU156" s="25" t="s">
        <v>81</v>
      </c>
      <c r="AY156" s="25" t="s">
        <v>189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25" t="s">
        <v>81</v>
      </c>
      <c r="BK156" s="216">
        <f>ROUND(I156*H156,2)</f>
        <v>0</v>
      </c>
      <c r="BL156" s="25" t="s">
        <v>795</v>
      </c>
      <c r="BM156" s="25" t="s">
        <v>796</v>
      </c>
    </row>
    <row r="157" spans="2:65" s="1" customFormat="1" ht="16.5" customHeight="1">
      <c r="B157" s="42"/>
      <c r="C157" s="205" t="s">
        <v>511</v>
      </c>
      <c r="D157" s="205" t="s">
        <v>193</v>
      </c>
      <c r="E157" s="206" t="s">
        <v>797</v>
      </c>
      <c r="F157" s="207" t="s">
        <v>798</v>
      </c>
      <c r="G157" s="208" t="s">
        <v>361</v>
      </c>
      <c r="H157" s="209">
        <v>15</v>
      </c>
      <c r="I157" s="210"/>
      <c r="J157" s="211">
        <f>ROUND(I157*H157,2)</f>
        <v>0</v>
      </c>
      <c r="K157" s="207" t="s">
        <v>21</v>
      </c>
      <c r="L157" s="62"/>
      <c r="M157" s="212" t="s">
        <v>21</v>
      </c>
      <c r="N157" s="213" t="s">
        <v>45</v>
      </c>
      <c r="O157" s="43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AR157" s="25" t="s">
        <v>795</v>
      </c>
      <c r="AT157" s="25" t="s">
        <v>193</v>
      </c>
      <c r="AU157" s="25" t="s">
        <v>81</v>
      </c>
      <c r="AY157" s="25" t="s">
        <v>189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25" t="s">
        <v>81</v>
      </c>
      <c r="BK157" s="216">
        <f>ROUND(I157*H157,2)</f>
        <v>0</v>
      </c>
      <c r="BL157" s="25" t="s">
        <v>795</v>
      </c>
      <c r="BM157" s="25" t="s">
        <v>799</v>
      </c>
    </row>
    <row r="158" spans="2:65" s="1" customFormat="1" ht="25.5" customHeight="1">
      <c r="B158" s="42"/>
      <c r="C158" s="261" t="s">
        <v>517</v>
      </c>
      <c r="D158" s="261" t="s">
        <v>126</v>
      </c>
      <c r="E158" s="262" t="s">
        <v>800</v>
      </c>
      <c r="F158" s="263" t="s">
        <v>801</v>
      </c>
      <c r="G158" s="264" t="s">
        <v>676</v>
      </c>
      <c r="H158" s="265">
        <v>1</v>
      </c>
      <c r="I158" s="266"/>
      <c r="J158" s="267">
        <f>ROUND(I158*H158,2)</f>
        <v>0</v>
      </c>
      <c r="K158" s="263" t="s">
        <v>21</v>
      </c>
      <c r="L158" s="268"/>
      <c r="M158" s="269" t="s">
        <v>21</v>
      </c>
      <c r="N158" s="270" t="s">
        <v>45</v>
      </c>
      <c r="O158" s="43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AR158" s="25" t="s">
        <v>795</v>
      </c>
      <c r="AT158" s="25" t="s">
        <v>126</v>
      </c>
      <c r="AU158" s="25" t="s">
        <v>81</v>
      </c>
      <c r="AY158" s="25" t="s">
        <v>189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25" t="s">
        <v>81</v>
      </c>
      <c r="BK158" s="216">
        <f>ROUND(I158*H158,2)</f>
        <v>0</v>
      </c>
      <c r="BL158" s="25" t="s">
        <v>795</v>
      </c>
      <c r="BM158" s="25" t="s">
        <v>802</v>
      </c>
    </row>
    <row r="159" spans="2:65" s="1" customFormat="1" ht="25.5" customHeight="1">
      <c r="B159" s="42"/>
      <c r="C159" s="205" t="s">
        <v>522</v>
      </c>
      <c r="D159" s="205" t="s">
        <v>193</v>
      </c>
      <c r="E159" s="206" t="s">
        <v>803</v>
      </c>
      <c r="F159" s="207" t="s">
        <v>804</v>
      </c>
      <c r="G159" s="208" t="s">
        <v>361</v>
      </c>
      <c r="H159" s="209">
        <v>25</v>
      </c>
      <c r="I159" s="210"/>
      <c r="J159" s="211">
        <f>ROUND(I159*H159,2)</f>
        <v>0</v>
      </c>
      <c r="K159" s="207" t="s">
        <v>21</v>
      </c>
      <c r="L159" s="62"/>
      <c r="M159" s="212" t="s">
        <v>21</v>
      </c>
      <c r="N159" s="213" t="s">
        <v>45</v>
      </c>
      <c r="O159" s="43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AR159" s="25" t="s">
        <v>795</v>
      </c>
      <c r="AT159" s="25" t="s">
        <v>193</v>
      </c>
      <c r="AU159" s="25" t="s">
        <v>81</v>
      </c>
      <c r="AY159" s="25" t="s">
        <v>189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25" t="s">
        <v>81</v>
      </c>
      <c r="BK159" s="216">
        <f>ROUND(I159*H159,2)</f>
        <v>0</v>
      </c>
      <c r="BL159" s="25" t="s">
        <v>795</v>
      </c>
      <c r="BM159" s="25" t="s">
        <v>805</v>
      </c>
    </row>
    <row r="160" spans="2:63" s="11" customFormat="1" ht="37.35" customHeight="1">
      <c r="B160" s="189"/>
      <c r="C160" s="190"/>
      <c r="D160" s="191" t="s">
        <v>73</v>
      </c>
      <c r="E160" s="192" t="s">
        <v>92</v>
      </c>
      <c r="F160" s="192" t="s">
        <v>93</v>
      </c>
      <c r="G160" s="190"/>
      <c r="H160" s="190"/>
      <c r="I160" s="193"/>
      <c r="J160" s="194">
        <f>BK160</f>
        <v>0</v>
      </c>
      <c r="K160" s="190"/>
      <c r="L160" s="195"/>
      <c r="M160" s="196"/>
      <c r="N160" s="197"/>
      <c r="O160" s="197"/>
      <c r="P160" s="198">
        <f>P161+P163+P165+P170+P171+P173</f>
        <v>0</v>
      </c>
      <c r="Q160" s="197"/>
      <c r="R160" s="198">
        <f>R161+R163+R165+R170+R171+R173</f>
        <v>0</v>
      </c>
      <c r="S160" s="197"/>
      <c r="T160" s="199">
        <f>T161+T163+T165+T170+T171+T173</f>
        <v>0</v>
      </c>
      <c r="AR160" s="200" t="s">
        <v>222</v>
      </c>
      <c r="AT160" s="201" t="s">
        <v>73</v>
      </c>
      <c r="AU160" s="201" t="s">
        <v>74</v>
      </c>
      <c r="AY160" s="200" t="s">
        <v>189</v>
      </c>
      <c r="BK160" s="202">
        <f>BK161+BK163+BK165+BK170+BK171+BK173</f>
        <v>0</v>
      </c>
    </row>
    <row r="161" spans="2:63" s="11" customFormat="1" ht="19.9" customHeight="1">
      <c r="B161" s="189"/>
      <c r="C161" s="190"/>
      <c r="D161" s="191" t="s">
        <v>73</v>
      </c>
      <c r="E161" s="203" t="s">
        <v>806</v>
      </c>
      <c r="F161" s="203" t="s">
        <v>807</v>
      </c>
      <c r="G161" s="190"/>
      <c r="H161" s="190"/>
      <c r="I161" s="193"/>
      <c r="J161" s="204">
        <f>BK161</f>
        <v>0</v>
      </c>
      <c r="K161" s="190"/>
      <c r="L161" s="195"/>
      <c r="M161" s="196"/>
      <c r="N161" s="197"/>
      <c r="O161" s="197"/>
      <c r="P161" s="198">
        <f>P162</f>
        <v>0</v>
      </c>
      <c r="Q161" s="197"/>
      <c r="R161" s="198">
        <f>R162</f>
        <v>0</v>
      </c>
      <c r="S161" s="197"/>
      <c r="T161" s="199">
        <f>T162</f>
        <v>0</v>
      </c>
      <c r="AR161" s="200" t="s">
        <v>222</v>
      </c>
      <c r="AT161" s="201" t="s">
        <v>73</v>
      </c>
      <c r="AU161" s="201" t="s">
        <v>81</v>
      </c>
      <c r="AY161" s="200" t="s">
        <v>189</v>
      </c>
      <c r="BK161" s="202">
        <f>BK162</f>
        <v>0</v>
      </c>
    </row>
    <row r="162" spans="2:65" s="1" customFormat="1" ht="25.5" customHeight="1">
      <c r="B162" s="42"/>
      <c r="C162" s="205" t="s">
        <v>528</v>
      </c>
      <c r="D162" s="205" t="s">
        <v>193</v>
      </c>
      <c r="E162" s="206" t="s">
        <v>808</v>
      </c>
      <c r="F162" s="207" t="s">
        <v>809</v>
      </c>
      <c r="G162" s="208" t="s">
        <v>676</v>
      </c>
      <c r="H162" s="209">
        <v>1</v>
      </c>
      <c r="I162" s="210"/>
      <c r="J162" s="211">
        <f>ROUND(I162*H162,2)</f>
        <v>0</v>
      </c>
      <c r="K162" s="207" t="s">
        <v>681</v>
      </c>
      <c r="L162" s="62"/>
      <c r="M162" s="212" t="s">
        <v>21</v>
      </c>
      <c r="N162" s="213" t="s">
        <v>45</v>
      </c>
      <c r="O162" s="43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AR162" s="25" t="s">
        <v>131</v>
      </c>
      <c r="AT162" s="25" t="s">
        <v>193</v>
      </c>
      <c r="AU162" s="25" t="s">
        <v>83</v>
      </c>
      <c r="AY162" s="25" t="s">
        <v>189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25" t="s">
        <v>81</v>
      </c>
      <c r="BK162" s="216">
        <f>ROUND(I162*H162,2)</f>
        <v>0</v>
      </c>
      <c r="BL162" s="25" t="s">
        <v>131</v>
      </c>
      <c r="BM162" s="25" t="s">
        <v>810</v>
      </c>
    </row>
    <row r="163" spans="2:63" s="11" customFormat="1" ht="29.85" customHeight="1">
      <c r="B163" s="189"/>
      <c r="C163" s="190"/>
      <c r="D163" s="191" t="s">
        <v>73</v>
      </c>
      <c r="E163" s="203" t="s">
        <v>811</v>
      </c>
      <c r="F163" s="203" t="s">
        <v>812</v>
      </c>
      <c r="G163" s="190"/>
      <c r="H163" s="190"/>
      <c r="I163" s="193"/>
      <c r="J163" s="204">
        <f>BK163</f>
        <v>0</v>
      </c>
      <c r="K163" s="190"/>
      <c r="L163" s="195"/>
      <c r="M163" s="196"/>
      <c r="N163" s="197"/>
      <c r="O163" s="197"/>
      <c r="P163" s="198">
        <f>P164</f>
        <v>0</v>
      </c>
      <c r="Q163" s="197"/>
      <c r="R163" s="198">
        <f>R164</f>
        <v>0</v>
      </c>
      <c r="S163" s="197"/>
      <c r="T163" s="199">
        <f>T164</f>
        <v>0</v>
      </c>
      <c r="AR163" s="200" t="s">
        <v>222</v>
      </c>
      <c r="AT163" s="201" t="s">
        <v>73</v>
      </c>
      <c r="AU163" s="201" t="s">
        <v>81</v>
      </c>
      <c r="AY163" s="200" t="s">
        <v>189</v>
      </c>
      <c r="BK163" s="202">
        <f>BK164</f>
        <v>0</v>
      </c>
    </row>
    <row r="164" spans="2:65" s="1" customFormat="1" ht="16.5" customHeight="1">
      <c r="B164" s="42"/>
      <c r="C164" s="205" t="s">
        <v>533</v>
      </c>
      <c r="D164" s="205" t="s">
        <v>193</v>
      </c>
      <c r="E164" s="206" t="s">
        <v>813</v>
      </c>
      <c r="F164" s="207" t="s">
        <v>814</v>
      </c>
      <c r="G164" s="208" t="s">
        <v>676</v>
      </c>
      <c r="H164" s="209">
        <v>1</v>
      </c>
      <c r="I164" s="210"/>
      <c r="J164" s="211">
        <f>ROUND(I164*H164,2)</f>
        <v>0</v>
      </c>
      <c r="K164" s="207" t="s">
        <v>681</v>
      </c>
      <c r="L164" s="62"/>
      <c r="M164" s="212" t="s">
        <v>21</v>
      </c>
      <c r="N164" s="213" t="s">
        <v>45</v>
      </c>
      <c r="O164" s="43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AR164" s="25" t="s">
        <v>131</v>
      </c>
      <c r="AT164" s="25" t="s">
        <v>193</v>
      </c>
      <c r="AU164" s="25" t="s">
        <v>83</v>
      </c>
      <c r="AY164" s="25" t="s">
        <v>189</v>
      </c>
      <c r="BE164" s="216">
        <f>IF(N164="základní",J164,0)</f>
        <v>0</v>
      </c>
      <c r="BF164" s="216">
        <f>IF(N164="snížená",J164,0)</f>
        <v>0</v>
      </c>
      <c r="BG164" s="216">
        <f>IF(N164="zákl. přenesená",J164,0)</f>
        <v>0</v>
      </c>
      <c r="BH164" s="216">
        <f>IF(N164="sníž. přenesená",J164,0)</f>
        <v>0</v>
      </c>
      <c r="BI164" s="216">
        <f>IF(N164="nulová",J164,0)</f>
        <v>0</v>
      </c>
      <c r="BJ164" s="25" t="s">
        <v>81</v>
      </c>
      <c r="BK164" s="216">
        <f>ROUND(I164*H164,2)</f>
        <v>0</v>
      </c>
      <c r="BL164" s="25" t="s">
        <v>131</v>
      </c>
      <c r="BM164" s="25" t="s">
        <v>815</v>
      </c>
    </row>
    <row r="165" spans="2:63" s="11" customFormat="1" ht="29.85" customHeight="1">
      <c r="B165" s="189"/>
      <c r="C165" s="190"/>
      <c r="D165" s="191" t="s">
        <v>73</v>
      </c>
      <c r="E165" s="203" t="s">
        <v>816</v>
      </c>
      <c r="F165" s="203" t="s">
        <v>817</v>
      </c>
      <c r="G165" s="190"/>
      <c r="H165" s="190"/>
      <c r="I165" s="193"/>
      <c r="J165" s="204">
        <f>BK165</f>
        <v>0</v>
      </c>
      <c r="K165" s="190"/>
      <c r="L165" s="195"/>
      <c r="M165" s="196"/>
      <c r="N165" s="197"/>
      <c r="O165" s="197"/>
      <c r="P165" s="198">
        <f>SUM(P166:P169)</f>
        <v>0</v>
      </c>
      <c r="Q165" s="197"/>
      <c r="R165" s="198">
        <f>SUM(R166:R169)</f>
        <v>0</v>
      </c>
      <c r="S165" s="197"/>
      <c r="T165" s="199">
        <f>SUM(T166:T169)</f>
        <v>0</v>
      </c>
      <c r="AR165" s="200" t="s">
        <v>222</v>
      </c>
      <c r="AT165" s="201" t="s">
        <v>73</v>
      </c>
      <c r="AU165" s="201" t="s">
        <v>81</v>
      </c>
      <c r="AY165" s="200" t="s">
        <v>189</v>
      </c>
      <c r="BK165" s="202">
        <f>SUM(BK166:BK169)</f>
        <v>0</v>
      </c>
    </row>
    <row r="166" spans="2:65" s="1" customFormat="1" ht="16.5" customHeight="1">
      <c r="B166" s="42"/>
      <c r="C166" s="205" t="s">
        <v>540</v>
      </c>
      <c r="D166" s="205" t="s">
        <v>193</v>
      </c>
      <c r="E166" s="206" t="s">
        <v>818</v>
      </c>
      <c r="F166" s="207" t="s">
        <v>819</v>
      </c>
      <c r="G166" s="208" t="s">
        <v>676</v>
      </c>
      <c r="H166" s="209">
        <v>1</v>
      </c>
      <c r="I166" s="210"/>
      <c r="J166" s="211">
        <f>ROUND(I166*H166,2)</f>
        <v>0</v>
      </c>
      <c r="K166" s="207" t="s">
        <v>681</v>
      </c>
      <c r="L166" s="62"/>
      <c r="M166" s="212" t="s">
        <v>21</v>
      </c>
      <c r="N166" s="213" t="s">
        <v>45</v>
      </c>
      <c r="O166" s="43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AR166" s="25" t="s">
        <v>131</v>
      </c>
      <c r="AT166" s="25" t="s">
        <v>193</v>
      </c>
      <c r="AU166" s="25" t="s">
        <v>83</v>
      </c>
      <c r="AY166" s="25" t="s">
        <v>189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25" t="s">
        <v>81</v>
      </c>
      <c r="BK166" s="216">
        <f>ROUND(I166*H166,2)</f>
        <v>0</v>
      </c>
      <c r="BL166" s="25" t="s">
        <v>131</v>
      </c>
      <c r="BM166" s="25" t="s">
        <v>820</v>
      </c>
    </row>
    <row r="167" spans="2:65" s="1" customFormat="1" ht="16.5" customHeight="1">
      <c r="B167" s="42"/>
      <c r="C167" s="205" t="s">
        <v>546</v>
      </c>
      <c r="D167" s="205" t="s">
        <v>193</v>
      </c>
      <c r="E167" s="206" t="s">
        <v>821</v>
      </c>
      <c r="F167" s="207" t="s">
        <v>822</v>
      </c>
      <c r="G167" s="208" t="s">
        <v>676</v>
      </c>
      <c r="H167" s="209">
        <v>1</v>
      </c>
      <c r="I167" s="210"/>
      <c r="J167" s="211">
        <f>ROUND(I167*H167,2)</f>
        <v>0</v>
      </c>
      <c r="K167" s="207" t="s">
        <v>681</v>
      </c>
      <c r="L167" s="62"/>
      <c r="M167" s="212" t="s">
        <v>21</v>
      </c>
      <c r="N167" s="213" t="s">
        <v>45</v>
      </c>
      <c r="O167" s="43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AR167" s="25" t="s">
        <v>131</v>
      </c>
      <c r="AT167" s="25" t="s">
        <v>193</v>
      </c>
      <c r="AU167" s="25" t="s">
        <v>83</v>
      </c>
      <c r="AY167" s="25" t="s">
        <v>189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25" t="s">
        <v>81</v>
      </c>
      <c r="BK167" s="216">
        <f>ROUND(I167*H167,2)</f>
        <v>0</v>
      </c>
      <c r="BL167" s="25" t="s">
        <v>131</v>
      </c>
      <c r="BM167" s="25" t="s">
        <v>823</v>
      </c>
    </row>
    <row r="168" spans="2:65" s="1" customFormat="1" ht="16.5" customHeight="1">
      <c r="B168" s="42"/>
      <c r="C168" s="205" t="s">
        <v>552</v>
      </c>
      <c r="D168" s="205" t="s">
        <v>193</v>
      </c>
      <c r="E168" s="206" t="s">
        <v>824</v>
      </c>
      <c r="F168" s="207" t="s">
        <v>825</v>
      </c>
      <c r="G168" s="208" t="s">
        <v>676</v>
      </c>
      <c r="H168" s="209">
        <v>1</v>
      </c>
      <c r="I168" s="210"/>
      <c r="J168" s="211">
        <f>ROUND(I168*H168,2)</f>
        <v>0</v>
      </c>
      <c r="K168" s="207" t="s">
        <v>681</v>
      </c>
      <c r="L168" s="62"/>
      <c r="M168" s="212" t="s">
        <v>21</v>
      </c>
      <c r="N168" s="213" t="s">
        <v>45</v>
      </c>
      <c r="O168" s="43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AR168" s="25" t="s">
        <v>131</v>
      </c>
      <c r="AT168" s="25" t="s">
        <v>193</v>
      </c>
      <c r="AU168" s="25" t="s">
        <v>83</v>
      </c>
      <c r="AY168" s="25" t="s">
        <v>189</v>
      </c>
      <c r="BE168" s="216">
        <f>IF(N168="základní",J168,0)</f>
        <v>0</v>
      </c>
      <c r="BF168" s="216">
        <f>IF(N168="snížená",J168,0)</f>
        <v>0</v>
      </c>
      <c r="BG168" s="216">
        <f>IF(N168="zákl. přenesená",J168,0)</f>
        <v>0</v>
      </c>
      <c r="BH168" s="216">
        <f>IF(N168="sníž. přenesená",J168,0)</f>
        <v>0</v>
      </c>
      <c r="BI168" s="216">
        <f>IF(N168="nulová",J168,0)</f>
        <v>0</v>
      </c>
      <c r="BJ168" s="25" t="s">
        <v>81</v>
      </c>
      <c r="BK168" s="216">
        <f>ROUND(I168*H168,2)</f>
        <v>0</v>
      </c>
      <c r="BL168" s="25" t="s">
        <v>131</v>
      </c>
      <c r="BM168" s="25" t="s">
        <v>826</v>
      </c>
    </row>
    <row r="169" spans="2:65" s="1" customFormat="1" ht="25.5" customHeight="1">
      <c r="B169" s="42"/>
      <c r="C169" s="205" t="s">
        <v>557</v>
      </c>
      <c r="D169" s="205" t="s">
        <v>193</v>
      </c>
      <c r="E169" s="206" t="s">
        <v>827</v>
      </c>
      <c r="F169" s="207" t="s">
        <v>828</v>
      </c>
      <c r="G169" s="208" t="s">
        <v>361</v>
      </c>
      <c r="H169" s="209">
        <v>5</v>
      </c>
      <c r="I169" s="210"/>
      <c r="J169" s="211">
        <f>ROUND(I169*H169,2)</f>
        <v>0</v>
      </c>
      <c r="K169" s="207" t="s">
        <v>681</v>
      </c>
      <c r="L169" s="62"/>
      <c r="M169" s="212" t="s">
        <v>21</v>
      </c>
      <c r="N169" s="213" t="s">
        <v>45</v>
      </c>
      <c r="O169" s="43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AR169" s="25" t="s">
        <v>131</v>
      </c>
      <c r="AT169" s="25" t="s">
        <v>193</v>
      </c>
      <c r="AU169" s="25" t="s">
        <v>83</v>
      </c>
      <c r="AY169" s="25" t="s">
        <v>189</v>
      </c>
      <c r="BE169" s="216">
        <f>IF(N169="základní",J169,0)</f>
        <v>0</v>
      </c>
      <c r="BF169" s="216">
        <f>IF(N169="snížená",J169,0)</f>
        <v>0</v>
      </c>
      <c r="BG169" s="216">
        <f>IF(N169="zákl. přenesená",J169,0)</f>
        <v>0</v>
      </c>
      <c r="BH169" s="216">
        <f>IF(N169="sníž. přenesená",J169,0)</f>
        <v>0</v>
      </c>
      <c r="BI169" s="216">
        <f>IF(N169="nulová",J169,0)</f>
        <v>0</v>
      </c>
      <c r="BJ169" s="25" t="s">
        <v>81</v>
      </c>
      <c r="BK169" s="216">
        <f>ROUND(I169*H169,2)</f>
        <v>0</v>
      </c>
      <c r="BL169" s="25" t="s">
        <v>131</v>
      </c>
      <c r="BM169" s="25" t="s">
        <v>829</v>
      </c>
    </row>
    <row r="170" spans="2:63" s="11" customFormat="1" ht="29.85" customHeight="1">
      <c r="B170" s="189"/>
      <c r="C170" s="190"/>
      <c r="D170" s="191" t="s">
        <v>73</v>
      </c>
      <c r="E170" s="203" t="s">
        <v>830</v>
      </c>
      <c r="F170" s="203" t="s">
        <v>831</v>
      </c>
      <c r="G170" s="190"/>
      <c r="H170" s="190"/>
      <c r="I170" s="193"/>
      <c r="J170" s="204">
        <f>BK170</f>
        <v>0</v>
      </c>
      <c r="K170" s="190"/>
      <c r="L170" s="195"/>
      <c r="M170" s="196"/>
      <c r="N170" s="197"/>
      <c r="O170" s="197"/>
      <c r="P170" s="198">
        <v>0</v>
      </c>
      <c r="Q170" s="197"/>
      <c r="R170" s="198">
        <v>0</v>
      </c>
      <c r="S170" s="197"/>
      <c r="T170" s="199">
        <v>0</v>
      </c>
      <c r="AR170" s="200" t="s">
        <v>222</v>
      </c>
      <c r="AT170" s="201" t="s">
        <v>73</v>
      </c>
      <c r="AU170" s="201" t="s">
        <v>81</v>
      </c>
      <c r="AY170" s="200" t="s">
        <v>189</v>
      </c>
      <c r="BK170" s="202">
        <v>0</v>
      </c>
    </row>
    <row r="171" spans="2:63" s="11" customFormat="1" ht="19.9" customHeight="1">
      <c r="B171" s="189"/>
      <c r="C171" s="190"/>
      <c r="D171" s="191" t="s">
        <v>73</v>
      </c>
      <c r="E171" s="203" t="s">
        <v>832</v>
      </c>
      <c r="F171" s="203" t="s">
        <v>833</v>
      </c>
      <c r="G171" s="190"/>
      <c r="H171" s="190"/>
      <c r="I171" s="193"/>
      <c r="J171" s="204">
        <f>BK171</f>
        <v>0</v>
      </c>
      <c r="K171" s="190"/>
      <c r="L171" s="195"/>
      <c r="M171" s="196"/>
      <c r="N171" s="197"/>
      <c r="O171" s="197"/>
      <c r="P171" s="198">
        <f>P172</f>
        <v>0</v>
      </c>
      <c r="Q171" s="197"/>
      <c r="R171" s="198">
        <f>R172</f>
        <v>0</v>
      </c>
      <c r="S171" s="197"/>
      <c r="T171" s="199">
        <f>T172</f>
        <v>0</v>
      </c>
      <c r="AR171" s="200" t="s">
        <v>222</v>
      </c>
      <c r="AT171" s="201" t="s">
        <v>73</v>
      </c>
      <c r="AU171" s="201" t="s">
        <v>81</v>
      </c>
      <c r="AY171" s="200" t="s">
        <v>189</v>
      </c>
      <c r="BK171" s="202">
        <f>BK172</f>
        <v>0</v>
      </c>
    </row>
    <row r="172" spans="2:65" s="1" customFormat="1" ht="16.5" customHeight="1">
      <c r="B172" s="42"/>
      <c r="C172" s="205" t="s">
        <v>562</v>
      </c>
      <c r="D172" s="205" t="s">
        <v>193</v>
      </c>
      <c r="E172" s="206" t="s">
        <v>834</v>
      </c>
      <c r="F172" s="207" t="s">
        <v>835</v>
      </c>
      <c r="G172" s="208" t="s">
        <v>676</v>
      </c>
      <c r="H172" s="209">
        <v>1</v>
      </c>
      <c r="I172" s="210"/>
      <c r="J172" s="211">
        <f>ROUND(I172*H172,2)</f>
        <v>0</v>
      </c>
      <c r="K172" s="207" t="s">
        <v>681</v>
      </c>
      <c r="L172" s="62"/>
      <c r="M172" s="212" t="s">
        <v>21</v>
      </c>
      <c r="N172" s="213" t="s">
        <v>45</v>
      </c>
      <c r="O172" s="43"/>
      <c r="P172" s="214">
        <f>O172*H172</f>
        <v>0</v>
      </c>
      <c r="Q172" s="214">
        <v>0</v>
      </c>
      <c r="R172" s="214">
        <f>Q172*H172</f>
        <v>0</v>
      </c>
      <c r="S172" s="214">
        <v>0</v>
      </c>
      <c r="T172" s="215">
        <f>S172*H172</f>
        <v>0</v>
      </c>
      <c r="AR172" s="25" t="s">
        <v>131</v>
      </c>
      <c r="AT172" s="25" t="s">
        <v>193</v>
      </c>
      <c r="AU172" s="25" t="s">
        <v>83</v>
      </c>
      <c r="AY172" s="25" t="s">
        <v>189</v>
      </c>
      <c r="BE172" s="216">
        <f>IF(N172="základní",J172,0)</f>
        <v>0</v>
      </c>
      <c r="BF172" s="216">
        <f>IF(N172="snížená",J172,0)</f>
        <v>0</v>
      </c>
      <c r="BG172" s="216">
        <f>IF(N172="zákl. přenesená",J172,0)</f>
        <v>0</v>
      </c>
      <c r="BH172" s="216">
        <f>IF(N172="sníž. přenesená",J172,0)</f>
        <v>0</v>
      </c>
      <c r="BI172" s="216">
        <f>IF(N172="nulová",J172,0)</f>
        <v>0</v>
      </c>
      <c r="BJ172" s="25" t="s">
        <v>81</v>
      </c>
      <c r="BK172" s="216">
        <f>ROUND(I172*H172,2)</f>
        <v>0</v>
      </c>
      <c r="BL172" s="25" t="s">
        <v>131</v>
      </c>
      <c r="BM172" s="25" t="s">
        <v>836</v>
      </c>
    </row>
    <row r="173" spans="2:63" s="11" customFormat="1" ht="29.85" customHeight="1">
      <c r="B173" s="189"/>
      <c r="C173" s="190"/>
      <c r="D173" s="191" t="s">
        <v>73</v>
      </c>
      <c r="E173" s="203" t="s">
        <v>837</v>
      </c>
      <c r="F173" s="203" t="s">
        <v>838</v>
      </c>
      <c r="G173" s="190"/>
      <c r="H173" s="190"/>
      <c r="I173" s="193"/>
      <c r="J173" s="204">
        <f>BK173</f>
        <v>0</v>
      </c>
      <c r="K173" s="190"/>
      <c r="L173" s="195"/>
      <c r="M173" s="196"/>
      <c r="N173" s="197"/>
      <c r="O173" s="197"/>
      <c r="P173" s="198">
        <f>P174</f>
        <v>0</v>
      </c>
      <c r="Q173" s="197"/>
      <c r="R173" s="198">
        <f>R174</f>
        <v>0</v>
      </c>
      <c r="S173" s="197"/>
      <c r="T173" s="199">
        <f>T174</f>
        <v>0</v>
      </c>
      <c r="AR173" s="200" t="s">
        <v>222</v>
      </c>
      <c r="AT173" s="201" t="s">
        <v>73</v>
      </c>
      <c r="AU173" s="201" t="s">
        <v>81</v>
      </c>
      <c r="AY173" s="200" t="s">
        <v>189</v>
      </c>
      <c r="BK173" s="202">
        <f>BK174</f>
        <v>0</v>
      </c>
    </row>
    <row r="174" spans="2:65" s="1" customFormat="1" ht="16.5" customHeight="1">
      <c r="B174" s="42"/>
      <c r="C174" s="205" t="s">
        <v>305</v>
      </c>
      <c r="D174" s="205" t="s">
        <v>193</v>
      </c>
      <c r="E174" s="206" t="s">
        <v>839</v>
      </c>
      <c r="F174" s="207" t="s">
        <v>840</v>
      </c>
      <c r="G174" s="208" t="s">
        <v>676</v>
      </c>
      <c r="H174" s="209">
        <v>1</v>
      </c>
      <c r="I174" s="210"/>
      <c r="J174" s="211">
        <f>ROUND(I174*H174,2)</f>
        <v>0</v>
      </c>
      <c r="K174" s="207" t="s">
        <v>681</v>
      </c>
      <c r="L174" s="62"/>
      <c r="M174" s="212" t="s">
        <v>21</v>
      </c>
      <c r="N174" s="271" t="s">
        <v>45</v>
      </c>
      <c r="O174" s="272"/>
      <c r="P174" s="273">
        <f>O174*H174</f>
        <v>0</v>
      </c>
      <c r="Q174" s="273">
        <v>0</v>
      </c>
      <c r="R174" s="273">
        <f>Q174*H174</f>
        <v>0</v>
      </c>
      <c r="S174" s="273">
        <v>0</v>
      </c>
      <c r="T174" s="274">
        <f>S174*H174</f>
        <v>0</v>
      </c>
      <c r="AR174" s="25" t="s">
        <v>131</v>
      </c>
      <c r="AT174" s="25" t="s">
        <v>193</v>
      </c>
      <c r="AU174" s="25" t="s">
        <v>83</v>
      </c>
      <c r="AY174" s="25" t="s">
        <v>189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25" t="s">
        <v>81</v>
      </c>
      <c r="BK174" s="216">
        <f>ROUND(I174*H174,2)</f>
        <v>0</v>
      </c>
      <c r="BL174" s="25" t="s">
        <v>131</v>
      </c>
      <c r="BM174" s="25" t="s">
        <v>841</v>
      </c>
    </row>
    <row r="175" spans="2:12" s="1" customFormat="1" ht="6.95" customHeight="1">
      <c r="B175" s="57"/>
      <c r="C175" s="58"/>
      <c r="D175" s="58"/>
      <c r="E175" s="58"/>
      <c r="F175" s="58"/>
      <c r="G175" s="58"/>
      <c r="H175" s="58"/>
      <c r="I175" s="150"/>
      <c r="J175" s="58"/>
      <c r="K175" s="58"/>
      <c r="L175" s="62"/>
    </row>
  </sheetData>
  <sheetProtection algorithmName="SHA-512" hashValue="4i1Cl41vAynOWMpoqNmR09T17pAjIJ5FXuu6Ljy+PZcHENHpzfCybnXL8ahZksRo+ycAdNE+FSOKYDG/59+B/A==" saltValue="4rGvy4wSnqk3E/8/yE30Hh1GwyHn1yP4EOd5a4oync0V1OVfqR3JgZ9UJPRjvmDziHpH05swZA+0L3n/fn2L+w==" spinCount="100000" sheet="1" objects="1" scenarios="1" formatColumns="0" formatRows="0" autoFilter="0"/>
  <autoFilter ref="C97:K174"/>
  <mergeCells count="13">
    <mergeCell ref="E90:H90"/>
    <mergeCell ref="G1:H1"/>
    <mergeCell ref="L2:V2"/>
    <mergeCell ref="E49:H49"/>
    <mergeCell ref="E51:H51"/>
    <mergeCell ref="J55:J56"/>
    <mergeCell ref="E86:H86"/>
    <mergeCell ref="E88:H88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95</v>
      </c>
      <c r="G1" s="403" t="s">
        <v>96</v>
      </c>
      <c r="H1" s="403"/>
      <c r="I1" s="125"/>
      <c r="J1" s="124" t="s">
        <v>97</v>
      </c>
      <c r="K1" s="123" t="s">
        <v>98</v>
      </c>
      <c r="L1" s="124" t="s">
        <v>99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5" t="s">
        <v>94</v>
      </c>
    </row>
    <row r="3" spans="2:4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83</v>
      </c>
    </row>
    <row r="4" spans="2:46" ht="36.95" customHeight="1">
      <c r="B4" s="29"/>
      <c r="C4" s="30"/>
      <c r="D4" s="31" t="s">
        <v>106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16.5" customHeight="1">
      <c r="B7" s="29"/>
      <c r="C7" s="30"/>
      <c r="D7" s="30"/>
      <c r="E7" s="395" t="str">
        <f>'Rekapitulace stavby'!K6</f>
        <v>FVE na střeše objektu PRAGOKOVO s.r.o.</v>
      </c>
      <c r="F7" s="396"/>
      <c r="G7" s="396"/>
      <c r="H7" s="396"/>
      <c r="I7" s="128"/>
      <c r="J7" s="30"/>
      <c r="K7" s="32"/>
    </row>
    <row r="8" spans="2:11" s="1" customFormat="1" ht="13.5">
      <c r="B8" s="42"/>
      <c r="C8" s="43"/>
      <c r="D8" s="38" t="s">
        <v>114</v>
      </c>
      <c r="E8" s="43"/>
      <c r="F8" s="43"/>
      <c r="G8" s="43"/>
      <c r="H8" s="43"/>
      <c r="I8" s="129"/>
      <c r="J8" s="43"/>
      <c r="K8" s="46"/>
    </row>
    <row r="9" spans="2:11" s="1" customFormat="1" ht="36.95" customHeight="1">
      <c r="B9" s="42"/>
      <c r="C9" s="43"/>
      <c r="D9" s="43"/>
      <c r="E9" s="398" t="s">
        <v>666</v>
      </c>
      <c r="F9" s="397"/>
      <c r="G9" s="397"/>
      <c r="H9" s="397"/>
      <c r="I9" s="129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9"/>
      <c r="J10" s="43"/>
      <c r="K10" s="46"/>
    </row>
    <row r="11" spans="2:11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30" t="s">
        <v>22</v>
      </c>
      <c r="J11" s="36" t="s">
        <v>21</v>
      </c>
      <c r="K11" s="46"/>
    </row>
    <row r="12" spans="2:11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30" t="s">
        <v>25</v>
      </c>
      <c r="J12" s="131" t="str">
        <f>'Rekapitulace stavby'!AN8</f>
        <v>21. 9. 2018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9"/>
      <c r="J13" s="43"/>
      <c r="K13" s="46"/>
    </row>
    <row r="14" spans="2:11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30" t="s">
        <v>28</v>
      </c>
      <c r="J14" s="36" t="str">
        <f>IF('Rekapitulace stavby'!AN10="","",'Rekapitulace stavby'!AN10)</f>
        <v/>
      </c>
      <c r="K14" s="46"/>
    </row>
    <row r="15" spans="2:11" s="1" customFormat="1" ht="18" customHeight="1">
      <c r="B15" s="42"/>
      <c r="C15" s="43"/>
      <c r="D15" s="43"/>
      <c r="E15" s="36" t="str">
        <f>IF('Rekapitulace stavby'!E11="","",'Rekapitulace stavby'!E11)</f>
        <v xml:space="preserve"> </v>
      </c>
      <c r="F15" s="43"/>
      <c r="G15" s="43"/>
      <c r="H15" s="43"/>
      <c r="I15" s="130" t="s">
        <v>30</v>
      </c>
      <c r="J15" s="36" t="str">
        <f>IF('Rekapitulace stavby'!AN11="","",'Rekapitulace stavby'!AN11)</f>
        <v/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9"/>
      <c r="J16" s="43"/>
      <c r="K16" s="46"/>
    </row>
    <row r="17" spans="2:11" s="1" customFormat="1" ht="14.45" customHeight="1">
      <c r="B17" s="42"/>
      <c r="C17" s="43"/>
      <c r="D17" s="38" t="s">
        <v>31</v>
      </c>
      <c r="E17" s="43"/>
      <c r="F17" s="43"/>
      <c r="G17" s="43"/>
      <c r="H17" s="43"/>
      <c r="I17" s="130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30" t="s">
        <v>30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9"/>
      <c r="J19" s="43"/>
      <c r="K19" s="46"/>
    </row>
    <row r="20" spans="2:11" s="1" customFormat="1" ht="14.45" customHeight="1">
      <c r="B20" s="42"/>
      <c r="C20" s="43"/>
      <c r="D20" s="38" t="s">
        <v>33</v>
      </c>
      <c r="E20" s="43"/>
      <c r="F20" s="43"/>
      <c r="G20" s="43"/>
      <c r="H20" s="43"/>
      <c r="I20" s="130" t="s">
        <v>28</v>
      </c>
      <c r="J20" s="36" t="s">
        <v>34</v>
      </c>
      <c r="K20" s="46"/>
    </row>
    <row r="21" spans="2:11" s="1" customFormat="1" ht="18" customHeight="1">
      <c r="B21" s="42"/>
      <c r="C21" s="43"/>
      <c r="D21" s="43"/>
      <c r="E21" s="36" t="s">
        <v>35</v>
      </c>
      <c r="F21" s="43"/>
      <c r="G21" s="43"/>
      <c r="H21" s="43"/>
      <c r="I21" s="130" t="s">
        <v>30</v>
      </c>
      <c r="J21" s="36" t="s">
        <v>36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9"/>
      <c r="J22" s="43"/>
      <c r="K22" s="46"/>
    </row>
    <row r="23" spans="2:11" s="1" customFormat="1" ht="14.45" customHeight="1">
      <c r="B23" s="42"/>
      <c r="C23" s="43"/>
      <c r="D23" s="38" t="s">
        <v>38</v>
      </c>
      <c r="E23" s="43"/>
      <c r="F23" s="43"/>
      <c r="G23" s="43"/>
      <c r="H23" s="43"/>
      <c r="I23" s="129"/>
      <c r="J23" s="43"/>
      <c r="K23" s="46"/>
    </row>
    <row r="24" spans="2:11" s="7" customFormat="1" ht="16.5" customHeight="1">
      <c r="B24" s="132"/>
      <c r="C24" s="133"/>
      <c r="D24" s="133"/>
      <c r="E24" s="383" t="s">
        <v>21</v>
      </c>
      <c r="F24" s="383"/>
      <c r="G24" s="383"/>
      <c r="H24" s="383"/>
      <c r="I24" s="134"/>
      <c r="J24" s="133"/>
      <c r="K24" s="135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9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6"/>
      <c r="J26" s="86"/>
      <c r="K26" s="137"/>
    </row>
    <row r="27" spans="2:11" s="1" customFormat="1" ht="25.35" customHeight="1">
      <c r="B27" s="42"/>
      <c r="C27" s="43"/>
      <c r="D27" s="138" t="s">
        <v>40</v>
      </c>
      <c r="E27" s="43"/>
      <c r="F27" s="43"/>
      <c r="G27" s="43"/>
      <c r="H27" s="43"/>
      <c r="I27" s="129"/>
      <c r="J27" s="139">
        <f>ROUND(J81,2)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6"/>
      <c r="J28" s="86"/>
      <c r="K28" s="137"/>
    </row>
    <row r="29" spans="2:11" s="1" customFormat="1" ht="14.45" customHeight="1">
      <c r="B29" s="42"/>
      <c r="C29" s="43"/>
      <c r="D29" s="43"/>
      <c r="E29" s="43"/>
      <c r="F29" s="47" t="s">
        <v>42</v>
      </c>
      <c r="G29" s="43"/>
      <c r="H29" s="43"/>
      <c r="I29" s="140" t="s">
        <v>41</v>
      </c>
      <c r="J29" s="47" t="s">
        <v>43</v>
      </c>
      <c r="K29" s="46"/>
    </row>
    <row r="30" spans="2:11" s="1" customFormat="1" ht="14.45" customHeight="1">
      <c r="B30" s="42"/>
      <c r="C30" s="43"/>
      <c r="D30" s="50" t="s">
        <v>44</v>
      </c>
      <c r="E30" s="50" t="s">
        <v>45</v>
      </c>
      <c r="F30" s="141">
        <f>ROUND(SUM(BE81:BE93),2)</f>
        <v>0</v>
      </c>
      <c r="G30" s="43"/>
      <c r="H30" s="43"/>
      <c r="I30" s="142">
        <v>0.21</v>
      </c>
      <c r="J30" s="141">
        <f>ROUND(ROUND((SUM(BE81:BE93)),2)*I30,2)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46</v>
      </c>
      <c r="F31" s="141">
        <f>ROUND(SUM(BF81:BF93),2)</f>
        <v>0</v>
      </c>
      <c r="G31" s="43"/>
      <c r="H31" s="43"/>
      <c r="I31" s="142">
        <v>0.15</v>
      </c>
      <c r="J31" s="141">
        <f>ROUND(ROUND((SUM(BF81:BF93)),2)*I31,2)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47</v>
      </c>
      <c r="F32" s="141">
        <f>ROUND(SUM(BG81:BG93),2)</f>
        <v>0</v>
      </c>
      <c r="G32" s="43"/>
      <c r="H32" s="43"/>
      <c r="I32" s="142">
        <v>0.21</v>
      </c>
      <c r="J32" s="141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48</v>
      </c>
      <c r="F33" s="141">
        <f>ROUND(SUM(BH81:BH93),2)</f>
        <v>0</v>
      </c>
      <c r="G33" s="43"/>
      <c r="H33" s="43"/>
      <c r="I33" s="142">
        <v>0.15</v>
      </c>
      <c r="J33" s="141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49</v>
      </c>
      <c r="F34" s="141">
        <f>ROUND(SUM(BI81:BI93),2)</f>
        <v>0</v>
      </c>
      <c r="G34" s="43"/>
      <c r="H34" s="43"/>
      <c r="I34" s="142">
        <v>0</v>
      </c>
      <c r="J34" s="141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9"/>
      <c r="J35" s="43"/>
      <c r="K35" s="46"/>
    </row>
    <row r="36" spans="2:11" s="1" customFormat="1" ht="25.35" customHeight="1">
      <c r="B36" s="42"/>
      <c r="C36" s="143"/>
      <c r="D36" s="144" t="s">
        <v>50</v>
      </c>
      <c r="E36" s="80"/>
      <c r="F36" s="80"/>
      <c r="G36" s="145" t="s">
        <v>51</v>
      </c>
      <c r="H36" s="146" t="s">
        <v>52</v>
      </c>
      <c r="I36" s="147"/>
      <c r="J36" s="148">
        <f>SUM(J27:J34)</f>
        <v>0</v>
      </c>
      <c r="K36" s="149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50"/>
      <c r="J37" s="58"/>
      <c r="K37" s="59"/>
    </row>
    <row r="41" spans="2:11" s="1" customFormat="1" ht="6.95" customHeight="1">
      <c r="B41" s="151"/>
      <c r="C41" s="152"/>
      <c r="D41" s="152"/>
      <c r="E41" s="152"/>
      <c r="F41" s="152"/>
      <c r="G41" s="152"/>
      <c r="H41" s="152"/>
      <c r="I41" s="153"/>
      <c r="J41" s="152"/>
      <c r="K41" s="154"/>
    </row>
    <row r="42" spans="2:11" s="1" customFormat="1" ht="36.95" customHeight="1">
      <c r="B42" s="42"/>
      <c r="C42" s="31" t="s">
        <v>138</v>
      </c>
      <c r="D42" s="43"/>
      <c r="E42" s="43"/>
      <c r="F42" s="43"/>
      <c r="G42" s="43"/>
      <c r="H42" s="43"/>
      <c r="I42" s="129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9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9"/>
      <c r="J44" s="43"/>
      <c r="K44" s="46"/>
    </row>
    <row r="45" spans="2:11" s="1" customFormat="1" ht="16.5" customHeight="1">
      <c r="B45" s="42"/>
      <c r="C45" s="43"/>
      <c r="D45" s="43"/>
      <c r="E45" s="395" t="str">
        <f>E7</f>
        <v>FVE na střeše objektu PRAGOKOVO s.r.o.</v>
      </c>
      <c r="F45" s="396"/>
      <c r="G45" s="396"/>
      <c r="H45" s="396"/>
      <c r="I45" s="129"/>
      <c r="J45" s="43"/>
      <c r="K45" s="46"/>
    </row>
    <row r="46" spans="2:11" s="1" customFormat="1" ht="14.45" customHeight="1">
      <c r="B46" s="42"/>
      <c r="C46" s="38" t="s">
        <v>114</v>
      </c>
      <c r="D46" s="43"/>
      <c r="E46" s="43"/>
      <c r="F46" s="43"/>
      <c r="G46" s="43"/>
      <c r="H46" s="43"/>
      <c r="I46" s="129"/>
      <c r="J46" s="43"/>
      <c r="K46" s="46"/>
    </row>
    <row r="47" spans="2:11" s="1" customFormat="1" ht="17.25" customHeight="1">
      <c r="B47" s="42"/>
      <c r="C47" s="43"/>
      <c r="D47" s="43"/>
      <c r="E47" s="398" t="str">
        <f>E9</f>
        <v>VRN - Vedlejší rozpočtové náklady</v>
      </c>
      <c r="F47" s="397"/>
      <c r="G47" s="397"/>
      <c r="H47" s="397"/>
      <c r="I47" s="129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9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>Hejtmánkovice</v>
      </c>
      <c r="G49" s="43"/>
      <c r="H49" s="43"/>
      <c r="I49" s="130" t="s">
        <v>25</v>
      </c>
      <c r="J49" s="131" t="str">
        <f>IF(J12="","",J12)</f>
        <v>21. 9. 2018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9"/>
      <c r="J50" s="43"/>
      <c r="K50" s="46"/>
    </row>
    <row r="51" spans="2:11" s="1" customFormat="1" ht="13.5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30" t="s">
        <v>33</v>
      </c>
      <c r="J51" s="383" t="str">
        <f>E21</f>
        <v>INS spol. s r.o.</v>
      </c>
      <c r="K51" s="46"/>
    </row>
    <row r="52" spans="2:11" s="1" customFormat="1" ht="14.45" customHeight="1">
      <c r="B52" s="42"/>
      <c r="C52" s="38" t="s">
        <v>31</v>
      </c>
      <c r="D52" s="43"/>
      <c r="E52" s="43"/>
      <c r="F52" s="36" t="str">
        <f>IF(E18="","",E18)</f>
        <v/>
      </c>
      <c r="G52" s="43"/>
      <c r="H52" s="43"/>
      <c r="I52" s="129"/>
      <c r="J52" s="399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9"/>
      <c r="J53" s="43"/>
      <c r="K53" s="46"/>
    </row>
    <row r="54" spans="2:11" s="1" customFormat="1" ht="29.25" customHeight="1">
      <c r="B54" s="42"/>
      <c r="C54" s="155" t="s">
        <v>139</v>
      </c>
      <c r="D54" s="143"/>
      <c r="E54" s="143"/>
      <c r="F54" s="143"/>
      <c r="G54" s="143"/>
      <c r="H54" s="143"/>
      <c r="I54" s="156"/>
      <c r="J54" s="157" t="s">
        <v>140</v>
      </c>
      <c r="K54" s="158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9"/>
      <c r="J55" s="43"/>
      <c r="K55" s="46"/>
    </row>
    <row r="56" spans="2:47" s="1" customFormat="1" ht="29.25" customHeight="1">
      <c r="B56" s="42"/>
      <c r="C56" s="159" t="s">
        <v>141</v>
      </c>
      <c r="D56" s="43"/>
      <c r="E56" s="43"/>
      <c r="F56" s="43"/>
      <c r="G56" s="43"/>
      <c r="H56" s="43"/>
      <c r="I56" s="129"/>
      <c r="J56" s="139">
        <f>J81</f>
        <v>0</v>
      </c>
      <c r="K56" s="46"/>
      <c r="AU56" s="25" t="s">
        <v>142</v>
      </c>
    </row>
    <row r="57" spans="2:11" s="8" customFormat="1" ht="24.95" customHeight="1">
      <c r="B57" s="160"/>
      <c r="C57" s="161"/>
      <c r="D57" s="162" t="s">
        <v>666</v>
      </c>
      <c r="E57" s="163"/>
      <c r="F57" s="163"/>
      <c r="G57" s="163"/>
      <c r="H57" s="163"/>
      <c r="I57" s="164"/>
      <c r="J57" s="165">
        <f>J82</f>
        <v>0</v>
      </c>
      <c r="K57" s="166"/>
    </row>
    <row r="58" spans="2:11" s="9" customFormat="1" ht="19.9" customHeight="1">
      <c r="B58" s="167"/>
      <c r="C58" s="168"/>
      <c r="D58" s="169" t="s">
        <v>667</v>
      </c>
      <c r="E58" s="170"/>
      <c r="F58" s="170"/>
      <c r="G58" s="170"/>
      <c r="H58" s="170"/>
      <c r="I58" s="171"/>
      <c r="J58" s="172">
        <f>J83</f>
        <v>0</v>
      </c>
      <c r="K58" s="173"/>
    </row>
    <row r="59" spans="2:11" s="9" customFormat="1" ht="19.9" customHeight="1">
      <c r="B59" s="167"/>
      <c r="C59" s="168"/>
      <c r="D59" s="169" t="s">
        <v>842</v>
      </c>
      <c r="E59" s="170"/>
      <c r="F59" s="170"/>
      <c r="G59" s="170"/>
      <c r="H59" s="170"/>
      <c r="I59" s="171"/>
      <c r="J59" s="172">
        <f>J86</f>
        <v>0</v>
      </c>
      <c r="K59" s="173"/>
    </row>
    <row r="60" spans="2:11" s="9" customFormat="1" ht="19.9" customHeight="1">
      <c r="B60" s="167"/>
      <c r="C60" s="168"/>
      <c r="D60" s="169" t="s">
        <v>669</v>
      </c>
      <c r="E60" s="170"/>
      <c r="F60" s="170"/>
      <c r="G60" s="170"/>
      <c r="H60" s="170"/>
      <c r="I60" s="171"/>
      <c r="J60" s="172">
        <f>J88</f>
        <v>0</v>
      </c>
      <c r="K60" s="173"/>
    </row>
    <row r="61" spans="2:11" s="9" customFormat="1" ht="19.9" customHeight="1">
      <c r="B61" s="167"/>
      <c r="C61" s="168"/>
      <c r="D61" s="169" t="s">
        <v>671</v>
      </c>
      <c r="E61" s="170"/>
      <c r="F61" s="170"/>
      <c r="G61" s="170"/>
      <c r="H61" s="170"/>
      <c r="I61" s="171"/>
      <c r="J61" s="172">
        <f>J92</f>
        <v>0</v>
      </c>
      <c r="K61" s="173"/>
    </row>
    <row r="62" spans="2:11" s="1" customFormat="1" ht="21.75" customHeight="1">
      <c r="B62" s="42"/>
      <c r="C62" s="43"/>
      <c r="D62" s="43"/>
      <c r="E62" s="43"/>
      <c r="F62" s="43"/>
      <c r="G62" s="43"/>
      <c r="H62" s="43"/>
      <c r="I62" s="129"/>
      <c r="J62" s="43"/>
      <c r="K62" s="46"/>
    </row>
    <row r="63" spans="2:11" s="1" customFormat="1" ht="6.95" customHeight="1">
      <c r="B63" s="57"/>
      <c r="C63" s="58"/>
      <c r="D63" s="58"/>
      <c r="E63" s="58"/>
      <c r="F63" s="58"/>
      <c r="G63" s="58"/>
      <c r="H63" s="58"/>
      <c r="I63" s="150"/>
      <c r="J63" s="58"/>
      <c r="K63" s="59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53"/>
      <c r="J67" s="61"/>
      <c r="K67" s="61"/>
      <c r="L67" s="62"/>
    </row>
    <row r="68" spans="2:12" s="1" customFormat="1" ht="36.95" customHeight="1">
      <c r="B68" s="42"/>
      <c r="C68" s="63" t="s">
        <v>173</v>
      </c>
      <c r="D68" s="64"/>
      <c r="E68" s="64"/>
      <c r="F68" s="64"/>
      <c r="G68" s="64"/>
      <c r="H68" s="64"/>
      <c r="I68" s="174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74"/>
      <c r="J69" s="64"/>
      <c r="K69" s="64"/>
      <c r="L69" s="62"/>
    </row>
    <row r="70" spans="2:12" s="1" customFormat="1" ht="14.45" customHeight="1">
      <c r="B70" s="42"/>
      <c r="C70" s="66" t="s">
        <v>18</v>
      </c>
      <c r="D70" s="64"/>
      <c r="E70" s="64"/>
      <c r="F70" s="64"/>
      <c r="G70" s="64"/>
      <c r="H70" s="64"/>
      <c r="I70" s="174"/>
      <c r="J70" s="64"/>
      <c r="K70" s="64"/>
      <c r="L70" s="62"/>
    </row>
    <row r="71" spans="2:12" s="1" customFormat="1" ht="16.5" customHeight="1">
      <c r="B71" s="42"/>
      <c r="C71" s="64"/>
      <c r="D71" s="64"/>
      <c r="E71" s="400" t="str">
        <f>E7</f>
        <v>FVE na střeše objektu PRAGOKOVO s.r.o.</v>
      </c>
      <c r="F71" s="401"/>
      <c r="G71" s="401"/>
      <c r="H71" s="401"/>
      <c r="I71" s="174"/>
      <c r="J71" s="64"/>
      <c r="K71" s="64"/>
      <c r="L71" s="62"/>
    </row>
    <row r="72" spans="2:12" s="1" customFormat="1" ht="14.45" customHeight="1">
      <c r="B72" s="42"/>
      <c r="C72" s="66" t="s">
        <v>114</v>
      </c>
      <c r="D72" s="64"/>
      <c r="E72" s="64"/>
      <c r="F72" s="64"/>
      <c r="G72" s="64"/>
      <c r="H72" s="64"/>
      <c r="I72" s="174"/>
      <c r="J72" s="64"/>
      <c r="K72" s="64"/>
      <c r="L72" s="62"/>
    </row>
    <row r="73" spans="2:12" s="1" customFormat="1" ht="17.25" customHeight="1">
      <c r="B73" s="42"/>
      <c r="C73" s="64"/>
      <c r="D73" s="64"/>
      <c r="E73" s="390" t="str">
        <f>E9</f>
        <v>VRN - Vedlejší rozpočtové náklady</v>
      </c>
      <c r="F73" s="402"/>
      <c r="G73" s="402"/>
      <c r="H73" s="402"/>
      <c r="I73" s="174"/>
      <c r="J73" s="64"/>
      <c r="K73" s="64"/>
      <c r="L73" s="62"/>
    </row>
    <row r="74" spans="2:12" s="1" customFormat="1" ht="6.95" customHeight="1">
      <c r="B74" s="42"/>
      <c r="C74" s="64"/>
      <c r="D74" s="64"/>
      <c r="E74" s="64"/>
      <c r="F74" s="64"/>
      <c r="G74" s="64"/>
      <c r="H74" s="64"/>
      <c r="I74" s="174"/>
      <c r="J74" s="64"/>
      <c r="K74" s="64"/>
      <c r="L74" s="62"/>
    </row>
    <row r="75" spans="2:12" s="1" customFormat="1" ht="18" customHeight="1">
      <c r="B75" s="42"/>
      <c r="C75" s="66" t="s">
        <v>23</v>
      </c>
      <c r="D75" s="64"/>
      <c r="E75" s="64"/>
      <c r="F75" s="177" t="str">
        <f>F12</f>
        <v>Hejtmánkovice</v>
      </c>
      <c r="G75" s="64"/>
      <c r="H75" s="64"/>
      <c r="I75" s="178" t="s">
        <v>25</v>
      </c>
      <c r="J75" s="74" t="str">
        <f>IF(J12="","",J12)</f>
        <v>21. 9. 2018</v>
      </c>
      <c r="K75" s="64"/>
      <c r="L75" s="62"/>
    </row>
    <row r="76" spans="2:12" s="1" customFormat="1" ht="6.95" customHeight="1">
      <c r="B76" s="42"/>
      <c r="C76" s="64"/>
      <c r="D76" s="64"/>
      <c r="E76" s="64"/>
      <c r="F76" s="64"/>
      <c r="G76" s="64"/>
      <c r="H76" s="64"/>
      <c r="I76" s="174"/>
      <c r="J76" s="64"/>
      <c r="K76" s="64"/>
      <c r="L76" s="62"/>
    </row>
    <row r="77" spans="2:12" s="1" customFormat="1" ht="13.5">
      <c r="B77" s="42"/>
      <c r="C77" s="66" t="s">
        <v>27</v>
      </c>
      <c r="D77" s="64"/>
      <c r="E77" s="64"/>
      <c r="F77" s="177" t="str">
        <f>E15</f>
        <v xml:space="preserve"> </v>
      </c>
      <c r="G77" s="64"/>
      <c r="H77" s="64"/>
      <c r="I77" s="178" t="s">
        <v>33</v>
      </c>
      <c r="J77" s="177" t="str">
        <f>E21</f>
        <v>INS spol. s r.o.</v>
      </c>
      <c r="K77" s="64"/>
      <c r="L77" s="62"/>
    </row>
    <row r="78" spans="2:12" s="1" customFormat="1" ht="14.45" customHeight="1">
      <c r="B78" s="42"/>
      <c r="C78" s="66" t="s">
        <v>31</v>
      </c>
      <c r="D78" s="64"/>
      <c r="E78" s="64"/>
      <c r="F78" s="177" t="str">
        <f>IF(E18="","",E18)</f>
        <v/>
      </c>
      <c r="G78" s="64"/>
      <c r="H78" s="64"/>
      <c r="I78" s="174"/>
      <c r="J78" s="64"/>
      <c r="K78" s="64"/>
      <c r="L78" s="62"/>
    </row>
    <row r="79" spans="2:12" s="1" customFormat="1" ht="10.35" customHeight="1">
      <c r="B79" s="42"/>
      <c r="C79" s="64"/>
      <c r="D79" s="64"/>
      <c r="E79" s="64"/>
      <c r="F79" s="64"/>
      <c r="G79" s="64"/>
      <c r="H79" s="64"/>
      <c r="I79" s="174"/>
      <c r="J79" s="64"/>
      <c r="K79" s="64"/>
      <c r="L79" s="62"/>
    </row>
    <row r="80" spans="2:20" s="10" customFormat="1" ht="29.25" customHeight="1">
      <c r="B80" s="179"/>
      <c r="C80" s="180" t="s">
        <v>174</v>
      </c>
      <c r="D80" s="181" t="s">
        <v>59</v>
      </c>
      <c r="E80" s="181" t="s">
        <v>55</v>
      </c>
      <c r="F80" s="181" t="s">
        <v>175</v>
      </c>
      <c r="G80" s="181" t="s">
        <v>176</v>
      </c>
      <c r="H80" s="181" t="s">
        <v>177</v>
      </c>
      <c r="I80" s="182" t="s">
        <v>178</v>
      </c>
      <c r="J80" s="181" t="s">
        <v>140</v>
      </c>
      <c r="K80" s="183" t="s">
        <v>179</v>
      </c>
      <c r="L80" s="184"/>
      <c r="M80" s="82" t="s">
        <v>180</v>
      </c>
      <c r="N80" s="83" t="s">
        <v>44</v>
      </c>
      <c r="O80" s="83" t="s">
        <v>181</v>
      </c>
      <c r="P80" s="83" t="s">
        <v>182</v>
      </c>
      <c r="Q80" s="83" t="s">
        <v>183</v>
      </c>
      <c r="R80" s="83" t="s">
        <v>184</v>
      </c>
      <c r="S80" s="83" t="s">
        <v>185</v>
      </c>
      <c r="T80" s="84" t="s">
        <v>186</v>
      </c>
    </row>
    <row r="81" spans="2:63" s="1" customFormat="1" ht="29.25" customHeight="1">
      <c r="B81" s="42"/>
      <c r="C81" s="88" t="s">
        <v>141</v>
      </c>
      <c r="D81" s="64"/>
      <c r="E81" s="64"/>
      <c r="F81" s="64"/>
      <c r="G81" s="64"/>
      <c r="H81" s="64"/>
      <c r="I81" s="174"/>
      <c r="J81" s="185">
        <f>BK81</f>
        <v>0</v>
      </c>
      <c r="K81" s="64"/>
      <c r="L81" s="62"/>
      <c r="M81" s="85"/>
      <c r="N81" s="86"/>
      <c r="O81" s="86"/>
      <c r="P81" s="186">
        <f>P82</f>
        <v>0</v>
      </c>
      <c r="Q81" s="86"/>
      <c r="R81" s="186">
        <f>R82</f>
        <v>0</v>
      </c>
      <c r="S81" s="86"/>
      <c r="T81" s="187">
        <f>T82</f>
        <v>0</v>
      </c>
      <c r="AT81" s="25" t="s">
        <v>73</v>
      </c>
      <c r="AU81" s="25" t="s">
        <v>142</v>
      </c>
      <c r="BK81" s="188">
        <f>BK82</f>
        <v>0</v>
      </c>
    </row>
    <row r="82" spans="2:63" s="11" customFormat="1" ht="37.35" customHeight="1">
      <c r="B82" s="189"/>
      <c r="C82" s="190"/>
      <c r="D82" s="191" t="s">
        <v>73</v>
      </c>
      <c r="E82" s="192" t="s">
        <v>92</v>
      </c>
      <c r="F82" s="192" t="s">
        <v>93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P83+P86+P88+P92</f>
        <v>0</v>
      </c>
      <c r="Q82" s="197"/>
      <c r="R82" s="198">
        <f>R83+R86+R88+R92</f>
        <v>0</v>
      </c>
      <c r="S82" s="197"/>
      <c r="T82" s="199">
        <f>T83+T86+T88+T92</f>
        <v>0</v>
      </c>
      <c r="AR82" s="200" t="s">
        <v>222</v>
      </c>
      <c r="AT82" s="201" t="s">
        <v>73</v>
      </c>
      <c r="AU82" s="201" t="s">
        <v>74</v>
      </c>
      <c r="AY82" s="200" t="s">
        <v>189</v>
      </c>
      <c r="BK82" s="202">
        <f>BK83+BK86+BK88+BK92</f>
        <v>0</v>
      </c>
    </row>
    <row r="83" spans="2:63" s="11" customFormat="1" ht="19.9" customHeight="1">
      <c r="B83" s="189"/>
      <c r="C83" s="190"/>
      <c r="D83" s="191" t="s">
        <v>73</v>
      </c>
      <c r="E83" s="203" t="s">
        <v>806</v>
      </c>
      <c r="F83" s="203" t="s">
        <v>807</v>
      </c>
      <c r="G83" s="190"/>
      <c r="H83" s="190"/>
      <c r="I83" s="193"/>
      <c r="J83" s="204">
        <f>BK83</f>
        <v>0</v>
      </c>
      <c r="K83" s="190"/>
      <c r="L83" s="195"/>
      <c r="M83" s="196"/>
      <c r="N83" s="197"/>
      <c r="O83" s="197"/>
      <c r="P83" s="198">
        <f>SUM(P84:P85)</f>
        <v>0</v>
      </c>
      <c r="Q83" s="197"/>
      <c r="R83" s="198">
        <f>SUM(R84:R85)</f>
        <v>0</v>
      </c>
      <c r="S83" s="197"/>
      <c r="T83" s="199">
        <f>SUM(T84:T85)</f>
        <v>0</v>
      </c>
      <c r="AR83" s="200" t="s">
        <v>222</v>
      </c>
      <c r="AT83" s="201" t="s">
        <v>73</v>
      </c>
      <c r="AU83" s="201" t="s">
        <v>81</v>
      </c>
      <c r="AY83" s="200" t="s">
        <v>189</v>
      </c>
      <c r="BK83" s="202">
        <f>SUM(BK84:BK85)</f>
        <v>0</v>
      </c>
    </row>
    <row r="84" spans="2:65" s="1" customFormat="1" ht="25.5" customHeight="1">
      <c r="B84" s="42"/>
      <c r="C84" s="205" t="s">
        <v>81</v>
      </c>
      <c r="D84" s="205" t="s">
        <v>193</v>
      </c>
      <c r="E84" s="206" t="s">
        <v>843</v>
      </c>
      <c r="F84" s="207" t="s">
        <v>844</v>
      </c>
      <c r="G84" s="208" t="s">
        <v>484</v>
      </c>
      <c r="H84" s="209">
        <v>1</v>
      </c>
      <c r="I84" s="210"/>
      <c r="J84" s="211">
        <f>ROUND(I84*H84,2)</f>
        <v>0</v>
      </c>
      <c r="K84" s="207" t="s">
        <v>21</v>
      </c>
      <c r="L84" s="62"/>
      <c r="M84" s="212" t="s">
        <v>21</v>
      </c>
      <c r="N84" s="213" t="s">
        <v>45</v>
      </c>
      <c r="O84" s="43"/>
      <c r="P84" s="214">
        <f>O84*H84</f>
        <v>0</v>
      </c>
      <c r="Q84" s="214">
        <v>0</v>
      </c>
      <c r="R84" s="214">
        <f>Q84*H84</f>
        <v>0</v>
      </c>
      <c r="S84" s="214">
        <v>0</v>
      </c>
      <c r="T84" s="215">
        <f>S84*H84</f>
        <v>0</v>
      </c>
      <c r="AR84" s="25" t="s">
        <v>845</v>
      </c>
      <c r="AT84" s="25" t="s">
        <v>193</v>
      </c>
      <c r="AU84" s="25" t="s">
        <v>83</v>
      </c>
      <c r="AY84" s="25" t="s">
        <v>189</v>
      </c>
      <c r="BE84" s="216">
        <f>IF(N84="základní",J84,0)</f>
        <v>0</v>
      </c>
      <c r="BF84" s="216">
        <f>IF(N84="snížená",J84,0)</f>
        <v>0</v>
      </c>
      <c r="BG84" s="216">
        <f>IF(N84="zákl. přenesená",J84,0)</f>
        <v>0</v>
      </c>
      <c r="BH84" s="216">
        <f>IF(N84="sníž. přenesená",J84,0)</f>
        <v>0</v>
      </c>
      <c r="BI84" s="216">
        <f>IF(N84="nulová",J84,0)</f>
        <v>0</v>
      </c>
      <c r="BJ84" s="25" t="s">
        <v>81</v>
      </c>
      <c r="BK84" s="216">
        <f>ROUND(I84*H84,2)</f>
        <v>0</v>
      </c>
      <c r="BL84" s="25" t="s">
        <v>845</v>
      </c>
      <c r="BM84" s="25" t="s">
        <v>846</v>
      </c>
    </row>
    <row r="85" spans="2:65" s="1" customFormat="1" ht="25.5" customHeight="1">
      <c r="B85" s="42"/>
      <c r="C85" s="205" t="s">
        <v>83</v>
      </c>
      <c r="D85" s="205" t="s">
        <v>193</v>
      </c>
      <c r="E85" s="206" t="s">
        <v>847</v>
      </c>
      <c r="F85" s="207" t="s">
        <v>809</v>
      </c>
      <c r="G85" s="208" t="s">
        <v>484</v>
      </c>
      <c r="H85" s="209">
        <v>1</v>
      </c>
      <c r="I85" s="210"/>
      <c r="J85" s="211">
        <f>ROUND(I85*H85,2)</f>
        <v>0</v>
      </c>
      <c r="K85" s="207" t="s">
        <v>21</v>
      </c>
      <c r="L85" s="62"/>
      <c r="M85" s="212" t="s">
        <v>21</v>
      </c>
      <c r="N85" s="213" t="s">
        <v>45</v>
      </c>
      <c r="O85" s="43"/>
      <c r="P85" s="214">
        <f>O85*H85</f>
        <v>0</v>
      </c>
      <c r="Q85" s="214">
        <v>0</v>
      </c>
      <c r="R85" s="214">
        <f>Q85*H85</f>
        <v>0</v>
      </c>
      <c r="S85" s="214">
        <v>0</v>
      </c>
      <c r="T85" s="215">
        <f>S85*H85</f>
        <v>0</v>
      </c>
      <c r="AR85" s="25" t="s">
        <v>845</v>
      </c>
      <c r="AT85" s="25" t="s">
        <v>193</v>
      </c>
      <c r="AU85" s="25" t="s">
        <v>83</v>
      </c>
      <c r="AY85" s="25" t="s">
        <v>189</v>
      </c>
      <c r="BE85" s="216">
        <f>IF(N85="základní",J85,0)</f>
        <v>0</v>
      </c>
      <c r="BF85" s="216">
        <f>IF(N85="snížená",J85,0)</f>
        <v>0</v>
      </c>
      <c r="BG85" s="216">
        <f>IF(N85="zákl. přenesená",J85,0)</f>
        <v>0</v>
      </c>
      <c r="BH85" s="216">
        <f>IF(N85="sníž. přenesená",J85,0)</f>
        <v>0</v>
      </c>
      <c r="BI85" s="216">
        <f>IF(N85="nulová",J85,0)</f>
        <v>0</v>
      </c>
      <c r="BJ85" s="25" t="s">
        <v>81</v>
      </c>
      <c r="BK85" s="216">
        <f>ROUND(I85*H85,2)</f>
        <v>0</v>
      </c>
      <c r="BL85" s="25" t="s">
        <v>845</v>
      </c>
      <c r="BM85" s="25" t="s">
        <v>848</v>
      </c>
    </row>
    <row r="86" spans="2:63" s="11" customFormat="1" ht="29.85" customHeight="1">
      <c r="B86" s="189"/>
      <c r="C86" s="190"/>
      <c r="D86" s="191" t="s">
        <v>73</v>
      </c>
      <c r="E86" s="203" t="s">
        <v>849</v>
      </c>
      <c r="F86" s="203" t="s">
        <v>850</v>
      </c>
      <c r="G86" s="190"/>
      <c r="H86" s="190"/>
      <c r="I86" s="193"/>
      <c r="J86" s="204">
        <f>BK86</f>
        <v>0</v>
      </c>
      <c r="K86" s="190"/>
      <c r="L86" s="195"/>
      <c r="M86" s="196"/>
      <c r="N86" s="197"/>
      <c r="O86" s="197"/>
      <c r="P86" s="198">
        <f>P87</f>
        <v>0</v>
      </c>
      <c r="Q86" s="197"/>
      <c r="R86" s="198">
        <f>R87</f>
        <v>0</v>
      </c>
      <c r="S86" s="197"/>
      <c r="T86" s="199">
        <f>T87</f>
        <v>0</v>
      </c>
      <c r="AR86" s="200" t="s">
        <v>222</v>
      </c>
      <c r="AT86" s="201" t="s">
        <v>73</v>
      </c>
      <c r="AU86" s="201" t="s">
        <v>81</v>
      </c>
      <c r="AY86" s="200" t="s">
        <v>189</v>
      </c>
      <c r="BK86" s="202">
        <f>BK87</f>
        <v>0</v>
      </c>
    </row>
    <row r="87" spans="2:65" s="1" customFormat="1" ht="16.5" customHeight="1">
      <c r="B87" s="42"/>
      <c r="C87" s="205" t="s">
        <v>101</v>
      </c>
      <c r="D87" s="205" t="s">
        <v>193</v>
      </c>
      <c r="E87" s="206" t="s">
        <v>851</v>
      </c>
      <c r="F87" s="207" t="s">
        <v>850</v>
      </c>
      <c r="G87" s="208" t="s">
        <v>484</v>
      </c>
      <c r="H87" s="209">
        <v>1</v>
      </c>
      <c r="I87" s="210"/>
      <c r="J87" s="211">
        <f>ROUND(I87*H87,2)</f>
        <v>0</v>
      </c>
      <c r="K87" s="207" t="s">
        <v>21</v>
      </c>
      <c r="L87" s="62"/>
      <c r="M87" s="212" t="s">
        <v>21</v>
      </c>
      <c r="N87" s="213" t="s">
        <v>45</v>
      </c>
      <c r="O87" s="43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AR87" s="25" t="s">
        <v>845</v>
      </c>
      <c r="AT87" s="25" t="s">
        <v>193</v>
      </c>
      <c r="AU87" s="25" t="s">
        <v>83</v>
      </c>
      <c r="AY87" s="25" t="s">
        <v>189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25" t="s">
        <v>81</v>
      </c>
      <c r="BK87" s="216">
        <f>ROUND(I87*H87,2)</f>
        <v>0</v>
      </c>
      <c r="BL87" s="25" t="s">
        <v>845</v>
      </c>
      <c r="BM87" s="25" t="s">
        <v>852</v>
      </c>
    </row>
    <row r="88" spans="2:63" s="11" customFormat="1" ht="29.85" customHeight="1">
      <c r="B88" s="189"/>
      <c r="C88" s="190"/>
      <c r="D88" s="191" t="s">
        <v>73</v>
      </c>
      <c r="E88" s="203" t="s">
        <v>816</v>
      </c>
      <c r="F88" s="203" t="s">
        <v>817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SUM(P89:P91)</f>
        <v>0</v>
      </c>
      <c r="Q88" s="197"/>
      <c r="R88" s="198">
        <f>SUM(R89:R91)</f>
        <v>0</v>
      </c>
      <c r="S88" s="197"/>
      <c r="T88" s="199">
        <f>SUM(T89:T91)</f>
        <v>0</v>
      </c>
      <c r="AR88" s="200" t="s">
        <v>222</v>
      </c>
      <c r="AT88" s="201" t="s">
        <v>73</v>
      </c>
      <c r="AU88" s="201" t="s">
        <v>81</v>
      </c>
      <c r="AY88" s="200" t="s">
        <v>189</v>
      </c>
      <c r="BK88" s="202">
        <f>SUM(BK89:BK91)</f>
        <v>0</v>
      </c>
    </row>
    <row r="89" spans="2:65" s="1" customFormat="1" ht="16.5" customHeight="1">
      <c r="B89" s="42"/>
      <c r="C89" s="205" t="s">
        <v>131</v>
      </c>
      <c r="D89" s="205" t="s">
        <v>193</v>
      </c>
      <c r="E89" s="206" t="s">
        <v>853</v>
      </c>
      <c r="F89" s="207" t="s">
        <v>854</v>
      </c>
      <c r="G89" s="208" t="s">
        <v>484</v>
      </c>
      <c r="H89" s="209">
        <v>0</v>
      </c>
      <c r="I89" s="210"/>
      <c r="J89" s="211">
        <f>ROUND(I89*H89,2)</f>
        <v>0</v>
      </c>
      <c r="K89" s="207" t="s">
        <v>21</v>
      </c>
      <c r="L89" s="62"/>
      <c r="M89" s="212" t="s">
        <v>21</v>
      </c>
      <c r="N89" s="213" t="s">
        <v>45</v>
      </c>
      <c r="O89" s="43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AR89" s="25" t="s">
        <v>845</v>
      </c>
      <c r="AT89" s="25" t="s">
        <v>193</v>
      </c>
      <c r="AU89" s="25" t="s">
        <v>83</v>
      </c>
      <c r="AY89" s="25" t="s">
        <v>189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25" t="s">
        <v>81</v>
      </c>
      <c r="BK89" s="216">
        <f>ROUND(I89*H89,2)</f>
        <v>0</v>
      </c>
      <c r="BL89" s="25" t="s">
        <v>845</v>
      </c>
      <c r="BM89" s="25" t="s">
        <v>855</v>
      </c>
    </row>
    <row r="90" spans="2:65" s="1" customFormat="1" ht="16.5" customHeight="1">
      <c r="B90" s="42"/>
      <c r="C90" s="205" t="s">
        <v>222</v>
      </c>
      <c r="D90" s="205" t="s">
        <v>193</v>
      </c>
      <c r="E90" s="206" t="s">
        <v>856</v>
      </c>
      <c r="F90" s="207" t="s">
        <v>857</v>
      </c>
      <c r="G90" s="208" t="s">
        <v>484</v>
      </c>
      <c r="H90" s="209">
        <v>0</v>
      </c>
      <c r="I90" s="210"/>
      <c r="J90" s="211">
        <f>ROUND(I90*H90,2)</f>
        <v>0</v>
      </c>
      <c r="K90" s="207" t="s">
        <v>21</v>
      </c>
      <c r="L90" s="62"/>
      <c r="M90" s="212" t="s">
        <v>21</v>
      </c>
      <c r="N90" s="213" t="s">
        <v>45</v>
      </c>
      <c r="O90" s="43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AR90" s="25" t="s">
        <v>845</v>
      </c>
      <c r="AT90" s="25" t="s">
        <v>193</v>
      </c>
      <c r="AU90" s="25" t="s">
        <v>83</v>
      </c>
      <c r="AY90" s="25" t="s">
        <v>189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25" t="s">
        <v>81</v>
      </c>
      <c r="BK90" s="216">
        <f>ROUND(I90*H90,2)</f>
        <v>0</v>
      </c>
      <c r="BL90" s="25" t="s">
        <v>845</v>
      </c>
      <c r="BM90" s="25" t="s">
        <v>858</v>
      </c>
    </row>
    <row r="91" spans="2:65" s="1" customFormat="1" ht="16.5" customHeight="1">
      <c r="B91" s="42"/>
      <c r="C91" s="205" t="s">
        <v>229</v>
      </c>
      <c r="D91" s="205" t="s">
        <v>193</v>
      </c>
      <c r="E91" s="206" t="s">
        <v>859</v>
      </c>
      <c r="F91" s="207" t="s">
        <v>860</v>
      </c>
      <c r="G91" s="208" t="s">
        <v>484</v>
      </c>
      <c r="H91" s="209">
        <v>0</v>
      </c>
      <c r="I91" s="210"/>
      <c r="J91" s="211">
        <f>ROUND(I91*H91,2)</f>
        <v>0</v>
      </c>
      <c r="K91" s="207" t="s">
        <v>21</v>
      </c>
      <c r="L91" s="62"/>
      <c r="M91" s="212" t="s">
        <v>21</v>
      </c>
      <c r="N91" s="213" t="s">
        <v>45</v>
      </c>
      <c r="O91" s="43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AR91" s="25" t="s">
        <v>845</v>
      </c>
      <c r="AT91" s="25" t="s">
        <v>193</v>
      </c>
      <c r="AU91" s="25" t="s">
        <v>83</v>
      </c>
      <c r="AY91" s="25" t="s">
        <v>189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25" t="s">
        <v>81</v>
      </c>
      <c r="BK91" s="216">
        <f>ROUND(I91*H91,2)</f>
        <v>0</v>
      </c>
      <c r="BL91" s="25" t="s">
        <v>845</v>
      </c>
      <c r="BM91" s="25" t="s">
        <v>861</v>
      </c>
    </row>
    <row r="92" spans="2:63" s="11" customFormat="1" ht="29.85" customHeight="1">
      <c r="B92" s="189"/>
      <c r="C92" s="190"/>
      <c r="D92" s="191" t="s">
        <v>73</v>
      </c>
      <c r="E92" s="203" t="s">
        <v>832</v>
      </c>
      <c r="F92" s="203" t="s">
        <v>833</v>
      </c>
      <c r="G92" s="190"/>
      <c r="H92" s="190"/>
      <c r="I92" s="193"/>
      <c r="J92" s="204">
        <f>BK92</f>
        <v>0</v>
      </c>
      <c r="K92" s="190"/>
      <c r="L92" s="195"/>
      <c r="M92" s="196"/>
      <c r="N92" s="197"/>
      <c r="O92" s="197"/>
      <c r="P92" s="198">
        <f>P93</f>
        <v>0</v>
      </c>
      <c r="Q92" s="197"/>
      <c r="R92" s="198">
        <f>R93</f>
        <v>0</v>
      </c>
      <c r="S92" s="197"/>
      <c r="T92" s="199">
        <f>T93</f>
        <v>0</v>
      </c>
      <c r="AR92" s="200" t="s">
        <v>222</v>
      </c>
      <c r="AT92" s="201" t="s">
        <v>73</v>
      </c>
      <c r="AU92" s="201" t="s">
        <v>81</v>
      </c>
      <c r="AY92" s="200" t="s">
        <v>189</v>
      </c>
      <c r="BK92" s="202">
        <f>BK93</f>
        <v>0</v>
      </c>
    </row>
    <row r="93" spans="2:65" s="1" customFormat="1" ht="16.5" customHeight="1">
      <c r="B93" s="42"/>
      <c r="C93" s="205" t="s">
        <v>236</v>
      </c>
      <c r="D93" s="205" t="s">
        <v>193</v>
      </c>
      <c r="E93" s="206" t="s">
        <v>862</v>
      </c>
      <c r="F93" s="207" t="s">
        <v>863</v>
      </c>
      <c r="G93" s="208" t="s">
        <v>484</v>
      </c>
      <c r="H93" s="209">
        <v>1</v>
      </c>
      <c r="I93" s="210"/>
      <c r="J93" s="211">
        <f>ROUND(I93*H93,2)</f>
        <v>0</v>
      </c>
      <c r="K93" s="207" t="s">
        <v>21</v>
      </c>
      <c r="L93" s="62"/>
      <c r="M93" s="212" t="s">
        <v>21</v>
      </c>
      <c r="N93" s="271" t="s">
        <v>45</v>
      </c>
      <c r="O93" s="272"/>
      <c r="P93" s="273">
        <f>O93*H93</f>
        <v>0</v>
      </c>
      <c r="Q93" s="273">
        <v>0</v>
      </c>
      <c r="R93" s="273">
        <f>Q93*H93</f>
        <v>0</v>
      </c>
      <c r="S93" s="273">
        <v>0</v>
      </c>
      <c r="T93" s="274">
        <f>S93*H93</f>
        <v>0</v>
      </c>
      <c r="AR93" s="25" t="s">
        <v>845</v>
      </c>
      <c r="AT93" s="25" t="s">
        <v>193</v>
      </c>
      <c r="AU93" s="25" t="s">
        <v>83</v>
      </c>
      <c r="AY93" s="25" t="s">
        <v>189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25" t="s">
        <v>81</v>
      </c>
      <c r="BK93" s="216">
        <f>ROUND(I93*H93,2)</f>
        <v>0</v>
      </c>
      <c r="BL93" s="25" t="s">
        <v>845</v>
      </c>
      <c r="BM93" s="25" t="s">
        <v>864</v>
      </c>
    </row>
    <row r="94" spans="2:12" s="1" customFormat="1" ht="6.95" customHeight="1">
      <c r="B94" s="57"/>
      <c r="C94" s="58"/>
      <c r="D94" s="58"/>
      <c r="E94" s="58"/>
      <c r="F94" s="58"/>
      <c r="G94" s="58"/>
      <c r="H94" s="58"/>
      <c r="I94" s="150"/>
      <c r="J94" s="58"/>
      <c r="K94" s="58"/>
      <c r="L94" s="62"/>
    </row>
  </sheetData>
  <sheetProtection algorithmName="SHA-512" hashValue="gzw71K9VeFWBBQUPul39BRQ3c0/z/5rh/O1MiV7gvTx8ob4NeO6Gd3chguSzYMl2p/SBjrpBk80S7QfsoCbjeQ==" saltValue="WOs1aMoYV72uvXa5BVTdZnVG170oZ/vlJm4dPppLlPbLVvbpMl510juYUK/Kq93m+8YYXhmHFh7+PojAoWH6dQ==" spinCount="100000" sheet="1" objects="1" scenarios="1" formatColumns="0" formatRows="0" autoFilter="0"/>
  <autoFilter ref="C80:K93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5" customWidth="1"/>
    <col min="2" max="2" width="1.66796875" style="275" customWidth="1"/>
    <col min="3" max="4" width="5" style="275" customWidth="1"/>
    <col min="5" max="5" width="11.66015625" style="275" customWidth="1"/>
    <col min="6" max="6" width="9.16015625" style="275" customWidth="1"/>
    <col min="7" max="7" width="5" style="275" customWidth="1"/>
    <col min="8" max="8" width="77.83203125" style="275" customWidth="1"/>
    <col min="9" max="10" width="20" style="275" customWidth="1"/>
    <col min="11" max="11" width="1.66796875" style="275" customWidth="1"/>
  </cols>
  <sheetData>
    <row r="1" ht="37.5" customHeight="1"/>
    <row r="2" spans="2:11" ht="7.5" customHeight="1">
      <c r="B2" s="276"/>
      <c r="C2" s="277"/>
      <c r="D2" s="277"/>
      <c r="E2" s="277"/>
      <c r="F2" s="277"/>
      <c r="G2" s="277"/>
      <c r="H2" s="277"/>
      <c r="I2" s="277"/>
      <c r="J2" s="277"/>
      <c r="K2" s="278"/>
    </row>
    <row r="3" spans="2:11" s="16" customFormat="1" ht="45" customHeight="1">
      <c r="B3" s="279"/>
      <c r="C3" s="407" t="s">
        <v>865</v>
      </c>
      <c r="D3" s="407"/>
      <c r="E3" s="407"/>
      <c r="F3" s="407"/>
      <c r="G3" s="407"/>
      <c r="H3" s="407"/>
      <c r="I3" s="407"/>
      <c r="J3" s="407"/>
      <c r="K3" s="280"/>
    </row>
    <row r="4" spans="2:11" ht="25.5" customHeight="1">
      <c r="B4" s="281"/>
      <c r="C4" s="411" t="s">
        <v>866</v>
      </c>
      <c r="D4" s="411"/>
      <c r="E4" s="411"/>
      <c r="F4" s="411"/>
      <c r="G4" s="411"/>
      <c r="H4" s="411"/>
      <c r="I4" s="411"/>
      <c r="J4" s="411"/>
      <c r="K4" s="282"/>
    </row>
    <row r="5" spans="2:11" ht="5.25" customHeight="1">
      <c r="B5" s="281"/>
      <c r="C5" s="283"/>
      <c r="D5" s="283"/>
      <c r="E5" s="283"/>
      <c r="F5" s="283"/>
      <c r="G5" s="283"/>
      <c r="H5" s="283"/>
      <c r="I5" s="283"/>
      <c r="J5" s="283"/>
      <c r="K5" s="282"/>
    </row>
    <row r="6" spans="2:11" ht="15" customHeight="1">
      <c r="B6" s="281"/>
      <c r="C6" s="409" t="s">
        <v>867</v>
      </c>
      <c r="D6" s="409"/>
      <c r="E6" s="409"/>
      <c r="F6" s="409"/>
      <c r="G6" s="409"/>
      <c r="H6" s="409"/>
      <c r="I6" s="409"/>
      <c r="J6" s="409"/>
      <c r="K6" s="282"/>
    </row>
    <row r="7" spans="2:11" ht="15" customHeight="1">
      <c r="B7" s="285"/>
      <c r="C7" s="409" t="s">
        <v>868</v>
      </c>
      <c r="D7" s="409"/>
      <c r="E7" s="409"/>
      <c r="F7" s="409"/>
      <c r="G7" s="409"/>
      <c r="H7" s="409"/>
      <c r="I7" s="409"/>
      <c r="J7" s="409"/>
      <c r="K7" s="282"/>
    </row>
    <row r="8" spans="2:11" ht="12.75" customHeight="1">
      <c r="B8" s="285"/>
      <c r="C8" s="284"/>
      <c r="D8" s="284"/>
      <c r="E8" s="284"/>
      <c r="F8" s="284"/>
      <c r="G8" s="284"/>
      <c r="H8" s="284"/>
      <c r="I8" s="284"/>
      <c r="J8" s="284"/>
      <c r="K8" s="282"/>
    </row>
    <row r="9" spans="2:11" ht="15" customHeight="1">
      <c r="B9" s="285"/>
      <c r="C9" s="409" t="s">
        <v>869</v>
      </c>
      <c r="D9" s="409"/>
      <c r="E9" s="409"/>
      <c r="F9" s="409"/>
      <c r="G9" s="409"/>
      <c r="H9" s="409"/>
      <c r="I9" s="409"/>
      <c r="J9" s="409"/>
      <c r="K9" s="282"/>
    </row>
    <row r="10" spans="2:11" ht="15" customHeight="1">
      <c r="B10" s="285"/>
      <c r="C10" s="284"/>
      <c r="D10" s="409" t="s">
        <v>870</v>
      </c>
      <c r="E10" s="409"/>
      <c r="F10" s="409"/>
      <c r="G10" s="409"/>
      <c r="H10" s="409"/>
      <c r="I10" s="409"/>
      <c r="J10" s="409"/>
      <c r="K10" s="282"/>
    </row>
    <row r="11" spans="2:11" ht="15" customHeight="1">
      <c r="B11" s="285"/>
      <c r="C11" s="286"/>
      <c r="D11" s="409" t="s">
        <v>871</v>
      </c>
      <c r="E11" s="409"/>
      <c r="F11" s="409"/>
      <c r="G11" s="409"/>
      <c r="H11" s="409"/>
      <c r="I11" s="409"/>
      <c r="J11" s="409"/>
      <c r="K11" s="282"/>
    </row>
    <row r="12" spans="2:11" ht="12.75" customHeight="1">
      <c r="B12" s="285"/>
      <c r="C12" s="286"/>
      <c r="D12" s="286"/>
      <c r="E12" s="286"/>
      <c r="F12" s="286"/>
      <c r="G12" s="286"/>
      <c r="H12" s="286"/>
      <c r="I12" s="286"/>
      <c r="J12" s="286"/>
      <c r="K12" s="282"/>
    </row>
    <row r="13" spans="2:11" ht="15" customHeight="1">
      <c r="B13" s="285"/>
      <c r="C13" s="286"/>
      <c r="D13" s="409" t="s">
        <v>872</v>
      </c>
      <c r="E13" s="409"/>
      <c r="F13" s="409"/>
      <c r="G13" s="409"/>
      <c r="H13" s="409"/>
      <c r="I13" s="409"/>
      <c r="J13" s="409"/>
      <c r="K13" s="282"/>
    </row>
    <row r="14" spans="2:11" ht="15" customHeight="1">
      <c r="B14" s="285"/>
      <c r="C14" s="286"/>
      <c r="D14" s="409" t="s">
        <v>873</v>
      </c>
      <c r="E14" s="409"/>
      <c r="F14" s="409"/>
      <c r="G14" s="409"/>
      <c r="H14" s="409"/>
      <c r="I14" s="409"/>
      <c r="J14" s="409"/>
      <c r="K14" s="282"/>
    </row>
    <row r="15" spans="2:11" ht="15" customHeight="1">
      <c r="B15" s="285"/>
      <c r="C15" s="286"/>
      <c r="D15" s="409" t="s">
        <v>874</v>
      </c>
      <c r="E15" s="409"/>
      <c r="F15" s="409"/>
      <c r="G15" s="409"/>
      <c r="H15" s="409"/>
      <c r="I15" s="409"/>
      <c r="J15" s="409"/>
      <c r="K15" s="282"/>
    </row>
    <row r="16" spans="2:11" ht="15" customHeight="1">
      <c r="B16" s="285"/>
      <c r="C16" s="286"/>
      <c r="D16" s="286"/>
      <c r="E16" s="287" t="s">
        <v>80</v>
      </c>
      <c r="F16" s="409" t="s">
        <v>875</v>
      </c>
      <c r="G16" s="409"/>
      <c r="H16" s="409"/>
      <c r="I16" s="409"/>
      <c r="J16" s="409"/>
      <c r="K16" s="282"/>
    </row>
    <row r="17" spans="2:11" ht="15" customHeight="1">
      <c r="B17" s="285"/>
      <c r="C17" s="286"/>
      <c r="D17" s="286"/>
      <c r="E17" s="287" t="s">
        <v>876</v>
      </c>
      <c r="F17" s="409" t="s">
        <v>877</v>
      </c>
      <c r="G17" s="409"/>
      <c r="H17" s="409"/>
      <c r="I17" s="409"/>
      <c r="J17" s="409"/>
      <c r="K17" s="282"/>
    </row>
    <row r="18" spans="2:11" ht="15" customHeight="1">
      <c r="B18" s="285"/>
      <c r="C18" s="286"/>
      <c r="D18" s="286"/>
      <c r="E18" s="287" t="s">
        <v>878</v>
      </c>
      <c r="F18" s="409" t="s">
        <v>879</v>
      </c>
      <c r="G18" s="409"/>
      <c r="H18" s="409"/>
      <c r="I18" s="409"/>
      <c r="J18" s="409"/>
      <c r="K18" s="282"/>
    </row>
    <row r="19" spans="2:11" ht="15" customHeight="1">
      <c r="B19" s="285"/>
      <c r="C19" s="286"/>
      <c r="D19" s="286"/>
      <c r="E19" s="287" t="s">
        <v>880</v>
      </c>
      <c r="F19" s="409" t="s">
        <v>881</v>
      </c>
      <c r="G19" s="409"/>
      <c r="H19" s="409"/>
      <c r="I19" s="409"/>
      <c r="J19" s="409"/>
      <c r="K19" s="282"/>
    </row>
    <row r="20" spans="2:11" ht="15" customHeight="1">
      <c r="B20" s="285"/>
      <c r="C20" s="286"/>
      <c r="D20" s="286"/>
      <c r="E20" s="287" t="s">
        <v>644</v>
      </c>
      <c r="F20" s="409" t="s">
        <v>645</v>
      </c>
      <c r="G20" s="409"/>
      <c r="H20" s="409"/>
      <c r="I20" s="409"/>
      <c r="J20" s="409"/>
      <c r="K20" s="282"/>
    </row>
    <row r="21" spans="2:11" ht="15" customHeight="1">
      <c r="B21" s="285"/>
      <c r="C21" s="286"/>
      <c r="D21" s="286"/>
      <c r="E21" s="287" t="s">
        <v>87</v>
      </c>
      <c r="F21" s="409" t="s">
        <v>882</v>
      </c>
      <c r="G21" s="409"/>
      <c r="H21" s="409"/>
      <c r="I21" s="409"/>
      <c r="J21" s="409"/>
      <c r="K21" s="282"/>
    </row>
    <row r="22" spans="2:11" ht="12.75" customHeight="1">
      <c r="B22" s="285"/>
      <c r="C22" s="286"/>
      <c r="D22" s="286"/>
      <c r="E22" s="286"/>
      <c r="F22" s="286"/>
      <c r="G22" s="286"/>
      <c r="H22" s="286"/>
      <c r="I22" s="286"/>
      <c r="J22" s="286"/>
      <c r="K22" s="282"/>
    </row>
    <row r="23" spans="2:11" ht="15" customHeight="1">
      <c r="B23" s="285"/>
      <c r="C23" s="409" t="s">
        <v>883</v>
      </c>
      <c r="D23" s="409"/>
      <c r="E23" s="409"/>
      <c r="F23" s="409"/>
      <c r="G23" s="409"/>
      <c r="H23" s="409"/>
      <c r="I23" s="409"/>
      <c r="J23" s="409"/>
      <c r="K23" s="282"/>
    </row>
    <row r="24" spans="2:11" ht="15" customHeight="1">
      <c r="B24" s="285"/>
      <c r="C24" s="409" t="s">
        <v>884</v>
      </c>
      <c r="D24" s="409"/>
      <c r="E24" s="409"/>
      <c r="F24" s="409"/>
      <c r="G24" s="409"/>
      <c r="H24" s="409"/>
      <c r="I24" s="409"/>
      <c r="J24" s="409"/>
      <c r="K24" s="282"/>
    </row>
    <row r="25" spans="2:11" ht="15" customHeight="1">
      <c r="B25" s="285"/>
      <c r="C25" s="284"/>
      <c r="D25" s="409" t="s">
        <v>885</v>
      </c>
      <c r="E25" s="409"/>
      <c r="F25" s="409"/>
      <c r="G25" s="409"/>
      <c r="H25" s="409"/>
      <c r="I25" s="409"/>
      <c r="J25" s="409"/>
      <c r="K25" s="282"/>
    </row>
    <row r="26" spans="2:11" ht="15" customHeight="1">
      <c r="B26" s="285"/>
      <c r="C26" s="286"/>
      <c r="D26" s="409" t="s">
        <v>886</v>
      </c>
      <c r="E26" s="409"/>
      <c r="F26" s="409"/>
      <c r="G26" s="409"/>
      <c r="H26" s="409"/>
      <c r="I26" s="409"/>
      <c r="J26" s="409"/>
      <c r="K26" s="282"/>
    </row>
    <row r="27" spans="2:11" ht="12.75" customHeight="1">
      <c r="B27" s="285"/>
      <c r="C27" s="286"/>
      <c r="D27" s="286"/>
      <c r="E27" s="286"/>
      <c r="F27" s="286"/>
      <c r="G27" s="286"/>
      <c r="H27" s="286"/>
      <c r="I27" s="286"/>
      <c r="J27" s="286"/>
      <c r="K27" s="282"/>
    </row>
    <row r="28" spans="2:11" ht="15" customHeight="1">
      <c r="B28" s="285"/>
      <c r="C28" s="286"/>
      <c r="D28" s="409" t="s">
        <v>887</v>
      </c>
      <c r="E28" s="409"/>
      <c r="F28" s="409"/>
      <c r="G28" s="409"/>
      <c r="H28" s="409"/>
      <c r="I28" s="409"/>
      <c r="J28" s="409"/>
      <c r="K28" s="282"/>
    </row>
    <row r="29" spans="2:11" ht="15" customHeight="1">
      <c r="B29" s="285"/>
      <c r="C29" s="286"/>
      <c r="D29" s="409" t="s">
        <v>888</v>
      </c>
      <c r="E29" s="409"/>
      <c r="F29" s="409"/>
      <c r="G29" s="409"/>
      <c r="H29" s="409"/>
      <c r="I29" s="409"/>
      <c r="J29" s="409"/>
      <c r="K29" s="282"/>
    </row>
    <row r="30" spans="2:11" ht="12.75" customHeight="1">
      <c r="B30" s="285"/>
      <c r="C30" s="286"/>
      <c r="D30" s="286"/>
      <c r="E30" s="286"/>
      <c r="F30" s="286"/>
      <c r="G30" s="286"/>
      <c r="H30" s="286"/>
      <c r="I30" s="286"/>
      <c r="J30" s="286"/>
      <c r="K30" s="282"/>
    </row>
    <row r="31" spans="2:11" ht="15" customHeight="1">
      <c r="B31" s="285"/>
      <c r="C31" s="286"/>
      <c r="D31" s="409" t="s">
        <v>889</v>
      </c>
      <c r="E31" s="409"/>
      <c r="F31" s="409"/>
      <c r="G31" s="409"/>
      <c r="H31" s="409"/>
      <c r="I31" s="409"/>
      <c r="J31" s="409"/>
      <c r="K31" s="282"/>
    </row>
    <row r="32" spans="2:11" ht="15" customHeight="1">
      <c r="B32" s="285"/>
      <c r="C32" s="286"/>
      <c r="D32" s="409" t="s">
        <v>890</v>
      </c>
      <c r="E32" s="409"/>
      <c r="F32" s="409"/>
      <c r="G32" s="409"/>
      <c r="H32" s="409"/>
      <c r="I32" s="409"/>
      <c r="J32" s="409"/>
      <c r="K32" s="282"/>
    </row>
    <row r="33" spans="2:11" ht="15" customHeight="1">
      <c r="B33" s="285"/>
      <c r="C33" s="286"/>
      <c r="D33" s="409" t="s">
        <v>891</v>
      </c>
      <c r="E33" s="409"/>
      <c r="F33" s="409"/>
      <c r="G33" s="409"/>
      <c r="H33" s="409"/>
      <c r="I33" s="409"/>
      <c r="J33" s="409"/>
      <c r="K33" s="282"/>
    </row>
    <row r="34" spans="2:11" ht="15" customHeight="1">
      <c r="B34" s="285"/>
      <c r="C34" s="286"/>
      <c r="D34" s="284"/>
      <c r="E34" s="288" t="s">
        <v>174</v>
      </c>
      <c r="F34" s="284"/>
      <c r="G34" s="409" t="s">
        <v>892</v>
      </c>
      <c r="H34" s="409"/>
      <c r="I34" s="409"/>
      <c r="J34" s="409"/>
      <c r="K34" s="282"/>
    </row>
    <row r="35" spans="2:11" ht="30.75" customHeight="1">
      <c r="B35" s="285"/>
      <c r="C35" s="286"/>
      <c r="D35" s="284"/>
      <c r="E35" s="288" t="s">
        <v>893</v>
      </c>
      <c r="F35" s="284"/>
      <c r="G35" s="409" t="s">
        <v>894</v>
      </c>
      <c r="H35" s="409"/>
      <c r="I35" s="409"/>
      <c r="J35" s="409"/>
      <c r="K35" s="282"/>
    </row>
    <row r="36" spans="2:11" ht="15" customHeight="1">
      <c r="B36" s="285"/>
      <c r="C36" s="286"/>
      <c r="D36" s="284"/>
      <c r="E36" s="288" t="s">
        <v>55</v>
      </c>
      <c r="F36" s="284"/>
      <c r="G36" s="409" t="s">
        <v>895</v>
      </c>
      <c r="H36" s="409"/>
      <c r="I36" s="409"/>
      <c r="J36" s="409"/>
      <c r="K36" s="282"/>
    </row>
    <row r="37" spans="2:11" ht="15" customHeight="1">
      <c r="B37" s="285"/>
      <c r="C37" s="286"/>
      <c r="D37" s="284"/>
      <c r="E37" s="288" t="s">
        <v>175</v>
      </c>
      <c r="F37" s="284"/>
      <c r="G37" s="409" t="s">
        <v>896</v>
      </c>
      <c r="H37" s="409"/>
      <c r="I37" s="409"/>
      <c r="J37" s="409"/>
      <c r="K37" s="282"/>
    </row>
    <row r="38" spans="2:11" ht="15" customHeight="1">
      <c r="B38" s="285"/>
      <c r="C38" s="286"/>
      <c r="D38" s="284"/>
      <c r="E38" s="288" t="s">
        <v>176</v>
      </c>
      <c r="F38" s="284"/>
      <c r="G38" s="409" t="s">
        <v>897</v>
      </c>
      <c r="H38" s="409"/>
      <c r="I38" s="409"/>
      <c r="J38" s="409"/>
      <c r="K38" s="282"/>
    </row>
    <row r="39" spans="2:11" ht="15" customHeight="1">
      <c r="B39" s="285"/>
      <c r="C39" s="286"/>
      <c r="D39" s="284"/>
      <c r="E39" s="288" t="s">
        <v>177</v>
      </c>
      <c r="F39" s="284"/>
      <c r="G39" s="409" t="s">
        <v>898</v>
      </c>
      <c r="H39" s="409"/>
      <c r="I39" s="409"/>
      <c r="J39" s="409"/>
      <c r="K39" s="282"/>
    </row>
    <row r="40" spans="2:11" ht="15" customHeight="1">
      <c r="B40" s="285"/>
      <c r="C40" s="286"/>
      <c r="D40" s="284"/>
      <c r="E40" s="288" t="s">
        <v>899</v>
      </c>
      <c r="F40" s="284"/>
      <c r="G40" s="409" t="s">
        <v>900</v>
      </c>
      <c r="H40" s="409"/>
      <c r="I40" s="409"/>
      <c r="J40" s="409"/>
      <c r="K40" s="282"/>
    </row>
    <row r="41" spans="2:11" ht="15" customHeight="1">
      <c r="B41" s="285"/>
      <c r="C41" s="286"/>
      <c r="D41" s="284"/>
      <c r="E41" s="288"/>
      <c r="F41" s="284"/>
      <c r="G41" s="409" t="s">
        <v>901</v>
      </c>
      <c r="H41" s="409"/>
      <c r="I41" s="409"/>
      <c r="J41" s="409"/>
      <c r="K41" s="282"/>
    </row>
    <row r="42" spans="2:11" ht="15" customHeight="1">
      <c r="B42" s="285"/>
      <c r="C42" s="286"/>
      <c r="D42" s="284"/>
      <c r="E42" s="288" t="s">
        <v>902</v>
      </c>
      <c r="F42" s="284"/>
      <c r="G42" s="409" t="s">
        <v>903</v>
      </c>
      <c r="H42" s="409"/>
      <c r="I42" s="409"/>
      <c r="J42" s="409"/>
      <c r="K42" s="282"/>
    </row>
    <row r="43" spans="2:11" ht="15" customHeight="1">
      <c r="B43" s="285"/>
      <c r="C43" s="286"/>
      <c r="D43" s="284"/>
      <c r="E43" s="288" t="s">
        <v>179</v>
      </c>
      <c r="F43" s="284"/>
      <c r="G43" s="409" t="s">
        <v>904</v>
      </c>
      <c r="H43" s="409"/>
      <c r="I43" s="409"/>
      <c r="J43" s="409"/>
      <c r="K43" s="282"/>
    </row>
    <row r="44" spans="2:11" ht="12.75" customHeight="1">
      <c r="B44" s="285"/>
      <c r="C44" s="286"/>
      <c r="D44" s="284"/>
      <c r="E44" s="284"/>
      <c r="F44" s="284"/>
      <c r="G44" s="284"/>
      <c r="H44" s="284"/>
      <c r="I44" s="284"/>
      <c r="J44" s="284"/>
      <c r="K44" s="282"/>
    </row>
    <row r="45" spans="2:11" ht="15" customHeight="1">
      <c r="B45" s="285"/>
      <c r="C45" s="286"/>
      <c r="D45" s="409" t="s">
        <v>905</v>
      </c>
      <c r="E45" s="409"/>
      <c r="F45" s="409"/>
      <c r="G45" s="409"/>
      <c r="H45" s="409"/>
      <c r="I45" s="409"/>
      <c r="J45" s="409"/>
      <c r="K45" s="282"/>
    </row>
    <row r="46" spans="2:11" ht="15" customHeight="1">
      <c r="B46" s="285"/>
      <c r="C46" s="286"/>
      <c r="D46" s="286"/>
      <c r="E46" s="409" t="s">
        <v>906</v>
      </c>
      <c r="F46" s="409"/>
      <c r="G46" s="409"/>
      <c r="H46" s="409"/>
      <c r="I46" s="409"/>
      <c r="J46" s="409"/>
      <c r="K46" s="282"/>
    </row>
    <row r="47" spans="2:11" ht="15" customHeight="1">
      <c r="B47" s="285"/>
      <c r="C47" s="286"/>
      <c r="D47" s="286"/>
      <c r="E47" s="409" t="s">
        <v>907</v>
      </c>
      <c r="F47" s="409"/>
      <c r="G47" s="409"/>
      <c r="H47" s="409"/>
      <c r="I47" s="409"/>
      <c r="J47" s="409"/>
      <c r="K47" s="282"/>
    </row>
    <row r="48" spans="2:11" ht="15" customHeight="1">
      <c r="B48" s="285"/>
      <c r="C48" s="286"/>
      <c r="D48" s="286"/>
      <c r="E48" s="409" t="s">
        <v>908</v>
      </c>
      <c r="F48" s="409"/>
      <c r="G48" s="409"/>
      <c r="H48" s="409"/>
      <c r="I48" s="409"/>
      <c r="J48" s="409"/>
      <c r="K48" s="282"/>
    </row>
    <row r="49" spans="2:11" ht="15" customHeight="1">
      <c r="B49" s="285"/>
      <c r="C49" s="286"/>
      <c r="D49" s="409" t="s">
        <v>909</v>
      </c>
      <c r="E49" s="409"/>
      <c r="F49" s="409"/>
      <c r="G49" s="409"/>
      <c r="H49" s="409"/>
      <c r="I49" s="409"/>
      <c r="J49" s="409"/>
      <c r="K49" s="282"/>
    </row>
    <row r="50" spans="2:11" ht="25.5" customHeight="1">
      <c r="B50" s="281"/>
      <c r="C50" s="411" t="s">
        <v>910</v>
      </c>
      <c r="D50" s="411"/>
      <c r="E50" s="411"/>
      <c r="F50" s="411"/>
      <c r="G50" s="411"/>
      <c r="H50" s="411"/>
      <c r="I50" s="411"/>
      <c r="J50" s="411"/>
      <c r="K50" s="282"/>
    </row>
    <row r="51" spans="2:11" ht="5.25" customHeight="1">
      <c r="B51" s="281"/>
      <c r="C51" s="283"/>
      <c r="D51" s="283"/>
      <c r="E51" s="283"/>
      <c r="F51" s="283"/>
      <c r="G51" s="283"/>
      <c r="H51" s="283"/>
      <c r="I51" s="283"/>
      <c r="J51" s="283"/>
      <c r="K51" s="282"/>
    </row>
    <row r="52" spans="2:11" ht="15" customHeight="1">
      <c r="B52" s="281"/>
      <c r="C52" s="409" t="s">
        <v>911</v>
      </c>
      <c r="D52" s="409"/>
      <c r="E52" s="409"/>
      <c r="F52" s="409"/>
      <c r="G52" s="409"/>
      <c r="H52" s="409"/>
      <c r="I52" s="409"/>
      <c r="J52" s="409"/>
      <c r="K52" s="282"/>
    </row>
    <row r="53" spans="2:11" ht="15" customHeight="1">
      <c r="B53" s="281"/>
      <c r="C53" s="409" t="s">
        <v>912</v>
      </c>
      <c r="D53" s="409"/>
      <c r="E53" s="409"/>
      <c r="F53" s="409"/>
      <c r="G53" s="409"/>
      <c r="H53" s="409"/>
      <c r="I53" s="409"/>
      <c r="J53" s="409"/>
      <c r="K53" s="282"/>
    </row>
    <row r="54" spans="2:11" ht="12.75" customHeight="1">
      <c r="B54" s="281"/>
      <c r="C54" s="284"/>
      <c r="D54" s="284"/>
      <c r="E54" s="284"/>
      <c r="F54" s="284"/>
      <c r="G54" s="284"/>
      <c r="H54" s="284"/>
      <c r="I54" s="284"/>
      <c r="J54" s="284"/>
      <c r="K54" s="282"/>
    </row>
    <row r="55" spans="2:11" ht="15" customHeight="1">
      <c r="B55" s="281"/>
      <c r="C55" s="409" t="s">
        <v>913</v>
      </c>
      <c r="D55" s="409"/>
      <c r="E55" s="409"/>
      <c r="F55" s="409"/>
      <c r="G55" s="409"/>
      <c r="H55" s="409"/>
      <c r="I55" s="409"/>
      <c r="J55" s="409"/>
      <c r="K55" s="282"/>
    </row>
    <row r="56" spans="2:11" ht="15" customHeight="1">
      <c r="B56" s="281"/>
      <c r="C56" s="286"/>
      <c r="D56" s="409" t="s">
        <v>914</v>
      </c>
      <c r="E56" s="409"/>
      <c r="F56" s="409"/>
      <c r="G56" s="409"/>
      <c r="H56" s="409"/>
      <c r="I56" s="409"/>
      <c r="J56" s="409"/>
      <c r="K56" s="282"/>
    </row>
    <row r="57" spans="2:11" ht="15" customHeight="1">
      <c r="B57" s="281"/>
      <c r="C57" s="286"/>
      <c r="D57" s="409" t="s">
        <v>915</v>
      </c>
      <c r="E57" s="409"/>
      <c r="F57" s="409"/>
      <c r="G57" s="409"/>
      <c r="H57" s="409"/>
      <c r="I57" s="409"/>
      <c r="J57" s="409"/>
      <c r="K57" s="282"/>
    </row>
    <row r="58" spans="2:11" ht="15" customHeight="1">
      <c r="B58" s="281"/>
      <c r="C58" s="286"/>
      <c r="D58" s="409" t="s">
        <v>916</v>
      </c>
      <c r="E58" s="409"/>
      <c r="F58" s="409"/>
      <c r="G58" s="409"/>
      <c r="H58" s="409"/>
      <c r="I58" s="409"/>
      <c r="J58" s="409"/>
      <c r="K58" s="282"/>
    </row>
    <row r="59" spans="2:11" ht="15" customHeight="1">
      <c r="B59" s="281"/>
      <c r="C59" s="286"/>
      <c r="D59" s="409" t="s">
        <v>917</v>
      </c>
      <c r="E59" s="409"/>
      <c r="F59" s="409"/>
      <c r="G59" s="409"/>
      <c r="H59" s="409"/>
      <c r="I59" s="409"/>
      <c r="J59" s="409"/>
      <c r="K59" s="282"/>
    </row>
    <row r="60" spans="2:11" ht="15" customHeight="1">
      <c r="B60" s="281"/>
      <c r="C60" s="286"/>
      <c r="D60" s="410" t="s">
        <v>918</v>
      </c>
      <c r="E60" s="410"/>
      <c r="F60" s="410"/>
      <c r="G60" s="410"/>
      <c r="H60" s="410"/>
      <c r="I60" s="410"/>
      <c r="J60" s="410"/>
      <c r="K60" s="282"/>
    </row>
    <row r="61" spans="2:11" ht="15" customHeight="1">
      <c r="B61" s="281"/>
      <c r="C61" s="286"/>
      <c r="D61" s="409" t="s">
        <v>919</v>
      </c>
      <c r="E61" s="409"/>
      <c r="F61" s="409"/>
      <c r="G61" s="409"/>
      <c r="H61" s="409"/>
      <c r="I61" s="409"/>
      <c r="J61" s="409"/>
      <c r="K61" s="282"/>
    </row>
    <row r="62" spans="2:11" ht="12.75" customHeight="1">
      <c r="B62" s="281"/>
      <c r="C62" s="286"/>
      <c r="D62" s="286"/>
      <c r="E62" s="289"/>
      <c r="F62" s="286"/>
      <c r="G62" s="286"/>
      <c r="H62" s="286"/>
      <c r="I62" s="286"/>
      <c r="J62" s="286"/>
      <c r="K62" s="282"/>
    </row>
    <row r="63" spans="2:11" ht="15" customHeight="1">
      <c r="B63" s="281"/>
      <c r="C63" s="286"/>
      <c r="D63" s="409" t="s">
        <v>920</v>
      </c>
      <c r="E63" s="409"/>
      <c r="F63" s="409"/>
      <c r="G63" s="409"/>
      <c r="H63" s="409"/>
      <c r="I63" s="409"/>
      <c r="J63" s="409"/>
      <c r="K63" s="282"/>
    </row>
    <row r="64" spans="2:11" ht="15" customHeight="1">
      <c r="B64" s="281"/>
      <c r="C64" s="286"/>
      <c r="D64" s="410" t="s">
        <v>921</v>
      </c>
      <c r="E64" s="410"/>
      <c r="F64" s="410"/>
      <c r="G64" s="410"/>
      <c r="H64" s="410"/>
      <c r="I64" s="410"/>
      <c r="J64" s="410"/>
      <c r="K64" s="282"/>
    </row>
    <row r="65" spans="2:11" ht="15" customHeight="1">
      <c r="B65" s="281"/>
      <c r="C65" s="286"/>
      <c r="D65" s="409" t="s">
        <v>922</v>
      </c>
      <c r="E65" s="409"/>
      <c r="F65" s="409"/>
      <c r="G65" s="409"/>
      <c r="H65" s="409"/>
      <c r="I65" s="409"/>
      <c r="J65" s="409"/>
      <c r="K65" s="282"/>
    </row>
    <row r="66" spans="2:11" ht="15" customHeight="1">
      <c r="B66" s="281"/>
      <c r="C66" s="286"/>
      <c r="D66" s="409" t="s">
        <v>923</v>
      </c>
      <c r="E66" s="409"/>
      <c r="F66" s="409"/>
      <c r="G66" s="409"/>
      <c r="H66" s="409"/>
      <c r="I66" s="409"/>
      <c r="J66" s="409"/>
      <c r="K66" s="282"/>
    </row>
    <row r="67" spans="2:11" ht="15" customHeight="1">
      <c r="B67" s="281"/>
      <c r="C67" s="286"/>
      <c r="D67" s="409" t="s">
        <v>924</v>
      </c>
      <c r="E67" s="409"/>
      <c r="F67" s="409"/>
      <c r="G67" s="409"/>
      <c r="H67" s="409"/>
      <c r="I67" s="409"/>
      <c r="J67" s="409"/>
      <c r="K67" s="282"/>
    </row>
    <row r="68" spans="2:11" ht="15" customHeight="1">
      <c r="B68" s="281"/>
      <c r="C68" s="286"/>
      <c r="D68" s="409" t="s">
        <v>925</v>
      </c>
      <c r="E68" s="409"/>
      <c r="F68" s="409"/>
      <c r="G68" s="409"/>
      <c r="H68" s="409"/>
      <c r="I68" s="409"/>
      <c r="J68" s="409"/>
      <c r="K68" s="282"/>
    </row>
    <row r="69" spans="2:11" ht="12.75" customHeight="1">
      <c r="B69" s="290"/>
      <c r="C69" s="291"/>
      <c r="D69" s="291"/>
      <c r="E69" s="291"/>
      <c r="F69" s="291"/>
      <c r="G69" s="291"/>
      <c r="H69" s="291"/>
      <c r="I69" s="291"/>
      <c r="J69" s="291"/>
      <c r="K69" s="292"/>
    </row>
    <row r="70" spans="2:11" ht="18.75" customHeight="1">
      <c r="B70" s="293"/>
      <c r="C70" s="293"/>
      <c r="D70" s="293"/>
      <c r="E70" s="293"/>
      <c r="F70" s="293"/>
      <c r="G70" s="293"/>
      <c r="H70" s="293"/>
      <c r="I70" s="293"/>
      <c r="J70" s="293"/>
      <c r="K70" s="294"/>
    </row>
    <row r="71" spans="2:11" ht="18.75" customHeight="1">
      <c r="B71" s="294"/>
      <c r="C71" s="294"/>
      <c r="D71" s="294"/>
      <c r="E71" s="294"/>
      <c r="F71" s="294"/>
      <c r="G71" s="294"/>
      <c r="H71" s="294"/>
      <c r="I71" s="294"/>
      <c r="J71" s="294"/>
      <c r="K71" s="294"/>
    </row>
    <row r="72" spans="2:11" ht="7.5" customHeight="1">
      <c r="B72" s="295"/>
      <c r="C72" s="296"/>
      <c r="D72" s="296"/>
      <c r="E72" s="296"/>
      <c r="F72" s="296"/>
      <c r="G72" s="296"/>
      <c r="H72" s="296"/>
      <c r="I72" s="296"/>
      <c r="J72" s="296"/>
      <c r="K72" s="297"/>
    </row>
    <row r="73" spans="2:11" ht="45" customHeight="1">
      <c r="B73" s="298"/>
      <c r="C73" s="408" t="s">
        <v>99</v>
      </c>
      <c r="D73" s="408"/>
      <c r="E73" s="408"/>
      <c r="F73" s="408"/>
      <c r="G73" s="408"/>
      <c r="H73" s="408"/>
      <c r="I73" s="408"/>
      <c r="J73" s="408"/>
      <c r="K73" s="299"/>
    </row>
    <row r="74" spans="2:11" ht="17.25" customHeight="1">
      <c r="B74" s="298"/>
      <c r="C74" s="300" t="s">
        <v>926</v>
      </c>
      <c r="D74" s="300"/>
      <c r="E74" s="300"/>
      <c r="F74" s="300" t="s">
        <v>927</v>
      </c>
      <c r="G74" s="301"/>
      <c r="H74" s="300" t="s">
        <v>175</v>
      </c>
      <c r="I74" s="300" t="s">
        <v>59</v>
      </c>
      <c r="J74" s="300" t="s">
        <v>928</v>
      </c>
      <c r="K74" s="299"/>
    </row>
    <row r="75" spans="2:11" ht="17.25" customHeight="1">
      <c r="B75" s="298"/>
      <c r="C75" s="302" t="s">
        <v>929</v>
      </c>
      <c r="D75" s="302"/>
      <c r="E75" s="302"/>
      <c r="F75" s="303" t="s">
        <v>930</v>
      </c>
      <c r="G75" s="304"/>
      <c r="H75" s="302"/>
      <c r="I75" s="302"/>
      <c r="J75" s="302" t="s">
        <v>931</v>
      </c>
      <c r="K75" s="299"/>
    </row>
    <row r="76" spans="2:11" ht="5.25" customHeight="1">
      <c r="B76" s="298"/>
      <c r="C76" s="305"/>
      <c r="D76" s="305"/>
      <c r="E76" s="305"/>
      <c r="F76" s="305"/>
      <c r="G76" s="306"/>
      <c r="H76" s="305"/>
      <c r="I76" s="305"/>
      <c r="J76" s="305"/>
      <c r="K76" s="299"/>
    </row>
    <row r="77" spans="2:11" ht="15" customHeight="1">
      <c r="B77" s="298"/>
      <c r="C77" s="288" t="s">
        <v>55</v>
      </c>
      <c r="D77" s="305"/>
      <c r="E77" s="305"/>
      <c r="F77" s="307" t="s">
        <v>932</v>
      </c>
      <c r="G77" s="306"/>
      <c r="H77" s="288" t="s">
        <v>933</v>
      </c>
      <c r="I77" s="288" t="s">
        <v>934</v>
      </c>
      <c r="J77" s="288">
        <v>20</v>
      </c>
      <c r="K77" s="299"/>
    </row>
    <row r="78" spans="2:11" ht="15" customHeight="1">
      <c r="B78" s="298"/>
      <c r="C78" s="288" t="s">
        <v>935</v>
      </c>
      <c r="D78" s="288"/>
      <c r="E78" s="288"/>
      <c r="F78" s="307" t="s">
        <v>932</v>
      </c>
      <c r="G78" s="306"/>
      <c r="H78" s="288" t="s">
        <v>936</v>
      </c>
      <c r="I78" s="288" t="s">
        <v>934</v>
      </c>
      <c r="J78" s="288">
        <v>120</v>
      </c>
      <c r="K78" s="299"/>
    </row>
    <row r="79" spans="2:11" ht="15" customHeight="1">
      <c r="B79" s="308"/>
      <c r="C79" s="288" t="s">
        <v>937</v>
      </c>
      <c r="D79" s="288"/>
      <c r="E79" s="288"/>
      <c r="F79" s="307" t="s">
        <v>938</v>
      </c>
      <c r="G79" s="306"/>
      <c r="H79" s="288" t="s">
        <v>939</v>
      </c>
      <c r="I79" s="288" t="s">
        <v>934</v>
      </c>
      <c r="J79" s="288">
        <v>50</v>
      </c>
      <c r="K79" s="299"/>
    </row>
    <row r="80" spans="2:11" ht="15" customHeight="1">
      <c r="B80" s="308"/>
      <c r="C80" s="288" t="s">
        <v>940</v>
      </c>
      <c r="D80" s="288"/>
      <c r="E80" s="288"/>
      <c r="F80" s="307" t="s">
        <v>932</v>
      </c>
      <c r="G80" s="306"/>
      <c r="H80" s="288" t="s">
        <v>941</v>
      </c>
      <c r="I80" s="288" t="s">
        <v>942</v>
      </c>
      <c r="J80" s="288"/>
      <c r="K80" s="299"/>
    </row>
    <row r="81" spans="2:11" ht="15" customHeight="1">
      <c r="B81" s="308"/>
      <c r="C81" s="309" t="s">
        <v>943</v>
      </c>
      <c r="D81" s="309"/>
      <c r="E81" s="309"/>
      <c r="F81" s="310" t="s">
        <v>938</v>
      </c>
      <c r="G81" s="309"/>
      <c r="H81" s="309" t="s">
        <v>944</v>
      </c>
      <c r="I81" s="309" t="s">
        <v>934</v>
      </c>
      <c r="J81" s="309">
        <v>15</v>
      </c>
      <c r="K81" s="299"/>
    </row>
    <row r="82" spans="2:11" ht="15" customHeight="1">
      <c r="B82" s="308"/>
      <c r="C82" s="309" t="s">
        <v>945</v>
      </c>
      <c r="D82" s="309"/>
      <c r="E82" s="309"/>
      <c r="F82" s="310" t="s">
        <v>938</v>
      </c>
      <c r="G82" s="309"/>
      <c r="H82" s="309" t="s">
        <v>946</v>
      </c>
      <c r="I82" s="309" t="s">
        <v>934</v>
      </c>
      <c r="J82" s="309">
        <v>15</v>
      </c>
      <c r="K82" s="299"/>
    </row>
    <row r="83" spans="2:11" ht="15" customHeight="1">
      <c r="B83" s="308"/>
      <c r="C83" s="309" t="s">
        <v>947</v>
      </c>
      <c r="D83" s="309"/>
      <c r="E83" s="309"/>
      <c r="F83" s="310" t="s">
        <v>938</v>
      </c>
      <c r="G83" s="309"/>
      <c r="H83" s="309" t="s">
        <v>948</v>
      </c>
      <c r="I83" s="309" t="s">
        <v>934</v>
      </c>
      <c r="J83" s="309">
        <v>20</v>
      </c>
      <c r="K83" s="299"/>
    </row>
    <row r="84" spans="2:11" ht="15" customHeight="1">
      <c r="B84" s="308"/>
      <c r="C84" s="309" t="s">
        <v>949</v>
      </c>
      <c r="D84" s="309"/>
      <c r="E84" s="309"/>
      <c r="F84" s="310" t="s">
        <v>938</v>
      </c>
      <c r="G84" s="309"/>
      <c r="H84" s="309" t="s">
        <v>950</v>
      </c>
      <c r="I84" s="309" t="s">
        <v>934</v>
      </c>
      <c r="J84" s="309">
        <v>20</v>
      </c>
      <c r="K84" s="299"/>
    </row>
    <row r="85" spans="2:11" ht="15" customHeight="1">
      <c r="B85" s="308"/>
      <c r="C85" s="288" t="s">
        <v>951</v>
      </c>
      <c r="D85" s="288"/>
      <c r="E85" s="288"/>
      <c r="F85" s="307" t="s">
        <v>938</v>
      </c>
      <c r="G85" s="306"/>
      <c r="H85" s="288" t="s">
        <v>952</v>
      </c>
      <c r="I85" s="288" t="s">
        <v>934</v>
      </c>
      <c r="J85" s="288">
        <v>50</v>
      </c>
      <c r="K85" s="299"/>
    </row>
    <row r="86" spans="2:11" ht="15" customHeight="1">
      <c r="B86" s="308"/>
      <c r="C86" s="288" t="s">
        <v>953</v>
      </c>
      <c r="D86" s="288"/>
      <c r="E86" s="288"/>
      <c r="F86" s="307" t="s">
        <v>938</v>
      </c>
      <c r="G86" s="306"/>
      <c r="H86" s="288" t="s">
        <v>954</v>
      </c>
      <c r="I86" s="288" t="s">
        <v>934</v>
      </c>
      <c r="J86" s="288">
        <v>20</v>
      </c>
      <c r="K86" s="299"/>
    </row>
    <row r="87" spans="2:11" ht="15" customHeight="1">
      <c r="B87" s="308"/>
      <c r="C87" s="288" t="s">
        <v>955</v>
      </c>
      <c r="D87" s="288"/>
      <c r="E87" s="288"/>
      <c r="F87" s="307" t="s">
        <v>938</v>
      </c>
      <c r="G87" s="306"/>
      <c r="H87" s="288" t="s">
        <v>956</v>
      </c>
      <c r="I87" s="288" t="s">
        <v>934</v>
      </c>
      <c r="J87" s="288">
        <v>20</v>
      </c>
      <c r="K87" s="299"/>
    </row>
    <row r="88" spans="2:11" ht="15" customHeight="1">
      <c r="B88" s="308"/>
      <c r="C88" s="288" t="s">
        <v>957</v>
      </c>
      <c r="D88" s="288"/>
      <c r="E88" s="288"/>
      <c r="F88" s="307" t="s">
        <v>938</v>
      </c>
      <c r="G88" s="306"/>
      <c r="H88" s="288" t="s">
        <v>958</v>
      </c>
      <c r="I88" s="288" t="s">
        <v>934</v>
      </c>
      <c r="J88" s="288">
        <v>50</v>
      </c>
      <c r="K88" s="299"/>
    </row>
    <row r="89" spans="2:11" ht="15" customHeight="1">
      <c r="B89" s="308"/>
      <c r="C89" s="288" t="s">
        <v>959</v>
      </c>
      <c r="D89" s="288"/>
      <c r="E89" s="288"/>
      <c r="F89" s="307" t="s">
        <v>938</v>
      </c>
      <c r="G89" s="306"/>
      <c r="H89" s="288" t="s">
        <v>959</v>
      </c>
      <c r="I89" s="288" t="s">
        <v>934</v>
      </c>
      <c r="J89" s="288">
        <v>50</v>
      </c>
      <c r="K89" s="299"/>
    </row>
    <row r="90" spans="2:11" ht="15" customHeight="1">
      <c r="B90" s="308"/>
      <c r="C90" s="288" t="s">
        <v>180</v>
      </c>
      <c r="D90" s="288"/>
      <c r="E90" s="288"/>
      <c r="F90" s="307" t="s">
        <v>938</v>
      </c>
      <c r="G90" s="306"/>
      <c r="H90" s="288" t="s">
        <v>960</v>
      </c>
      <c r="I90" s="288" t="s">
        <v>934</v>
      </c>
      <c r="J90" s="288">
        <v>255</v>
      </c>
      <c r="K90" s="299"/>
    </row>
    <row r="91" spans="2:11" ht="15" customHeight="1">
      <c r="B91" s="308"/>
      <c r="C91" s="288" t="s">
        <v>961</v>
      </c>
      <c r="D91" s="288"/>
      <c r="E91" s="288"/>
      <c r="F91" s="307" t="s">
        <v>932</v>
      </c>
      <c r="G91" s="306"/>
      <c r="H91" s="288" t="s">
        <v>962</v>
      </c>
      <c r="I91" s="288" t="s">
        <v>963</v>
      </c>
      <c r="J91" s="288"/>
      <c r="K91" s="299"/>
    </row>
    <row r="92" spans="2:11" ht="15" customHeight="1">
      <c r="B92" s="308"/>
      <c r="C92" s="288" t="s">
        <v>964</v>
      </c>
      <c r="D92" s="288"/>
      <c r="E92" s="288"/>
      <c r="F92" s="307" t="s">
        <v>932</v>
      </c>
      <c r="G92" s="306"/>
      <c r="H92" s="288" t="s">
        <v>965</v>
      </c>
      <c r="I92" s="288" t="s">
        <v>966</v>
      </c>
      <c r="J92" s="288"/>
      <c r="K92" s="299"/>
    </row>
    <row r="93" spans="2:11" ht="15" customHeight="1">
      <c r="B93" s="308"/>
      <c r="C93" s="288" t="s">
        <v>967</v>
      </c>
      <c r="D93" s="288"/>
      <c r="E93" s="288"/>
      <c r="F93" s="307" t="s">
        <v>932</v>
      </c>
      <c r="G93" s="306"/>
      <c r="H93" s="288" t="s">
        <v>967</v>
      </c>
      <c r="I93" s="288" t="s">
        <v>966</v>
      </c>
      <c r="J93" s="288"/>
      <c r="K93" s="299"/>
    </row>
    <row r="94" spans="2:11" ht="15" customHeight="1">
      <c r="B94" s="308"/>
      <c r="C94" s="288" t="s">
        <v>40</v>
      </c>
      <c r="D94" s="288"/>
      <c r="E94" s="288"/>
      <c r="F94" s="307" t="s">
        <v>932</v>
      </c>
      <c r="G94" s="306"/>
      <c r="H94" s="288" t="s">
        <v>968</v>
      </c>
      <c r="I94" s="288" t="s">
        <v>966</v>
      </c>
      <c r="J94" s="288"/>
      <c r="K94" s="299"/>
    </row>
    <row r="95" spans="2:11" ht="15" customHeight="1">
      <c r="B95" s="308"/>
      <c r="C95" s="288" t="s">
        <v>50</v>
      </c>
      <c r="D95" s="288"/>
      <c r="E95" s="288"/>
      <c r="F95" s="307" t="s">
        <v>932</v>
      </c>
      <c r="G95" s="306"/>
      <c r="H95" s="288" t="s">
        <v>969</v>
      </c>
      <c r="I95" s="288" t="s">
        <v>966</v>
      </c>
      <c r="J95" s="288"/>
      <c r="K95" s="299"/>
    </row>
    <row r="96" spans="2:11" ht="15" customHeight="1">
      <c r="B96" s="311"/>
      <c r="C96" s="312"/>
      <c r="D96" s="312"/>
      <c r="E96" s="312"/>
      <c r="F96" s="312"/>
      <c r="G96" s="312"/>
      <c r="H96" s="312"/>
      <c r="I96" s="312"/>
      <c r="J96" s="312"/>
      <c r="K96" s="313"/>
    </row>
    <row r="97" spans="2:11" ht="18.75" customHeight="1">
      <c r="B97" s="314"/>
      <c r="C97" s="315"/>
      <c r="D97" s="315"/>
      <c r="E97" s="315"/>
      <c r="F97" s="315"/>
      <c r="G97" s="315"/>
      <c r="H97" s="315"/>
      <c r="I97" s="315"/>
      <c r="J97" s="315"/>
      <c r="K97" s="314"/>
    </row>
    <row r="98" spans="2:11" ht="18.75" customHeight="1">
      <c r="B98" s="294"/>
      <c r="C98" s="294"/>
      <c r="D98" s="294"/>
      <c r="E98" s="294"/>
      <c r="F98" s="294"/>
      <c r="G98" s="294"/>
      <c r="H98" s="294"/>
      <c r="I98" s="294"/>
      <c r="J98" s="294"/>
      <c r="K98" s="294"/>
    </row>
    <row r="99" spans="2:11" ht="7.5" customHeight="1">
      <c r="B99" s="295"/>
      <c r="C99" s="296"/>
      <c r="D99" s="296"/>
      <c r="E99" s="296"/>
      <c r="F99" s="296"/>
      <c r="G99" s="296"/>
      <c r="H99" s="296"/>
      <c r="I99" s="296"/>
      <c r="J99" s="296"/>
      <c r="K99" s="297"/>
    </row>
    <row r="100" spans="2:11" ht="45" customHeight="1">
      <c r="B100" s="298"/>
      <c r="C100" s="408" t="s">
        <v>970</v>
      </c>
      <c r="D100" s="408"/>
      <c r="E100" s="408"/>
      <c r="F100" s="408"/>
      <c r="G100" s="408"/>
      <c r="H100" s="408"/>
      <c r="I100" s="408"/>
      <c r="J100" s="408"/>
      <c r="K100" s="299"/>
    </row>
    <row r="101" spans="2:11" ht="17.25" customHeight="1">
      <c r="B101" s="298"/>
      <c r="C101" s="300" t="s">
        <v>926</v>
      </c>
      <c r="D101" s="300"/>
      <c r="E101" s="300"/>
      <c r="F101" s="300" t="s">
        <v>927</v>
      </c>
      <c r="G101" s="301"/>
      <c r="H101" s="300" t="s">
        <v>175</v>
      </c>
      <c r="I101" s="300" t="s">
        <v>59</v>
      </c>
      <c r="J101" s="300" t="s">
        <v>928</v>
      </c>
      <c r="K101" s="299"/>
    </row>
    <row r="102" spans="2:11" ht="17.25" customHeight="1">
      <c r="B102" s="298"/>
      <c r="C102" s="302" t="s">
        <v>929</v>
      </c>
      <c r="D102" s="302"/>
      <c r="E102" s="302"/>
      <c r="F102" s="303" t="s">
        <v>930</v>
      </c>
      <c r="G102" s="304"/>
      <c r="H102" s="302"/>
      <c r="I102" s="302"/>
      <c r="J102" s="302" t="s">
        <v>931</v>
      </c>
      <c r="K102" s="299"/>
    </row>
    <row r="103" spans="2:11" ht="5.25" customHeight="1">
      <c r="B103" s="298"/>
      <c r="C103" s="300"/>
      <c r="D103" s="300"/>
      <c r="E103" s="300"/>
      <c r="F103" s="300"/>
      <c r="G103" s="316"/>
      <c r="H103" s="300"/>
      <c r="I103" s="300"/>
      <c r="J103" s="300"/>
      <c r="K103" s="299"/>
    </row>
    <row r="104" spans="2:11" ht="15" customHeight="1">
      <c r="B104" s="298"/>
      <c r="C104" s="288" t="s">
        <v>55</v>
      </c>
      <c r="D104" s="305"/>
      <c r="E104" s="305"/>
      <c r="F104" s="307" t="s">
        <v>932</v>
      </c>
      <c r="G104" s="316"/>
      <c r="H104" s="288" t="s">
        <v>971</v>
      </c>
      <c r="I104" s="288" t="s">
        <v>934</v>
      </c>
      <c r="J104" s="288">
        <v>20</v>
      </c>
      <c r="K104" s="299"/>
    </row>
    <row r="105" spans="2:11" ht="15" customHeight="1">
      <c r="B105" s="298"/>
      <c r="C105" s="288" t="s">
        <v>935</v>
      </c>
      <c r="D105" s="288"/>
      <c r="E105" s="288"/>
      <c r="F105" s="307" t="s">
        <v>932</v>
      </c>
      <c r="G105" s="288"/>
      <c r="H105" s="288" t="s">
        <v>971</v>
      </c>
      <c r="I105" s="288" t="s">
        <v>934</v>
      </c>
      <c r="J105" s="288">
        <v>120</v>
      </c>
      <c r="K105" s="299"/>
    </row>
    <row r="106" spans="2:11" ht="15" customHeight="1">
      <c r="B106" s="308"/>
      <c r="C106" s="288" t="s">
        <v>937</v>
      </c>
      <c r="D106" s="288"/>
      <c r="E106" s="288"/>
      <c r="F106" s="307" t="s">
        <v>938</v>
      </c>
      <c r="G106" s="288"/>
      <c r="H106" s="288" t="s">
        <v>971</v>
      </c>
      <c r="I106" s="288" t="s">
        <v>934</v>
      </c>
      <c r="J106" s="288">
        <v>50</v>
      </c>
      <c r="K106" s="299"/>
    </row>
    <row r="107" spans="2:11" ht="15" customHeight="1">
      <c r="B107" s="308"/>
      <c r="C107" s="288" t="s">
        <v>940</v>
      </c>
      <c r="D107" s="288"/>
      <c r="E107" s="288"/>
      <c r="F107" s="307" t="s">
        <v>932</v>
      </c>
      <c r="G107" s="288"/>
      <c r="H107" s="288" t="s">
        <v>971</v>
      </c>
      <c r="I107" s="288" t="s">
        <v>942</v>
      </c>
      <c r="J107" s="288"/>
      <c r="K107" s="299"/>
    </row>
    <row r="108" spans="2:11" ht="15" customHeight="1">
      <c r="B108" s="308"/>
      <c r="C108" s="288" t="s">
        <v>951</v>
      </c>
      <c r="D108" s="288"/>
      <c r="E108" s="288"/>
      <c r="F108" s="307" t="s">
        <v>938</v>
      </c>
      <c r="G108" s="288"/>
      <c r="H108" s="288" t="s">
        <v>971</v>
      </c>
      <c r="I108" s="288" t="s">
        <v>934</v>
      </c>
      <c r="J108" s="288">
        <v>50</v>
      </c>
      <c r="K108" s="299"/>
    </row>
    <row r="109" spans="2:11" ht="15" customHeight="1">
      <c r="B109" s="308"/>
      <c r="C109" s="288" t="s">
        <v>959</v>
      </c>
      <c r="D109" s="288"/>
      <c r="E109" s="288"/>
      <c r="F109" s="307" t="s">
        <v>938</v>
      </c>
      <c r="G109" s="288"/>
      <c r="H109" s="288" t="s">
        <v>971</v>
      </c>
      <c r="I109" s="288" t="s">
        <v>934</v>
      </c>
      <c r="J109" s="288">
        <v>50</v>
      </c>
      <c r="K109" s="299"/>
    </row>
    <row r="110" spans="2:11" ht="15" customHeight="1">
      <c r="B110" s="308"/>
      <c r="C110" s="288" t="s">
        <v>957</v>
      </c>
      <c r="D110" s="288"/>
      <c r="E110" s="288"/>
      <c r="F110" s="307" t="s">
        <v>938</v>
      </c>
      <c r="G110" s="288"/>
      <c r="H110" s="288" t="s">
        <v>971</v>
      </c>
      <c r="I110" s="288" t="s">
        <v>934</v>
      </c>
      <c r="J110" s="288">
        <v>50</v>
      </c>
      <c r="K110" s="299"/>
    </row>
    <row r="111" spans="2:11" ht="15" customHeight="1">
      <c r="B111" s="308"/>
      <c r="C111" s="288" t="s">
        <v>55</v>
      </c>
      <c r="D111" s="288"/>
      <c r="E111" s="288"/>
      <c r="F111" s="307" t="s">
        <v>932</v>
      </c>
      <c r="G111" s="288"/>
      <c r="H111" s="288" t="s">
        <v>972</v>
      </c>
      <c r="I111" s="288" t="s">
        <v>934</v>
      </c>
      <c r="J111" s="288">
        <v>20</v>
      </c>
      <c r="K111" s="299"/>
    </row>
    <row r="112" spans="2:11" ht="15" customHeight="1">
      <c r="B112" s="308"/>
      <c r="C112" s="288" t="s">
        <v>973</v>
      </c>
      <c r="D112" s="288"/>
      <c r="E112" s="288"/>
      <c r="F112" s="307" t="s">
        <v>932</v>
      </c>
      <c r="G112" s="288"/>
      <c r="H112" s="288" t="s">
        <v>974</v>
      </c>
      <c r="I112" s="288" t="s">
        <v>934</v>
      </c>
      <c r="J112" s="288">
        <v>120</v>
      </c>
      <c r="K112" s="299"/>
    </row>
    <row r="113" spans="2:11" ht="15" customHeight="1">
      <c r="B113" s="308"/>
      <c r="C113" s="288" t="s">
        <v>40</v>
      </c>
      <c r="D113" s="288"/>
      <c r="E113" s="288"/>
      <c r="F113" s="307" t="s">
        <v>932</v>
      </c>
      <c r="G113" s="288"/>
      <c r="H113" s="288" t="s">
        <v>975</v>
      </c>
      <c r="I113" s="288" t="s">
        <v>966</v>
      </c>
      <c r="J113" s="288"/>
      <c r="K113" s="299"/>
    </row>
    <row r="114" spans="2:11" ht="15" customHeight="1">
      <c r="B114" s="308"/>
      <c r="C114" s="288" t="s">
        <v>50</v>
      </c>
      <c r="D114" s="288"/>
      <c r="E114" s="288"/>
      <c r="F114" s="307" t="s">
        <v>932</v>
      </c>
      <c r="G114" s="288"/>
      <c r="H114" s="288" t="s">
        <v>976</v>
      </c>
      <c r="I114" s="288" t="s">
        <v>966</v>
      </c>
      <c r="J114" s="288"/>
      <c r="K114" s="299"/>
    </row>
    <row r="115" spans="2:11" ht="15" customHeight="1">
      <c r="B115" s="308"/>
      <c r="C115" s="288" t="s">
        <v>59</v>
      </c>
      <c r="D115" s="288"/>
      <c r="E115" s="288"/>
      <c r="F115" s="307" t="s">
        <v>932</v>
      </c>
      <c r="G115" s="288"/>
      <c r="H115" s="288" t="s">
        <v>977</v>
      </c>
      <c r="I115" s="288" t="s">
        <v>978</v>
      </c>
      <c r="J115" s="288"/>
      <c r="K115" s="299"/>
    </row>
    <row r="116" spans="2:11" ht="15" customHeight="1">
      <c r="B116" s="311"/>
      <c r="C116" s="317"/>
      <c r="D116" s="317"/>
      <c r="E116" s="317"/>
      <c r="F116" s="317"/>
      <c r="G116" s="317"/>
      <c r="H116" s="317"/>
      <c r="I116" s="317"/>
      <c r="J116" s="317"/>
      <c r="K116" s="313"/>
    </row>
    <row r="117" spans="2:11" ht="18.75" customHeight="1">
      <c r="B117" s="318"/>
      <c r="C117" s="284"/>
      <c r="D117" s="284"/>
      <c r="E117" s="284"/>
      <c r="F117" s="319"/>
      <c r="G117" s="284"/>
      <c r="H117" s="284"/>
      <c r="I117" s="284"/>
      <c r="J117" s="284"/>
      <c r="K117" s="318"/>
    </row>
    <row r="118" spans="2:11" ht="18.75" customHeight="1"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</row>
    <row r="119" spans="2:11" ht="7.5" customHeight="1">
      <c r="B119" s="320"/>
      <c r="C119" s="321"/>
      <c r="D119" s="321"/>
      <c r="E119" s="321"/>
      <c r="F119" s="321"/>
      <c r="G119" s="321"/>
      <c r="H119" s="321"/>
      <c r="I119" s="321"/>
      <c r="J119" s="321"/>
      <c r="K119" s="322"/>
    </row>
    <row r="120" spans="2:11" ht="45" customHeight="1">
      <c r="B120" s="323"/>
      <c r="C120" s="407" t="s">
        <v>979</v>
      </c>
      <c r="D120" s="407"/>
      <c r="E120" s="407"/>
      <c r="F120" s="407"/>
      <c r="G120" s="407"/>
      <c r="H120" s="407"/>
      <c r="I120" s="407"/>
      <c r="J120" s="407"/>
      <c r="K120" s="324"/>
    </row>
    <row r="121" spans="2:11" ht="17.25" customHeight="1">
      <c r="B121" s="325"/>
      <c r="C121" s="300" t="s">
        <v>926</v>
      </c>
      <c r="D121" s="300"/>
      <c r="E121" s="300"/>
      <c r="F121" s="300" t="s">
        <v>927</v>
      </c>
      <c r="G121" s="301"/>
      <c r="H121" s="300" t="s">
        <v>175</v>
      </c>
      <c r="I121" s="300" t="s">
        <v>59</v>
      </c>
      <c r="J121" s="300" t="s">
        <v>928</v>
      </c>
      <c r="K121" s="326"/>
    </row>
    <row r="122" spans="2:11" ht="17.25" customHeight="1">
      <c r="B122" s="325"/>
      <c r="C122" s="302" t="s">
        <v>929</v>
      </c>
      <c r="D122" s="302"/>
      <c r="E122" s="302"/>
      <c r="F122" s="303" t="s">
        <v>930</v>
      </c>
      <c r="G122" s="304"/>
      <c r="H122" s="302"/>
      <c r="I122" s="302"/>
      <c r="J122" s="302" t="s">
        <v>931</v>
      </c>
      <c r="K122" s="326"/>
    </row>
    <row r="123" spans="2:11" ht="5.25" customHeight="1">
      <c r="B123" s="327"/>
      <c r="C123" s="305"/>
      <c r="D123" s="305"/>
      <c r="E123" s="305"/>
      <c r="F123" s="305"/>
      <c r="G123" s="288"/>
      <c r="H123" s="305"/>
      <c r="I123" s="305"/>
      <c r="J123" s="305"/>
      <c r="K123" s="328"/>
    </row>
    <row r="124" spans="2:11" ht="15" customHeight="1">
      <c r="B124" s="327"/>
      <c r="C124" s="288" t="s">
        <v>935</v>
      </c>
      <c r="D124" s="305"/>
      <c r="E124" s="305"/>
      <c r="F124" s="307" t="s">
        <v>932</v>
      </c>
      <c r="G124" s="288"/>
      <c r="H124" s="288" t="s">
        <v>971</v>
      </c>
      <c r="I124" s="288" t="s">
        <v>934</v>
      </c>
      <c r="J124" s="288">
        <v>120</v>
      </c>
      <c r="K124" s="329"/>
    </row>
    <row r="125" spans="2:11" ht="15" customHeight="1">
      <c r="B125" s="327"/>
      <c r="C125" s="288" t="s">
        <v>980</v>
      </c>
      <c r="D125" s="288"/>
      <c r="E125" s="288"/>
      <c r="F125" s="307" t="s">
        <v>932</v>
      </c>
      <c r="G125" s="288"/>
      <c r="H125" s="288" t="s">
        <v>981</v>
      </c>
      <c r="I125" s="288" t="s">
        <v>934</v>
      </c>
      <c r="J125" s="288" t="s">
        <v>982</v>
      </c>
      <c r="K125" s="329"/>
    </row>
    <row r="126" spans="2:11" ht="15" customHeight="1">
      <c r="B126" s="327"/>
      <c r="C126" s="288" t="s">
        <v>87</v>
      </c>
      <c r="D126" s="288"/>
      <c r="E126" s="288"/>
      <c r="F126" s="307" t="s">
        <v>932</v>
      </c>
      <c r="G126" s="288"/>
      <c r="H126" s="288" t="s">
        <v>983</v>
      </c>
      <c r="I126" s="288" t="s">
        <v>934</v>
      </c>
      <c r="J126" s="288" t="s">
        <v>982</v>
      </c>
      <c r="K126" s="329"/>
    </row>
    <row r="127" spans="2:11" ht="15" customHeight="1">
      <c r="B127" s="327"/>
      <c r="C127" s="288" t="s">
        <v>943</v>
      </c>
      <c r="D127" s="288"/>
      <c r="E127" s="288"/>
      <c r="F127" s="307" t="s">
        <v>938</v>
      </c>
      <c r="G127" s="288"/>
      <c r="H127" s="288" t="s">
        <v>944</v>
      </c>
      <c r="I127" s="288" t="s">
        <v>934</v>
      </c>
      <c r="J127" s="288">
        <v>15</v>
      </c>
      <c r="K127" s="329"/>
    </row>
    <row r="128" spans="2:11" ht="15" customHeight="1">
      <c r="B128" s="327"/>
      <c r="C128" s="309" t="s">
        <v>945</v>
      </c>
      <c r="D128" s="309"/>
      <c r="E128" s="309"/>
      <c r="F128" s="310" t="s">
        <v>938</v>
      </c>
      <c r="G128" s="309"/>
      <c r="H128" s="309" t="s">
        <v>946</v>
      </c>
      <c r="I128" s="309" t="s">
        <v>934</v>
      </c>
      <c r="J128" s="309">
        <v>15</v>
      </c>
      <c r="K128" s="329"/>
    </row>
    <row r="129" spans="2:11" ht="15" customHeight="1">
      <c r="B129" s="327"/>
      <c r="C129" s="309" t="s">
        <v>947</v>
      </c>
      <c r="D129" s="309"/>
      <c r="E129" s="309"/>
      <c r="F129" s="310" t="s">
        <v>938</v>
      </c>
      <c r="G129" s="309"/>
      <c r="H129" s="309" t="s">
        <v>948</v>
      </c>
      <c r="I129" s="309" t="s">
        <v>934</v>
      </c>
      <c r="J129" s="309">
        <v>20</v>
      </c>
      <c r="K129" s="329"/>
    </row>
    <row r="130" spans="2:11" ht="15" customHeight="1">
      <c r="B130" s="327"/>
      <c r="C130" s="309" t="s">
        <v>949</v>
      </c>
      <c r="D130" s="309"/>
      <c r="E130" s="309"/>
      <c r="F130" s="310" t="s">
        <v>938</v>
      </c>
      <c r="G130" s="309"/>
      <c r="H130" s="309" t="s">
        <v>950</v>
      </c>
      <c r="I130" s="309" t="s">
        <v>934</v>
      </c>
      <c r="J130" s="309">
        <v>20</v>
      </c>
      <c r="K130" s="329"/>
    </row>
    <row r="131" spans="2:11" ht="15" customHeight="1">
      <c r="B131" s="327"/>
      <c r="C131" s="288" t="s">
        <v>937</v>
      </c>
      <c r="D131" s="288"/>
      <c r="E131" s="288"/>
      <c r="F131" s="307" t="s">
        <v>938</v>
      </c>
      <c r="G131" s="288"/>
      <c r="H131" s="288" t="s">
        <v>971</v>
      </c>
      <c r="I131" s="288" t="s">
        <v>934</v>
      </c>
      <c r="J131" s="288">
        <v>50</v>
      </c>
      <c r="K131" s="329"/>
    </row>
    <row r="132" spans="2:11" ht="15" customHeight="1">
      <c r="B132" s="327"/>
      <c r="C132" s="288" t="s">
        <v>951</v>
      </c>
      <c r="D132" s="288"/>
      <c r="E132" s="288"/>
      <c r="F132" s="307" t="s">
        <v>938</v>
      </c>
      <c r="G132" s="288"/>
      <c r="H132" s="288" t="s">
        <v>971</v>
      </c>
      <c r="I132" s="288" t="s">
        <v>934</v>
      </c>
      <c r="J132" s="288">
        <v>50</v>
      </c>
      <c r="K132" s="329"/>
    </row>
    <row r="133" spans="2:11" ht="15" customHeight="1">
      <c r="B133" s="327"/>
      <c r="C133" s="288" t="s">
        <v>957</v>
      </c>
      <c r="D133" s="288"/>
      <c r="E133" s="288"/>
      <c r="F133" s="307" t="s">
        <v>938</v>
      </c>
      <c r="G133" s="288"/>
      <c r="H133" s="288" t="s">
        <v>971</v>
      </c>
      <c r="I133" s="288" t="s">
        <v>934</v>
      </c>
      <c r="J133" s="288">
        <v>50</v>
      </c>
      <c r="K133" s="329"/>
    </row>
    <row r="134" spans="2:11" ht="15" customHeight="1">
      <c r="B134" s="327"/>
      <c r="C134" s="288" t="s">
        <v>959</v>
      </c>
      <c r="D134" s="288"/>
      <c r="E134" s="288"/>
      <c r="F134" s="307" t="s">
        <v>938</v>
      </c>
      <c r="G134" s="288"/>
      <c r="H134" s="288" t="s">
        <v>971</v>
      </c>
      <c r="I134" s="288" t="s">
        <v>934</v>
      </c>
      <c r="J134" s="288">
        <v>50</v>
      </c>
      <c r="K134" s="329"/>
    </row>
    <row r="135" spans="2:11" ht="15" customHeight="1">
      <c r="B135" s="327"/>
      <c r="C135" s="288" t="s">
        <v>180</v>
      </c>
      <c r="D135" s="288"/>
      <c r="E135" s="288"/>
      <c r="F135" s="307" t="s">
        <v>938</v>
      </c>
      <c r="G135" s="288"/>
      <c r="H135" s="288" t="s">
        <v>984</v>
      </c>
      <c r="I135" s="288" t="s">
        <v>934</v>
      </c>
      <c r="J135" s="288">
        <v>255</v>
      </c>
      <c r="K135" s="329"/>
    </row>
    <row r="136" spans="2:11" ht="15" customHeight="1">
      <c r="B136" s="327"/>
      <c r="C136" s="288" t="s">
        <v>961</v>
      </c>
      <c r="D136" s="288"/>
      <c r="E136" s="288"/>
      <c r="F136" s="307" t="s">
        <v>932</v>
      </c>
      <c r="G136" s="288"/>
      <c r="H136" s="288" t="s">
        <v>985</v>
      </c>
      <c r="I136" s="288" t="s">
        <v>963</v>
      </c>
      <c r="J136" s="288"/>
      <c r="K136" s="329"/>
    </row>
    <row r="137" spans="2:11" ht="15" customHeight="1">
      <c r="B137" s="327"/>
      <c r="C137" s="288" t="s">
        <v>964</v>
      </c>
      <c r="D137" s="288"/>
      <c r="E137" s="288"/>
      <c r="F137" s="307" t="s">
        <v>932</v>
      </c>
      <c r="G137" s="288"/>
      <c r="H137" s="288" t="s">
        <v>986</v>
      </c>
      <c r="I137" s="288" t="s">
        <v>966</v>
      </c>
      <c r="J137" s="288"/>
      <c r="K137" s="329"/>
    </row>
    <row r="138" spans="2:11" ht="15" customHeight="1">
      <c r="B138" s="327"/>
      <c r="C138" s="288" t="s">
        <v>967</v>
      </c>
      <c r="D138" s="288"/>
      <c r="E138" s="288"/>
      <c r="F138" s="307" t="s">
        <v>932</v>
      </c>
      <c r="G138" s="288"/>
      <c r="H138" s="288" t="s">
        <v>967</v>
      </c>
      <c r="I138" s="288" t="s">
        <v>966</v>
      </c>
      <c r="J138" s="288"/>
      <c r="K138" s="329"/>
    </row>
    <row r="139" spans="2:11" ht="15" customHeight="1">
      <c r="B139" s="327"/>
      <c r="C139" s="288" t="s">
        <v>40</v>
      </c>
      <c r="D139" s="288"/>
      <c r="E139" s="288"/>
      <c r="F139" s="307" t="s">
        <v>932</v>
      </c>
      <c r="G139" s="288"/>
      <c r="H139" s="288" t="s">
        <v>987</v>
      </c>
      <c r="I139" s="288" t="s">
        <v>966</v>
      </c>
      <c r="J139" s="288"/>
      <c r="K139" s="329"/>
    </row>
    <row r="140" spans="2:11" ht="15" customHeight="1">
      <c r="B140" s="327"/>
      <c r="C140" s="288" t="s">
        <v>988</v>
      </c>
      <c r="D140" s="288"/>
      <c r="E140" s="288"/>
      <c r="F140" s="307" t="s">
        <v>932</v>
      </c>
      <c r="G140" s="288"/>
      <c r="H140" s="288" t="s">
        <v>989</v>
      </c>
      <c r="I140" s="288" t="s">
        <v>966</v>
      </c>
      <c r="J140" s="288"/>
      <c r="K140" s="329"/>
    </row>
    <row r="141" spans="2:11" ht="15" customHeight="1">
      <c r="B141" s="330"/>
      <c r="C141" s="331"/>
      <c r="D141" s="331"/>
      <c r="E141" s="331"/>
      <c r="F141" s="331"/>
      <c r="G141" s="331"/>
      <c r="H141" s="331"/>
      <c r="I141" s="331"/>
      <c r="J141" s="331"/>
      <c r="K141" s="332"/>
    </row>
    <row r="142" spans="2:11" ht="18.75" customHeight="1">
      <c r="B142" s="284"/>
      <c r="C142" s="284"/>
      <c r="D142" s="284"/>
      <c r="E142" s="284"/>
      <c r="F142" s="319"/>
      <c r="G142" s="284"/>
      <c r="H142" s="284"/>
      <c r="I142" s="284"/>
      <c r="J142" s="284"/>
      <c r="K142" s="284"/>
    </row>
    <row r="143" spans="2:11" ht="18.75" customHeight="1">
      <c r="B143" s="294"/>
      <c r="C143" s="294"/>
      <c r="D143" s="294"/>
      <c r="E143" s="294"/>
      <c r="F143" s="294"/>
      <c r="G143" s="294"/>
      <c r="H143" s="294"/>
      <c r="I143" s="294"/>
      <c r="J143" s="294"/>
      <c r="K143" s="294"/>
    </row>
    <row r="144" spans="2:11" ht="7.5" customHeight="1">
      <c r="B144" s="295"/>
      <c r="C144" s="296"/>
      <c r="D144" s="296"/>
      <c r="E144" s="296"/>
      <c r="F144" s="296"/>
      <c r="G144" s="296"/>
      <c r="H144" s="296"/>
      <c r="I144" s="296"/>
      <c r="J144" s="296"/>
      <c r="K144" s="297"/>
    </row>
    <row r="145" spans="2:11" ht="45" customHeight="1">
      <c r="B145" s="298"/>
      <c r="C145" s="408" t="s">
        <v>990</v>
      </c>
      <c r="D145" s="408"/>
      <c r="E145" s="408"/>
      <c r="F145" s="408"/>
      <c r="G145" s="408"/>
      <c r="H145" s="408"/>
      <c r="I145" s="408"/>
      <c r="J145" s="408"/>
      <c r="K145" s="299"/>
    </row>
    <row r="146" spans="2:11" ht="17.25" customHeight="1">
      <c r="B146" s="298"/>
      <c r="C146" s="300" t="s">
        <v>926</v>
      </c>
      <c r="D146" s="300"/>
      <c r="E146" s="300"/>
      <c r="F146" s="300" t="s">
        <v>927</v>
      </c>
      <c r="G146" s="301"/>
      <c r="H146" s="300" t="s">
        <v>175</v>
      </c>
      <c r="I146" s="300" t="s">
        <v>59</v>
      </c>
      <c r="J146" s="300" t="s">
        <v>928</v>
      </c>
      <c r="K146" s="299"/>
    </row>
    <row r="147" spans="2:11" ht="17.25" customHeight="1">
      <c r="B147" s="298"/>
      <c r="C147" s="302" t="s">
        <v>929</v>
      </c>
      <c r="D147" s="302"/>
      <c r="E147" s="302"/>
      <c r="F147" s="303" t="s">
        <v>930</v>
      </c>
      <c r="G147" s="304"/>
      <c r="H147" s="302"/>
      <c r="I147" s="302"/>
      <c r="J147" s="302" t="s">
        <v>931</v>
      </c>
      <c r="K147" s="299"/>
    </row>
    <row r="148" spans="2:11" ht="5.25" customHeight="1">
      <c r="B148" s="308"/>
      <c r="C148" s="305"/>
      <c r="D148" s="305"/>
      <c r="E148" s="305"/>
      <c r="F148" s="305"/>
      <c r="G148" s="306"/>
      <c r="H148" s="305"/>
      <c r="I148" s="305"/>
      <c r="J148" s="305"/>
      <c r="K148" s="329"/>
    </row>
    <row r="149" spans="2:11" ht="15" customHeight="1">
      <c r="B149" s="308"/>
      <c r="C149" s="333" t="s">
        <v>935</v>
      </c>
      <c r="D149" s="288"/>
      <c r="E149" s="288"/>
      <c r="F149" s="334" t="s">
        <v>932</v>
      </c>
      <c r="G149" s="288"/>
      <c r="H149" s="333" t="s">
        <v>971</v>
      </c>
      <c r="I149" s="333" t="s">
        <v>934</v>
      </c>
      <c r="J149" s="333">
        <v>120</v>
      </c>
      <c r="K149" s="329"/>
    </row>
    <row r="150" spans="2:11" ht="15" customHeight="1">
      <c r="B150" s="308"/>
      <c r="C150" s="333" t="s">
        <v>980</v>
      </c>
      <c r="D150" s="288"/>
      <c r="E150" s="288"/>
      <c r="F150" s="334" t="s">
        <v>932</v>
      </c>
      <c r="G150" s="288"/>
      <c r="H150" s="333" t="s">
        <v>991</v>
      </c>
      <c r="I150" s="333" t="s">
        <v>934</v>
      </c>
      <c r="J150" s="333" t="s">
        <v>982</v>
      </c>
      <c r="K150" s="329"/>
    </row>
    <row r="151" spans="2:11" ht="15" customHeight="1">
      <c r="B151" s="308"/>
      <c r="C151" s="333" t="s">
        <v>87</v>
      </c>
      <c r="D151" s="288"/>
      <c r="E151" s="288"/>
      <c r="F151" s="334" t="s">
        <v>932</v>
      </c>
      <c r="G151" s="288"/>
      <c r="H151" s="333" t="s">
        <v>992</v>
      </c>
      <c r="I151" s="333" t="s">
        <v>934</v>
      </c>
      <c r="J151" s="333" t="s">
        <v>982</v>
      </c>
      <c r="K151" s="329"/>
    </row>
    <row r="152" spans="2:11" ht="15" customHeight="1">
      <c r="B152" s="308"/>
      <c r="C152" s="333" t="s">
        <v>937</v>
      </c>
      <c r="D152" s="288"/>
      <c r="E152" s="288"/>
      <c r="F152" s="334" t="s">
        <v>938</v>
      </c>
      <c r="G152" s="288"/>
      <c r="H152" s="333" t="s">
        <v>971</v>
      </c>
      <c r="I152" s="333" t="s">
        <v>934</v>
      </c>
      <c r="J152" s="333">
        <v>50</v>
      </c>
      <c r="K152" s="329"/>
    </row>
    <row r="153" spans="2:11" ht="15" customHeight="1">
      <c r="B153" s="308"/>
      <c r="C153" s="333" t="s">
        <v>940</v>
      </c>
      <c r="D153" s="288"/>
      <c r="E153" s="288"/>
      <c r="F153" s="334" t="s">
        <v>932</v>
      </c>
      <c r="G153" s="288"/>
      <c r="H153" s="333" t="s">
        <v>971</v>
      </c>
      <c r="I153" s="333" t="s">
        <v>942</v>
      </c>
      <c r="J153" s="333"/>
      <c r="K153" s="329"/>
    </row>
    <row r="154" spans="2:11" ht="15" customHeight="1">
      <c r="B154" s="308"/>
      <c r="C154" s="333" t="s">
        <v>951</v>
      </c>
      <c r="D154" s="288"/>
      <c r="E154" s="288"/>
      <c r="F154" s="334" t="s">
        <v>938</v>
      </c>
      <c r="G154" s="288"/>
      <c r="H154" s="333" t="s">
        <v>971</v>
      </c>
      <c r="I154" s="333" t="s">
        <v>934</v>
      </c>
      <c r="J154" s="333">
        <v>50</v>
      </c>
      <c r="K154" s="329"/>
    </row>
    <row r="155" spans="2:11" ht="15" customHeight="1">
      <c r="B155" s="308"/>
      <c r="C155" s="333" t="s">
        <v>959</v>
      </c>
      <c r="D155" s="288"/>
      <c r="E155" s="288"/>
      <c r="F155" s="334" t="s">
        <v>938</v>
      </c>
      <c r="G155" s="288"/>
      <c r="H155" s="333" t="s">
        <v>971</v>
      </c>
      <c r="I155" s="333" t="s">
        <v>934</v>
      </c>
      <c r="J155" s="333">
        <v>50</v>
      </c>
      <c r="K155" s="329"/>
    </row>
    <row r="156" spans="2:11" ht="15" customHeight="1">
      <c r="B156" s="308"/>
      <c r="C156" s="333" t="s">
        <v>957</v>
      </c>
      <c r="D156" s="288"/>
      <c r="E156" s="288"/>
      <c r="F156" s="334" t="s">
        <v>938</v>
      </c>
      <c r="G156" s="288"/>
      <c r="H156" s="333" t="s">
        <v>971</v>
      </c>
      <c r="I156" s="333" t="s">
        <v>934</v>
      </c>
      <c r="J156" s="333">
        <v>50</v>
      </c>
      <c r="K156" s="329"/>
    </row>
    <row r="157" spans="2:11" ht="15" customHeight="1">
      <c r="B157" s="308"/>
      <c r="C157" s="333" t="s">
        <v>139</v>
      </c>
      <c r="D157" s="288"/>
      <c r="E157" s="288"/>
      <c r="F157" s="334" t="s">
        <v>932</v>
      </c>
      <c r="G157" s="288"/>
      <c r="H157" s="333" t="s">
        <v>993</v>
      </c>
      <c r="I157" s="333" t="s">
        <v>934</v>
      </c>
      <c r="J157" s="333" t="s">
        <v>994</v>
      </c>
      <c r="K157" s="329"/>
    </row>
    <row r="158" spans="2:11" ht="15" customHeight="1">
      <c r="B158" s="308"/>
      <c r="C158" s="333" t="s">
        <v>995</v>
      </c>
      <c r="D158" s="288"/>
      <c r="E158" s="288"/>
      <c r="F158" s="334" t="s">
        <v>932</v>
      </c>
      <c r="G158" s="288"/>
      <c r="H158" s="333" t="s">
        <v>996</v>
      </c>
      <c r="I158" s="333" t="s">
        <v>966</v>
      </c>
      <c r="J158" s="333"/>
      <c r="K158" s="329"/>
    </row>
    <row r="159" spans="2:11" ht="15" customHeight="1">
      <c r="B159" s="335"/>
      <c r="C159" s="317"/>
      <c r="D159" s="317"/>
      <c r="E159" s="317"/>
      <c r="F159" s="317"/>
      <c r="G159" s="317"/>
      <c r="H159" s="317"/>
      <c r="I159" s="317"/>
      <c r="J159" s="317"/>
      <c r="K159" s="336"/>
    </row>
    <row r="160" spans="2:11" ht="18.75" customHeight="1">
      <c r="B160" s="284"/>
      <c r="C160" s="288"/>
      <c r="D160" s="288"/>
      <c r="E160" s="288"/>
      <c r="F160" s="307"/>
      <c r="G160" s="288"/>
      <c r="H160" s="288"/>
      <c r="I160" s="288"/>
      <c r="J160" s="288"/>
      <c r="K160" s="284"/>
    </row>
    <row r="161" spans="2:11" ht="18.75" customHeight="1">
      <c r="B161" s="294"/>
      <c r="C161" s="294"/>
      <c r="D161" s="294"/>
      <c r="E161" s="294"/>
      <c r="F161" s="294"/>
      <c r="G161" s="294"/>
      <c r="H161" s="294"/>
      <c r="I161" s="294"/>
      <c r="J161" s="294"/>
      <c r="K161" s="294"/>
    </row>
    <row r="162" spans="2:11" ht="7.5" customHeight="1">
      <c r="B162" s="276"/>
      <c r="C162" s="277"/>
      <c r="D162" s="277"/>
      <c r="E162" s="277"/>
      <c r="F162" s="277"/>
      <c r="G162" s="277"/>
      <c r="H162" s="277"/>
      <c r="I162" s="277"/>
      <c r="J162" s="277"/>
      <c r="K162" s="278"/>
    </row>
    <row r="163" spans="2:11" ht="45" customHeight="1">
      <c r="B163" s="279"/>
      <c r="C163" s="407" t="s">
        <v>997</v>
      </c>
      <c r="D163" s="407"/>
      <c r="E163" s="407"/>
      <c r="F163" s="407"/>
      <c r="G163" s="407"/>
      <c r="H163" s="407"/>
      <c r="I163" s="407"/>
      <c r="J163" s="407"/>
      <c r="K163" s="280"/>
    </row>
    <row r="164" spans="2:11" ht="17.25" customHeight="1">
      <c r="B164" s="279"/>
      <c r="C164" s="300" t="s">
        <v>926</v>
      </c>
      <c r="D164" s="300"/>
      <c r="E164" s="300"/>
      <c r="F164" s="300" t="s">
        <v>927</v>
      </c>
      <c r="G164" s="337"/>
      <c r="H164" s="338" t="s">
        <v>175</v>
      </c>
      <c r="I164" s="338" t="s">
        <v>59</v>
      </c>
      <c r="J164" s="300" t="s">
        <v>928</v>
      </c>
      <c r="K164" s="280"/>
    </row>
    <row r="165" spans="2:11" ht="17.25" customHeight="1">
      <c r="B165" s="281"/>
      <c r="C165" s="302" t="s">
        <v>929</v>
      </c>
      <c r="D165" s="302"/>
      <c r="E165" s="302"/>
      <c r="F165" s="303" t="s">
        <v>930</v>
      </c>
      <c r="G165" s="339"/>
      <c r="H165" s="340"/>
      <c r="I165" s="340"/>
      <c r="J165" s="302" t="s">
        <v>931</v>
      </c>
      <c r="K165" s="282"/>
    </row>
    <row r="166" spans="2:11" ht="5.25" customHeight="1">
      <c r="B166" s="308"/>
      <c r="C166" s="305"/>
      <c r="D166" s="305"/>
      <c r="E166" s="305"/>
      <c r="F166" s="305"/>
      <c r="G166" s="306"/>
      <c r="H166" s="305"/>
      <c r="I166" s="305"/>
      <c r="J166" s="305"/>
      <c r="K166" s="329"/>
    </row>
    <row r="167" spans="2:11" ht="15" customHeight="1">
      <c r="B167" s="308"/>
      <c r="C167" s="288" t="s">
        <v>935</v>
      </c>
      <c r="D167" s="288"/>
      <c r="E167" s="288"/>
      <c r="F167" s="307" t="s">
        <v>932</v>
      </c>
      <c r="G167" s="288"/>
      <c r="H167" s="288" t="s">
        <v>971</v>
      </c>
      <c r="I167" s="288" t="s">
        <v>934</v>
      </c>
      <c r="J167" s="288">
        <v>120</v>
      </c>
      <c r="K167" s="329"/>
    </row>
    <row r="168" spans="2:11" ht="15" customHeight="1">
      <c r="B168" s="308"/>
      <c r="C168" s="288" t="s">
        <v>980</v>
      </c>
      <c r="D168" s="288"/>
      <c r="E168" s="288"/>
      <c r="F168" s="307" t="s">
        <v>932</v>
      </c>
      <c r="G168" s="288"/>
      <c r="H168" s="288" t="s">
        <v>981</v>
      </c>
      <c r="I168" s="288" t="s">
        <v>934</v>
      </c>
      <c r="J168" s="288" t="s">
        <v>982</v>
      </c>
      <c r="K168" s="329"/>
    </row>
    <row r="169" spans="2:11" ht="15" customHeight="1">
      <c r="B169" s="308"/>
      <c r="C169" s="288" t="s">
        <v>87</v>
      </c>
      <c r="D169" s="288"/>
      <c r="E169" s="288"/>
      <c r="F169" s="307" t="s">
        <v>932</v>
      </c>
      <c r="G169" s="288"/>
      <c r="H169" s="288" t="s">
        <v>998</v>
      </c>
      <c r="I169" s="288" t="s">
        <v>934</v>
      </c>
      <c r="J169" s="288" t="s">
        <v>982</v>
      </c>
      <c r="K169" s="329"/>
    </row>
    <row r="170" spans="2:11" ht="15" customHeight="1">
      <c r="B170" s="308"/>
      <c r="C170" s="288" t="s">
        <v>937</v>
      </c>
      <c r="D170" s="288"/>
      <c r="E170" s="288"/>
      <c r="F170" s="307" t="s">
        <v>938</v>
      </c>
      <c r="G170" s="288"/>
      <c r="H170" s="288" t="s">
        <v>998</v>
      </c>
      <c r="I170" s="288" t="s">
        <v>934</v>
      </c>
      <c r="J170" s="288">
        <v>50</v>
      </c>
      <c r="K170" s="329"/>
    </row>
    <row r="171" spans="2:11" ht="15" customHeight="1">
      <c r="B171" s="308"/>
      <c r="C171" s="288" t="s">
        <v>940</v>
      </c>
      <c r="D171" s="288"/>
      <c r="E171" s="288"/>
      <c r="F171" s="307" t="s">
        <v>932</v>
      </c>
      <c r="G171" s="288"/>
      <c r="H171" s="288" t="s">
        <v>998</v>
      </c>
      <c r="I171" s="288" t="s">
        <v>942</v>
      </c>
      <c r="J171" s="288"/>
      <c r="K171" s="329"/>
    </row>
    <row r="172" spans="2:11" ht="15" customHeight="1">
      <c r="B172" s="308"/>
      <c r="C172" s="288" t="s">
        <v>951</v>
      </c>
      <c r="D172" s="288"/>
      <c r="E172" s="288"/>
      <c r="F172" s="307" t="s">
        <v>938</v>
      </c>
      <c r="G172" s="288"/>
      <c r="H172" s="288" t="s">
        <v>998</v>
      </c>
      <c r="I172" s="288" t="s">
        <v>934</v>
      </c>
      <c r="J172" s="288">
        <v>50</v>
      </c>
      <c r="K172" s="329"/>
    </row>
    <row r="173" spans="2:11" ht="15" customHeight="1">
      <c r="B173" s="308"/>
      <c r="C173" s="288" t="s">
        <v>959</v>
      </c>
      <c r="D173" s="288"/>
      <c r="E173" s="288"/>
      <c r="F173" s="307" t="s">
        <v>938</v>
      </c>
      <c r="G173" s="288"/>
      <c r="H173" s="288" t="s">
        <v>998</v>
      </c>
      <c r="I173" s="288" t="s">
        <v>934</v>
      </c>
      <c r="J173" s="288">
        <v>50</v>
      </c>
      <c r="K173" s="329"/>
    </row>
    <row r="174" spans="2:11" ht="15" customHeight="1">
      <c r="B174" s="308"/>
      <c r="C174" s="288" t="s">
        <v>957</v>
      </c>
      <c r="D174" s="288"/>
      <c r="E174" s="288"/>
      <c r="F174" s="307" t="s">
        <v>938</v>
      </c>
      <c r="G174" s="288"/>
      <c r="H174" s="288" t="s">
        <v>998</v>
      </c>
      <c r="I174" s="288" t="s">
        <v>934</v>
      </c>
      <c r="J174" s="288">
        <v>50</v>
      </c>
      <c r="K174" s="329"/>
    </row>
    <row r="175" spans="2:11" ht="15" customHeight="1">
      <c r="B175" s="308"/>
      <c r="C175" s="288" t="s">
        <v>174</v>
      </c>
      <c r="D175" s="288"/>
      <c r="E175" s="288"/>
      <c r="F175" s="307" t="s">
        <v>932</v>
      </c>
      <c r="G175" s="288"/>
      <c r="H175" s="288" t="s">
        <v>999</v>
      </c>
      <c r="I175" s="288" t="s">
        <v>1000</v>
      </c>
      <c r="J175" s="288"/>
      <c r="K175" s="329"/>
    </row>
    <row r="176" spans="2:11" ht="15" customHeight="1">
      <c r="B176" s="308"/>
      <c r="C176" s="288" t="s">
        <v>59</v>
      </c>
      <c r="D176" s="288"/>
      <c r="E176" s="288"/>
      <c r="F176" s="307" t="s">
        <v>932</v>
      </c>
      <c r="G176" s="288"/>
      <c r="H176" s="288" t="s">
        <v>1001</v>
      </c>
      <c r="I176" s="288" t="s">
        <v>1002</v>
      </c>
      <c r="J176" s="288">
        <v>1</v>
      </c>
      <c r="K176" s="329"/>
    </row>
    <row r="177" spans="2:11" ht="15" customHeight="1">
      <c r="B177" s="308"/>
      <c r="C177" s="288" t="s">
        <v>55</v>
      </c>
      <c r="D177" s="288"/>
      <c r="E177" s="288"/>
      <c r="F177" s="307" t="s">
        <v>932</v>
      </c>
      <c r="G177" s="288"/>
      <c r="H177" s="288" t="s">
        <v>1003</v>
      </c>
      <c r="I177" s="288" t="s">
        <v>934</v>
      </c>
      <c r="J177" s="288">
        <v>20</v>
      </c>
      <c r="K177" s="329"/>
    </row>
    <row r="178" spans="2:11" ht="15" customHeight="1">
      <c r="B178" s="308"/>
      <c r="C178" s="288" t="s">
        <v>175</v>
      </c>
      <c r="D178" s="288"/>
      <c r="E178" s="288"/>
      <c r="F178" s="307" t="s">
        <v>932</v>
      </c>
      <c r="G178" s="288"/>
      <c r="H178" s="288" t="s">
        <v>1004</v>
      </c>
      <c r="I178" s="288" t="s">
        <v>934</v>
      </c>
      <c r="J178" s="288">
        <v>255</v>
      </c>
      <c r="K178" s="329"/>
    </row>
    <row r="179" spans="2:11" ht="15" customHeight="1">
      <c r="B179" s="308"/>
      <c r="C179" s="288" t="s">
        <v>176</v>
      </c>
      <c r="D179" s="288"/>
      <c r="E179" s="288"/>
      <c r="F179" s="307" t="s">
        <v>932</v>
      </c>
      <c r="G179" s="288"/>
      <c r="H179" s="288" t="s">
        <v>897</v>
      </c>
      <c r="I179" s="288" t="s">
        <v>934</v>
      </c>
      <c r="J179" s="288">
        <v>10</v>
      </c>
      <c r="K179" s="329"/>
    </row>
    <row r="180" spans="2:11" ht="15" customHeight="1">
      <c r="B180" s="308"/>
      <c r="C180" s="288" t="s">
        <v>177</v>
      </c>
      <c r="D180" s="288"/>
      <c r="E180" s="288"/>
      <c r="F180" s="307" t="s">
        <v>932</v>
      </c>
      <c r="G180" s="288"/>
      <c r="H180" s="288" t="s">
        <v>1005</v>
      </c>
      <c r="I180" s="288" t="s">
        <v>966</v>
      </c>
      <c r="J180" s="288"/>
      <c r="K180" s="329"/>
    </row>
    <row r="181" spans="2:11" ht="15" customHeight="1">
      <c r="B181" s="308"/>
      <c r="C181" s="288" t="s">
        <v>1006</v>
      </c>
      <c r="D181" s="288"/>
      <c r="E181" s="288"/>
      <c r="F181" s="307" t="s">
        <v>932</v>
      </c>
      <c r="G181" s="288"/>
      <c r="H181" s="288" t="s">
        <v>1007</v>
      </c>
      <c r="I181" s="288" t="s">
        <v>966</v>
      </c>
      <c r="J181" s="288"/>
      <c r="K181" s="329"/>
    </row>
    <row r="182" spans="2:11" ht="15" customHeight="1">
      <c r="B182" s="308"/>
      <c r="C182" s="288" t="s">
        <v>995</v>
      </c>
      <c r="D182" s="288"/>
      <c r="E182" s="288"/>
      <c r="F182" s="307" t="s">
        <v>932</v>
      </c>
      <c r="G182" s="288"/>
      <c r="H182" s="288" t="s">
        <v>1008</v>
      </c>
      <c r="I182" s="288" t="s">
        <v>966</v>
      </c>
      <c r="J182" s="288"/>
      <c r="K182" s="329"/>
    </row>
    <row r="183" spans="2:11" ht="15" customHeight="1">
      <c r="B183" s="308"/>
      <c r="C183" s="288" t="s">
        <v>179</v>
      </c>
      <c r="D183" s="288"/>
      <c r="E183" s="288"/>
      <c r="F183" s="307" t="s">
        <v>938</v>
      </c>
      <c r="G183" s="288"/>
      <c r="H183" s="288" t="s">
        <v>1009</v>
      </c>
      <c r="I183" s="288" t="s">
        <v>934</v>
      </c>
      <c r="J183" s="288">
        <v>50</v>
      </c>
      <c r="K183" s="329"/>
    </row>
    <row r="184" spans="2:11" ht="15" customHeight="1">
      <c r="B184" s="308"/>
      <c r="C184" s="288" t="s">
        <v>1010</v>
      </c>
      <c r="D184" s="288"/>
      <c r="E184" s="288"/>
      <c r="F184" s="307" t="s">
        <v>938</v>
      </c>
      <c r="G184" s="288"/>
      <c r="H184" s="288" t="s">
        <v>1011</v>
      </c>
      <c r="I184" s="288" t="s">
        <v>1012</v>
      </c>
      <c r="J184" s="288"/>
      <c r="K184" s="329"/>
    </row>
    <row r="185" spans="2:11" ht="15" customHeight="1">
      <c r="B185" s="308"/>
      <c r="C185" s="288" t="s">
        <v>1013</v>
      </c>
      <c r="D185" s="288"/>
      <c r="E185" s="288"/>
      <c r="F185" s="307" t="s">
        <v>938</v>
      </c>
      <c r="G185" s="288"/>
      <c r="H185" s="288" t="s">
        <v>1014</v>
      </c>
      <c r="I185" s="288" t="s">
        <v>1012</v>
      </c>
      <c r="J185" s="288"/>
      <c r="K185" s="329"/>
    </row>
    <row r="186" spans="2:11" ht="15" customHeight="1">
      <c r="B186" s="308"/>
      <c r="C186" s="288" t="s">
        <v>1015</v>
      </c>
      <c r="D186" s="288"/>
      <c r="E186" s="288"/>
      <c r="F186" s="307" t="s">
        <v>938</v>
      </c>
      <c r="G186" s="288"/>
      <c r="H186" s="288" t="s">
        <v>1016</v>
      </c>
      <c r="I186" s="288" t="s">
        <v>1012</v>
      </c>
      <c r="J186" s="288"/>
      <c r="K186" s="329"/>
    </row>
    <row r="187" spans="2:11" ht="15" customHeight="1">
      <c r="B187" s="308"/>
      <c r="C187" s="341" t="s">
        <v>1017</v>
      </c>
      <c r="D187" s="288"/>
      <c r="E187" s="288"/>
      <c r="F187" s="307" t="s">
        <v>938</v>
      </c>
      <c r="G187" s="288"/>
      <c r="H187" s="288" t="s">
        <v>1018</v>
      </c>
      <c r="I187" s="288" t="s">
        <v>1019</v>
      </c>
      <c r="J187" s="342" t="s">
        <v>1020</v>
      </c>
      <c r="K187" s="329"/>
    </row>
    <row r="188" spans="2:11" ht="15" customHeight="1">
      <c r="B188" s="308"/>
      <c r="C188" s="293" t="s">
        <v>44</v>
      </c>
      <c r="D188" s="288"/>
      <c r="E188" s="288"/>
      <c r="F188" s="307" t="s">
        <v>932</v>
      </c>
      <c r="G188" s="288"/>
      <c r="H188" s="284" t="s">
        <v>1021</v>
      </c>
      <c r="I188" s="288" t="s">
        <v>1022</v>
      </c>
      <c r="J188" s="288"/>
      <c r="K188" s="329"/>
    </row>
    <row r="189" spans="2:11" ht="15" customHeight="1">
      <c r="B189" s="308"/>
      <c r="C189" s="293" t="s">
        <v>1023</v>
      </c>
      <c r="D189" s="288"/>
      <c r="E189" s="288"/>
      <c r="F189" s="307" t="s">
        <v>932</v>
      </c>
      <c r="G189" s="288"/>
      <c r="H189" s="288" t="s">
        <v>1024</v>
      </c>
      <c r="I189" s="288" t="s">
        <v>966</v>
      </c>
      <c r="J189" s="288"/>
      <c r="K189" s="329"/>
    </row>
    <row r="190" spans="2:11" ht="15" customHeight="1">
      <c r="B190" s="308"/>
      <c r="C190" s="293" t="s">
        <v>1025</v>
      </c>
      <c r="D190" s="288"/>
      <c r="E190" s="288"/>
      <c r="F190" s="307" t="s">
        <v>932</v>
      </c>
      <c r="G190" s="288"/>
      <c r="H190" s="288" t="s">
        <v>1026</v>
      </c>
      <c r="I190" s="288" t="s">
        <v>966</v>
      </c>
      <c r="J190" s="288"/>
      <c r="K190" s="329"/>
    </row>
    <row r="191" spans="2:11" ht="15" customHeight="1">
      <c r="B191" s="308"/>
      <c r="C191" s="293" t="s">
        <v>1027</v>
      </c>
      <c r="D191" s="288"/>
      <c r="E191" s="288"/>
      <c r="F191" s="307" t="s">
        <v>938</v>
      </c>
      <c r="G191" s="288"/>
      <c r="H191" s="288" t="s">
        <v>1028</v>
      </c>
      <c r="I191" s="288" t="s">
        <v>966</v>
      </c>
      <c r="J191" s="288"/>
      <c r="K191" s="329"/>
    </row>
    <row r="192" spans="2:11" ht="15" customHeight="1">
      <c r="B192" s="335"/>
      <c r="C192" s="343"/>
      <c r="D192" s="317"/>
      <c r="E192" s="317"/>
      <c r="F192" s="317"/>
      <c r="G192" s="317"/>
      <c r="H192" s="317"/>
      <c r="I192" s="317"/>
      <c r="J192" s="317"/>
      <c r="K192" s="336"/>
    </row>
    <row r="193" spans="2:11" ht="18.75" customHeight="1">
      <c r="B193" s="284"/>
      <c r="C193" s="288"/>
      <c r="D193" s="288"/>
      <c r="E193" s="288"/>
      <c r="F193" s="307"/>
      <c r="G193" s="288"/>
      <c r="H193" s="288"/>
      <c r="I193" s="288"/>
      <c r="J193" s="288"/>
      <c r="K193" s="284"/>
    </row>
    <row r="194" spans="2:11" ht="18.75" customHeight="1">
      <c r="B194" s="284"/>
      <c r="C194" s="288"/>
      <c r="D194" s="288"/>
      <c r="E194" s="288"/>
      <c r="F194" s="307"/>
      <c r="G194" s="288"/>
      <c r="H194" s="288"/>
      <c r="I194" s="288"/>
      <c r="J194" s="288"/>
      <c r="K194" s="284"/>
    </row>
    <row r="195" spans="2:11" ht="18.75" customHeight="1">
      <c r="B195" s="294"/>
      <c r="C195" s="294"/>
      <c r="D195" s="294"/>
      <c r="E195" s="294"/>
      <c r="F195" s="294"/>
      <c r="G195" s="294"/>
      <c r="H195" s="294"/>
      <c r="I195" s="294"/>
      <c r="J195" s="294"/>
      <c r="K195" s="294"/>
    </row>
    <row r="196" spans="2:11" ht="13.5">
      <c r="B196" s="276"/>
      <c r="C196" s="277"/>
      <c r="D196" s="277"/>
      <c r="E196" s="277"/>
      <c r="F196" s="277"/>
      <c r="G196" s="277"/>
      <c r="H196" s="277"/>
      <c r="I196" s="277"/>
      <c r="J196" s="277"/>
      <c r="K196" s="278"/>
    </row>
    <row r="197" spans="2:11" ht="21">
      <c r="B197" s="279"/>
      <c r="C197" s="407" t="s">
        <v>1029</v>
      </c>
      <c r="D197" s="407"/>
      <c r="E197" s="407"/>
      <c r="F197" s="407"/>
      <c r="G197" s="407"/>
      <c r="H197" s="407"/>
      <c r="I197" s="407"/>
      <c r="J197" s="407"/>
      <c r="K197" s="280"/>
    </row>
    <row r="198" spans="2:11" ht="25.5" customHeight="1">
      <c r="B198" s="279"/>
      <c r="C198" s="344" t="s">
        <v>1030</v>
      </c>
      <c r="D198" s="344"/>
      <c r="E198" s="344"/>
      <c r="F198" s="344" t="s">
        <v>1031</v>
      </c>
      <c r="G198" s="345"/>
      <c r="H198" s="406" t="s">
        <v>1032</v>
      </c>
      <c r="I198" s="406"/>
      <c r="J198" s="406"/>
      <c r="K198" s="280"/>
    </row>
    <row r="199" spans="2:11" ht="5.25" customHeight="1">
      <c r="B199" s="308"/>
      <c r="C199" s="305"/>
      <c r="D199" s="305"/>
      <c r="E199" s="305"/>
      <c r="F199" s="305"/>
      <c r="G199" s="288"/>
      <c r="H199" s="305"/>
      <c r="I199" s="305"/>
      <c r="J199" s="305"/>
      <c r="K199" s="329"/>
    </row>
    <row r="200" spans="2:11" ht="15" customHeight="1">
      <c r="B200" s="308"/>
      <c r="C200" s="288" t="s">
        <v>1022</v>
      </c>
      <c r="D200" s="288"/>
      <c r="E200" s="288"/>
      <c r="F200" s="307" t="s">
        <v>45</v>
      </c>
      <c r="G200" s="288"/>
      <c r="H200" s="405" t="s">
        <v>1033</v>
      </c>
      <c r="I200" s="405"/>
      <c r="J200" s="405"/>
      <c r="K200" s="329"/>
    </row>
    <row r="201" spans="2:11" ht="15" customHeight="1">
      <c r="B201" s="308"/>
      <c r="C201" s="314"/>
      <c r="D201" s="288"/>
      <c r="E201" s="288"/>
      <c r="F201" s="307" t="s">
        <v>46</v>
      </c>
      <c r="G201" s="288"/>
      <c r="H201" s="405" t="s">
        <v>1034</v>
      </c>
      <c r="I201" s="405"/>
      <c r="J201" s="405"/>
      <c r="K201" s="329"/>
    </row>
    <row r="202" spans="2:11" ht="15" customHeight="1">
      <c r="B202" s="308"/>
      <c r="C202" s="314"/>
      <c r="D202" s="288"/>
      <c r="E202" s="288"/>
      <c r="F202" s="307" t="s">
        <v>49</v>
      </c>
      <c r="G202" s="288"/>
      <c r="H202" s="405" t="s">
        <v>1035</v>
      </c>
      <c r="I202" s="405"/>
      <c r="J202" s="405"/>
      <c r="K202" s="329"/>
    </row>
    <row r="203" spans="2:11" ht="15" customHeight="1">
      <c r="B203" s="308"/>
      <c r="C203" s="288"/>
      <c r="D203" s="288"/>
      <c r="E203" s="288"/>
      <c r="F203" s="307" t="s">
        <v>47</v>
      </c>
      <c r="G203" s="288"/>
      <c r="H203" s="405" t="s">
        <v>1036</v>
      </c>
      <c r="I203" s="405"/>
      <c r="J203" s="405"/>
      <c r="K203" s="329"/>
    </row>
    <row r="204" spans="2:11" ht="15" customHeight="1">
      <c r="B204" s="308"/>
      <c r="C204" s="288"/>
      <c r="D204" s="288"/>
      <c r="E204" s="288"/>
      <c r="F204" s="307" t="s">
        <v>48</v>
      </c>
      <c r="G204" s="288"/>
      <c r="H204" s="405" t="s">
        <v>1037</v>
      </c>
      <c r="I204" s="405"/>
      <c r="J204" s="405"/>
      <c r="K204" s="329"/>
    </row>
    <row r="205" spans="2:11" ht="15" customHeight="1">
      <c r="B205" s="308"/>
      <c r="C205" s="288"/>
      <c r="D205" s="288"/>
      <c r="E205" s="288"/>
      <c r="F205" s="307"/>
      <c r="G205" s="288"/>
      <c r="H205" s="288"/>
      <c r="I205" s="288"/>
      <c r="J205" s="288"/>
      <c r="K205" s="329"/>
    </row>
    <row r="206" spans="2:11" ht="15" customHeight="1">
      <c r="B206" s="308"/>
      <c r="C206" s="288" t="s">
        <v>978</v>
      </c>
      <c r="D206" s="288"/>
      <c r="E206" s="288"/>
      <c r="F206" s="307" t="s">
        <v>80</v>
      </c>
      <c r="G206" s="288"/>
      <c r="H206" s="405" t="s">
        <v>1038</v>
      </c>
      <c r="I206" s="405"/>
      <c r="J206" s="405"/>
      <c r="K206" s="329"/>
    </row>
    <row r="207" spans="2:11" ht="15" customHeight="1">
      <c r="B207" s="308"/>
      <c r="C207" s="314"/>
      <c r="D207" s="288"/>
      <c r="E207" s="288"/>
      <c r="F207" s="307" t="s">
        <v>878</v>
      </c>
      <c r="G207" s="288"/>
      <c r="H207" s="405" t="s">
        <v>879</v>
      </c>
      <c r="I207" s="405"/>
      <c r="J207" s="405"/>
      <c r="K207" s="329"/>
    </row>
    <row r="208" spans="2:11" ht="15" customHeight="1">
      <c r="B208" s="308"/>
      <c r="C208" s="288"/>
      <c r="D208" s="288"/>
      <c r="E208" s="288"/>
      <c r="F208" s="307" t="s">
        <v>876</v>
      </c>
      <c r="G208" s="288"/>
      <c r="H208" s="405" t="s">
        <v>1039</v>
      </c>
      <c r="I208" s="405"/>
      <c r="J208" s="405"/>
      <c r="K208" s="329"/>
    </row>
    <row r="209" spans="2:11" ht="15" customHeight="1">
      <c r="B209" s="346"/>
      <c r="C209" s="314"/>
      <c r="D209" s="314"/>
      <c r="E209" s="314"/>
      <c r="F209" s="307" t="s">
        <v>880</v>
      </c>
      <c r="G209" s="293"/>
      <c r="H209" s="404" t="s">
        <v>881</v>
      </c>
      <c r="I209" s="404"/>
      <c r="J209" s="404"/>
      <c r="K209" s="347"/>
    </row>
    <row r="210" spans="2:11" ht="15" customHeight="1">
      <c r="B210" s="346"/>
      <c r="C210" s="314"/>
      <c r="D210" s="314"/>
      <c r="E210" s="314"/>
      <c r="F210" s="307" t="s">
        <v>644</v>
      </c>
      <c r="G210" s="293"/>
      <c r="H210" s="404" t="s">
        <v>1040</v>
      </c>
      <c r="I210" s="404"/>
      <c r="J210" s="404"/>
      <c r="K210" s="347"/>
    </row>
    <row r="211" spans="2:11" ht="15" customHeight="1">
      <c r="B211" s="346"/>
      <c r="C211" s="314"/>
      <c r="D211" s="314"/>
      <c r="E211" s="314"/>
      <c r="F211" s="348"/>
      <c r="G211" s="293"/>
      <c r="H211" s="349"/>
      <c r="I211" s="349"/>
      <c r="J211" s="349"/>
      <c r="K211" s="347"/>
    </row>
    <row r="212" spans="2:11" ht="15" customHeight="1">
      <c r="B212" s="346"/>
      <c r="C212" s="288" t="s">
        <v>1002</v>
      </c>
      <c r="D212" s="314"/>
      <c r="E212" s="314"/>
      <c r="F212" s="307">
        <v>1</v>
      </c>
      <c r="G212" s="293"/>
      <c r="H212" s="404" t="s">
        <v>1041</v>
      </c>
      <c r="I212" s="404"/>
      <c r="J212" s="404"/>
      <c r="K212" s="347"/>
    </row>
    <row r="213" spans="2:11" ht="15" customHeight="1">
      <c r="B213" s="346"/>
      <c r="C213" s="314"/>
      <c r="D213" s="314"/>
      <c r="E213" s="314"/>
      <c r="F213" s="307">
        <v>2</v>
      </c>
      <c r="G213" s="293"/>
      <c r="H213" s="404" t="s">
        <v>1042</v>
      </c>
      <c r="I213" s="404"/>
      <c r="J213" s="404"/>
      <c r="K213" s="347"/>
    </row>
    <row r="214" spans="2:11" ht="15" customHeight="1">
      <c r="B214" s="346"/>
      <c r="C214" s="314"/>
      <c r="D214" s="314"/>
      <c r="E214" s="314"/>
      <c r="F214" s="307">
        <v>3</v>
      </c>
      <c r="G214" s="293"/>
      <c r="H214" s="404" t="s">
        <v>1043</v>
      </c>
      <c r="I214" s="404"/>
      <c r="J214" s="404"/>
      <c r="K214" s="347"/>
    </row>
    <row r="215" spans="2:11" ht="15" customHeight="1">
      <c r="B215" s="346"/>
      <c r="C215" s="314"/>
      <c r="D215" s="314"/>
      <c r="E215" s="314"/>
      <c r="F215" s="307">
        <v>4</v>
      </c>
      <c r="G215" s="293"/>
      <c r="H215" s="404" t="s">
        <v>1044</v>
      </c>
      <c r="I215" s="404"/>
      <c r="J215" s="404"/>
      <c r="K215" s="347"/>
    </row>
    <row r="216" spans="2:11" ht="12.75" customHeight="1">
      <c r="B216" s="350"/>
      <c r="C216" s="351"/>
      <c r="D216" s="351"/>
      <c r="E216" s="351"/>
      <c r="F216" s="351"/>
      <c r="G216" s="351"/>
      <c r="H216" s="351"/>
      <c r="I216" s="351"/>
      <c r="J216" s="351"/>
      <c r="K216" s="352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Misa-PC\Misa</dc:creator>
  <cp:keywords/>
  <dc:description/>
  <cp:lastModifiedBy>kudrna</cp:lastModifiedBy>
  <dcterms:created xsi:type="dcterms:W3CDTF">2018-10-31T08:51:41Z</dcterms:created>
  <dcterms:modified xsi:type="dcterms:W3CDTF">2018-11-01T12:17:18Z</dcterms:modified>
  <cp:category/>
  <cp:version/>
  <cp:contentType/>
  <cp:contentStatus/>
</cp:coreProperties>
</file>