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46 Velká nad Veličkou II\Rozpočty Velká nad Veličkou II - konzultace\Slepé rozpočty Velká nad Veličkou II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AC241" i="12"/>
  <c r="F39" i="1" s="1"/>
  <c r="AD241" i="12"/>
  <c r="G39" i="1" s="1"/>
  <c r="G40" i="1" s="1"/>
  <c r="G25" i="1" s="1"/>
  <c r="BA239" i="12"/>
  <c r="BA232" i="12"/>
  <c r="BA226" i="12"/>
  <c r="BA223" i="12"/>
  <c r="BA205" i="12"/>
  <c r="BA175" i="12"/>
  <c r="BA160" i="12"/>
  <c r="BA156" i="12"/>
  <c r="BA59" i="12"/>
  <c r="BA57" i="12"/>
  <c r="BA54" i="12"/>
  <c r="BA5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21" i="12"/>
  <c r="M21" i="12" s="1"/>
  <c r="I21" i="12"/>
  <c r="K21" i="12"/>
  <c r="O21" i="12"/>
  <c r="Q21" i="12"/>
  <c r="U21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9" i="12"/>
  <c r="I29" i="12"/>
  <c r="K29" i="12"/>
  <c r="M29" i="12"/>
  <c r="O29" i="12"/>
  <c r="Q29" i="12"/>
  <c r="U29" i="12"/>
  <c r="G33" i="12"/>
  <c r="M33" i="12" s="1"/>
  <c r="I33" i="12"/>
  <c r="K33" i="12"/>
  <c r="O33" i="12"/>
  <c r="Q33" i="12"/>
  <c r="U33" i="12"/>
  <c r="G37" i="12"/>
  <c r="I37" i="12"/>
  <c r="K37" i="12"/>
  <c r="M37" i="12"/>
  <c r="O37" i="12"/>
  <c r="Q37" i="12"/>
  <c r="U37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5" i="12"/>
  <c r="M45" i="12" s="1"/>
  <c r="I45" i="12"/>
  <c r="K45" i="12"/>
  <c r="O45" i="12"/>
  <c r="Q45" i="12"/>
  <c r="U45" i="12"/>
  <c r="G48" i="12"/>
  <c r="G47" i="12" s="1"/>
  <c r="I48" i="12"/>
  <c r="K48" i="12"/>
  <c r="K47" i="12" s="1"/>
  <c r="O48" i="12"/>
  <c r="O47" i="12" s="1"/>
  <c r="Q48" i="12"/>
  <c r="U48" i="12"/>
  <c r="U47" i="12" s="1"/>
  <c r="G50" i="12"/>
  <c r="I50" i="12"/>
  <c r="I47" i="12" s="1"/>
  <c r="K50" i="12"/>
  <c r="M50" i="12"/>
  <c r="O50" i="12"/>
  <c r="Q50" i="12"/>
  <c r="Q47" i="12" s="1"/>
  <c r="U50" i="12"/>
  <c r="G53" i="12"/>
  <c r="M53" i="12" s="1"/>
  <c r="I53" i="12"/>
  <c r="K53" i="12"/>
  <c r="O53" i="12"/>
  <c r="Q53" i="12"/>
  <c r="U53" i="12"/>
  <c r="G56" i="12"/>
  <c r="I56" i="12"/>
  <c r="K56" i="12"/>
  <c r="M56" i="12"/>
  <c r="O56" i="12"/>
  <c r="Q56" i="12"/>
  <c r="U56" i="12"/>
  <c r="G58" i="12"/>
  <c r="M58" i="12" s="1"/>
  <c r="I58" i="12"/>
  <c r="K58" i="12"/>
  <c r="O58" i="12"/>
  <c r="Q58" i="12"/>
  <c r="U58" i="12"/>
  <c r="G61" i="12"/>
  <c r="I61" i="12"/>
  <c r="K61" i="12"/>
  <c r="M61" i="12"/>
  <c r="O61" i="12"/>
  <c r="Q61" i="12"/>
  <c r="U61" i="12"/>
  <c r="G64" i="12"/>
  <c r="M64" i="12" s="1"/>
  <c r="I64" i="12"/>
  <c r="K64" i="12"/>
  <c r="O64" i="12"/>
  <c r="Q64" i="12"/>
  <c r="U64" i="12"/>
  <c r="G66" i="12"/>
  <c r="I66" i="12"/>
  <c r="K66" i="12"/>
  <c r="M66" i="12"/>
  <c r="O66" i="12"/>
  <c r="Q66" i="12"/>
  <c r="U66" i="12"/>
  <c r="G68" i="12"/>
  <c r="M68" i="12" s="1"/>
  <c r="I68" i="12"/>
  <c r="K68" i="12"/>
  <c r="O68" i="12"/>
  <c r="Q68" i="12"/>
  <c r="U68" i="12"/>
  <c r="G72" i="12"/>
  <c r="M72" i="12" s="1"/>
  <c r="I72" i="12"/>
  <c r="K72" i="12"/>
  <c r="K71" i="12" s="1"/>
  <c r="O72" i="12"/>
  <c r="O71" i="12" s="1"/>
  <c r="Q72" i="12"/>
  <c r="U72" i="12"/>
  <c r="U71" i="12" s="1"/>
  <c r="G74" i="12"/>
  <c r="I74" i="12"/>
  <c r="I71" i="12" s="1"/>
  <c r="K74" i="12"/>
  <c r="M74" i="12"/>
  <c r="O74" i="12"/>
  <c r="Q74" i="12"/>
  <c r="Q71" i="12" s="1"/>
  <c r="U74" i="12"/>
  <c r="G76" i="12"/>
  <c r="M76" i="12" s="1"/>
  <c r="I76" i="12"/>
  <c r="K76" i="12"/>
  <c r="O76" i="12"/>
  <c r="Q76" i="12"/>
  <c r="U76" i="12"/>
  <c r="G78" i="12"/>
  <c r="I78" i="12"/>
  <c r="K78" i="12"/>
  <c r="M78" i="12"/>
  <c r="O78" i="12"/>
  <c r="Q78" i="12"/>
  <c r="U78" i="12"/>
  <c r="G80" i="12"/>
  <c r="M80" i="12" s="1"/>
  <c r="I80" i="12"/>
  <c r="K80" i="12"/>
  <c r="O80" i="12"/>
  <c r="Q80" i="12"/>
  <c r="U80" i="12"/>
  <c r="G82" i="12"/>
  <c r="I82" i="12"/>
  <c r="K82" i="12"/>
  <c r="M82" i="12"/>
  <c r="O82" i="12"/>
  <c r="Q82" i="12"/>
  <c r="U82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7" i="12"/>
  <c r="I87" i="12"/>
  <c r="I86" i="12" s="1"/>
  <c r="K87" i="12"/>
  <c r="M87" i="12"/>
  <c r="O87" i="12"/>
  <c r="Q87" i="12"/>
  <c r="Q86" i="12" s="1"/>
  <c r="U87" i="12"/>
  <c r="G90" i="12"/>
  <c r="M90" i="12" s="1"/>
  <c r="I90" i="12"/>
  <c r="K90" i="12"/>
  <c r="K86" i="12" s="1"/>
  <c r="O90" i="12"/>
  <c r="Q90" i="12"/>
  <c r="U90" i="12"/>
  <c r="U86" i="12" s="1"/>
  <c r="G93" i="12"/>
  <c r="I93" i="12"/>
  <c r="K93" i="12"/>
  <c r="M93" i="12"/>
  <c r="O93" i="12"/>
  <c r="Q93" i="12"/>
  <c r="U93" i="12"/>
  <c r="G95" i="12"/>
  <c r="M95" i="12" s="1"/>
  <c r="I95" i="12"/>
  <c r="K95" i="12"/>
  <c r="O95" i="12"/>
  <c r="O86" i="12" s="1"/>
  <c r="Q95" i="12"/>
  <c r="U95" i="12"/>
  <c r="G97" i="12"/>
  <c r="I97" i="12"/>
  <c r="K97" i="12"/>
  <c r="M97" i="12"/>
  <c r="O97" i="12"/>
  <c r="Q97" i="12"/>
  <c r="U97" i="12"/>
  <c r="G99" i="12"/>
  <c r="M99" i="12" s="1"/>
  <c r="I99" i="12"/>
  <c r="K99" i="12"/>
  <c r="O99" i="12"/>
  <c r="Q99" i="12"/>
  <c r="U99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G106" i="12"/>
  <c r="G105" i="12" s="1"/>
  <c r="I106" i="12"/>
  <c r="K106" i="12"/>
  <c r="K105" i="12" s="1"/>
  <c r="O106" i="12"/>
  <c r="O105" i="12" s="1"/>
  <c r="Q106" i="12"/>
  <c r="U106" i="12"/>
  <c r="U105" i="12" s="1"/>
  <c r="G108" i="12"/>
  <c r="I108" i="12"/>
  <c r="K108" i="12"/>
  <c r="M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I105" i="12" s="1"/>
  <c r="K112" i="12"/>
  <c r="M112" i="12"/>
  <c r="O112" i="12"/>
  <c r="Q112" i="12"/>
  <c r="Q105" i="12" s="1"/>
  <c r="U112" i="12"/>
  <c r="G114" i="12"/>
  <c r="M114" i="12" s="1"/>
  <c r="I114" i="12"/>
  <c r="K114" i="12"/>
  <c r="O114" i="12"/>
  <c r="Q114" i="12"/>
  <c r="U114" i="12"/>
  <c r="G116" i="12"/>
  <c r="I116" i="12"/>
  <c r="K116" i="12"/>
  <c r="M116" i="12"/>
  <c r="O116" i="12"/>
  <c r="Q116" i="12"/>
  <c r="U116" i="12"/>
  <c r="G118" i="12"/>
  <c r="M118" i="12" s="1"/>
  <c r="I118" i="12"/>
  <c r="K118" i="12"/>
  <c r="O118" i="12"/>
  <c r="Q118" i="12"/>
  <c r="U118" i="12"/>
  <c r="G120" i="12"/>
  <c r="I120" i="12"/>
  <c r="K120" i="12"/>
  <c r="M120" i="12"/>
  <c r="O120" i="12"/>
  <c r="Q120" i="12"/>
  <c r="U120" i="12"/>
  <c r="G122" i="12"/>
  <c r="M122" i="12" s="1"/>
  <c r="I122" i="12"/>
  <c r="K122" i="12"/>
  <c r="O122" i="12"/>
  <c r="Q122" i="12"/>
  <c r="U122" i="12"/>
  <c r="G124" i="12"/>
  <c r="I124" i="12"/>
  <c r="K124" i="12"/>
  <c r="M124" i="12"/>
  <c r="O124" i="12"/>
  <c r="Q124" i="12"/>
  <c r="U124" i="12"/>
  <c r="G126" i="12"/>
  <c r="M126" i="12" s="1"/>
  <c r="I126" i="12"/>
  <c r="K126" i="12"/>
  <c r="O126" i="12"/>
  <c r="Q126" i="12"/>
  <c r="U126" i="12"/>
  <c r="G128" i="12"/>
  <c r="I128" i="12"/>
  <c r="K128" i="12"/>
  <c r="M128" i="12"/>
  <c r="O128" i="12"/>
  <c r="Q128" i="12"/>
  <c r="U128" i="12"/>
  <c r="G131" i="12"/>
  <c r="I131" i="12"/>
  <c r="I130" i="12" s="1"/>
  <c r="K131" i="12"/>
  <c r="M131" i="12"/>
  <c r="O131" i="12"/>
  <c r="Q131" i="12"/>
  <c r="Q130" i="12" s="1"/>
  <c r="U131" i="12"/>
  <c r="G133" i="12"/>
  <c r="G130" i="12" s="1"/>
  <c r="I133" i="12"/>
  <c r="K133" i="12"/>
  <c r="K130" i="12" s="1"/>
  <c r="O133" i="12"/>
  <c r="O130" i="12" s="1"/>
  <c r="Q133" i="12"/>
  <c r="U133" i="12"/>
  <c r="U130" i="12" s="1"/>
  <c r="G135" i="12"/>
  <c r="I135" i="12"/>
  <c r="K135" i="12"/>
  <c r="M135" i="12"/>
  <c r="O135" i="12"/>
  <c r="Q135" i="12"/>
  <c r="U135" i="12"/>
  <c r="G137" i="12"/>
  <c r="M137" i="12" s="1"/>
  <c r="I137" i="12"/>
  <c r="K137" i="12"/>
  <c r="O137" i="12"/>
  <c r="Q137" i="12"/>
  <c r="U137" i="12"/>
  <c r="G139" i="12"/>
  <c r="I139" i="12"/>
  <c r="K139" i="12"/>
  <c r="M139" i="12"/>
  <c r="O139" i="12"/>
  <c r="Q139" i="12"/>
  <c r="U139" i="12"/>
  <c r="G142" i="12"/>
  <c r="I142" i="12"/>
  <c r="I141" i="12" s="1"/>
  <c r="K142" i="12"/>
  <c r="M142" i="12"/>
  <c r="O142" i="12"/>
  <c r="Q142" i="12"/>
  <c r="Q141" i="12" s="1"/>
  <c r="U142" i="12"/>
  <c r="G145" i="12"/>
  <c r="M145" i="12" s="1"/>
  <c r="I145" i="12"/>
  <c r="K145" i="12"/>
  <c r="K141" i="12" s="1"/>
  <c r="O145" i="12"/>
  <c r="Q145" i="12"/>
  <c r="U145" i="12"/>
  <c r="U141" i="12" s="1"/>
  <c r="G147" i="12"/>
  <c r="I147" i="12"/>
  <c r="K147" i="12"/>
  <c r="M147" i="12"/>
  <c r="O147" i="12"/>
  <c r="Q147" i="12"/>
  <c r="U147" i="12"/>
  <c r="G149" i="12"/>
  <c r="M149" i="12" s="1"/>
  <c r="I149" i="12"/>
  <c r="K149" i="12"/>
  <c r="O149" i="12"/>
  <c r="O141" i="12" s="1"/>
  <c r="Q149" i="12"/>
  <c r="U149" i="12"/>
  <c r="G152" i="12"/>
  <c r="I152" i="12"/>
  <c r="K152" i="12"/>
  <c r="M152" i="12"/>
  <c r="O152" i="12"/>
  <c r="Q152" i="12"/>
  <c r="U152" i="12"/>
  <c r="G155" i="12"/>
  <c r="M155" i="12" s="1"/>
  <c r="I155" i="12"/>
  <c r="K155" i="12"/>
  <c r="O155" i="12"/>
  <c r="Q155" i="12"/>
  <c r="U155" i="12"/>
  <c r="G159" i="12"/>
  <c r="I159" i="12"/>
  <c r="K159" i="12"/>
  <c r="M159" i="12"/>
  <c r="O159" i="12"/>
  <c r="Q159" i="12"/>
  <c r="U159" i="12"/>
  <c r="G163" i="12"/>
  <c r="M163" i="12" s="1"/>
  <c r="I163" i="12"/>
  <c r="K163" i="12"/>
  <c r="O163" i="12"/>
  <c r="Q163" i="12"/>
  <c r="U163" i="12"/>
  <c r="G165" i="12"/>
  <c r="I165" i="12"/>
  <c r="K165" i="12"/>
  <c r="M165" i="12"/>
  <c r="O165" i="12"/>
  <c r="Q165" i="12"/>
  <c r="U165" i="12"/>
  <c r="G167" i="12"/>
  <c r="M167" i="12" s="1"/>
  <c r="I167" i="12"/>
  <c r="K167" i="12"/>
  <c r="O167" i="12"/>
  <c r="Q167" i="12"/>
  <c r="U167" i="12"/>
  <c r="G169" i="12"/>
  <c r="I169" i="12"/>
  <c r="K169" i="12"/>
  <c r="M169" i="12"/>
  <c r="O169" i="12"/>
  <c r="Q169" i="12"/>
  <c r="U169" i="12"/>
  <c r="G171" i="12"/>
  <c r="M171" i="12" s="1"/>
  <c r="I171" i="12"/>
  <c r="K171" i="12"/>
  <c r="O171" i="12"/>
  <c r="Q171" i="12"/>
  <c r="U171" i="12"/>
  <c r="G174" i="12"/>
  <c r="G173" i="12" s="1"/>
  <c r="I174" i="12"/>
  <c r="K174" i="12"/>
  <c r="K173" i="12" s="1"/>
  <c r="O174" i="12"/>
  <c r="O173" i="12" s="1"/>
  <c r="Q174" i="12"/>
  <c r="U174" i="12"/>
  <c r="U173" i="12" s="1"/>
  <c r="G178" i="12"/>
  <c r="I178" i="12"/>
  <c r="K178" i="12"/>
  <c r="M178" i="12"/>
  <c r="O178" i="12"/>
  <c r="Q178" i="12"/>
  <c r="U178" i="12"/>
  <c r="G181" i="12"/>
  <c r="M181" i="12" s="1"/>
  <c r="I181" i="12"/>
  <c r="K181" i="12"/>
  <c r="O181" i="12"/>
  <c r="Q181" i="12"/>
  <c r="U181" i="12"/>
  <c r="G184" i="12"/>
  <c r="I184" i="12"/>
  <c r="I173" i="12" s="1"/>
  <c r="K184" i="12"/>
  <c r="M184" i="12"/>
  <c r="O184" i="12"/>
  <c r="Q184" i="12"/>
  <c r="Q173" i="12" s="1"/>
  <c r="U184" i="12"/>
  <c r="G187" i="12"/>
  <c r="M187" i="12" s="1"/>
  <c r="I187" i="12"/>
  <c r="K187" i="12"/>
  <c r="O187" i="12"/>
  <c r="Q187" i="12"/>
  <c r="U187" i="12"/>
  <c r="G191" i="12"/>
  <c r="M191" i="12" s="1"/>
  <c r="I191" i="12"/>
  <c r="K191" i="12"/>
  <c r="K190" i="12" s="1"/>
  <c r="O191" i="12"/>
  <c r="O190" i="12" s="1"/>
  <c r="Q191" i="12"/>
  <c r="U191" i="12"/>
  <c r="U190" i="12" s="1"/>
  <c r="G193" i="12"/>
  <c r="I193" i="12"/>
  <c r="I190" i="12" s="1"/>
  <c r="K193" i="12"/>
  <c r="M193" i="12"/>
  <c r="O193" i="12"/>
  <c r="Q193" i="12"/>
  <c r="Q190" i="12" s="1"/>
  <c r="U193" i="12"/>
  <c r="G195" i="12"/>
  <c r="M195" i="12" s="1"/>
  <c r="I195" i="12"/>
  <c r="K195" i="12"/>
  <c r="O195" i="12"/>
  <c r="Q195" i="12"/>
  <c r="U195" i="12"/>
  <c r="G197" i="12"/>
  <c r="I197" i="12"/>
  <c r="K197" i="12"/>
  <c r="M197" i="12"/>
  <c r="O197" i="12"/>
  <c r="Q197" i="12"/>
  <c r="U197" i="12"/>
  <c r="G200" i="12"/>
  <c r="M200" i="12" s="1"/>
  <c r="I200" i="12"/>
  <c r="K200" i="12"/>
  <c r="O200" i="12"/>
  <c r="Q200" i="12"/>
  <c r="U200" i="12"/>
  <c r="G202" i="12"/>
  <c r="I202" i="12"/>
  <c r="K202" i="12"/>
  <c r="M202" i="12"/>
  <c r="O202" i="12"/>
  <c r="Q202" i="12"/>
  <c r="U202" i="12"/>
  <c r="G204" i="12"/>
  <c r="M204" i="12" s="1"/>
  <c r="I204" i="12"/>
  <c r="K204" i="12"/>
  <c r="O204" i="12"/>
  <c r="Q204" i="12"/>
  <c r="U204" i="12"/>
  <c r="G207" i="12"/>
  <c r="I207" i="12"/>
  <c r="K207" i="12"/>
  <c r="M207" i="12"/>
  <c r="O207" i="12"/>
  <c r="Q207" i="12"/>
  <c r="U207" i="12"/>
  <c r="G209" i="12"/>
  <c r="K209" i="12"/>
  <c r="O209" i="12"/>
  <c r="U209" i="12"/>
  <c r="G210" i="12"/>
  <c r="I210" i="12"/>
  <c r="I209" i="12" s="1"/>
  <c r="K210" i="12"/>
  <c r="M210" i="12"/>
  <c r="M209" i="12" s="1"/>
  <c r="O210" i="12"/>
  <c r="Q210" i="12"/>
  <c r="Q209" i="12" s="1"/>
  <c r="U210" i="12"/>
  <c r="G213" i="12"/>
  <c r="I213" i="12"/>
  <c r="I212" i="12" s="1"/>
  <c r="K213" i="12"/>
  <c r="M213" i="12"/>
  <c r="O213" i="12"/>
  <c r="Q213" i="12"/>
  <c r="Q212" i="12" s="1"/>
  <c r="U213" i="12"/>
  <c r="G215" i="12"/>
  <c r="G212" i="12" s="1"/>
  <c r="I215" i="12"/>
  <c r="K215" i="12"/>
  <c r="O215" i="12"/>
  <c r="O212" i="12" s="1"/>
  <c r="Q215" i="12"/>
  <c r="U215" i="12"/>
  <c r="G217" i="12"/>
  <c r="I217" i="12"/>
  <c r="K217" i="12"/>
  <c r="M217" i="12"/>
  <c r="O217" i="12"/>
  <c r="Q217" i="12"/>
  <c r="U217" i="12"/>
  <c r="G219" i="12"/>
  <c r="M219" i="12" s="1"/>
  <c r="I219" i="12"/>
  <c r="K219" i="12"/>
  <c r="K212" i="12" s="1"/>
  <c r="O219" i="12"/>
  <c r="Q219" i="12"/>
  <c r="U219" i="12"/>
  <c r="U212" i="12" s="1"/>
  <c r="G222" i="12"/>
  <c r="M222" i="12" s="1"/>
  <c r="I222" i="12"/>
  <c r="K222" i="12"/>
  <c r="K221" i="12" s="1"/>
  <c r="O222" i="12"/>
  <c r="O221" i="12" s="1"/>
  <c r="Q222" i="12"/>
  <c r="U222" i="12"/>
  <c r="U221" i="12" s="1"/>
  <c r="G225" i="12"/>
  <c r="I225" i="12"/>
  <c r="I221" i="12" s="1"/>
  <c r="K225" i="12"/>
  <c r="M225" i="12"/>
  <c r="O225" i="12"/>
  <c r="Q225" i="12"/>
  <c r="Q221" i="12" s="1"/>
  <c r="U225" i="12"/>
  <c r="G228" i="12"/>
  <c r="M228" i="12" s="1"/>
  <c r="I228" i="12"/>
  <c r="K228" i="12"/>
  <c r="O228" i="12"/>
  <c r="Q228" i="12"/>
  <c r="U228" i="12"/>
  <c r="G231" i="12"/>
  <c r="M231" i="12" s="1"/>
  <c r="I231" i="12"/>
  <c r="K231" i="12"/>
  <c r="K230" i="12" s="1"/>
  <c r="O231" i="12"/>
  <c r="O230" i="12" s="1"/>
  <c r="Q231" i="12"/>
  <c r="U231" i="12"/>
  <c r="U230" i="12" s="1"/>
  <c r="G233" i="12"/>
  <c r="I233" i="12"/>
  <c r="I230" i="12" s="1"/>
  <c r="K233" i="12"/>
  <c r="M233" i="12"/>
  <c r="O233" i="12"/>
  <c r="Q233" i="12"/>
  <c r="Q230" i="12" s="1"/>
  <c r="U233" i="12"/>
  <c r="G234" i="12"/>
  <c r="M234" i="12" s="1"/>
  <c r="I234" i="12"/>
  <c r="K234" i="12"/>
  <c r="O234" i="12"/>
  <c r="Q234" i="12"/>
  <c r="U234" i="12"/>
  <c r="G235" i="12"/>
  <c r="I235" i="12"/>
  <c r="K235" i="12"/>
  <c r="M235" i="12"/>
  <c r="O235" i="12"/>
  <c r="Q235" i="12"/>
  <c r="U235" i="12"/>
  <c r="G236" i="12"/>
  <c r="M236" i="12" s="1"/>
  <c r="I236" i="12"/>
  <c r="K236" i="12"/>
  <c r="O236" i="12"/>
  <c r="Q236" i="12"/>
  <c r="U236" i="12"/>
  <c r="G237" i="12"/>
  <c r="I237" i="12"/>
  <c r="K237" i="12"/>
  <c r="M237" i="12"/>
  <c r="O237" i="12"/>
  <c r="Q237" i="12"/>
  <c r="U237" i="12"/>
  <c r="G238" i="12"/>
  <c r="M238" i="12" s="1"/>
  <c r="I238" i="12"/>
  <c r="K238" i="12"/>
  <c r="O238" i="12"/>
  <c r="Q238" i="12"/>
  <c r="U238" i="12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26" i="1" l="1"/>
  <c r="G29" i="1" s="1"/>
  <c r="H39" i="1"/>
  <c r="H40" i="1" s="1"/>
  <c r="F40" i="1"/>
  <c r="G28" i="1" s="1"/>
  <c r="M86" i="12"/>
  <c r="M221" i="12"/>
  <c r="M141" i="12"/>
  <c r="M230" i="12"/>
  <c r="M190" i="12"/>
  <c r="M71" i="12"/>
  <c r="G230" i="12"/>
  <c r="G221" i="12"/>
  <c r="G190" i="12"/>
  <c r="M174" i="12"/>
  <c r="M173" i="12" s="1"/>
  <c r="M106" i="12"/>
  <c r="M105" i="12" s="1"/>
  <c r="G71" i="12"/>
  <c r="M48" i="12"/>
  <c r="M47" i="12" s="1"/>
  <c r="G141" i="12"/>
  <c r="G86" i="12"/>
  <c r="M9" i="12"/>
  <c r="M8" i="12" s="1"/>
  <c r="M215" i="12"/>
  <c r="M212" i="12" s="1"/>
  <c r="M133" i="12"/>
  <c r="M130" i="12" s="1"/>
  <c r="I39" i="1"/>
  <c r="I40" i="1" s="1"/>
  <c r="J39" i="1" s="1"/>
  <c r="J40" i="1" s="1"/>
  <c r="G23" i="1" l="1"/>
  <c r="I59" i="1"/>
  <c r="G241" i="12"/>
  <c r="G24" i="1"/>
  <c r="I16" i="1" l="1"/>
  <c r="I21" i="1" s="1"/>
  <c r="I6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<sst xmlns="http://schemas.openxmlformats.org/spreadsheetml/2006/main" count="834" uniqueCount="394">
  <si>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</si>
  <si>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</si>
  <si>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</si>
  <si>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</si>
  <si>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</si>
  <si>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</si>
  <si>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</si>
  <si>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</si>
  <si>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</si>
  <si>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</si>
  <si>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</si>
  <si>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</si>
  <si>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</si>
  <si>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</si>
  <si>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</si>
  <si>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</si>
  <si>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</si>
  <si>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</si>
  <si>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</si>
  <si>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</si>
  <si>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</si>
  <si>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</si>
  <si>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</si>
  <si>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</si>
  <si>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</si>
  <si>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</si>
  <si>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</si>
  <si>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</si>
  <si>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</si>
  <si>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</si>
  <si>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</si>
  <si>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</si>
  <si>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</si>
  <si>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</si>
  <si>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</si>
  <si>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</si>
  <si>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</si>
  <si>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</si>
  <si>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</si>
  <si>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</si>
  <si>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</si>
  <si>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</si>
  <si>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</si>
  <si>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</si>
  <si>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</si>
  <si>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sportovního areálu - Velká nad Veličkou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</si>
  <si>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</si>
  <si>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</si>
  <si>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</si>
  <si>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</si>
  <si>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</si>
  <si>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</si>
  <si>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</si>
  <si>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</si>
  <si>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</si>
  <si>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</si>
  <si>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</si>
  <si>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</si>
  <si>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</si>
  <si>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5</t>
  </si>
  <si>
    <t>Komunikace</t>
  </si>
  <si>
    <t>8</t>
  </si>
  <si>
    <t>Trubní vedení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</si>
  <si>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</si>
  <si>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</si>
  <si>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</si>
  <si>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</si>
  <si>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</si>
  <si>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</si>
  <si>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</si>
  <si>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</si>
  <si>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M46</t>
  </si>
  <si>
    <t>Zemní práce při montážích</t>
  </si>
  <si>
    <t>59.1</t>
  </si>
  <si>
    <t>Sportovní povrch</t>
  </si>
  <si>
    <t>59.2</t>
  </si>
  <si>
    <t>Sportovní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</si>
  <si>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</si>
  <si>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</si>
  <si>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</si>
  <si>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</si>
  <si>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</si>
  <si>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</si>
  <si>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</si>
  <si>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</si>
  <si>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</si>
  <si>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</si>
  <si>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</si>
  <si>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</si>
  <si>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</si>
  <si>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</si>
  <si>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</si>
  <si>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</si>
  <si>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</si>
  <si>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</si>
  <si>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</si>
  <si>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</si>
  <si>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</si>
  <si>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</si>
  <si>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</si>
  <si>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</si>
  <si>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</si>
  <si>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</si>
  <si>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</si>
  <si>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</si>
  <si>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</si>
  <si>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</si>
  <si>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</si>
  <si>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</si>
  <si>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</si>
  <si>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zpevněné plochy:4020*0,175</t>
  </si>
  <si>
    <t>VV</t>
  </si>
  <si>
    <t>zatravněné plochy:1658*0,05</t>
  </si>
  <si>
    <t>přespádovíní:4020/2*0,05</t>
  </si>
  <si>
    <t>162301101R00</t>
  </si>
  <si>
    <t>Vodorovné přemístění výkopku z hor.1-4 do 500 m</t>
  </si>
  <si>
    <t>171101103R00</t>
  </si>
  <si>
    <t>Uložení sypaniny do násypů zhutněných na 100% PS</t>
  </si>
  <si>
    <t>131201201R00</t>
  </si>
  <si>
    <t>Hloubení zapažených jam v hor.3 do 100 m3</t>
  </si>
  <si>
    <t>vsakovací jímka:(3*3*1,8)*3</t>
  </si>
  <si>
    <t>vsakovací jímka 1:10*1*1,8</t>
  </si>
  <si>
    <t>132201111R00</t>
  </si>
  <si>
    <t>Hloubení rýh š.do 60 cm v hor.3 do 100 m3, STROJNĚ</t>
  </si>
  <si>
    <t>sběrný drén:566*0,3*0,4</t>
  </si>
  <si>
    <t>svodný drén:550*0,4*0,6</t>
  </si>
  <si>
    <t>132201211R00</t>
  </si>
  <si>
    <t>Hloubení rýh š.do 200 cm hor.3 do 100 m3,STROJNĚ</t>
  </si>
  <si>
    <t>kanalizace, kontrolní šachta:(2*4)*1,15*1,1</t>
  </si>
  <si>
    <t>133201101R00</t>
  </si>
  <si>
    <t>Hloubení šachet v hor.3 do 100 m3</t>
  </si>
  <si>
    <t>odrazové prkno:0,3*1,3*0,35</t>
  </si>
  <si>
    <t>mobiliář:(0,*0,2*0,35*12+0,3*0,3*0,45*1)</t>
  </si>
  <si>
    <t>151101101R00</t>
  </si>
  <si>
    <t>Pažení a rozepření stěn rýh - příložné - hl. do 2m</t>
  </si>
  <si>
    <t>m2</t>
  </si>
  <si>
    <t>vsakovací jímka:(3*1,8*4)*3</t>
  </si>
  <si>
    <t>vsakovací jímka 1:10*1,8*2</t>
  </si>
  <si>
    <t>kanalizace:2*4*1,15*2</t>
  </si>
  <si>
    <t>151101111R00</t>
  </si>
  <si>
    <t>Odstranění pažení stěn rýh - příložné - hl. do 2 m</t>
  </si>
  <si>
    <t>174101101R00</t>
  </si>
  <si>
    <t>Zásyp jam, rýh, šachet se zhutněním</t>
  </si>
  <si>
    <t>vsakovací jímka:(3*3*0,2)*3</t>
  </si>
  <si>
    <t>vsakovací jímka 1:10*1*0,2</t>
  </si>
  <si>
    <t>kanalizace:(2*4)*1,1*0,25*2</t>
  </si>
  <si>
    <t>162701105R00</t>
  </si>
  <si>
    <t>Vodorovné přemístění výkopku z hor.1-4 do 10000 m</t>
  </si>
  <si>
    <t>786,4+66,6+199,92+10,12+0,18-11,8</t>
  </si>
  <si>
    <t>199000002R00</t>
  </si>
  <si>
    <t>Poplatek za skládku horniny 1- 4</t>
  </si>
  <si>
    <t>181101102R00</t>
  </si>
  <si>
    <t>Úprava pláně v zářezech v hor. 1-4, se zhutněním</t>
  </si>
  <si>
    <t>4020</t>
  </si>
  <si>
    <t>R0053</t>
  </si>
  <si>
    <t>Kácení stromů vč. odkořenění, odvoz do 10-ti km, poplatek za skládku</t>
  </si>
  <si>
    <t>6</t>
  </si>
  <si>
    <t>R005002</t>
  </si>
  <si>
    <t>Odstranění záchytného oplocení v=8m, odvoz do 10-ti km, poplatek za skládku</t>
  </si>
  <si>
    <t>m</t>
  </si>
  <si>
    <t>20x ocelový sloup, síťové výplně, bet. základy ponechány.</t>
  </si>
  <si>
    <t>POP</t>
  </si>
  <si>
    <t>20+20</t>
  </si>
  <si>
    <t>R005003</t>
  </si>
  <si>
    <t>Odstranění ocelového zábradlí, odvoz do 10-ti km, poplatek za skládku</t>
  </si>
  <si>
    <t>Včetně bet. sloupků.</t>
  </si>
  <si>
    <t>78+28</t>
  </si>
  <si>
    <t>R005004</t>
  </si>
  <si>
    <t>Odstranění stávajících sektoru skoku do dálky, odvoz do 10-ti km, poplatek za skládku</t>
  </si>
  <si>
    <t>kus</t>
  </si>
  <si>
    <t>Gumový povrch, odrazové prkno, pískové doskočiště.</t>
  </si>
  <si>
    <t>113201111R00</t>
  </si>
  <si>
    <t>Vytrhání obrubníků chodníkových a parkových</t>
  </si>
  <si>
    <t>Šířka 100 mm, včetně podbetonování.</t>
  </si>
  <si>
    <t>997</t>
  </si>
  <si>
    <t>961044111R00</t>
  </si>
  <si>
    <t>Bourání základů z betonu prostého</t>
  </si>
  <si>
    <t>vrhačský kruh:3,14*1,25*1,25*0,15*2</t>
  </si>
  <si>
    <t>betonová daska:2*3*0,2</t>
  </si>
  <si>
    <t>979081111R00</t>
  </si>
  <si>
    <t>Odvoz suti a vybour. hmot na skládku do 1 km</t>
  </si>
  <si>
    <t>t</t>
  </si>
  <si>
    <t>224,68</t>
  </si>
  <si>
    <t>979081121R00</t>
  </si>
  <si>
    <t>Příplatek k odvozu za každý další 1 km</t>
  </si>
  <si>
    <t>224,68*9</t>
  </si>
  <si>
    <t>979990104R00</t>
  </si>
  <si>
    <t>Poplatek za skládku suti - beton</t>
  </si>
  <si>
    <t>obrubníky:997*0,22</t>
  </si>
  <si>
    <t>bet. konstrukce:2,67*2</t>
  </si>
  <si>
    <t>R00100</t>
  </si>
  <si>
    <t>Nákup zeminy schopné zúrodnění</t>
  </si>
  <si>
    <t>1685*0,1</t>
  </si>
  <si>
    <t>167101101R00</t>
  </si>
  <si>
    <t>Nakládání výkopku z hor.1-4 v množství do 100 m3</t>
  </si>
  <si>
    <t>1658*0,1</t>
  </si>
  <si>
    <t>181301101R00</t>
  </si>
  <si>
    <t>Rozprostření ornice, rovina, tl. do 10 cm do 500m2</t>
  </si>
  <si>
    <t>1658</t>
  </si>
  <si>
    <t>180402111R00</t>
  </si>
  <si>
    <t>Založení trávníku parkového výsevem v rovině</t>
  </si>
  <si>
    <t>00572410</t>
  </si>
  <si>
    <t>Směs travní parková, mírná zátěž</t>
  </si>
  <si>
    <t>kg</t>
  </si>
  <si>
    <t>POL3_0</t>
  </si>
  <si>
    <t>1658*0,03</t>
  </si>
  <si>
    <t>184201114RAA</t>
  </si>
  <si>
    <t>Výsadba stromu s balem, v rovině, výšky do 200 cm, bez dodávky dřeviny</t>
  </si>
  <si>
    <t>POL2_0</t>
  </si>
  <si>
    <t>02655310R</t>
  </si>
  <si>
    <t>Lípa - Tilia cordata v. 200 cm</t>
  </si>
  <si>
    <t>271571111R00</t>
  </si>
  <si>
    <t>Polštář základu ze štěrkopísku tříděného</t>
  </si>
  <si>
    <t>odrazové prkno:0,3*1,3*0,1</t>
  </si>
  <si>
    <t>mobiliář:(0,*0,2*0,1*12+0,3*0,3*0,1*1)</t>
  </si>
  <si>
    <t>275313611R00</t>
  </si>
  <si>
    <t>Beton základových patek prostý C 16/20 (B 20)</t>
  </si>
  <si>
    <t>odrazové prkno:0,3*0,25*1,3*1,1</t>
  </si>
  <si>
    <t>mobiliář:(0,*0,2*0,25*12+0,3*0,3*0,35*1)*1,1</t>
  </si>
  <si>
    <t>275351215R00</t>
  </si>
  <si>
    <t>Bednění stěn základových patek - zřízení</t>
  </si>
  <si>
    <t>odrazové prkno:(0,3+1,3)*2*0,25</t>
  </si>
  <si>
    <t>275351216R00</t>
  </si>
  <si>
    <t>Bednění stěn základových patek - odstranění</t>
  </si>
  <si>
    <t>631315611R00</t>
  </si>
  <si>
    <t>Mazanina betonová tl. 12 - 24 cm C 16/20</t>
  </si>
  <si>
    <t>vrhačský kruh:3,14*1,25*1,25*0,15</t>
  </si>
  <si>
    <t>631361921RT4</t>
  </si>
  <si>
    <t>Výztuž mazanin svařovanou sítí, průměr drátu  6,0, oka 100/100 mm</t>
  </si>
  <si>
    <t>vrhačský kruh:3,14*1,25*1,25*0,004*2</t>
  </si>
  <si>
    <t>273351215R00</t>
  </si>
  <si>
    <t>Bednění stěn základových desek - zřízení</t>
  </si>
  <si>
    <t>vrhačský kruh:2*3,14*1,25*0,15</t>
  </si>
  <si>
    <t>273351216R00</t>
  </si>
  <si>
    <t>Bednění stěn základových desek - odstranění</t>
  </si>
  <si>
    <t>R564 80-1111.4</t>
  </si>
  <si>
    <t xml:space="preserve">Podklad kameniva drceného po zhutnění tl. 1cm, frakce 0/4 mm, tř. A </t>
  </si>
  <si>
    <t>dráha:3720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</si>
  <si>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</si>
  <si>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</si>
  <si>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</si>
  <si>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</si>
  <si>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</si>
  <si>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</si>
  <si>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</si>
  <si>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cm, tř. A</t>
  </si>
  <si>
    <t>564821112R00</t>
  </si>
  <si>
    <t>Podklad ze štěrkodrti po zhutnění tloušťky 9 cm, frakce 0-63 mm tř. A</t>
  </si>
  <si>
    <t>564861111R00</t>
  </si>
  <si>
    <t>Podklad ze štěrkodrti po zhutnění tloušťky 20 cm</t>
  </si>
  <si>
    <t>skok daleký:10,5*3,5</t>
  </si>
  <si>
    <t>457971111R00</t>
  </si>
  <si>
    <t>Zřízení vrstvy z geotextilie skl.do 1:5, š. do 3 m</t>
  </si>
  <si>
    <t>69366049</t>
  </si>
  <si>
    <t>Geotextilie 200g/m2 šířka do 8,6m</t>
  </si>
  <si>
    <t>skok daleký:10,5*3,5*1,1</t>
  </si>
  <si>
    <t>564231111R00</t>
  </si>
  <si>
    <t>Podklad ze štěrkopísku po zhutnění tloušťky 10 cm</t>
  </si>
  <si>
    <t>vrhačský kruh:3,14*1,25*1,25</t>
  </si>
  <si>
    <t>564561111R00</t>
  </si>
  <si>
    <t>Zřízení podsypu/podkladu ze sypaniny tl. 20 cm</t>
  </si>
  <si>
    <t>vrh koulí:206</t>
  </si>
  <si>
    <t>58330999.0001</t>
  </si>
  <si>
    <t>Písek kopaný, dodávka</t>
  </si>
  <si>
    <t>vrh koulí:206*0,2</t>
  </si>
  <si>
    <t>871353121RT2</t>
  </si>
  <si>
    <t xml:space="preserve">Montáž trub z plastu, gumový kroužek, DN 200, včetně dodávky trub PVC hrdlových </t>
  </si>
  <si>
    <t>2*4</t>
  </si>
  <si>
    <t>451572111R00</t>
  </si>
  <si>
    <t>Lože pod potrubí z kameniva těženého 0 - 4 mm</t>
  </si>
  <si>
    <t>2*4*0,15*1,1</t>
  </si>
  <si>
    <t>175101101RT2</t>
  </si>
  <si>
    <t>Obsyp potrubí bez prohození sypaniny, s dodáním štěrkopísku frakce 0 - 22 mm</t>
  </si>
  <si>
    <t>2*4*0,7*1,1</t>
  </si>
  <si>
    <t>894431111RCA</t>
  </si>
  <si>
    <t>Šachta, DN 315, dl.šach.roury 1,25 m, přímá, dno PP DN 200, poklop litina 12,5t</t>
  </si>
  <si>
    <t>894431112RCA</t>
  </si>
  <si>
    <t>Šachta, D 315 mm, dl.šach.roury 1,25 m, sběrná, dno PP KG D 200 mm, poklop litina 12,5 t</t>
  </si>
  <si>
    <t>871318111R00</t>
  </si>
  <si>
    <t>Kladení drenážního potrubí z plastických hmot</t>
  </si>
  <si>
    <t>sběrný drén:566</t>
  </si>
  <si>
    <t>svodný drén:550</t>
  </si>
  <si>
    <t>28611223.A</t>
  </si>
  <si>
    <t>Trubka PVC drenážní flexibilní d 100 mm</t>
  </si>
  <si>
    <t>sběrný drén:566*1,02</t>
  </si>
  <si>
    <t>28611225.A</t>
  </si>
  <si>
    <t>Trubka PVC drenážní flexibilní d 160 mm</t>
  </si>
  <si>
    <t>svodný drén:550*1,02</t>
  </si>
  <si>
    <t>212971110R00</t>
  </si>
  <si>
    <t>Opláštění trativodů z geotext., do sklonu 1:2,5</t>
  </si>
  <si>
    <t>sběrný drén:566*(0,3*3+0,4*2)</t>
  </si>
  <si>
    <t>svodný drén:550*(0,4*3+0,6*2)</t>
  </si>
  <si>
    <t xml:space="preserve">Geotextilie 200g/m2 </t>
  </si>
  <si>
    <t>sběrný drén:566*(0,3*3+0,4*2)*1,1</t>
  </si>
  <si>
    <t>svodný drén:550*(0,4*3+0,6*2)*1,1</t>
  </si>
  <si>
    <t>212561111R00</t>
  </si>
  <si>
    <t>Výplň odvodňov. trativodů kam. hrubě drcen. 16 mm</t>
  </si>
  <si>
    <t>Změna frakce na 4-8 mm.</t>
  </si>
  <si>
    <t>sběrný drén:566*0,3*0,25</t>
  </si>
  <si>
    <t>svodný drén:550*0,4*0,3</t>
  </si>
  <si>
    <t>Frakce 8-16 mm.</t>
  </si>
  <si>
    <t>sběrný drén:566*0,3*0,15</t>
  </si>
  <si>
    <t>877353121RT2</t>
  </si>
  <si>
    <t>Montáž tvarovek odboč. plast. gum. kroužek DN 200, včetně dodávky odbočky PVC 110/110 mm</t>
  </si>
  <si>
    <t>7</t>
  </si>
  <si>
    <t>877353123R00</t>
  </si>
  <si>
    <t>Montáž tvarovek jednoos. plast. gum.kroužek DN 200</t>
  </si>
  <si>
    <t>28651691.AR</t>
  </si>
  <si>
    <t>Redukce kanalizační  160/ 110 PVC</t>
  </si>
  <si>
    <t>877353121RT5</t>
  </si>
  <si>
    <t>Montáž tvarovek odboč. plast. gum. kroužek DN 200, včetně dodávky odbočky PVC 160/110 mm</t>
  </si>
  <si>
    <t>9</t>
  </si>
  <si>
    <t>877353121RT7</t>
  </si>
  <si>
    <t>Montáž tvarovek odboč. plast. gum. kroužek DN 200, včetně dodávky odbočky PVC 160/160 mm</t>
  </si>
  <si>
    <t>211561111R00</t>
  </si>
  <si>
    <t>Výplň odvodňovacích žeber kam. hrubě drcen. 16 mm</t>
  </si>
  <si>
    <t>vsakovací jímka:3*3*1,5*3</t>
  </si>
  <si>
    <t>vsakovací jímka 1:10*1*1,5</t>
  </si>
  <si>
    <t>vsakovací jímka:(3*3*2+1,5*3*4)*3</t>
  </si>
  <si>
    <t>vsakovací jímka 1:(10*1*2+(10+1)*2*1,5)</t>
  </si>
  <si>
    <t>vsakovací jímka:(3*3*2+1,5*3*4)*3*1,1</t>
  </si>
  <si>
    <t>vsakovací jímka 1:(10*1*2+(10+1)*2*1,5)*1,1</t>
  </si>
  <si>
    <t>564531111R00</t>
  </si>
  <si>
    <t>Zřízení podsypu/podkladu ze sypaniny tl. 10 cm</t>
  </si>
  <si>
    <t>3*3*3</t>
  </si>
  <si>
    <t>10*1</t>
  </si>
  <si>
    <t>3*3*3*0,1</t>
  </si>
  <si>
    <t>10*1*0,1</t>
  </si>
  <si>
    <t>(984+10+27)*0,1*0,3</t>
  </si>
  <si>
    <t>916561111RT4</t>
  </si>
  <si>
    <t>Osazení záhon.obrubníků do lože z B 12,5 s opěrou, včetně obrubníku    50/5/25 cm</t>
  </si>
  <si>
    <t>obrubník:984</t>
  </si>
  <si>
    <t>917762111RT8</t>
  </si>
  <si>
    <t>Osazení ležat. obrub. bet. s opěrou,lože z C 12/15, včetně obrubníku 100/15/30 cm</t>
  </si>
  <si>
    <t>10</t>
  </si>
  <si>
    <t>917461111R00</t>
  </si>
  <si>
    <t>Osazení stoj.obrubníků, s opěrou, lože z BP 12,5</t>
  </si>
  <si>
    <t>skok daleký:25</t>
  </si>
  <si>
    <t>skok daleký:2</t>
  </si>
  <si>
    <t>R0991C</t>
  </si>
  <si>
    <t>Obrubník polymerbet. š= 50 mm s gumovým krytem, dodávka</t>
  </si>
  <si>
    <t>27*1,02</t>
  </si>
  <si>
    <t>171201101R00</t>
  </si>
  <si>
    <t>Uložení sypaniny do násypů nezhutněných</t>
  </si>
  <si>
    <t>skok daleký:10*3*0,3</t>
  </si>
  <si>
    <t>R581-52180</t>
  </si>
  <si>
    <t>Písek vhodný pro doskočiště</t>
  </si>
  <si>
    <t>Písek sušený čistý křemičitý (SiO2 min. 96%) kulatozrnný, bílý, bez organických komponentů, maximální frakce 2 mm z nichž max. 5% hmotnostních je nižší než 0,2 mm, splňující Vyhl. č. 238/2011 Sb.</t>
  </si>
  <si>
    <t>skok daleký:10*3*0,3*1,02</t>
  </si>
  <si>
    <t>R0107</t>
  </si>
  <si>
    <t>Lapač písku polymerbetonový š=500 mm, dodávka a montáž</t>
  </si>
  <si>
    <t>11+11+3+2</t>
  </si>
  <si>
    <t>998222012R00</t>
  </si>
  <si>
    <t>Přesun hmot, zpevněné plochy, kryt z kameniva</t>
  </si>
  <si>
    <t>2,34+2821,28+12,15+334,52+53,69+198,53</t>
  </si>
  <si>
    <t>460200163R00</t>
  </si>
  <si>
    <t>Výkop kabelové rýhy 35/80 cm  hor.3</t>
  </si>
  <si>
    <t>40</t>
  </si>
  <si>
    <t>460420018RT1</t>
  </si>
  <si>
    <t>Zřízení kabelového lože v rýze š.do 35 cm z písku, tloušťka vrstvy 15 cm</t>
  </si>
  <si>
    <t>460510021RT2</t>
  </si>
  <si>
    <t>Kabelový prostup z plast.trub, DN do 10,5 cm, včetně dodávky trub DN 110</t>
  </si>
  <si>
    <t>460570163R00</t>
  </si>
  <si>
    <t>Zához rýhy 35/80 cm, hornina třídy 3, se zhutněním</t>
  </si>
  <si>
    <t>R0401</t>
  </si>
  <si>
    <t>Umělý vodopropustný odpružený tartan, tl. 13 mm</t>
  </si>
  <si>
    <t>Směs z pryžového granulátu frakce 1-4 mm a PUR pojiva tl. 10 mm a vrchní nástřik tl. 3 mm z barevného PUR pojiva a jemného celoprobarveného granulátu frakce 0,5-1,5 mm - s filtračním průtokem min. 150 mm/h.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</si>
  <si>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</si>
  <si>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</si>
  <si>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</si>
  <si>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R0410</t>
  </si>
  <si>
    <t>Lajnování na tartan - polyuretanová barva, lajny š 50 mm</t>
  </si>
  <si>
    <t>dráha:1764</t>
  </si>
  <si>
    <t>R0304</t>
  </si>
  <si>
    <t>Odrazové prkno skoku do dálky, ocelový rámeček žárově pozink., dodávka a montáž</t>
  </si>
  <si>
    <t>Včetně výplňových prvků.</t>
  </si>
  <si>
    <t>R0986A</t>
  </si>
  <si>
    <t>Plachta pro doskočiště cca 10,6x3,6 m, s úchytkami, dodávka a montáž</t>
  </si>
  <si>
    <t>R0101</t>
  </si>
  <si>
    <t>Obruč vrhačského kruhu 2,135 m, dodávka a montáž</t>
  </si>
  <si>
    <t>R0102</t>
  </si>
  <si>
    <t>Břevno vrhačského kruhu, dodávka a montáž</t>
  </si>
  <si>
    <t>R0213</t>
  </si>
  <si>
    <t>Lavička bez opěradla , dodávka a montáž</t>
  </si>
  <si>
    <t>R0212</t>
  </si>
  <si>
    <t>Odpadkový koš , dodávka a montáž</t>
  </si>
  <si>
    <t>R0501</t>
  </si>
  <si>
    <t xml:space="preserve">Doskočiště skoku vysokého 6x4 m, stojany, laťka, krycí plachta </t>
  </si>
  <si>
    <t>Dodávka a montáž</t>
  </si>
  <si>
    <t/>
  </si>
  <si>
    <t>SUM</t>
  </si>
  <si>
    <t>POPUZIV</t>
  </si>
  <si>
    <t>END</t>
  </si>
  <si>
    <t>SO 01 Atletická dráha a sektory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</si>
</sst>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6" xfId="0" applyNumberFormat="1" applyFont="1" applyBorder="1" applyAlignment="1">
      <alignment vertical="top" wrapText="1" shrinkToFit="1"/>
    </xf>
    <xf numFmtId="172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1.75" customHeight="1" x14ac:dyDescent="0.2">
      <c r="A3" s="4"/>
      <c r="B3" s="111" t="s">
        <v>43</v>
      </c>
      <c r="C3" s="112"/>
      <c r="D3" s="113" t="s">
        <v>393</v>
      </c>
      <c r="E3" s="114"/>
      <c r="F3" s="114"/>
      <c r="G3" s="114"/>
      <c r="H3" s="114"/>
      <c r="I3" s="114"/>
      <c r="J3" s="115"/>
    </row>
    <row r="4" spans="1:15" ht="23.25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SUMIF(F47:F59,A16,I47:I59)+SUMIF(F47:F59,"PSU",I47:I59)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SUMIF(F47:F59,A17,I47:I59)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SUMIF(F47:F59,A18,I47:I59)</f>
        <v>0</v>
      </c>
      <c r="J18" s="93"/>
    </row>
    <row r="19" spans="1:10" ht="23.25" customHeight="1" x14ac:dyDescent="0.2">
      <c r="A19" s="193" t="s">
        <v>77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SUMIF(F47:F59,A19,I47:I59)</f>
        <v>0</v>
      </c>
      <c r="J19" s="93"/>
    </row>
    <row r="20" spans="1:10" ht="23.25" customHeight="1" x14ac:dyDescent="0.2">
      <c r="A20" s="193" t="s">
        <v>78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SUMIF(F47:F59,A20,I47:I59)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ZakladDPHZakl*0.21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/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ZakladDPHZakl+DPHZakl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Pol'!AC241</f>
        <v>0</v>
      </c>
      <c r="G39" s="148">
        <f>'Rozpočet Pol'!AD241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Pol'!G47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Pol'!G71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Pol'!G86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Pol'!G105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Pol'!G130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Pol'!G141</f>
        <v>0</v>
      </c>
      <c r="J53" s="185"/>
    </row>
    <row r="54" spans="1:10" ht="25.5" customHeight="1" x14ac:dyDescent="0.2">
      <c r="A54" s="163"/>
      <c r="B54" s="166" t="s">
        <v>65</v>
      </c>
      <c r="C54" s="165" t="s">
        <v>66</v>
      </c>
      <c r="D54" s="167"/>
      <c r="E54" s="167"/>
      <c r="F54" s="183" t="s">
        <v>23</v>
      </c>
      <c r="G54" s="184"/>
      <c r="H54" s="184"/>
      <c r="I54" s="185">
        <f>'Rozpočet Pol'!G173</f>
        <v>0</v>
      </c>
      <c r="J54" s="185"/>
    </row>
    <row r="55" spans="1:10" ht="25.5" customHeight="1" x14ac:dyDescent="0.2">
      <c r="A55" s="163"/>
      <c r="B55" s="166" t="s">
        <v>67</v>
      </c>
      <c r="C55" s="165" t="s">
        <v>68</v>
      </c>
      <c r="D55" s="167"/>
      <c r="E55" s="167"/>
      <c r="F55" s="183" t="s">
        <v>23</v>
      </c>
      <c r="G55" s="184"/>
      <c r="H55" s="184"/>
      <c r="I55" s="185">
        <f>'Rozpočet Pol'!G190</f>
        <v>0</v>
      </c>
      <c r="J55" s="185"/>
    </row>
    <row r="56" spans="1:10" ht="25.5" customHeight="1" x14ac:dyDescent="0.2">
      <c r="A56" s="163"/>
      <c r="B56" s="166" t="s">
        <v>69</v>
      </c>
      <c r="C56" s="165" t="s">
        <v>70</v>
      </c>
      <c r="D56" s="167"/>
      <c r="E56" s="167"/>
      <c r="F56" s="183" t="s">
        <v>23</v>
      </c>
      <c r="G56" s="184"/>
      <c r="H56" s="184"/>
      <c r="I56" s="185">
        <f>'Rozpočet Pol'!G209</f>
        <v>0</v>
      </c>
      <c r="J56" s="185"/>
    </row>
    <row r="57" spans="1:10" ht="25.5" customHeight="1" x14ac:dyDescent="0.2">
      <c r="A57" s="163"/>
      <c r="B57" s="166" t="s">
        <v>71</v>
      </c>
      <c r="C57" s="165" t="s">
        <v>72</v>
      </c>
      <c r="D57" s="167"/>
      <c r="E57" s="167"/>
      <c r="F57" s="183" t="s">
        <v>25</v>
      </c>
      <c r="G57" s="184"/>
      <c r="H57" s="184"/>
      <c r="I57" s="185">
        <f>'Rozpočet Pol'!G212</f>
        <v>0</v>
      </c>
      <c r="J57" s="185"/>
    </row>
    <row r="58" spans="1:10" ht="25.5" customHeight="1" x14ac:dyDescent="0.2">
      <c r="A58" s="163"/>
      <c r="B58" s="166" t="s">
        <v>73</v>
      </c>
      <c r="C58" s="165" t="s">
        <v>74</v>
      </c>
      <c r="D58" s="167"/>
      <c r="E58" s="167"/>
      <c r="F58" s="183" t="s">
        <v>23</v>
      </c>
      <c r="G58" s="184"/>
      <c r="H58" s="184"/>
      <c r="I58" s="185">
        <f>'Rozpočet Pol'!G221</f>
        <v>0</v>
      </c>
      <c r="J58" s="185"/>
    </row>
    <row r="59" spans="1:10" ht="25.5" customHeight="1" x14ac:dyDescent="0.2">
      <c r="A59" s="163"/>
      <c r="B59" s="177" t="s">
        <v>75</v>
      </c>
      <c r="C59" s="178" t="s">
        <v>76</v>
      </c>
      <c r="D59" s="179"/>
      <c r="E59" s="179"/>
      <c r="F59" s="186" t="s">
        <v>23</v>
      </c>
      <c r="G59" s="187"/>
      <c r="H59" s="187"/>
      <c r="I59" s="188">
        <f>'Rozpočet Pol'!G230</f>
        <v>0</v>
      </c>
      <c r="J59" s="188"/>
    </row>
    <row r="60" spans="1:10" ht="25.5" customHeight="1" x14ac:dyDescent="0.2">
      <c r="A60" s="164"/>
      <c r="B60" s="170" t="s">
        <v>1</v>
      </c>
      <c r="C60" s="170"/>
      <c r="D60" s="171"/>
      <c r="E60" s="171"/>
      <c r="F60" s="189"/>
      <c r="G60" s="190"/>
      <c r="H60" s="190"/>
      <c r="I60" s="191">
        <f>SUM(I47:I59)</f>
        <v>0</v>
      </c>
      <c r="J60" s="191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51"/>
  <sheetViews>
    <sheetView topLeftCell="A228" workbookViewId="0">
      <selection activeCell="F238" sqref="F238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80</v>
      </c>
    </row>
    <row r="2" spans="1:60" ht="24.95" customHeight="1" x14ac:dyDescent="0.2">
      <c r="A2" s="202" t="s">
        <v>79</v>
      </c>
      <c r="B2" s="196"/>
      <c r="C2" s="197" t="s">
        <v>45</v>
      </c>
      <c r="D2" s="198"/>
      <c r="E2" s="198"/>
      <c r="F2" s="198"/>
      <c r="G2" s="204"/>
      <c r="AE2" t="s">
        <v>81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82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83</v>
      </c>
    </row>
    <row r="5" spans="1:60" hidden="1" x14ac:dyDescent="0.2">
      <c r="A5" s="206" t="s">
        <v>84</v>
      </c>
      <c r="B5" s="207"/>
      <c r="C5" s="208"/>
      <c r="D5" s="209"/>
      <c r="E5" s="209"/>
      <c r="F5" s="209"/>
      <c r="G5" s="210"/>
      <c r="AE5" t="s">
        <v>85</v>
      </c>
    </row>
    <row r="7" spans="1:60" ht="38.25" x14ac:dyDescent="0.2">
      <c r="A7" s="216" t="s">
        <v>86</v>
      </c>
      <c r="B7" s="217" t="s">
        <v>87</v>
      </c>
      <c r="C7" s="217" t="s">
        <v>88</v>
      </c>
      <c r="D7" s="216" t="s">
        <v>89</v>
      </c>
      <c r="E7" s="216" t="s">
        <v>90</v>
      </c>
      <c r="F7" s="211" t="s">
        <v>91</v>
      </c>
      <c r="G7" s="237" t="s">
        <v>28</v>
      </c>
      <c r="H7" s="238" t="s">
        <v>29</v>
      </c>
      <c r="I7" s="238" t="s">
        <v>92</v>
      </c>
      <c r="J7" s="238" t="s">
        <v>30</v>
      </c>
      <c r="K7" s="238" t="s">
        <v>93</v>
      </c>
      <c r="L7" s="238" t="s">
        <v>94</v>
      </c>
      <c r="M7" s="238" t="s">
        <v>95</v>
      </c>
      <c r="N7" s="238" t="s">
        <v>96</v>
      </c>
      <c r="O7" s="238" t="s">
        <v>97</v>
      </c>
      <c r="P7" s="238" t="s">
        <v>98</v>
      </c>
      <c r="Q7" s="238" t="s">
        <v>99</v>
      </c>
      <c r="R7" s="238" t="s">
        <v>100</v>
      </c>
      <c r="S7" s="238" t="s">
        <v>101</v>
      </c>
      <c r="T7" s="238" t="s">
        <v>102</v>
      </c>
      <c r="U7" s="219" t="s">
        <v>103</v>
      </c>
    </row>
    <row r="8" spans="1:60" x14ac:dyDescent="0.2">
      <c r="A8" s="239" t="s">
        <v>104</v>
      </c>
      <c r="B8" s="240" t="s">
        <v>51</v>
      </c>
      <c r="C8" s="241" t="s">
        <v>52</v>
      </c>
      <c r="D8" s="218"/>
      <c r="E8" s="242"/>
      <c r="F8" s="243"/>
      <c r="G8" s="243">
        <f>SUMIF(AE9:AE46,"&lt;&gt;NOR",G9:G46)</f>
        <v>0</v>
      </c>
      <c r="H8" s="243"/>
      <c r="I8" s="243">
        <f>SUM(I9:I46)</f>
        <v>0</v>
      </c>
      <c r="J8" s="243"/>
      <c r="K8" s="243">
        <f>SUM(K9:K46)</f>
        <v>0</v>
      </c>
      <c r="L8" s="243"/>
      <c r="M8" s="243">
        <f>SUM(M9:M46)</f>
        <v>0</v>
      </c>
      <c r="N8" s="218"/>
      <c r="O8" s="218">
        <f>SUM(O9:O46)</f>
        <v>0.11801</v>
      </c>
      <c r="P8" s="218"/>
      <c r="Q8" s="218">
        <f>SUM(Q9:Q46)</f>
        <v>0</v>
      </c>
      <c r="R8" s="218"/>
      <c r="S8" s="218"/>
      <c r="T8" s="239"/>
      <c r="U8" s="218">
        <f>SUM(U9:U46)</f>
        <v>515.39</v>
      </c>
      <c r="AE8" t="s">
        <v>105</v>
      </c>
    </row>
    <row r="9" spans="1:60" outlineLevel="1" x14ac:dyDescent="0.2">
      <c r="A9" s="213">
        <v>1</v>
      </c>
      <c r="B9" s="220" t="s">
        <v>106</v>
      </c>
      <c r="C9" s="267" t="s">
        <v>107</v>
      </c>
      <c r="D9" s="222" t="s">
        <v>108</v>
      </c>
      <c r="E9" s="228">
        <v>786.4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0.19</v>
      </c>
      <c r="U9" s="222">
        <f>ROUND(E9*T9,2)</f>
        <v>149.41999999999999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8" t="s">
        <v>110</v>
      </c>
      <c r="D10" s="224"/>
      <c r="E10" s="229">
        <v>703.5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8" t="s">
        <v>112</v>
      </c>
      <c r="D11" s="224"/>
      <c r="E11" s="229">
        <v>82.9</v>
      </c>
      <c r="F11" s="233"/>
      <c r="G11" s="233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111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2</v>
      </c>
      <c r="B12" s="220" t="s">
        <v>106</v>
      </c>
      <c r="C12" s="267" t="s">
        <v>107</v>
      </c>
      <c r="D12" s="222" t="s">
        <v>108</v>
      </c>
      <c r="E12" s="228">
        <v>100.5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0.19</v>
      </c>
      <c r="U12" s="222">
        <f>ROUND(E12*T12,2)</f>
        <v>19.100000000000001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109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20"/>
      <c r="C13" s="268" t="s">
        <v>113</v>
      </c>
      <c r="D13" s="224"/>
      <c r="E13" s="229">
        <v>100.5</v>
      </c>
      <c r="F13" s="233"/>
      <c r="G13" s="233"/>
      <c r="H13" s="233"/>
      <c r="I13" s="233"/>
      <c r="J13" s="233"/>
      <c r="K13" s="233"/>
      <c r="L13" s="233"/>
      <c r="M13" s="233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111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3</v>
      </c>
      <c r="B14" s="220" t="s">
        <v>114</v>
      </c>
      <c r="C14" s="267" t="s">
        <v>115</v>
      </c>
      <c r="D14" s="222" t="s">
        <v>108</v>
      </c>
      <c r="E14" s="228">
        <v>100.5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0.01</v>
      </c>
      <c r="U14" s="222">
        <f>ROUND(E14*T14,2)</f>
        <v>1.01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8" t="s">
        <v>113</v>
      </c>
      <c r="D15" s="224"/>
      <c r="E15" s="229">
        <v>100.5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111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4</v>
      </c>
      <c r="B16" s="220" t="s">
        <v>116</v>
      </c>
      <c r="C16" s="267" t="s">
        <v>117</v>
      </c>
      <c r="D16" s="222" t="s">
        <v>108</v>
      </c>
      <c r="E16" s="228">
        <v>100.5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0.05</v>
      </c>
      <c r="U16" s="222">
        <f>ROUND(E16*T16,2)</f>
        <v>5.03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8" t="s">
        <v>113</v>
      </c>
      <c r="D17" s="224"/>
      <c r="E17" s="229">
        <v>100.5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5</v>
      </c>
      <c r="B18" s="220" t="s">
        <v>118</v>
      </c>
      <c r="C18" s="267" t="s">
        <v>119</v>
      </c>
      <c r="D18" s="222" t="s">
        <v>108</v>
      </c>
      <c r="E18" s="228">
        <v>66.599999999999994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2.25</v>
      </c>
      <c r="U18" s="222">
        <f>ROUND(E18*T18,2)</f>
        <v>149.85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8" t="s">
        <v>120</v>
      </c>
      <c r="D19" s="224"/>
      <c r="E19" s="229">
        <v>48.6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8" t="s">
        <v>121</v>
      </c>
      <c r="D20" s="224"/>
      <c r="E20" s="229">
        <v>18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111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6</v>
      </c>
      <c r="B21" s="220" t="s">
        <v>122</v>
      </c>
      <c r="C21" s="267" t="s">
        <v>123</v>
      </c>
      <c r="D21" s="222" t="s">
        <v>108</v>
      </c>
      <c r="E21" s="228">
        <v>199.92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0.28999999999999998</v>
      </c>
      <c r="U21" s="222">
        <f>ROUND(E21*T21,2)</f>
        <v>57.98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8" t="s">
        <v>124</v>
      </c>
      <c r="D22" s="224"/>
      <c r="E22" s="229">
        <v>67.92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8" t="s">
        <v>125</v>
      </c>
      <c r="D23" s="224"/>
      <c r="E23" s="229">
        <v>132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111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7</v>
      </c>
      <c r="B24" s="220" t="s">
        <v>126</v>
      </c>
      <c r="C24" s="267" t="s">
        <v>127</v>
      </c>
      <c r="D24" s="222" t="s">
        <v>108</v>
      </c>
      <c r="E24" s="228">
        <v>10.119999999999999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0.22</v>
      </c>
      <c r="U24" s="222">
        <f>ROUND(E24*T24,2)</f>
        <v>2.23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8" t="s">
        <v>128</v>
      </c>
      <c r="D25" s="224"/>
      <c r="E25" s="229">
        <v>10.119999999999999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8</v>
      </c>
      <c r="B26" s="220" t="s">
        <v>129</v>
      </c>
      <c r="C26" s="267" t="s">
        <v>130</v>
      </c>
      <c r="D26" s="222" t="s">
        <v>108</v>
      </c>
      <c r="E26" s="228">
        <v>0.17699999999999999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3.13</v>
      </c>
      <c r="U26" s="222">
        <f>ROUND(E26*T26,2)</f>
        <v>0.55000000000000004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8" t="s">
        <v>131</v>
      </c>
      <c r="D27" s="224"/>
      <c r="E27" s="229">
        <v>0.13650000000000001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8" t="s">
        <v>132</v>
      </c>
      <c r="D28" s="224"/>
      <c r="E28" s="229">
        <v>4.0500000000000001E-2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111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9</v>
      </c>
      <c r="B29" s="220" t="s">
        <v>133</v>
      </c>
      <c r="C29" s="267" t="s">
        <v>134</v>
      </c>
      <c r="D29" s="222" t="s">
        <v>135</v>
      </c>
      <c r="E29" s="228">
        <v>119.2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9.8999999999999999E-4</v>
      </c>
      <c r="O29" s="222">
        <f>ROUND(E29*N29,5)</f>
        <v>0.11801</v>
      </c>
      <c r="P29" s="222">
        <v>0</v>
      </c>
      <c r="Q29" s="222">
        <f>ROUND(E29*P29,5)</f>
        <v>0</v>
      </c>
      <c r="R29" s="222"/>
      <c r="S29" s="222"/>
      <c r="T29" s="223">
        <v>0.24</v>
      </c>
      <c r="U29" s="222">
        <f>ROUND(E29*T29,2)</f>
        <v>28.61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8" t="s">
        <v>136</v>
      </c>
      <c r="D30" s="224"/>
      <c r="E30" s="229">
        <v>64.8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8" t="s">
        <v>137</v>
      </c>
      <c r="D31" s="224"/>
      <c r="E31" s="229">
        <v>36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8" t="s">
        <v>138</v>
      </c>
      <c r="D32" s="224"/>
      <c r="E32" s="229">
        <v>18.399999999999999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10</v>
      </c>
      <c r="B33" s="220" t="s">
        <v>139</v>
      </c>
      <c r="C33" s="267" t="s">
        <v>140</v>
      </c>
      <c r="D33" s="222" t="s">
        <v>135</v>
      </c>
      <c r="E33" s="228">
        <v>119.2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7.0000000000000007E-2</v>
      </c>
      <c r="U33" s="222">
        <f>ROUND(E33*T33,2)</f>
        <v>8.34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8" t="s">
        <v>136</v>
      </c>
      <c r="D34" s="224"/>
      <c r="E34" s="229">
        <v>64.8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111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8" t="s">
        <v>137</v>
      </c>
      <c r="D35" s="224"/>
      <c r="E35" s="229">
        <v>36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111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8" t="s">
        <v>138</v>
      </c>
      <c r="D36" s="224"/>
      <c r="E36" s="229">
        <v>18.399999999999999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11</v>
      </c>
      <c r="B37" s="220" t="s">
        <v>141</v>
      </c>
      <c r="C37" s="267" t="s">
        <v>142</v>
      </c>
      <c r="D37" s="222" t="s">
        <v>108</v>
      </c>
      <c r="E37" s="228">
        <v>11.8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0.2</v>
      </c>
      <c r="U37" s="222">
        <f>ROUND(E37*T37,2)</f>
        <v>2.36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8" t="s">
        <v>143</v>
      </c>
      <c r="D38" s="224"/>
      <c r="E38" s="229">
        <v>5.4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8" t="s">
        <v>144</v>
      </c>
      <c r="D39" s="224"/>
      <c r="E39" s="229">
        <v>2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111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8" t="s">
        <v>145</v>
      </c>
      <c r="D40" s="224"/>
      <c r="E40" s="229">
        <v>4.4000000000000004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111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12</v>
      </c>
      <c r="B41" s="220" t="s">
        <v>146</v>
      </c>
      <c r="C41" s="267" t="s">
        <v>147</v>
      </c>
      <c r="D41" s="222" t="s">
        <v>108</v>
      </c>
      <c r="E41" s="228">
        <v>1051.42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0.01</v>
      </c>
      <c r="U41" s="222">
        <f>ROUND(E41*T41,2)</f>
        <v>10.51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8" t="s">
        <v>148</v>
      </c>
      <c r="D42" s="224"/>
      <c r="E42" s="229">
        <v>1051.42</v>
      </c>
      <c r="F42" s="233"/>
      <c r="G42" s="233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111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13</v>
      </c>
      <c r="B43" s="220" t="s">
        <v>149</v>
      </c>
      <c r="C43" s="267" t="s">
        <v>150</v>
      </c>
      <c r="D43" s="222" t="s">
        <v>108</v>
      </c>
      <c r="E43" s="228">
        <v>1051.42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109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8" t="s">
        <v>148</v>
      </c>
      <c r="D44" s="224"/>
      <c r="E44" s="229">
        <v>1051.42</v>
      </c>
      <c r="F44" s="233"/>
      <c r="G44" s="233"/>
      <c r="H44" s="233"/>
      <c r="I44" s="233"/>
      <c r="J44" s="233"/>
      <c r="K44" s="233"/>
      <c r="L44" s="233"/>
      <c r="M44" s="233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111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14</v>
      </c>
      <c r="B45" s="220" t="s">
        <v>151</v>
      </c>
      <c r="C45" s="267" t="s">
        <v>152</v>
      </c>
      <c r="D45" s="222" t="s">
        <v>135</v>
      </c>
      <c r="E45" s="228">
        <v>4020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0.02</v>
      </c>
      <c r="U45" s="222">
        <f>ROUND(E45*T45,2)</f>
        <v>80.400000000000006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109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8" t="s">
        <v>153</v>
      </c>
      <c r="D46" s="224"/>
      <c r="E46" s="229">
        <v>4020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111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104</v>
      </c>
      <c r="B47" s="221" t="s">
        <v>53</v>
      </c>
      <c r="C47" s="269" t="s">
        <v>54</v>
      </c>
      <c r="D47" s="225"/>
      <c r="E47" s="230"/>
      <c r="F47" s="234"/>
      <c r="G47" s="234">
        <f>SUMIF(AE48:AE70,"&lt;&gt;NOR",G48:G70)</f>
        <v>0</v>
      </c>
      <c r="H47" s="234"/>
      <c r="I47" s="234">
        <f>SUM(I48:I70)</f>
        <v>0</v>
      </c>
      <c r="J47" s="234"/>
      <c r="K47" s="234">
        <f>SUM(K48:K70)</f>
        <v>0</v>
      </c>
      <c r="L47" s="234"/>
      <c r="M47" s="234">
        <f>SUM(M48:M70)</f>
        <v>0</v>
      </c>
      <c r="N47" s="225"/>
      <c r="O47" s="225">
        <f>SUM(O48:O70)</f>
        <v>0</v>
      </c>
      <c r="P47" s="225"/>
      <c r="Q47" s="225">
        <f>SUM(Q48:Q70)</f>
        <v>224.68375</v>
      </c>
      <c r="R47" s="225"/>
      <c r="S47" s="225"/>
      <c r="T47" s="226"/>
      <c r="U47" s="225">
        <f>SUM(U48:U70)</f>
        <v>269.86</v>
      </c>
      <c r="AE47" t="s">
        <v>105</v>
      </c>
    </row>
    <row r="48" spans="1:60" ht="22.5" outlineLevel="1" x14ac:dyDescent="0.2">
      <c r="A48" s="213">
        <v>15</v>
      </c>
      <c r="B48" s="220" t="s">
        <v>154</v>
      </c>
      <c r="C48" s="267" t="s">
        <v>155</v>
      </c>
      <c r="D48" s="222" t="s">
        <v>135</v>
      </c>
      <c r="E48" s="228">
        <v>6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109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8" t="s">
        <v>156</v>
      </c>
      <c r="D49" s="224"/>
      <c r="E49" s="229">
        <v>6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111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16</v>
      </c>
      <c r="B50" s="220" t="s">
        <v>157</v>
      </c>
      <c r="C50" s="267" t="s">
        <v>158</v>
      </c>
      <c r="D50" s="222" t="s">
        <v>159</v>
      </c>
      <c r="E50" s="228">
        <v>40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109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70" t="s">
        <v>160</v>
      </c>
      <c r="D51" s="227"/>
      <c r="E51" s="231"/>
      <c r="F51" s="235"/>
      <c r="G51" s="236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161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5" t="str">
        <f>C51</f>
        <v>20x ocelový sloup, síťové výplně, bet. základy ponechány.</v>
      </c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8" t="s">
        <v>162</v>
      </c>
      <c r="D52" s="224"/>
      <c r="E52" s="229">
        <v>40</v>
      </c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111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17</v>
      </c>
      <c r="B53" s="220" t="s">
        <v>163</v>
      </c>
      <c r="C53" s="267" t="s">
        <v>164</v>
      </c>
      <c r="D53" s="222" t="s">
        <v>159</v>
      </c>
      <c r="E53" s="228">
        <v>106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109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70" t="s">
        <v>165</v>
      </c>
      <c r="D54" s="227"/>
      <c r="E54" s="231"/>
      <c r="F54" s="235"/>
      <c r="G54" s="236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161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5" t="str">
        <f>C54</f>
        <v>Včetně bet. sloupků.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8" t="s">
        <v>166</v>
      </c>
      <c r="D55" s="224"/>
      <c r="E55" s="229">
        <v>106</v>
      </c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111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18</v>
      </c>
      <c r="B56" s="220" t="s">
        <v>167</v>
      </c>
      <c r="C56" s="267" t="s">
        <v>168</v>
      </c>
      <c r="D56" s="222" t="s">
        <v>169</v>
      </c>
      <c r="E56" s="228">
        <v>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109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70" t="s">
        <v>170</v>
      </c>
      <c r="D57" s="227"/>
      <c r="E57" s="231"/>
      <c r="F57" s="235"/>
      <c r="G57" s="236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161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5" t="str">
        <f>C57</f>
        <v>Gumový povrch, odrazové prkno, pískové doskočiště.</v>
      </c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19</v>
      </c>
      <c r="B58" s="220" t="s">
        <v>171</v>
      </c>
      <c r="C58" s="267" t="s">
        <v>172</v>
      </c>
      <c r="D58" s="222" t="s">
        <v>159</v>
      </c>
      <c r="E58" s="228">
        <v>997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0</v>
      </c>
      <c r="O58" s="222">
        <f>ROUND(E58*N58,5)</f>
        <v>0</v>
      </c>
      <c r="P58" s="222">
        <v>0.22</v>
      </c>
      <c r="Q58" s="222">
        <f>ROUND(E58*P58,5)</f>
        <v>219.34</v>
      </c>
      <c r="R58" s="222"/>
      <c r="S58" s="222"/>
      <c r="T58" s="223">
        <v>0.14299999999999999</v>
      </c>
      <c r="U58" s="222">
        <f>ROUND(E58*T58,2)</f>
        <v>142.57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70" t="s">
        <v>173</v>
      </c>
      <c r="D59" s="227"/>
      <c r="E59" s="231"/>
      <c r="F59" s="235"/>
      <c r="G59" s="236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161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5" t="str">
        <f>C59</f>
        <v>Šířka 100 mm, včetně podbetonování.</v>
      </c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8" t="s">
        <v>174</v>
      </c>
      <c r="D60" s="224"/>
      <c r="E60" s="229">
        <v>997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20</v>
      </c>
      <c r="B61" s="220" t="s">
        <v>175</v>
      </c>
      <c r="C61" s="267" t="s">
        <v>176</v>
      </c>
      <c r="D61" s="222" t="s">
        <v>108</v>
      </c>
      <c r="E61" s="228">
        <v>2.671875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2</v>
      </c>
      <c r="Q61" s="222">
        <f>ROUND(E61*P61,5)</f>
        <v>5.34375</v>
      </c>
      <c r="R61" s="222"/>
      <c r="S61" s="222"/>
      <c r="T61" s="223">
        <v>6.4359999999999999</v>
      </c>
      <c r="U61" s="222">
        <f>ROUND(E61*T61,2)</f>
        <v>17.2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20"/>
      <c r="C62" s="268" t="s">
        <v>177</v>
      </c>
      <c r="D62" s="224"/>
      <c r="E62" s="229">
        <v>1.471875</v>
      </c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111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8" t="s">
        <v>178</v>
      </c>
      <c r="D63" s="224"/>
      <c r="E63" s="229">
        <v>1.2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111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21</v>
      </c>
      <c r="B64" s="220" t="s">
        <v>179</v>
      </c>
      <c r="C64" s="267" t="s">
        <v>180</v>
      </c>
      <c r="D64" s="222" t="s">
        <v>181</v>
      </c>
      <c r="E64" s="228">
        <v>224.68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0.49</v>
      </c>
      <c r="U64" s="222">
        <f>ROUND(E64*T64,2)</f>
        <v>110.09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109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8" t="s">
        <v>182</v>
      </c>
      <c r="D65" s="224"/>
      <c r="E65" s="229">
        <v>224.68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111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22</v>
      </c>
      <c r="B66" s="220" t="s">
        <v>183</v>
      </c>
      <c r="C66" s="267" t="s">
        <v>184</v>
      </c>
      <c r="D66" s="222" t="s">
        <v>181</v>
      </c>
      <c r="E66" s="228">
        <v>2022.12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109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8" t="s">
        <v>185</v>
      </c>
      <c r="D67" s="224"/>
      <c r="E67" s="229">
        <v>2022.12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111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23</v>
      </c>
      <c r="B68" s="220" t="s">
        <v>186</v>
      </c>
      <c r="C68" s="267" t="s">
        <v>187</v>
      </c>
      <c r="D68" s="222" t="s">
        <v>181</v>
      </c>
      <c r="E68" s="228">
        <v>224.68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20"/>
      <c r="C69" s="268" t="s">
        <v>188</v>
      </c>
      <c r="D69" s="224"/>
      <c r="E69" s="229">
        <v>219.34</v>
      </c>
      <c r="F69" s="233"/>
      <c r="G69" s="233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111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8" t="s">
        <v>189</v>
      </c>
      <c r="D70" s="224"/>
      <c r="E70" s="229">
        <v>5.34</v>
      </c>
      <c r="F70" s="233"/>
      <c r="G70" s="233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111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14" t="s">
        <v>104</v>
      </c>
      <c r="B71" s="221" t="s">
        <v>55</v>
      </c>
      <c r="C71" s="269" t="s">
        <v>56</v>
      </c>
      <c r="D71" s="225"/>
      <c r="E71" s="230"/>
      <c r="F71" s="234"/>
      <c r="G71" s="234">
        <f>SUMIF(AE72:AE85,"&lt;&gt;NOR",G72:G85)</f>
        <v>0</v>
      </c>
      <c r="H71" s="234"/>
      <c r="I71" s="234">
        <f>SUM(I72:I85)</f>
        <v>0</v>
      </c>
      <c r="J71" s="234"/>
      <c r="K71" s="234">
        <f>SUM(K72:K85)</f>
        <v>0</v>
      </c>
      <c r="L71" s="234"/>
      <c r="M71" s="234">
        <f>SUM(M72:M85)</f>
        <v>0</v>
      </c>
      <c r="N71" s="225"/>
      <c r="O71" s="225">
        <f>SUM(O72:O85)</f>
        <v>0.44856000000000001</v>
      </c>
      <c r="P71" s="225"/>
      <c r="Q71" s="225">
        <f>SUM(Q72:Q85)</f>
        <v>0</v>
      </c>
      <c r="R71" s="225"/>
      <c r="S71" s="225"/>
      <c r="T71" s="226"/>
      <c r="U71" s="225">
        <f>SUM(U72:U85)</f>
        <v>446.59</v>
      </c>
      <c r="AE71" t="s">
        <v>105</v>
      </c>
    </row>
    <row r="72" spans="1:60" outlineLevel="1" x14ac:dyDescent="0.2">
      <c r="A72" s="213">
        <v>24</v>
      </c>
      <c r="B72" s="220" t="s">
        <v>190</v>
      </c>
      <c r="C72" s="267" t="s">
        <v>191</v>
      </c>
      <c r="D72" s="222" t="s">
        <v>108</v>
      </c>
      <c r="E72" s="228">
        <v>168.5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8" t="s">
        <v>192</v>
      </c>
      <c r="D73" s="224"/>
      <c r="E73" s="229">
        <v>168.5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111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25</v>
      </c>
      <c r="B74" s="220" t="s">
        <v>193</v>
      </c>
      <c r="C74" s="267" t="s">
        <v>194</v>
      </c>
      <c r="D74" s="222" t="s">
        <v>108</v>
      </c>
      <c r="E74" s="228">
        <v>165.8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0.65</v>
      </c>
      <c r="U74" s="222">
        <f>ROUND(E74*T74,2)</f>
        <v>107.77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109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8" t="s">
        <v>195</v>
      </c>
      <c r="D75" s="224"/>
      <c r="E75" s="229">
        <v>165.8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111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26</v>
      </c>
      <c r="B76" s="220" t="s">
        <v>146</v>
      </c>
      <c r="C76" s="267" t="s">
        <v>147</v>
      </c>
      <c r="D76" s="222" t="s">
        <v>108</v>
      </c>
      <c r="E76" s="228">
        <v>165.8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0.01</v>
      </c>
      <c r="U76" s="222">
        <f>ROUND(E76*T76,2)</f>
        <v>1.66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109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/>
      <c r="B77" s="220"/>
      <c r="C77" s="268" t="s">
        <v>195</v>
      </c>
      <c r="D77" s="224"/>
      <c r="E77" s="229">
        <v>165.8</v>
      </c>
      <c r="F77" s="233"/>
      <c r="G77" s="233"/>
      <c r="H77" s="233"/>
      <c r="I77" s="233"/>
      <c r="J77" s="233"/>
      <c r="K77" s="233"/>
      <c r="L77" s="233"/>
      <c r="M77" s="233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111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27</v>
      </c>
      <c r="B78" s="220" t="s">
        <v>196</v>
      </c>
      <c r="C78" s="267" t="s">
        <v>197</v>
      </c>
      <c r="D78" s="222" t="s">
        <v>135</v>
      </c>
      <c r="E78" s="228">
        <v>1658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0.13</v>
      </c>
      <c r="U78" s="222">
        <f>ROUND(E78*T78,2)</f>
        <v>215.54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8" t="s">
        <v>198</v>
      </c>
      <c r="D79" s="224"/>
      <c r="E79" s="229">
        <v>1658</v>
      </c>
      <c r="F79" s="233"/>
      <c r="G79" s="233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111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28</v>
      </c>
      <c r="B80" s="220" t="s">
        <v>199</v>
      </c>
      <c r="C80" s="267" t="s">
        <v>200</v>
      </c>
      <c r="D80" s="222" t="s">
        <v>135</v>
      </c>
      <c r="E80" s="228">
        <v>1658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0.06</v>
      </c>
      <c r="U80" s="222">
        <f>ROUND(E80*T80,2)</f>
        <v>99.48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109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8" t="s">
        <v>198</v>
      </c>
      <c r="D81" s="224"/>
      <c r="E81" s="229">
        <v>1658</v>
      </c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111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29</v>
      </c>
      <c r="B82" s="220" t="s">
        <v>201</v>
      </c>
      <c r="C82" s="267" t="s">
        <v>202</v>
      </c>
      <c r="D82" s="222" t="s">
        <v>203</v>
      </c>
      <c r="E82" s="228">
        <v>49.74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1E-3</v>
      </c>
      <c r="O82" s="222">
        <f>ROUND(E82*N82,5)</f>
        <v>4.9739999999999999E-2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204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8" t="s">
        <v>205</v>
      </c>
      <c r="D83" s="224"/>
      <c r="E83" s="229">
        <v>49.74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111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30</v>
      </c>
      <c r="B84" s="220" t="s">
        <v>206</v>
      </c>
      <c r="C84" s="267" t="s">
        <v>207</v>
      </c>
      <c r="D84" s="222" t="s">
        <v>169</v>
      </c>
      <c r="E84" s="228">
        <v>6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2">
        <v>2.147E-2</v>
      </c>
      <c r="O84" s="222">
        <f>ROUND(E84*N84,5)</f>
        <v>0.12881999999999999</v>
      </c>
      <c r="P84" s="222">
        <v>0</v>
      </c>
      <c r="Q84" s="222">
        <f>ROUND(E84*P84,5)</f>
        <v>0</v>
      </c>
      <c r="R84" s="222"/>
      <c r="S84" s="222"/>
      <c r="T84" s="223">
        <v>3.6898499999999999</v>
      </c>
      <c r="U84" s="222">
        <f>ROUND(E84*T84,2)</f>
        <v>22.14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208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31</v>
      </c>
      <c r="B85" s="220" t="s">
        <v>209</v>
      </c>
      <c r="C85" s="267" t="s">
        <v>210</v>
      </c>
      <c r="D85" s="222" t="s">
        <v>169</v>
      </c>
      <c r="E85" s="228">
        <v>6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4.4999999999999998E-2</v>
      </c>
      <c r="O85" s="222">
        <f>ROUND(E85*N85,5)</f>
        <v>0.27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204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14" t="s">
        <v>104</v>
      </c>
      <c r="B86" s="221" t="s">
        <v>57</v>
      </c>
      <c r="C86" s="269" t="s">
        <v>58</v>
      </c>
      <c r="D86" s="225"/>
      <c r="E86" s="230"/>
      <c r="F86" s="234"/>
      <c r="G86" s="234">
        <f>SUMIF(AE87:AE104,"&lt;&gt;NOR",G87:G104)</f>
        <v>0</v>
      </c>
      <c r="H86" s="234"/>
      <c r="I86" s="234">
        <f>SUM(I87:I104)</f>
        <v>0</v>
      </c>
      <c r="J86" s="234"/>
      <c r="K86" s="234">
        <f>SUM(K87:K104)</f>
        <v>0</v>
      </c>
      <c r="L86" s="234"/>
      <c r="M86" s="234">
        <f>SUM(M87:M104)</f>
        <v>0</v>
      </c>
      <c r="N86" s="225"/>
      <c r="O86" s="225">
        <f>SUM(O87:O104)</f>
        <v>2.4290600000000002</v>
      </c>
      <c r="P86" s="225"/>
      <c r="Q86" s="225">
        <f>SUM(Q87:Q104)</f>
        <v>0</v>
      </c>
      <c r="R86" s="225"/>
      <c r="S86" s="225"/>
      <c r="T86" s="226"/>
      <c r="U86" s="225">
        <f>SUM(U87:U104)</f>
        <v>5.79</v>
      </c>
      <c r="AE86" t="s">
        <v>105</v>
      </c>
    </row>
    <row r="87" spans="1:60" outlineLevel="1" x14ac:dyDescent="0.2">
      <c r="A87" s="213">
        <v>32</v>
      </c>
      <c r="B87" s="220" t="s">
        <v>211</v>
      </c>
      <c r="C87" s="267" t="s">
        <v>212</v>
      </c>
      <c r="D87" s="222" t="s">
        <v>108</v>
      </c>
      <c r="E87" s="228">
        <v>4.8000000000000001E-2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22">
        <v>1.9397</v>
      </c>
      <c r="O87" s="222">
        <f>ROUND(E87*N87,5)</f>
        <v>9.3109999999999998E-2</v>
      </c>
      <c r="P87" s="222">
        <v>0</v>
      </c>
      <c r="Q87" s="222">
        <f>ROUND(E87*P87,5)</f>
        <v>0</v>
      </c>
      <c r="R87" s="222"/>
      <c r="S87" s="222"/>
      <c r="T87" s="223">
        <v>0.96</v>
      </c>
      <c r="U87" s="222">
        <f>ROUND(E87*T87,2)</f>
        <v>0.05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109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20"/>
      <c r="C88" s="268" t="s">
        <v>213</v>
      </c>
      <c r="D88" s="224"/>
      <c r="E88" s="229">
        <v>3.9E-2</v>
      </c>
      <c r="F88" s="233"/>
      <c r="G88" s="233"/>
      <c r="H88" s="233"/>
      <c r="I88" s="233"/>
      <c r="J88" s="233"/>
      <c r="K88" s="233"/>
      <c r="L88" s="233"/>
      <c r="M88" s="233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111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8" t="s">
        <v>214</v>
      </c>
      <c r="D89" s="224"/>
      <c r="E89" s="229">
        <v>8.9999999999999993E-3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111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33</v>
      </c>
      <c r="B90" s="220" t="s">
        <v>215</v>
      </c>
      <c r="C90" s="267" t="s">
        <v>216</v>
      </c>
      <c r="D90" s="222" t="s">
        <v>108</v>
      </c>
      <c r="E90" s="228">
        <v>0.1419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2.5249999999999999</v>
      </c>
      <c r="O90" s="222">
        <f>ROUND(E90*N90,5)</f>
        <v>0.35830000000000001</v>
      </c>
      <c r="P90" s="222">
        <v>0</v>
      </c>
      <c r="Q90" s="222">
        <f>ROUND(E90*P90,5)</f>
        <v>0</v>
      </c>
      <c r="R90" s="222"/>
      <c r="S90" s="222"/>
      <c r="T90" s="223">
        <v>0.48</v>
      </c>
      <c r="U90" s="222">
        <f>ROUND(E90*T90,2)</f>
        <v>7.0000000000000007E-2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109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8" t="s">
        <v>217</v>
      </c>
      <c r="D91" s="224"/>
      <c r="E91" s="229">
        <v>0.10725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111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8" t="s">
        <v>218</v>
      </c>
      <c r="D92" s="224"/>
      <c r="E92" s="229">
        <v>3.465E-2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111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34</v>
      </c>
      <c r="B93" s="220" t="s">
        <v>219</v>
      </c>
      <c r="C93" s="267" t="s">
        <v>220</v>
      </c>
      <c r="D93" s="222" t="s">
        <v>135</v>
      </c>
      <c r="E93" s="228">
        <v>0.8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3.925E-2</v>
      </c>
      <c r="O93" s="222">
        <f>ROUND(E93*N93,5)</f>
        <v>3.1399999999999997E-2</v>
      </c>
      <c r="P93" s="222">
        <v>0</v>
      </c>
      <c r="Q93" s="222">
        <f>ROUND(E93*P93,5)</f>
        <v>0</v>
      </c>
      <c r="R93" s="222"/>
      <c r="S93" s="222"/>
      <c r="T93" s="223">
        <v>1.05</v>
      </c>
      <c r="U93" s="222">
        <f>ROUND(E93*T93,2)</f>
        <v>0.84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109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8" t="s">
        <v>221</v>
      </c>
      <c r="D94" s="224"/>
      <c r="E94" s="229">
        <v>0.8</v>
      </c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35</v>
      </c>
      <c r="B95" s="220" t="s">
        <v>222</v>
      </c>
      <c r="C95" s="267" t="s">
        <v>223</v>
      </c>
      <c r="D95" s="222" t="s">
        <v>135</v>
      </c>
      <c r="E95" s="228">
        <v>0.8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0.32</v>
      </c>
      <c r="U95" s="222">
        <f>ROUND(E95*T95,2)</f>
        <v>0.26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109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8" t="s">
        <v>221</v>
      </c>
      <c r="D96" s="224"/>
      <c r="E96" s="229">
        <v>0.8</v>
      </c>
      <c r="F96" s="233"/>
      <c r="G96" s="233"/>
      <c r="H96" s="233"/>
      <c r="I96" s="233"/>
      <c r="J96" s="233"/>
      <c r="K96" s="233"/>
      <c r="L96" s="233"/>
      <c r="M96" s="233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111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36</v>
      </c>
      <c r="B97" s="220" t="s">
        <v>224</v>
      </c>
      <c r="C97" s="267" t="s">
        <v>225</v>
      </c>
      <c r="D97" s="222" t="s">
        <v>108</v>
      </c>
      <c r="E97" s="228">
        <v>0.73593750000000002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2">
        <v>2.5249999999999999</v>
      </c>
      <c r="O97" s="222">
        <f>ROUND(E97*N97,5)</f>
        <v>1.8582399999999999</v>
      </c>
      <c r="P97" s="222">
        <v>0</v>
      </c>
      <c r="Q97" s="222">
        <f>ROUND(E97*P97,5)</f>
        <v>0</v>
      </c>
      <c r="R97" s="222"/>
      <c r="S97" s="222"/>
      <c r="T97" s="223">
        <v>2.3199999999999998</v>
      </c>
      <c r="U97" s="222">
        <f>ROUND(E97*T97,2)</f>
        <v>1.71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109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8" t="s">
        <v>226</v>
      </c>
      <c r="D98" s="224"/>
      <c r="E98" s="229">
        <v>0.73593750000000002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111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13">
        <v>37</v>
      </c>
      <c r="B99" s="220" t="s">
        <v>227</v>
      </c>
      <c r="C99" s="267" t="s">
        <v>228</v>
      </c>
      <c r="D99" s="222" t="s">
        <v>181</v>
      </c>
      <c r="E99" s="228">
        <v>3.925E-2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2">
        <v>1.0662499999999999</v>
      </c>
      <c r="O99" s="222">
        <f>ROUND(E99*N99,5)</f>
        <v>4.1849999999999998E-2</v>
      </c>
      <c r="P99" s="222">
        <v>0</v>
      </c>
      <c r="Q99" s="222">
        <f>ROUND(E99*P99,5)</f>
        <v>0</v>
      </c>
      <c r="R99" s="222"/>
      <c r="S99" s="222"/>
      <c r="T99" s="223">
        <v>15.23</v>
      </c>
      <c r="U99" s="222">
        <f>ROUND(E99*T99,2)</f>
        <v>0.6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109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8" t="s">
        <v>229</v>
      </c>
      <c r="D100" s="224"/>
      <c r="E100" s="229">
        <v>3.925E-2</v>
      </c>
      <c r="F100" s="233"/>
      <c r="G100" s="233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111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38</v>
      </c>
      <c r="B101" s="220" t="s">
        <v>230</v>
      </c>
      <c r="C101" s="267" t="s">
        <v>231</v>
      </c>
      <c r="D101" s="222" t="s">
        <v>135</v>
      </c>
      <c r="E101" s="228">
        <v>1.1775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2">
        <v>3.9199999999999999E-2</v>
      </c>
      <c r="O101" s="222">
        <f>ROUND(E101*N101,5)</f>
        <v>4.616E-2</v>
      </c>
      <c r="P101" s="222">
        <v>0</v>
      </c>
      <c r="Q101" s="222">
        <f>ROUND(E101*P101,5)</f>
        <v>0</v>
      </c>
      <c r="R101" s="222"/>
      <c r="S101" s="222"/>
      <c r="T101" s="223">
        <v>1.6</v>
      </c>
      <c r="U101" s="222">
        <f>ROUND(E101*T101,2)</f>
        <v>1.88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109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8" t="s">
        <v>232</v>
      </c>
      <c r="D102" s="224"/>
      <c r="E102" s="229">
        <v>1.1775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111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39</v>
      </c>
      <c r="B103" s="220" t="s">
        <v>233</v>
      </c>
      <c r="C103" s="267" t="s">
        <v>234</v>
      </c>
      <c r="D103" s="222" t="s">
        <v>135</v>
      </c>
      <c r="E103" s="228">
        <v>1.1775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0.32</v>
      </c>
      <c r="U103" s="222">
        <f>ROUND(E103*T103,2)</f>
        <v>0.38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109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8" t="s">
        <v>232</v>
      </c>
      <c r="D104" s="224"/>
      <c r="E104" s="229">
        <v>1.1775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111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214" t="s">
        <v>104</v>
      </c>
      <c r="B105" s="221" t="s">
        <v>59</v>
      </c>
      <c r="C105" s="269" t="s">
        <v>60</v>
      </c>
      <c r="D105" s="225"/>
      <c r="E105" s="230"/>
      <c r="F105" s="234"/>
      <c r="G105" s="234">
        <f>SUMIF(AE106:AE129,"&lt;&gt;NOR",G106:G129)</f>
        <v>0</v>
      </c>
      <c r="H105" s="234"/>
      <c r="I105" s="234">
        <f>SUM(I106:I129)</f>
        <v>0</v>
      </c>
      <c r="J105" s="234"/>
      <c r="K105" s="234">
        <f>SUM(K106:K129)</f>
        <v>0</v>
      </c>
      <c r="L105" s="234"/>
      <c r="M105" s="234">
        <f>SUM(M106:M129)</f>
        <v>0</v>
      </c>
      <c r="N105" s="225"/>
      <c r="O105" s="225">
        <f>SUM(O106:O129)</f>
        <v>2821.28791</v>
      </c>
      <c r="P105" s="225"/>
      <c r="Q105" s="225">
        <f>SUM(Q106:Q129)</f>
        <v>0</v>
      </c>
      <c r="R105" s="225"/>
      <c r="S105" s="225"/>
      <c r="T105" s="226"/>
      <c r="U105" s="225">
        <f>SUM(U106:U129)</f>
        <v>618.91999999999985</v>
      </c>
      <c r="AE105" t="s">
        <v>105</v>
      </c>
    </row>
    <row r="106" spans="1:60" ht="22.5" outlineLevel="1" x14ac:dyDescent="0.2">
      <c r="A106" s="213">
        <v>40</v>
      </c>
      <c r="B106" s="220" t="s">
        <v>235</v>
      </c>
      <c r="C106" s="267" t="s">
        <v>236</v>
      </c>
      <c r="D106" s="222" t="s">
        <v>135</v>
      </c>
      <c r="E106" s="228">
        <v>3720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2">
        <v>6.7849999999999994E-2</v>
      </c>
      <c r="O106" s="222">
        <f>ROUND(E106*N106,5)</f>
        <v>252.40199999999999</v>
      </c>
      <c r="P106" s="222">
        <v>0</v>
      </c>
      <c r="Q106" s="222">
        <f>ROUND(E106*P106,5)</f>
        <v>0</v>
      </c>
      <c r="R106" s="222"/>
      <c r="S106" s="222"/>
      <c r="T106" s="223">
        <v>0.03</v>
      </c>
      <c r="U106" s="222">
        <f>ROUND(E106*T106,2)</f>
        <v>111.6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109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8" t="s">
        <v>237</v>
      </c>
      <c r="D107" s="224"/>
      <c r="E107" s="229">
        <v>3720</v>
      </c>
      <c r="F107" s="233"/>
      <c r="G107" s="233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111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13">
        <v>41</v>
      </c>
      <c r="B108" s="220" t="s">
        <v>238</v>
      </c>
      <c r="C108" s="267" t="s">
        <v>239</v>
      </c>
      <c r="D108" s="222" t="s">
        <v>135</v>
      </c>
      <c r="E108" s="228">
        <v>3720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22">
        <v>6.7849999999999994E-2</v>
      </c>
      <c r="O108" s="222">
        <f>ROUND(E108*N108,5)</f>
        <v>252.40199999999999</v>
      </c>
      <c r="P108" s="222">
        <v>0</v>
      </c>
      <c r="Q108" s="222">
        <f>ROUND(E108*P108,5)</f>
        <v>0</v>
      </c>
      <c r="R108" s="222"/>
      <c r="S108" s="222"/>
      <c r="T108" s="223">
        <v>0.03</v>
      </c>
      <c r="U108" s="222">
        <f>ROUND(E108*T108,2)</f>
        <v>111.6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109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/>
      <c r="B109" s="220"/>
      <c r="C109" s="268" t="s">
        <v>237</v>
      </c>
      <c r="D109" s="224"/>
      <c r="E109" s="229">
        <v>3720</v>
      </c>
      <c r="F109" s="233"/>
      <c r="G109" s="233"/>
      <c r="H109" s="233"/>
      <c r="I109" s="233"/>
      <c r="J109" s="233"/>
      <c r="K109" s="233"/>
      <c r="L109" s="233"/>
      <c r="M109" s="233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111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13">
        <v>42</v>
      </c>
      <c r="B110" s="220" t="s">
        <v>240</v>
      </c>
      <c r="C110" s="267" t="s">
        <v>241</v>
      </c>
      <c r="D110" s="222" t="s">
        <v>135</v>
      </c>
      <c r="E110" s="228">
        <v>3720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22">
        <v>6.7849999999999994E-2</v>
      </c>
      <c r="O110" s="222">
        <f>ROUND(E110*N110,5)</f>
        <v>252.40199999999999</v>
      </c>
      <c r="P110" s="222">
        <v>0</v>
      </c>
      <c r="Q110" s="222">
        <f>ROUND(E110*P110,5)</f>
        <v>0</v>
      </c>
      <c r="R110" s="222"/>
      <c r="S110" s="222"/>
      <c r="T110" s="223">
        <v>0.03</v>
      </c>
      <c r="U110" s="222">
        <f>ROUND(E110*T110,2)</f>
        <v>111.6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109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8" t="s">
        <v>237</v>
      </c>
      <c r="D111" s="224"/>
      <c r="E111" s="229">
        <v>3720</v>
      </c>
      <c r="F111" s="233"/>
      <c r="G111" s="233"/>
      <c r="H111" s="233"/>
      <c r="I111" s="233"/>
      <c r="J111" s="233"/>
      <c r="K111" s="233"/>
      <c r="L111" s="233"/>
      <c r="M111" s="233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111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13">
        <v>43</v>
      </c>
      <c r="B112" s="220" t="s">
        <v>242</v>
      </c>
      <c r="C112" s="267" t="s">
        <v>243</v>
      </c>
      <c r="D112" s="222" t="s">
        <v>135</v>
      </c>
      <c r="E112" s="228">
        <v>3720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22">
        <v>0.12837000000000001</v>
      </c>
      <c r="O112" s="222">
        <f>ROUND(E112*N112,5)</f>
        <v>477.53640000000001</v>
      </c>
      <c r="P112" s="222">
        <v>0</v>
      </c>
      <c r="Q112" s="222">
        <f>ROUND(E112*P112,5)</f>
        <v>0</v>
      </c>
      <c r="R112" s="222"/>
      <c r="S112" s="222"/>
      <c r="T112" s="223">
        <v>0.02</v>
      </c>
      <c r="U112" s="222">
        <f>ROUND(E112*T112,2)</f>
        <v>74.400000000000006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109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8" t="s">
        <v>237</v>
      </c>
      <c r="D113" s="224"/>
      <c r="E113" s="229">
        <v>3720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111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13">
        <v>44</v>
      </c>
      <c r="B114" s="220" t="s">
        <v>244</v>
      </c>
      <c r="C114" s="267" t="s">
        <v>245</v>
      </c>
      <c r="D114" s="222" t="s">
        <v>135</v>
      </c>
      <c r="E114" s="228">
        <v>3720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2">
        <v>0.17726</v>
      </c>
      <c r="O114" s="222">
        <f>ROUND(E114*N114,5)</f>
        <v>659.40719999999999</v>
      </c>
      <c r="P114" s="222">
        <v>0</v>
      </c>
      <c r="Q114" s="222">
        <f>ROUND(E114*P114,5)</f>
        <v>0</v>
      </c>
      <c r="R114" s="222"/>
      <c r="S114" s="222"/>
      <c r="T114" s="223">
        <v>0.03</v>
      </c>
      <c r="U114" s="222">
        <f>ROUND(E114*T114,2)</f>
        <v>111.6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109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8" t="s">
        <v>237</v>
      </c>
      <c r="D115" s="224"/>
      <c r="E115" s="229">
        <v>3720</v>
      </c>
      <c r="F115" s="233"/>
      <c r="G115" s="233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111</v>
      </c>
      <c r="AF115" s="212">
        <v>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13">
        <v>45</v>
      </c>
      <c r="B116" s="220" t="s">
        <v>246</v>
      </c>
      <c r="C116" s="267" t="s">
        <v>247</v>
      </c>
      <c r="D116" s="222" t="s">
        <v>135</v>
      </c>
      <c r="E116" s="228">
        <v>3720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22">
        <v>0.2268</v>
      </c>
      <c r="O116" s="222">
        <f>ROUND(E116*N116,5)</f>
        <v>843.69600000000003</v>
      </c>
      <c r="P116" s="222">
        <v>0</v>
      </c>
      <c r="Q116" s="222">
        <f>ROUND(E116*P116,5)</f>
        <v>0</v>
      </c>
      <c r="R116" s="222"/>
      <c r="S116" s="222"/>
      <c r="T116" s="223">
        <v>2.4E-2</v>
      </c>
      <c r="U116" s="222">
        <f>ROUND(E116*T116,2)</f>
        <v>89.28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109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20"/>
      <c r="C117" s="268" t="s">
        <v>237</v>
      </c>
      <c r="D117" s="224"/>
      <c r="E117" s="229">
        <v>3720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111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46</v>
      </c>
      <c r="B118" s="220" t="s">
        <v>248</v>
      </c>
      <c r="C118" s="267" t="s">
        <v>249</v>
      </c>
      <c r="D118" s="222" t="s">
        <v>135</v>
      </c>
      <c r="E118" s="228">
        <v>36.75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22">
        <v>0.37080000000000002</v>
      </c>
      <c r="O118" s="222">
        <f>ROUND(E118*N118,5)</f>
        <v>13.626899999999999</v>
      </c>
      <c r="P118" s="222">
        <v>0</v>
      </c>
      <c r="Q118" s="222">
        <f>ROUND(E118*P118,5)</f>
        <v>0</v>
      </c>
      <c r="R118" s="222"/>
      <c r="S118" s="222"/>
      <c r="T118" s="223">
        <v>0.03</v>
      </c>
      <c r="U118" s="222">
        <f>ROUND(E118*T118,2)</f>
        <v>1.1000000000000001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109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8" t="s">
        <v>250</v>
      </c>
      <c r="D119" s="224"/>
      <c r="E119" s="229">
        <v>36.75</v>
      </c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111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47</v>
      </c>
      <c r="B120" s="220" t="s">
        <v>251</v>
      </c>
      <c r="C120" s="267" t="s">
        <v>252</v>
      </c>
      <c r="D120" s="222" t="s">
        <v>135</v>
      </c>
      <c r="E120" s="228">
        <v>36.75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22">
        <v>2.7999999999999998E-4</v>
      </c>
      <c r="O120" s="222">
        <f>ROUND(E120*N120,5)</f>
        <v>1.0290000000000001E-2</v>
      </c>
      <c r="P120" s="222">
        <v>0</v>
      </c>
      <c r="Q120" s="222">
        <f>ROUND(E120*P120,5)</f>
        <v>0</v>
      </c>
      <c r="R120" s="222"/>
      <c r="S120" s="222"/>
      <c r="T120" s="223">
        <v>0.1</v>
      </c>
      <c r="U120" s="222">
        <f>ROUND(E120*T120,2)</f>
        <v>3.68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109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20"/>
      <c r="C121" s="268" t="s">
        <v>250</v>
      </c>
      <c r="D121" s="224"/>
      <c r="E121" s="229">
        <v>36.75</v>
      </c>
      <c r="F121" s="233"/>
      <c r="G121" s="233"/>
      <c r="H121" s="233"/>
      <c r="I121" s="233"/>
      <c r="J121" s="233"/>
      <c r="K121" s="233"/>
      <c r="L121" s="233"/>
      <c r="M121" s="233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111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48</v>
      </c>
      <c r="B122" s="220" t="s">
        <v>253</v>
      </c>
      <c r="C122" s="267" t="s">
        <v>254</v>
      </c>
      <c r="D122" s="222" t="s">
        <v>135</v>
      </c>
      <c r="E122" s="228">
        <v>40.424999999999997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22">
        <v>2.0000000000000001E-4</v>
      </c>
      <c r="O122" s="222">
        <f>ROUND(E122*N122,5)</f>
        <v>8.09E-3</v>
      </c>
      <c r="P122" s="222">
        <v>0</v>
      </c>
      <c r="Q122" s="222">
        <f>ROUND(E122*P122,5)</f>
        <v>0</v>
      </c>
      <c r="R122" s="222"/>
      <c r="S122" s="222"/>
      <c r="T122" s="223">
        <v>0</v>
      </c>
      <c r="U122" s="222">
        <f>ROUND(E122*T122,2)</f>
        <v>0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204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8" t="s">
        <v>255</v>
      </c>
      <c r="D123" s="224"/>
      <c r="E123" s="229">
        <v>40.424999999999997</v>
      </c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111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>
        <v>49</v>
      </c>
      <c r="B124" s="220" t="s">
        <v>256</v>
      </c>
      <c r="C124" s="267" t="s">
        <v>257</v>
      </c>
      <c r="D124" s="222" t="s">
        <v>135</v>
      </c>
      <c r="E124" s="228">
        <v>4.90625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22">
        <v>0.2024</v>
      </c>
      <c r="O124" s="222">
        <f>ROUND(E124*N124,5)</f>
        <v>0.99302999999999997</v>
      </c>
      <c r="P124" s="222">
        <v>0</v>
      </c>
      <c r="Q124" s="222">
        <f>ROUND(E124*P124,5)</f>
        <v>0</v>
      </c>
      <c r="R124" s="222"/>
      <c r="S124" s="222"/>
      <c r="T124" s="223">
        <v>0.03</v>
      </c>
      <c r="U124" s="222">
        <f>ROUND(E124*T124,2)</f>
        <v>0.15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109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20"/>
      <c r="C125" s="268" t="s">
        <v>258</v>
      </c>
      <c r="D125" s="224"/>
      <c r="E125" s="229">
        <v>4.90625</v>
      </c>
      <c r="F125" s="233"/>
      <c r="G125" s="233"/>
      <c r="H125" s="233"/>
      <c r="I125" s="233"/>
      <c r="J125" s="233"/>
      <c r="K125" s="233"/>
      <c r="L125" s="233"/>
      <c r="M125" s="233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111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>
        <v>50</v>
      </c>
      <c r="B126" s="220" t="s">
        <v>259</v>
      </c>
      <c r="C126" s="267" t="s">
        <v>260</v>
      </c>
      <c r="D126" s="222" t="s">
        <v>135</v>
      </c>
      <c r="E126" s="228">
        <v>206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2">
        <v>0</v>
      </c>
      <c r="O126" s="222">
        <f>ROUND(E126*N126,5)</f>
        <v>0</v>
      </c>
      <c r="P126" s="222">
        <v>0</v>
      </c>
      <c r="Q126" s="222">
        <f>ROUND(E126*P126,5)</f>
        <v>0</v>
      </c>
      <c r="R126" s="222"/>
      <c r="S126" s="222"/>
      <c r="T126" s="223">
        <v>1.9E-2</v>
      </c>
      <c r="U126" s="222">
        <f>ROUND(E126*T126,2)</f>
        <v>3.91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109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8" t="s">
        <v>261</v>
      </c>
      <c r="D127" s="224"/>
      <c r="E127" s="229">
        <v>206</v>
      </c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111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51</v>
      </c>
      <c r="B128" s="220" t="s">
        <v>262</v>
      </c>
      <c r="C128" s="267" t="s">
        <v>263</v>
      </c>
      <c r="D128" s="222" t="s">
        <v>108</v>
      </c>
      <c r="E128" s="228">
        <v>41.2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2">
        <v>1.67</v>
      </c>
      <c r="O128" s="222">
        <f>ROUND(E128*N128,5)</f>
        <v>68.804000000000002</v>
      </c>
      <c r="P128" s="222">
        <v>0</v>
      </c>
      <c r="Q128" s="222">
        <f>ROUND(E128*P128,5)</f>
        <v>0</v>
      </c>
      <c r="R128" s="222"/>
      <c r="S128" s="222"/>
      <c r="T128" s="223">
        <v>0</v>
      </c>
      <c r="U128" s="222">
        <f>ROUND(E128*T128,2)</f>
        <v>0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204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8" t="s">
        <v>264</v>
      </c>
      <c r="D129" s="224"/>
      <c r="E129" s="229">
        <v>41.2</v>
      </c>
      <c r="F129" s="233"/>
      <c r="G129" s="233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111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14" t="s">
        <v>104</v>
      </c>
      <c r="B130" s="221" t="s">
        <v>61</v>
      </c>
      <c r="C130" s="269" t="s">
        <v>62</v>
      </c>
      <c r="D130" s="225"/>
      <c r="E130" s="230"/>
      <c r="F130" s="234"/>
      <c r="G130" s="234">
        <f>SUMIF(AE131:AE140,"&lt;&gt;NOR",G131:G140)</f>
        <v>0</v>
      </c>
      <c r="H130" s="234"/>
      <c r="I130" s="234">
        <f>SUM(I131:I140)</f>
        <v>0</v>
      </c>
      <c r="J130" s="234"/>
      <c r="K130" s="234">
        <f>SUM(K131:K140)</f>
        <v>0</v>
      </c>
      <c r="L130" s="234"/>
      <c r="M130" s="234">
        <f>SUM(M131:M140)</f>
        <v>0</v>
      </c>
      <c r="N130" s="225"/>
      <c r="O130" s="225">
        <f>SUM(O131:O140)</f>
        <v>12.155859999999999</v>
      </c>
      <c r="P130" s="225"/>
      <c r="Q130" s="225">
        <f>SUM(Q131:Q140)</f>
        <v>0</v>
      </c>
      <c r="R130" s="225"/>
      <c r="S130" s="225"/>
      <c r="T130" s="226"/>
      <c r="U130" s="225">
        <f>SUM(U131:U140)</f>
        <v>17.559999999999999</v>
      </c>
      <c r="AE130" t="s">
        <v>105</v>
      </c>
    </row>
    <row r="131" spans="1:60" ht="22.5" outlineLevel="1" x14ac:dyDescent="0.2">
      <c r="A131" s="213">
        <v>52</v>
      </c>
      <c r="B131" s="220" t="s">
        <v>265</v>
      </c>
      <c r="C131" s="267" t="s">
        <v>266</v>
      </c>
      <c r="D131" s="222" t="s">
        <v>159</v>
      </c>
      <c r="E131" s="228">
        <v>8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22">
        <v>3.65E-3</v>
      </c>
      <c r="O131" s="222">
        <f>ROUND(E131*N131,5)</f>
        <v>2.92E-2</v>
      </c>
      <c r="P131" s="222">
        <v>0</v>
      </c>
      <c r="Q131" s="222">
        <f>ROUND(E131*P131,5)</f>
        <v>0</v>
      </c>
      <c r="R131" s="222"/>
      <c r="S131" s="222"/>
      <c r="T131" s="223">
        <v>0.08</v>
      </c>
      <c r="U131" s="222">
        <f>ROUND(E131*T131,2)</f>
        <v>0.64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109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20"/>
      <c r="C132" s="268" t="s">
        <v>267</v>
      </c>
      <c r="D132" s="224"/>
      <c r="E132" s="229">
        <v>8</v>
      </c>
      <c r="F132" s="233"/>
      <c r="G132" s="233"/>
      <c r="H132" s="233"/>
      <c r="I132" s="233"/>
      <c r="J132" s="233"/>
      <c r="K132" s="233"/>
      <c r="L132" s="233"/>
      <c r="M132" s="233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111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53</v>
      </c>
      <c r="B133" s="220" t="s">
        <v>268</v>
      </c>
      <c r="C133" s="267" t="s">
        <v>269</v>
      </c>
      <c r="D133" s="222" t="s">
        <v>108</v>
      </c>
      <c r="E133" s="228">
        <v>1.32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22">
        <v>1.1322000000000001</v>
      </c>
      <c r="O133" s="222">
        <f>ROUND(E133*N133,5)</f>
        <v>1.4944999999999999</v>
      </c>
      <c r="P133" s="222">
        <v>0</v>
      </c>
      <c r="Q133" s="222">
        <f>ROUND(E133*P133,5)</f>
        <v>0</v>
      </c>
      <c r="R133" s="222"/>
      <c r="S133" s="222"/>
      <c r="T133" s="223">
        <v>1.7</v>
      </c>
      <c r="U133" s="222">
        <f>ROUND(E133*T133,2)</f>
        <v>2.2400000000000002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109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8" t="s">
        <v>270</v>
      </c>
      <c r="D134" s="224"/>
      <c r="E134" s="229">
        <v>1.32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111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54</v>
      </c>
      <c r="B135" s="220" t="s">
        <v>271</v>
      </c>
      <c r="C135" s="267" t="s">
        <v>272</v>
      </c>
      <c r="D135" s="222" t="s">
        <v>108</v>
      </c>
      <c r="E135" s="228">
        <v>6.16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22">
        <v>1.7</v>
      </c>
      <c r="O135" s="222">
        <f>ROUND(E135*N135,5)</f>
        <v>10.472</v>
      </c>
      <c r="P135" s="222">
        <v>0</v>
      </c>
      <c r="Q135" s="222">
        <f>ROUND(E135*P135,5)</f>
        <v>0</v>
      </c>
      <c r="R135" s="222"/>
      <c r="S135" s="222"/>
      <c r="T135" s="223">
        <v>1.59</v>
      </c>
      <c r="U135" s="222">
        <f>ROUND(E135*T135,2)</f>
        <v>9.7899999999999991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109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20"/>
      <c r="C136" s="268" t="s">
        <v>273</v>
      </c>
      <c r="D136" s="224"/>
      <c r="E136" s="229">
        <v>6.16</v>
      </c>
      <c r="F136" s="233"/>
      <c r="G136" s="233"/>
      <c r="H136" s="233"/>
      <c r="I136" s="233"/>
      <c r="J136" s="233"/>
      <c r="K136" s="233"/>
      <c r="L136" s="233"/>
      <c r="M136" s="233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111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>
        <v>55</v>
      </c>
      <c r="B137" s="220" t="s">
        <v>274</v>
      </c>
      <c r="C137" s="267" t="s">
        <v>275</v>
      </c>
      <c r="D137" s="222" t="s">
        <v>169</v>
      </c>
      <c r="E137" s="228">
        <v>1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2">
        <v>3.9410000000000001E-2</v>
      </c>
      <c r="O137" s="222">
        <f>ROUND(E137*N137,5)</f>
        <v>3.9410000000000001E-2</v>
      </c>
      <c r="P137" s="222">
        <v>0</v>
      </c>
      <c r="Q137" s="222">
        <f>ROUND(E137*P137,5)</f>
        <v>0</v>
      </c>
      <c r="R137" s="222"/>
      <c r="S137" s="222"/>
      <c r="T137" s="223">
        <v>1.26</v>
      </c>
      <c r="U137" s="222">
        <f>ROUND(E137*T137,2)</f>
        <v>1.26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109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20"/>
      <c r="C138" s="268" t="s">
        <v>57</v>
      </c>
      <c r="D138" s="224"/>
      <c r="E138" s="229">
        <v>2</v>
      </c>
      <c r="F138" s="233"/>
      <c r="G138" s="233"/>
      <c r="H138" s="233"/>
      <c r="I138" s="233"/>
      <c r="J138" s="233"/>
      <c r="K138" s="233"/>
      <c r="L138" s="233"/>
      <c r="M138" s="233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111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>
        <v>56</v>
      </c>
      <c r="B139" s="220" t="s">
        <v>276</v>
      </c>
      <c r="C139" s="267" t="s">
        <v>277</v>
      </c>
      <c r="D139" s="222" t="s">
        <v>169</v>
      </c>
      <c r="E139" s="228">
        <v>3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22">
        <v>4.0250000000000001E-2</v>
      </c>
      <c r="O139" s="222">
        <f>ROUND(E139*N139,5)</f>
        <v>0.12075</v>
      </c>
      <c r="P139" s="222">
        <v>0</v>
      </c>
      <c r="Q139" s="222">
        <f>ROUND(E139*P139,5)</f>
        <v>0</v>
      </c>
      <c r="R139" s="222"/>
      <c r="S139" s="222"/>
      <c r="T139" s="223">
        <v>1.20851</v>
      </c>
      <c r="U139" s="222">
        <f>ROUND(E139*T139,2)</f>
        <v>3.63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109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20"/>
      <c r="C140" s="268" t="s">
        <v>57</v>
      </c>
      <c r="D140" s="224"/>
      <c r="E140" s="229">
        <v>2</v>
      </c>
      <c r="F140" s="233"/>
      <c r="G140" s="233"/>
      <c r="H140" s="233"/>
      <c r="I140" s="233"/>
      <c r="J140" s="233"/>
      <c r="K140" s="233"/>
      <c r="L140" s="233"/>
      <c r="M140" s="233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111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14" t="s">
        <v>104</v>
      </c>
      <c r="B141" s="221" t="s">
        <v>63</v>
      </c>
      <c r="C141" s="269" t="s">
        <v>64</v>
      </c>
      <c r="D141" s="225"/>
      <c r="E141" s="230"/>
      <c r="F141" s="234"/>
      <c r="G141" s="234">
        <f>SUMIF(AE142:AE172,"&lt;&gt;NOR",G142:G172)</f>
        <v>0</v>
      </c>
      <c r="H141" s="234"/>
      <c r="I141" s="234">
        <f>SUM(I142:I172)</f>
        <v>0</v>
      </c>
      <c r="J141" s="234"/>
      <c r="K141" s="234">
        <f>SUM(K142:K172)</f>
        <v>0</v>
      </c>
      <c r="L141" s="234"/>
      <c r="M141" s="234">
        <f>SUM(M142:M172)</f>
        <v>0</v>
      </c>
      <c r="N141" s="225"/>
      <c r="O141" s="225">
        <f>SUM(O142:O172)</f>
        <v>334.52656999999999</v>
      </c>
      <c r="P141" s="225"/>
      <c r="Q141" s="225">
        <f>SUM(Q142:Q172)</f>
        <v>0</v>
      </c>
      <c r="R141" s="225"/>
      <c r="S141" s="225"/>
      <c r="T141" s="226"/>
      <c r="U141" s="225">
        <f>SUM(U142:U172)</f>
        <v>406.32000000000005</v>
      </c>
      <c r="AE141" t="s">
        <v>105</v>
      </c>
    </row>
    <row r="142" spans="1:60" outlineLevel="1" x14ac:dyDescent="0.2">
      <c r="A142" s="213">
        <v>57</v>
      </c>
      <c r="B142" s="220" t="s">
        <v>278</v>
      </c>
      <c r="C142" s="267" t="s">
        <v>279</v>
      </c>
      <c r="D142" s="222" t="s">
        <v>159</v>
      </c>
      <c r="E142" s="228">
        <v>1116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0.05</v>
      </c>
      <c r="U142" s="222">
        <f>ROUND(E142*T142,2)</f>
        <v>55.8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109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20"/>
      <c r="C143" s="268" t="s">
        <v>280</v>
      </c>
      <c r="D143" s="224"/>
      <c r="E143" s="229">
        <v>566</v>
      </c>
      <c r="F143" s="233"/>
      <c r="G143" s="233"/>
      <c r="H143" s="233"/>
      <c r="I143" s="233"/>
      <c r="J143" s="233"/>
      <c r="K143" s="233"/>
      <c r="L143" s="233"/>
      <c r="M143" s="233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111</v>
      </c>
      <c r="AF143" s="212">
        <v>0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20"/>
      <c r="C144" s="268" t="s">
        <v>281</v>
      </c>
      <c r="D144" s="224"/>
      <c r="E144" s="229">
        <v>550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111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>
        <v>58</v>
      </c>
      <c r="B145" s="220" t="s">
        <v>282</v>
      </c>
      <c r="C145" s="267" t="s">
        <v>283</v>
      </c>
      <c r="D145" s="222" t="s">
        <v>159</v>
      </c>
      <c r="E145" s="228">
        <v>577.32000000000005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2">
        <v>4.8000000000000001E-4</v>
      </c>
      <c r="O145" s="222">
        <f>ROUND(E145*N145,5)</f>
        <v>0.27711000000000002</v>
      </c>
      <c r="P145" s="222">
        <v>0</v>
      </c>
      <c r="Q145" s="222">
        <f>ROUND(E145*P145,5)</f>
        <v>0</v>
      </c>
      <c r="R145" s="222"/>
      <c r="S145" s="222"/>
      <c r="T145" s="223">
        <v>0</v>
      </c>
      <c r="U145" s="222">
        <f>ROUND(E145*T145,2)</f>
        <v>0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204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8" t="s">
        <v>284</v>
      </c>
      <c r="D146" s="224"/>
      <c r="E146" s="229">
        <v>577.32000000000005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111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59</v>
      </c>
      <c r="B147" s="220" t="s">
        <v>285</v>
      </c>
      <c r="C147" s="267" t="s">
        <v>286</v>
      </c>
      <c r="D147" s="222" t="s">
        <v>159</v>
      </c>
      <c r="E147" s="228">
        <v>561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2">
        <v>8.0000000000000004E-4</v>
      </c>
      <c r="O147" s="222">
        <f>ROUND(E147*N147,5)</f>
        <v>0.44879999999999998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204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20"/>
      <c r="C148" s="268" t="s">
        <v>287</v>
      </c>
      <c r="D148" s="224"/>
      <c r="E148" s="229">
        <v>561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111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60</v>
      </c>
      <c r="B149" s="220" t="s">
        <v>288</v>
      </c>
      <c r="C149" s="267" t="s">
        <v>289</v>
      </c>
      <c r="D149" s="222" t="s">
        <v>135</v>
      </c>
      <c r="E149" s="228">
        <v>2282.1999999999998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2">
        <v>1.8000000000000001E-4</v>
      </c>
      <c r="O149" s="222">
        <f>ROUND(E149*N149,5)</f>
        <v>0.4108</v>
      </c>
      <c r="P149" s="222">
        <v>0</v>
      </c>
      <c r="Q149" s="222">
        <f>ROUND(E149*P149,5)</f>
        <v>0</v>
      </c>
      <c r="R149" s="222"/>
      <c r="S149" s="222"/>
      <c r="T149" s="223">
        <v>7.0000000000000007E-2</v>
      </c>
      <c r="U149" s="222">
        <f>ROUND(E149*T149,2)</f>
        <v>159.75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109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/>
      <c r="B150" s="220"/>
      <c r="C150" s="268" t="s">
        <v>290</v>
      </c>
      <c r="D150" s="224"/>
      <c r="E150" s="229">
        <v>962.2</v>
      </c>
      <c r="F150" s="233"/>
      <c r="G150" s="233"/>
      <c r="H150" s="233"/>
      <c r="I150" s="233"/>
      <c r="J150" s="233"/>
      <c r="K150" s="233"/>
      <c r="L150" s="233"/>
      <c r="M150" s="233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111</v>
      </c>
      <c r="AF150" s="212">
        <v>0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8" t="s">
        <v>291</v>
      </c>
      <c r="D151" s="224"/>
      <c r="E151" s="229">
        <v>1320</v>
      </c>
      <c r="F151" s="233"/>
      <c r="G151" s="233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111</v>
      </c>
      <c r="AF151" s="212">
        <v>0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>
        <v>61</v>
      </c>
      <c r="B152" s="220" t="s">
        <v>253</v>
      </c>
      <c r="C152" s="267" t="s">
        <v>292</v>
      </c>
      <c r="D152" s="222" t="s">
        <v>135</v>
      </c>
      <c r="E152" s="228">
        <v>2510.42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2">
        <v>2.0000000000000001E-4</v>
      </c>
      <c r="O152" s="222">
        <f>ROUND(E152*N152,5)</f>
        <v>0.50207999999999997</v>
      </c>
      <c r="P152" s="222">
        <v>0</v>
      </c>
      <c r="Q152" s="222">
        <f>ROUND(E152*P152,5)</f>
        <v>0</v>
      </c>
      <c r="R152" s="222"/>
      <c r="S152" s="222"/>
      <c r="T152" s="223">
        <v>0</v>
      </c>
      <c r="U152" s="222">
        <f>ROUND(E152*T152,2)</f>
        <v>0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204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8" t="s">
        <v>293</v>
      </c>
      <c r="D153" s="224"/>
      <c r="E153" s="229">
        <v>1058.42</v>
      </c>
      <c r="F153" s="233"/>
      <c r="G153" s="233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111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20"/>
      <c r="C154" s="268" t="s">
        <v>294</v>
      </c>
      <c r="D154" s="224"/>
      <c r="E154" s="229">
        <v>1452</v>
      </c>
      <c r="F154" s="233"/>
      <c r="G154" s="233"/>
      <c r="H154" s="233"/>
      <c r="I154" s="233"/>
      <c r="J154" s="233"/>
      <c r="K154" s="233"/>
      <c r="L154" s="233"/>
      <c r="M154" s="233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111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62</v>
      </c>
      <c r="B155" s="220" t="s">
        <v>295</v>
      </c>
      <c r="C155" s="267" t="s">
        <v>296</v>
      </c>
      <c r="D155" s="222" t="s">
        <v>108</v>
      </c>
      <c r="E155" s="228">
        <v>108.45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2">
        <v>1.665</v>
      </c>
      <c r="O155" s="222">
        <f>ROUND(E155*N155,5)</f>
        <v>180.56925000000001</v>
      </c>
      <c r="P155" s="222">
        <v>0</v>
      </c>
      <c r="Q155" s="222">
        <f>ROUND(E155*P155,5)</f>
        <v>0</v>
      </c>
      <c r="R155" s="222"/>
      <c r="S155" s="222"/>
      <c r="T155" s="223">
        <v>0.92</v>
      </c>
      <c r="U155" s="222">
        <f>ROUND(E155*T155,2)</f>
        <v>99.77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109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20"/>
      <c r="C156" s="270" t="s">
        <v>297</v>
      </c>
      <c r="D156" s="227"/>
      <c r="E156" s="231"/>
      <c r="F156" s="235"/>
      <c r="G156" s="236"/>
      <c r="H156" s="233"/>
      <c r="I156" s="233"/>
      <c r="J156" s="233"/>
      <c r="K156" s="233"/>
      <c r="L156" s="233"/>
      <c r="M156" s="233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161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5" t="str">
        <f>C156</f>
        <v>Změna frakce na 4-8 mm.</v>
      </c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20"/>
      <c r="C157" s="268" t="s">
        <v>298</v>
      </c>
      <c r="D157" s="224"/>
      <c r="E157" s="229">
        <v>42.45</v>
      </c>
      <c r="F157" s="233"/>
      <c r="G157" s="233"/>
      <c r="H157" s="233"/>
      <c r="I157" s="233"/>
      <c r="J157" s="233"/>
      <c r="K157" s="233"/>
      <c r="L157" s="233"/>
      <c r="M157" s="233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111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20"/>
      <c r="C158" s="268" t="s">
        <v>299</v>
      </c>
      <c r="D158" s="224"/>
      <c r="E158" s="229">
        <v>66</v>
      </c>
      <c r="F158" s="233"/>
      <c r="G158" s="233"/>
      <c r="H158" s="233"/>
      <c r="I158" s="233"/>
      <c r="J158" s="233"/>
      <c r="K158" s="233"/>
      <c r="L158" s="233"/>
      <c r="M158" s="233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111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63</v>
      </c>
      <c r="B159" s="220" t="s">
        <v>295</v>
      </c>
      <c r="C159" s="267" t="s">
        <v>296</v>
      </c>
      <c r="D159" s="222" t="s">
        <v>108</v>
      </c>
      <c r="E159" s="228">
        <v>91.47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2">
        <v>1.665</v>
      </c>
      <c r="O159" s="222">
        <f>ROUND(E159*N159,5)</f>
        <v>152.29755</v>
      </c>
      <c r="P159" s="222">
        <v>0</v>
      </c>
      <c r="Q159" s="222">
        <f>ROUND(E159*P159,5)</f>
        <v>0</v>
      </c>
      <c r="R159" s="222"/>
      <c r="S159" s="222"/>
      <c r="T159" s="223">
        <v>0.92</v>
      </c>
      <c r="U159" s="222">
        <f>ROUND(E159*T159,2)</f>
        <v>84.15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109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/>
      <c r="B160" s="220"/>
      <c r="C160" s="270" t="s">
        <v>300</v>
      </c>
      <c r="D160" s="227"/>
      <c r="E160" s="231"/>
      <c r="F160" s="235"/>
      <c r="G160" s="236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161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5" t="str">
        <f>C160</f>
        <v>Frakce 8-16 mm.</v>
      </c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/>
      <c r="B161" s="220"/>
      <c r="C161" s="268" t="s">
        <v>301</v>
      </c>
      <c r="D161" s="224"/>
      <c r="E161" s="229">
        <v>25.47</v>
      </c>
      <c r="F161" s="233"/>
      <c r="G161" s="233"/>
      <c r="H161" s="233"/>
      <c r="I161" s="233"/>
      <c r="J161" s="233"/>
      <c r="K161" s="233"/>
      <c r="L161" s="233"/>
      <c r="M161" s="233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111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/>
      <c r="B162" s="220"/>
      <c r="C162" s="268" t="s">
        <v>299</v>
      </c>
      <c r="D162" s="224"/>
      <c r="E162" s="229">
        <v>66</v>
      </c>
      <c r="F162" s="233"/>
      <c r="G162" s="233"/>
      <c r="H162" s="233"/>
      <c r="I162" s="233"/>
      <c r="J162" s="233"/>
      <c r="K162" s="233"/>
      <c r="L162" s="233"/>
      <c r="M162" s="233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111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13">
        <v>64</v>
      </c>
      <c r="B163" s="220" t="s">
        <v>302</v>
      </c>
      <c r="C163" s="267" t="s">
        <v>303</v>
      </c>
      <c r="D163" s="222" t="s">
        <v>169</v>
      </c>
      <c r="E163" s="228">
        <v>7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2">
        <v>7.2999999999999996E-4</v>
      </c>
      <c r="O163" s="222">
        <f>ROUND(E163*N163,5)</f>
        <v>5.11E-3</v>
      </c>
      <c r="P163" s="222">
        <v>0</v>
      </c>
      <c r="Q163" s="222">
        <f>ROUND(E163*P163,5)</f>
        <v>0</v>
      </c>
      <c r="R163" s="222"/>
      <c r="S163" s="222"/>
      <c r="T163" s="223">
        <v>0.33</v>
      </c>
      <c r="U163" s="222">
        <f>ROUND(E163*T163,2)</f>
        <v>2.31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109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8" t="s">
        <v>304</v>
      </c>
      <c r="D164" s="224"/>
      <c r="E164" s="229">
        <v>7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111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13">
        <v>65</v>
      </c>
      <c r="B165" s="220" t="s">
        <v>305</v>
      </c>
      <c r="C165" s="267" t="s">
        <v>306</v>
      </c>
      <c r="D165" s="222" t="s">
        <v>169</v>
      </c>
      <c r="E165" s="228">
        <v>6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2.0000000000000002E-5</v>
      </c>
      <c r="O165" s="222">
        <f>ROUND(E165*N165,5)</f>
        <v>1.2E-4</v>
      </c>
      <c r="P165" s="222">
        <v>0</v>
      </c>
      <c r="Q165" s="222">
        <f>ROUND(E165*P165,5)</f>
        <v>0</v>
      </c>
      <c r="R165" s="222"/>
      <c r="S165" s="222"/>
      <c r="T165" s="223">
        <v>0.20599999999999999</v>
      </c>
      <c r="U165" s="222">
        <f>ROUND(E165*T165,2)</f>
        <v>1.24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109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8" t="s">
        <v>156</v>
      </c>
      <c r="D166" s="224"/>
      <c r="E166" s="229">
        <v>6</v>
      </c>
      <c r="F166" s="233"/>
      <c r="G166" s="233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111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>
        <v>66</v>
      </c>
      <c r="B167" s="220" t="s">
        <v>307</v>
      </c>
      <c r="C167" s="267" t="s">
        <v>308</v>
      </c>
      <c r="D167" s="222" t="s">
        <v>169</v>
      </c>
      <c r="E167" s="228">
        <v>6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22">
        <v>4.2000000000000002E-4</v>
      </c>
      <c r="O167" s="222">
        <f>ROUND(E167*N167,5)</f>
        <v>2.5200000000000001E-3</v>
      </c>
      <c r="P167" s="222">
        <v>0</v>
      </c>
      <c r="Q167" s="222">
        <f>ROUND(E167*P167,5)</f>
        <v>0</v>
      </c>
      <c r="R167" s="222"/>
      <c r="S167" s="222"/>
      <c r="T167" s="223">
        <v>0</v>
      </c>
      <c r="U167" s="222">
        <f>ROUND(E167*T167,2)</f>
        <v>0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204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20"/>
      <c r="C168" s="268" t="s">
        <v>156</v>
      </c>
      <c r="D168" s="224"/>
      <c r="E168" s="229">
        <v>6</v>
      </c>
      <c r="F168" s="233"/>
      <c r="G168" s="233"/>
      <c r="H168" s="233"/>
      <c r="I168" s="233"/>
      <c r="J168" s="233"/>
      <c r="K168" s="233"/>
      <c r="L168" s="233"/>
      <c r="M168" s="233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111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13">
        <v>67</v>
      </c>
      <c r="B169" s="220" t="s">
        <v>309</v>
      </c>
      <c r="C169" s="267" t="s">
        <v>310</v>
      </c>
      <c r="D169" s="222" t="s">
        <v>169</v>
      </c>
      <c r="E169" s="228">
        <v>9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2">
        <v>1.2800000000000001E-3</v>
      </c>
      <c r="O169" s="222">
        <f>ROUND(E169*N169,5)</f>
        <v>1.1520000000000001E-2</v>
      </c>
      <c r="P169" s="222">
        <v>0</v>
      </c>
      <c r="Q169" s="222">
        <f>ROUND(E169*P169,5)</f>
        <v>0</v>
      </c>
      <c r="R169" s="222"/>
      <c r="S169" s="222"/>
      <c r="T169" s="223">
        <v>0.33</v>
      </c>
      <c r="U169" s="222">
        <f>ROUND(E169*T169,2)</f>
        <v>2.97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109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/>
      <c r="B170" s="220"/>
      <c r="C170" s="268" t="s">
        <v>311</v>
      </c>
      <c r="D170" s="224"/>
      <c r="E170" s="229">
        <v>9</v>
      </c>
      <c r="F170" s="233"/>
      <c r="G170" s="233"/>
      <c r="H170" s="233"/>
      <c r="I170" s="233"/>
      <c r="J170" s="233"/>
      <c r="K170" s="233"/>
      <c r="L170" s="233"/>
      <c r="M170" s="233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111</v>
      </c>
      <c r="AF170" s="212">
        <v>0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13">
        <v>68</v>
      </c>
      <c r="B171" s="220" t="s">
        <v>312</v>
      </c>
      <c r="C171" s="267" t="s">
        <v>313</v>
      </c>
      <c r="D171" s="222" t="s">
        <v>169</v>
      </c>
      <c r="E171" s="228">
        <v>1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22">
        <v>1.7099999999999999E-3</v>
      </c>
      <c r="O171" s="222">
        <f>ROUND(E171*N171,5)</f>
        <v>1.7099999999999999E-3</v>
      </c>
      <c r="P171" s="222">
        <v>0</v>
      </c>
      <c r="Q171" s="222">
        <f>ROUND(E171*P171,5)</f>
        <v>0</v>
      </c>
      <c r="R171" s="222"/>
      <c r="S171" s="222"/>
      <c r="T171" s="223">
        <v>0.33</v>
      </c>
      <c r="U171" s="222">
        <f>ROUND(E171*T171,2)</f>
        <v>0.33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109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/>
      <c r="B172" s="220"/>
      <c r="C172" s="268" t="s">
        <v>51</v>
      </c>
      <c r="D172" s="224"/>
      <c r="E172" s="229">
        <v>1</v>
      </c>
      <c r="F172" s="233"/>
      <c r="G172" s="233"/>
      <c r="H172" s="233"/>
      <c r="I172" s="233"/>
      <c r="J172" s="233"/>
      <c r="K172" s="233"/>
      <c r="L172" s="233"/>
      <c r="M172" s="233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111</v>
      </c>
      <c r="AF172" s="212">
        <v>0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14" t="s">
        <v>104</v>
      </c>
      <c r="B173" s="221" t="s">
        <v>65</v>
      </c>
      <c r="C173" s="269" t="s">
        <v>66</v>
      </c>
      <c r="D173" s="225"/>
      <c r="E173" s="230"/>
      <c r="F173" s="234"/>
      <c r="G173" s="234">
        <f>SUMIF(AE174:AE189,"&lt;&gt;NOR",G174:G189)</f>
        <v>0</v>
      </c>
      <c r="H173" s="234"/>
      <c r="I173" s="234">
        <f>SUM(I174:I189)</f>
        <v>0</v>
      </c>
      <c r="J173" s="234"/>
      <c r="K173" s="234">
        <f>SUM(K174:K189)</f>
        <v>0</v>
      </c>
      <c r="L173" s="234"/>
      <c r="M173" s="234">
        <f>SUM(M174:M189)</f>
        <v>0</v>
      </c>
      <c r="N173" s="225"/>
      <c r="O173" s="225">
        <f>SUM(O174:O189)</f>
        <v>98.650900000000007</v>
      </c>
      <c r="P173" s="225"/>
      <c r="Q173" s="225">
        <f>SUM(Q174:Q189)</f>
        <v>0</v>
      </c>
      <c r="R173" s="225"/>
      <c r="S173" s="225"/>
      <c r="T173" s="226"/>
      <c r="U173" s="225">
        <f>SUM(U174:U189)</f>
        <v>63.44</v>
      </c>
      <c r="AE173" t="s">
        <v>105</v>
      </c>
    </row>
    <row r="174" spans="1:60" ht="22.5" outlineLevel="1" x14ac:dyDescent="0.2">
      <c r="A174" s="213">
        <v>69</v>
      </c>
      <c r="B174" s="220" t="s">
        <v>314</v>
      </c>
      <c r="C174" s="267" t="s">
        <v>315</v>
      </c>
      <c r="D174" s="222" t="s">
        <v>108</v>
      </c>
      <c r="E174" s="228">
        <v>55.5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22">
        <v>1.665</v>
      </c>
      <c r="O174" s="222">
        <f>ROUND(E174*N174,5)</f>
        <v>92.407499999999999</v>
      </c>
      <c r="P174" s="222">
        <v>0</v>
      </c>
      <c r="Q174" s="222">
        <f>ROUND(E174*P174,5)</f>
        <v>0</v>
      </c>
      <c r="R174" s="222"/>
      <c r="S174" s="222"/>
      <c r="T174" s="223">
        <v>0.92</v>
      </c>
      <c r="U174" s="222">
        <f>ROUND(E174*T174,2)</f>
        <v>51.06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109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/>
      <c r="B175" s="220"/>
      <c r="C175" s="270" t="s">
        <v>300</v>
      </c>
      <c r="D175" s="227"/>
      <c r="E175" s="231"/>
      <c r="F175" s="235"/>
      <c r="G175" s="236"/>
      <c r="H175" s="233"/>
      <c r="I175" s="233"/>
      <c r="J175" s="233"/>
      <c r="K175" s="233"/>
      <c r="L175" s="233"/>
      <c r="M175" s="233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161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5" t="str">
        <f>C175</f>
        <v>Frakce 8-16 mm.</v>
      </c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/>
      <c r="B176" s="220"/>
      <c r="C176" s="268" t="s">
        <v>316</v>
      </c>
      <c r="D176" s="224"/>
      <c r="E176" s="229">
        <v>40.5</v>
      </c>
      <c r="F176" s="233"/>
      <c r="G176" s="233"/>
      <c r="H176" s="233"/>
      <c r="I176" s="233"/>
      <c r="J176" s="233"/>
      <c r="K176" s="233"/>
      <c r="L176" s="233"/>
      <c r="M176" s="233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111</v>
      </c>
      <c r="AF176" s="212">
        <v>0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/>
      <c r="B177" s="220"/>
      <c r="C177" s="268" t="s">
        <v>317</v>
      </c>
      <c r="D177" s="224"/>
      <c r="E177" s="229">
        <v>15</v>
      </c>
      <c r="F177" s="233"/>
      <c r="G177" s="233"/>
      <c r="H177" s="233"/>
      <c r="I177" s="233"/>
      <c r="J177" s="233"/>
      <c r="K177" s="233"/>
      <c r="L177" s="233"/>
      <c r="M177" s="233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111</v>
      </c>
      <c r="AF177" s="212">
        <v>0</v>
      </c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>
        <v>70</v>
      </c>
      <c r="B178" s="220" t="s">
        <v>288</v>
      </c>
      <c r="C178" s="267" t="s">
        <v>289</v>
      </c>
      <c r="D178" s="222" t="s">
        <v>135</v>
      </c>
      <c r="E178" s="228">
        <v>161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21</v>
      </c>
      <c r="M178" s="233">
        <f>G178*(1+L178/100)</f>
        <v>0</v>
      </c>
      <c r="N178" s="222">
        <v>1.8000000000000001E-4</v>
      </c>
      <c r="O178" s="222">
        <f>ROUND(E178*N178,5)</f>
        <v>2.8979999999999999E-2</v>
      </c>
      <c r="P178" s="222">
        <v>0</v>
      </c>
      <c r="Q178" s="222">
        <f>ROUND(E178*P178,5)</f>
        <v>0</v>
      </c>
      <c r="R178" s="222"/>
      <c r="S178" s="222"/>
      <c r="T178" s="223">
        <v>7.0000000000000007E-2</v>
      </c>
      <c r="U178" s="222">
        <f>ROUND(E178*T178,2)</f>
        <v>11.27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109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20"/>
      <c r="C179" s="268" t="s">
        <v>318</v>
      </c>
      <c r="D179" s="224"/>
      <c r="E179" s="229">
        <v>108</v>
      </c>
      <c r="F179" s="233"/>
      <c r="G179" s="233"/>
      <c r="H179" s="233"/>
      <c r="I179" s="233"/>
      <c r="J179" s="233"/>
      <c r="K179" s="233"/>
      <c r="L179" s="233"/>
      <c r="M179" s="233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111</v>
      </c>
      <c r="AF179" s="212">
        <v>0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20"/>
      <c r="C180" s="268" t="s">
        <v>319</v>
      </c>
      <c r="D180" s="224"/>
      <c r="E180" s="229">
        <v>53</v>
      </c>
      <c r="F180" s="233"/>
      <c r="G180" s="233"/>
      <c r="H180" s="233"/>
      <c r="I180" s="233"/>
      <c r="J180" s="233"/>
      <c r="K180" s="233"/>
      <c r="L180" s="233"/>
      <c r="M180" s="233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111</v>
      </c>
      <c r="AF180" s="212">
        <v>0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>
        <v>71</v>
      </c>
      <c r="B181" s="220" t="s">
        <v>253</v>
      </c>
      <c r="C181" s="267" t="s">
        <v>292</v>
      </c>
      <c r="D181" s="222" t="s">
        <v>135</v>
      </c>
      <c r="E181" s="228">
        <v>177.1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22">
        <v>2.0000000000000001E-4</v>
      </c>
      <c r="O181" s="222">
        <f>ROUND(E181*N181,5)</f>
        <v>3.542E-2</v>
      </c>
      <c r="P181" s="222">
        <v>0</v>
      </c>
      <c r="Q181" s="222">
        <f>ROUND(E181*P181,5)</f>
        <v>0</v>
      </c>
      <c r="R181" s="222"/>
      <c r="S181" s="222"/>
      <c r="T181" s="223">
        <v>0</v>
      </c>
      <c r="U181" s="222">
        <f>ROUND(E181*T181,2)</f>
        <v>0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204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/>
      <c r="B182" s="220"/>
      <c r="C182" s="268" t="s">
        <v>320</v>
      </c>
      <c r="D182" s="224"/>
      <c r="E182" s="229">
        <v>118.8</v>
      </c>
      <c r="F182" s="233"/>
      <c r="G182" s="233"/>
      <c r="H182" s="233"/>
      <c r="I182" s="233"/>
      <c r="J182" s="233"/>
      <c r="K182" s="233"/>
      <c r="L182" s="233"/>
      <c r="M182" s="233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111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/>
      <c r="B183" s="220"/>
      <c r="C183" s="268" t="s">
        <v>321</v>
      </c>
      <c r="D183" s="224"/>
      <c r="E183" s="229">
        <v>58.3</v>
      </c>
      <c r="F183" s="233"/>
      <c r="G183" s="233"/>
      <c r="H183" s="233"/>
      <c r="I183" s="233"/>
      <c r="J183" s="233"/>
      <c r="K183" s="233"/>
      <c r="L183" s="233"/>
      <c r="M183" s="233"/>
      <c r="N183" s="222"/>
      <c r="O183" s="222"/>
      <c r="P183" s="222"/>
      <c r="Q183" s="222"/>
      <c r="R183" s="222"/>
      <c r="S183" s="222"/>
      <c r="T183" s="223"/>
      <c r="U183" s="22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111</v>
      </c>
      <c r="AF183" s="212">
        <v>0</v>
      </c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>
        <v>72</v>
      </c>
      <c r="B184" s="220" t="s">
        <v>322</v>
      </c>
      <c r="C184" s="267" t="s">
        <v>323</v>
      </c>
      <c r="D184" s="222" t="s">
        <v>135</v>
      </c>
      <c r="E184" s="228">
        <v>37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22">
        <v>0</v>
      </c>
      <c r="O184" s="222">
        <f>ROUND(E184*N184,5)</f>
        <v>0</v>
      </c>
      <c r="P184" s="222">
        <v>0</v>
      </c>
      <c r="Q184" s="222">
        <f>ROUND(E184*P184,5)</f>
        <v>0</v>
      </c>
      <c r="R184" s="222"/>
      <c r="S184" s="222"/>
      <c r="T184" s="223">
        <v>0.03</v>
      </c>
      <c r="U184" s="222">
        <f>ROUND(E184*T184,2)</f>
        <v>1.1100000000000001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109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20"/>
      <c r="C185" s="268" t="s">
        <v>324</v>
      </c>
      <c r="D185" s="224"/>
      <c r="E185" s="229">
        <v>27</v>
      </c>
      <c r="F185" s="233"/>
      <c r="G185" s="233"/>
      <c r="H185" s="233"/>
      <c r="I185" s="233"/>
      <c r="J185" s="233"/>
      <c r="K185" s="233"/>
      <c r="L185" s="233"/>
      <c r="M185" s="233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111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20"/>
      <c r="C186" s="268" t="s">
        <v>325</v>
      </c>
      <c r="D186" s="224"/>
      <c r="E186" s="229">
        <v>10</v>
      </c>
      <c r="F186" s="233"/>
      <c r="G186" s="233"/>
      <c r="H186" s="233"/>
      <c r="I186" s="233"/>
      <c r="J186" s="233"/>
      <c r="K186" s="233"/>
      <c r="L186" s="233"/>
      <c r="M186" s="233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111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>
        <v>73</v>
      </c>
      <c r="B187" s="220" t="s">
        <v>262</v>
      </c>
      <c r="C187" s="267" t="s">
        <v>263</v>
      </c>
      <c r="D187" s="222" t="s">
        <v>108</v>
      </c>
      <c r="E187" s="228">
        <v>3.7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21</v>
      </c>
      <c r="M187" s="233">
        <f>G187*(1+L187/100)</f>
        <v>0</v>
      </c>
      <c r="N187" s="222">
        <v>1.67</v>
      </c>
      <c r="O187" s="222">
        <f>ROUND(E187*N187,5)</f>
        <v>6.1790000000000003</v>
      </c>
      <c r="P187" s="222">
        <v>0</v>
      </c>
      <c r="Q187" s="222">
        <f>ROUND(E187*P187,5)</f>
        <v>0</v>
      </c>
      <c r="R187" s="222"/>
      <c r="S187" s="222"/>
      <c r="T187" s="223">
        <v>0</v>
      </c>
      <c r="U187" s="222">
        <f>ROUND(E187*T187,2)</f>
        <v>0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204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/>
      <c r="B188" s="220"/>
      <c r="C188" s="268" t="s">
        <v>326</v>
      </c>
      <c r="D188" s="224"/>
      <c r="E188" s="229">
        <v>2.7</v>
      </c>
      <c r="F188" s="233"/>
      <c r="G188" s="233"/>
      <c r="H188" s="233"/>
      <c r="I188" s="233"/>
      <c r="J188" s="233"/>
      <c r="K188" s="233"/>
      <c r="L188" s="233"/>
      <c r="M188" s="233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111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20"/>
      <c r="C189" s="268" t="s">
        <v>327</v>
      </c>
      <c r="D189" s="224"/>
      <c r="E189" s="229">
        <v>1</v>
      </c>
      <c r="F189" s="233"/>
      <c r="G189" s="233"/>
      <c r="H189" s="233"/>
      <c r="I189" s="233"/>
      <c r="J189" s="233"/>
      <c r="K189" s="233"/>
      <c r="L189" s="233"/>
      <c r="M189" s="233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111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x14ac:dyDescent="0.2">
      <c r="A190" s="214" t="s">
        <v>104</v>
      </c>
      <c r="B190" s="221" t="s">
        <v>67</v>
      </c>
      <c r="C190" s="269" t="s">
        <v>68</v>
      </c>
      <c r="D190" s="225"/>
      <c r="E190" s="230"/>
      <c r="F190" s="234"/>
      <c r="G190" s="234">
        <f>SUMIF(AE191:AE208,"&lt;&gt;NOR",G191:G208)</f>
        <v>0</v>
      </c>
      <c r="H190" s="234"/>
      <c r="I190" s="234">
        <f>SUM(I191:I208)</f>
        <v>0</v>
      </c>
      <c r="J190" s="234"/>
      <c r="K190" s="234">
        <f>SUM(K191:K208)</f>
        <v>0</v>
      </c>
      <c r="L190" s="234"/>
      <c r="M190" s="234">
        <f>SUM(M191:M208)</f>
        <v>0</v>
      </c>
      <c r="N190" s="225"/>
      <c r="O190" s="225">
        <f>SUM(O191:O208)</f>
        <v>198.53352999999998</v>
      </c>
      <c r="P190" s="225"/>
      <c r="Q190" s="225">
        <f>SUM(Q191:Q208)</f>
        <v>0</v>
      </c>
      <c r="R190" s="225"/>
      <c r="S190" s="225"/>
      <c r="T190" s="226"/>
      <c r="U190" s="225">
        <f>SUM(U191:U208)</f>
        <v>176.34</v>
      </c>
      <c r="AE190" t="s">
        <v>105</v>
      </c>
    </row>
    <row r="191" spans="1:60" outlineLevel="1" x14ac:dyDescent="0.2">
      <c r="A191" s="213">
        <v>74</v>
      </c>
      <c r="B191" s="220" t="s">
        <v>211</v>
      </c>
      <c r="C191" s="267" t="s">
        <v>212</v>
      </c>
      <c r="D191" s="222" t="s">
        <v>108</v>
      </c>
      <c r="E191" s="228">
        <v>30.63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21</v>
      </c>
      <c r="M191" s="233">
        <f>G191*(1+L191/100)</f>
        <v>0</v>
      </c>
      <c r="N191" s="222">
        <v>1.9397</v>
      </c>
      <c r="O191" s="222">
        <f>ROUND(E191*N191,5)</f>
        <v>59.41301</v>
      </c>
      <c r="P191" s="222">
        <v>0</v>
      </c>
      <c r="Q191" s="222">
        <f>ROUND(E191*P191,5)</f>
        <v>0</v>
      </c>
      <c r="R191" s="222"/>
      <c r="S191" s="222"/>
      <c r="T191" s="223">
        <v>0.96</v>
      </c>
      <c r="U191" s="222">
        <f>ROUND(E191*T191,2)</f>
        <v>29.4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109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/>
      <c r="B192" s="220"/>
      <c r="C192" s="268" t="s">
        <v>328</v>
      </c>
      <c r="D192" s="224"/>
      <c r="E192" s="229">
        <v>30.63</v>
      </c>
      <c r="F192" s="233"/>
      <c r="G192" s="233"/>
      <c r="H192" s="233"/>
      <c r="I192" s="233"/>
      <c r="J192" s="233"/>
      <c r="K192" s="233"/>
      <c r="L192" s="233"/>
      <c r="M192" s="233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111</v>
      </c>
      <c r="AF192" s="212">
        <v>0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13">
        <v>75</v>
      </c>
      <c r="B193" s="220" t="s">
        <v>329</v>
      </c>
      <c r="C193" s="267" t="s">
        <v>330</v>
      </c>
      <c r="D193" s="222" t="s">
        <v>159</v>
      </c>
      <c r="E193" s="228">
        <v>984</v>
      </c>
      <c r="F193" s="232"/>
      <c r="G193" s="233">
        <f>ROUND(E193*F193,2)</f>
        <v>0</v>
      </c>
      <c r="H193" s="232"/>
      <c r="I193" s="233">
        <f>ROUND(E193*H193,2)</f>
        <v>0</v>
      </c>
      <c r="J193" s="232"/>
      <c r="K193" s="233">
        <f>ROUND(E193*J193,2)</f>
        <v>0</v>
      </c>
      <c r="L193" s="233">
        <v>21</v>
      </c>
      <c r="M193" s="233">
        <f>G193*(1+L193/100)</f>
        <v>0</v>
      </c>
      <c r="N193" s="222">
        <v>0.12501000000000001</v>
      </c>
      <c r="O193" s="222">
        <f>ROUND(E193*N193,5)</f>
        <v>123.00984</v>
      </c>
      <c r="P193" s="222">
        <v>0</v>
      </c>
      <c r="Q193" s="222">
        <f>ROUND(E193*P193,5)</f>
        <v>0</v>
      </c>
      <c r="R193" s="222"/>
      <c r="S193" s="222"/>
      <c r="T193" s="223">
        <v>0.14000000000000001</v>
      </c>
      <c r="U193" s="222">
        <f>ROUND(E193*T193,2)</f>
        <v>137.76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109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/>
      <c r="B194" s="220"/>
      <c r="C194" s="268" t="s">
        <v>331</v>
      </c>
      <c r="D194" s="224"/>
      <c r="E194" s="229">
        <v>984</v>
      </c>
      <c r="F194" s="233"/>
      <c r="G194" s="233"/>
      <c r="H194" s="233"/>
      <c r="I194" s="233"/>
      <c r="J194" s="233"/>
      <c r="K194" s="233"/>
      <c r="L194" s="233"/>
      <c r="M194" s="233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111</v>
      </c>
      <c r="AF194" s="212">
        <v>0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2.5" outlineLevel="1" x14ac:dyDescent="0.2">
      <c r="A195" s="213">
        <v>76</v>
      </c>
      <c r="B195" s="220" t="s">
        <v>332</v>
      </c>
      <c r="C195" s="267" t="s">
        <v>333</v>
      </c>
      <c r="D195" s="222" t="s">
        <v>159</v>
      </c>
      <c r="E195" s="228">
        <v>10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0.26987</v>
      </c>
      <c r="O195" s="222">
        <f>ROUND(E195*N195,5)</f>
        <v>2.6987000000000001</v>
      </c>
      <c r="P195" s="222">
        <v>0</v>
      </c>
      <c r="Q195" s="222">
        <f>ROUND(E195*P195,5)</f>
        <v>0</v>
      </c>
      <c r="R195" s="222"/>
      <c r="S195" s="222"/>
      <c r="T195" s="223">
        <v>0.27</v>
      </c>
      <c r="U195" s="222">
        <f>ROUND(E195*T195,2)</f>
        <v>2.7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109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/>
      <c r="B196" s="220"/>
      <c r="C196" s="268" t="s">
        <v>334</v>
      </c>
      <c r="D196" s="224"/>
      <c r="E196" s="229">
        <v>10</v>
      </c>
      <c r="F196" s="233"/>
      <c r="G196" s="233"/>
      <c r="H196" s="233"/>
      <c r="I196" s="233"/>
      <c r="J196" s="233"/>
      <c r="K196" s="233"/>
      <c r="L196" s="233"/>
      <c r="M196" s="233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111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>
        <v>77</v>
      </c>
      <c r="B197" s="220" t="s">
        <v>335</v>
      </c>
      <c r="C197" s="267" t="s">
        <v>336</v>
      </c>
      <c r="D197" s="222" t="s">
        <v>159</v>
      </c>
      <c r="E197" s="228">
        <v>27</v>
      </c>
      <c r="F197" s="232"/>
      <c r="G197" s="233">
        <f>ROUND(E197*F197,2)</f>
        <v>0</v>
      </c>
      <c r="H197" s="232"/>
      <c r="I197" s="233">
        <f>ROUND(E197*H197,2)</f>
        <v>0</v>
      </c>
      <c r="J197" s="232"/>
      <c r="K197" s="233">
        <f>ROUND(E197*J197,2)</f>
        <v>0</v>
      </c>
      <c r="L197" s="233">
        <v>21</v>
      </c>
      <c r="M197" s="233">
        <f>G197*(1+L197/100)</f>
        <v>0</v>
      </c>
      <c r="N197" s="222">
        <v>0.15673999999999999</v>
      </c>
      <c r="O197" s="222">
        <f>ROUND(E197*N197,5)</f>
        <v>4.2319800000000001</v>
      </c>
      <c r="P197" s="222">
        <v>0</v>
      </c>
      <c r="Q197" s="222">
        <f>ROUND(E197*P197,5)</f>
        <v>0</v>
      </c>
      <c r="R197" s="222"/>
      <c r="S197" s="222"/>
      <c r="T197" s="223">
        <v>0.23</v>
      </c>
      <c r="U197" s="222">
        <f>ROUND(E197*T197,2)</f>
        <v>6.21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109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/>
      <c r="B198" s="220"/>
      <c r="C198" s="268" t="s">
        <v>337</v>
      </c>
      <c r="D198" s="224"/>
      <c r="E198" s="229">
        <v>25</v>
      </c>
      <c r="F198" s="233"/>
      <c r="G198" s="233"/>
      <c r="H198" s="233"/>
      <c r="I198" s="233"/>
      <c r="J198" s="233"/>
      <c r="K198" s="233"/>
      <c r="L198" s="233"/>
      <c r="M198" s="233"/>
      <c r="N198" s="222"/>
      <c r="O198" s="222"/>
      <c r="P198" s="222"/>
      <c r="Q198" s="222"/>
      <c r="R198" s="222"/>
      <c r="S198" s="222"/>
      <c r="T198" s="223"/>
      <c r="U198" s="22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111</v>
      </c>
      <c r="AF198" s="212">
        <v>0</v>
      </c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/>
      <c r="B199" s="220"/>
      <c r="C199" s="268" t="s">
        <v>338</v>
      </c>
      <c r="D199" s="224"/>
      <c r="E199" s="229">
        <v>2</v>
      </c>
      <c r="F199" s="233"/>
      <c r="G199" s="233"/>
      <c r="H199" s="233"/>
      <c r="I199" s="233"/>
      <c r="J199" s="233"/>
      <c r="K199" s="233"/>
      <c r="L199" s="233"/>
      <c r="M199" s="233"/>
      <c r="N199" s="222"/>
      <c r="O199" s="222"/>
      <c r="P199" s="222"/>
      <c r="Q199" s="222"/>
      <c r="R199" s="222"/>
      <c r="S199" s="222"/>
      <c r="T199" s="223"/>
      <c r="U199" s="22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111</v>
      </c>
      <c r="AF199" s="212">
        <v>0</v>
      </c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13">
        <v>78</v>
      </c>
      <c r="B200" s="220" t="s">
        <v>339</v>
      </c>
      <c r="C200" s="267" t="s">
        <v>340</v>
      </c>
      <c r="D200" s="222" t="s">
        <v>159</v>
      </c>
      <c r="E200" s="228">
        <v>27.54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22">
        <v>0</v>
      </c>
      <c r="O200" s="222">
        <f>ROUND(E200*N200,5)</f>
        <v>0</v>
      </c>
      <c r="P200" s="222">
        <v>0</v>
      </c>
      <c r="Q200" s="222">
        <f>ROUND(E200*P200,5)</f>
        <v>0</v>
      </c>
      <c r="R200" s="222"/>
      <c r="S200" s="222"/>
      <c r="T200" s="223">
        <v>0</v>
      </c>
      <c r="U200" s="222">
        <f>ROUND(E200*T200,2)</f>
        <v>0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204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/>
      <c r="B201" s="220"/>
      <c r="C201" s="268" t="s">
        <v>341</v>
      </c>
      <c r="D201" s="224"/>
      <c r="E201" s="229">
        <v>27.54</v>
      </c>
      <c r="F201" s="233"/>
      <c r="G201" s="233"/>
      <c r="H201" s="233"/>
      <c r="I201" s="233"/>
      <c r="J201" s="233"/>
      <c r="K201" s="233"/>
      <c r="L201" s="233"/>
      <c r="M201" s="233"/>
      <c r="N201" s="222"/>
      <c r="O201" s="222"/>
      <c r="P201" s="222"/>
      <c r="Q201" s="222"/>
      <c r="R201" s="222"/>
      <c r="S201" s="222"/>
      <c r="T201" s="223"/>
      <c r="U201" s="22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111</v>
      </c>
      <c r="AF201" s="212">
        <v>0</v>
      </c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>
        <v>79</v>
      </c>
      <c r="B202" s="220" t="s">
        <v>342</v>
      </c>
      <c r="C202" s="267" t="s">
        <v>343</v>
      </c>
      <c r="D202" s="222" t="s">
        <v>108</v>
      </c>
      <c r="E202" s="228">
        <v>9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22">
        <v>0</v>
      </c>
      <c r="O202" s="222">
        <f>ROUND(E202*N202,5)</f>
        <v>0</v>
      </c>
      <c r="P202" s="222">
        <v>0</v>
      </c>
      <c r="Q202" s="222">
        <f>ROUND(E202*P202,5)</f>
        <v>0</v>
      </c>
      <c r="R202" s="222"/>
      <c r="S202" s="222"/>
      <c r="T202" s="223">
        <v>0.03</v>
      </c>
      <c r="U202" s="222">
        <f>ROUND(E202*T202,2)</f>
        <v>0.27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109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20"/>
      <c r="C203" s="268" t="s">
        <v>344</v>
      </c>
      <c r="D203" s="224"/>
      <c r="E203" s="229">
        <v>9</v>
      </c>
      <c r="F203" s="233"/>
      <c r="G203" s="233"/>
      <c r="H203" s="233"/>
      <c r="I203" s="233"/>
      <c r="J203" s="233"/>
      <c r="K203" s="233"/>
      <c r="L203" s="233"/>
      <c r="M203" s="233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111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>
        <v>80</v>
      </c>
      <c r="B204" s="220" t="s">
        <v>345</v>
      </c>
      <c r="C204" s="267" t="s">
        <v>346</v>
      </c>
      <c r="D204" s="222" t="s">
        <v>108</v>
      </c>
      <c r="E204" s="228">
        <v>9.18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1</v>
      </c>
      <c r="O204" s="222">
        <f>ROUND(E204*N204,5)</f>
        <v>9.18</v>
      </c>
      <c r="P204" s="222">
        <v>0</v>
      </c>
      <c r="Q204" s="222">
        <f>ROUND(E204*P204,5)</f>
        <v>0</v>
      </c>
      <c r="R204" s="222"/>
      <c r="S204" s="222"/>
      <c r="T204" s="223">
        <v>0</v>
      </c>
      <c r="U204" s="222">
        <f>ROUND(E204*T204,2)</f>
        <v>0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204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33.75" outlineLevel="1" x14ac:dyDescent="0.2">
      <c r="A205" s="213"/>
      <c r="B205" s="220"/>
      <c r="C205" s="270" t="s">
        <v>347</v>
      </c>
      <c r="D205" s="227"/>
      <c r="E205" s="231"/>
      <c r="F205" s="235"/>
      <c r="G205" s="236"/>
      <c r="H205" s="233"/>
      <c r="I205" s="233"/>
      <c r="J205" s="233"/>
      <c r="K205" s="233"/>
      <c r="L205" s="233"/>
      <c r="M205" s="233"/>
      <c r="N205" s="222"/>
      <c r="O205" s="222"/>
      <c r="P205" s="222"/>
      <c r="Q205" s="222"/>
      <c r="R205" s="222"/>
      <c r="S205" s="222"/>
      <c r="T205" s="223"/>
      <c r="U205" s="22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161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5" t="str">
        <f>C205</f>
        <v>Písek sušený čistý křemičitý (SiO2 min. 96%) kulatozrnný, bílý, bez organických komponentů, maximální frakce 2 mm z nichž max. 5% hmotnostních je nižší než 0,2 mm, splňující Vyhl. č. 238/2011 Sb.</v>
      </c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3"/>
      <c r="B206" s="220"/>
      <c r="C206" s="268" t="s">
        <v>348</v>
      </c>
      <c r="D206" s="224"/>
      <c r="E206" s="229">
        <v>9.18</v>
      </c>
      <c r="F206" s="233"/>
      <c r="G206" s="233"/>
      <c r="H206" s="233"/>
      <c r="I206" s="233"/>
      <c r="J206" s="233"/>
      <c r="K206" s="233"/>
      <c r="L206" s="233"/>
      <c r="M206" s="233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111</v>
      </c>
      <c r="AF206" s="212">
        <v>0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13">
        <v>81</v>
      </c>
      <c r="B207" s="220" t="s">
        <v>349</v>
      </c>
      <c r="C207" s="267" t="s">
        <v>350</v>
      </c>
      <c r="D207" s="222" t="s">
        <v>159</v>
      </c>
      <c r="E207" s="228">
        <v>27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22">
        <v>0</v>
      </c>
      <c r="O207" s="222">
        <f>ROUND(E207*N207,5)</f>
        <v>0</v>
      </c>
      <c r="P207" s="222">
        <v>0</v>
      </c>
      <c r="Q207" s="222">
        <f>ROUND(E207*P207,5)</f>
        <v>0</v>
      </c>
      <c r="R207" s="222"/>
      <c r="S207" s="222"/>
      <c r="T207" s="223">
        <v>0</v>
      </c>
      <c r="U207" s="222">
        <f>ROUND(E207*T207,2)</f>
        <v>0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109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/>
      <c r="B208" s="220"/>
      <c r="C208" s="268" t="s">
        <v>351</v>
      </c>
      <c r="D208" s="224"/>
      <c r="E208" s="229">
        <v>27</v>
      </c>
      <c r="F208" s="233"/>
      <c r="G208" s="233"/>
      <c r="H208" s="233"/>
      <c r="I208" s="233"/>
      <c r="J208" s="233"/>
      <c r="K208" s="233"/>
      <c r="L208" s="233"/>
      <c r="M208" s="233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111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x14ac:dyDescent="0.2">
      <c r="A209" s="214" t="s">
        <v>104</v>
      </c>
      <c r="B209" s="221" t="s">
        <v>69</v>
      </c>
      <c r="C209" s="269" t="s">
        <v>70</v>
      </c>
      <c r="D209" s="225"/>
      <c r="E209" s="230"/>
      <c r="F209" s="234"/>
      <c r="G209" s="234">
        <f>SUMIF(AE210:AE211,"&lt;&gt;NOR",G210:G211)</f>
        <v>0</v>
      </c>
      <c r="H209" s="234"/>
      <c r="I209" s="234">
        <f>SUM(I210:I211)</f>
        <v>0</v>
      </c>
      <c r="J209" s="234"/>
      <c r="K209" s="234">
        <f>SUM(K210:K211)</f>
        <v>0</v>
      </c>
      <c r="L209" s="234"/>
      <c r="M209" s="234">
        <f>SUM(M210:M211)</f>
        <v>0</v>
      </c>
      <c r="N209" s="225"/>
      <c r="O209" s="225">
        <f>SUM(O210:O211)</f>
        <v>0</v>
      </c>
      <c r="P209" s="225"/>
      <c r="Q209" s="225">
        <f>SUM(Q210:Q211)</f>
        <v>0</v>
      </c>
      <c r="R209" s="225"/>
      <c r="S209" s="225"/>
      <c r="T209" s="226"/>
      <c r="U209" s="225">
        <f>SUM(U210:U211)</f>
        <v>239.58</v>
      </c>
      <c r="AE209" t="s">
        <v>105</v>
      </c>
    </row>
    <row r="210" spans="1:60" outlineLevel="1" x14ac:dyDescent="0.2">
      <c r="A210" s="213">
        <v>82</v>
      </c>
      <c r="B210" s="220" t="s">
        <v>352</v>
      </c>
      <c r="C210" s="267" t="s">
        <v>353</v>
      </c>
      <c r="D210" s="222" t="s">
        <v>181</v>
      </c>
      <c r="E210" s="228">
        <v>3422.51</v>
      </c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21</v>
      </c>
      <c r="M210" s="233">
        <f>G210*(1+L210/100)</f>
        <v>0</v>
      </c>
      <c r="N210" s="222">
        <v>0</v>
      </c>
      <c r="O210" s="222">
        <f>ROUND(E210*N210,5)</f>
        <v>0</v>
      </c>
      <c r="P210" s="222">
        <v>0</v>
      </c>
      <c r="Q210" s="222">
        <f>ROUND(E210*P210,5)</f>
        <v>0</v>
      </c>
      <c r="R210" s="222"/>
      <c r="S210" s="222"/>
      <c r="T210" s="223">
        <v>7.0000000000000007E-2</v>
      </c>
      <c r="U210" s="222">
        <f>ROUND(E210*T210,2)</f>
        <v>239.58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109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3"/>
      <c r="B211" s="220"/>
      <c r="C211" s="268" t="s">
        <v>354</v>
      </c>
      <c r="D211" s="224"/>
      <c r="E211" s="229">
        <v>3422.51</v>
      </c>
      <c r="F211" s="233"/>
      <c r="G211" s="233"/>
      <c r="H211" s="233"/>
      <c r="I211" s="233"/>
      <c r="J211" s="233"/>
      <c r="K211" s="233"/>
      <c r="L211" s="233"/>
      <c r="M211" s="233"/>
      <c r="N211" s="222"/>
      <c r="O211" s="222"/>
      <c r="P211" s="222"/>
      <c r="Q211" s="222"/>
      <c r="R211" s="222"/>
      <c r="S211" s="222"/>
      <c r="T211" s="223"/>
      <c r="U211" s="22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111</v>
      </c>
      <c r="AF211" s="212">
        <v>0</v>
      </c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x14ac:dyDescent="0.2">
      <c r="A212" s="214" t="s">
        <v>104</v>
      </c>
      <c r="B212" s="221" t="s">
        <v>71</v>
      </c>
      <c r="C212" s="269" t="s">
        <v>72</v>
      </c>
      <c r="D212" s="225"/>
      <c r="E212" s="230"/>
      <c r="F212" s="234"/>
      <c r="G212" s="234">
        <f>SUMIF(AE213:AE220,"&lt;&gt;NOR",G213:G220)</f>
        <v>0</v>
      </c>
      <c r="H212" s="234"/>
      <c r="I212" s="234">
        <f>SUM(I213:I220)</f>
        <v>0</v>
      </c>
      <c r="J212" s="234"/>
      <c r="K212" s="234">
        <f>SUM(K213:K220)</f>
        <v>0</v>
      </c>
      <c r="L212" s="234"/>
      <c r="M212" s="234">
        <f>SUM(M213:M220)</f>
        <v>0</v>
      </c>
      <c r="N212" s="225"/>
      <c r="O212" s="225">
        <f>SUM(O213:O220)</f>
        <v>4.4535999999999998</v>
      </c>
      <c r="P212" s="225"/>
      <c r="Q212" s="225">
        <f>SUM(Q213:Q220)</f>
        <v>0</v>
      </c>
      <c r="R212" s="225"/>
      <c r="S212" s="225"/>
      <c r="T212" s="226"/>
      <c r="U212" s="225">
        <f>SUM(U213:U220)</f>
        <v>15.489999999999998</v>
      </c>
      <c r="AE212" t="s">
        <v>105</v>
      </c>
    </row>
    <row r="213" spans="1:60" outlineLevel="1" x14ac:dyDescent="0.2">
      <c r="A213" s="213">
        <v>83</v>
      </c>
      <c r="B213" s="220" t="s">
        <v>355</v>
      </c>
      <c r="C213" s="267" t="s">
        <v>356</v>
      </c>
      <c r="D213" s="222" t="s">
        <v>159</v>
      </c>
      <c r="E213" s="228">
        <v>40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21</v>
      </c>
      <c r="M213" s="233">
        <f>G213*(1+L213/100)</f>
        <v>0</v>
      </c>
      <c r="N213" s="222">
        <v>0</v>
      </c>
      <c r="O213" s="222">
        <f>ROUND(E213*N213,5)</f>
        <v>0</v>
      </c>
      <c r="P213" s="222">
        <v>0</v>
      </c>
      <c r="Q213" s="222">
        <f>ROUND(E213*P213,5)</f>
        <v>0</v>
      </c>
      <c r="R213" s="222"/>
      <c r="S213" s="222"/>
      <c r="T213" s="223">
        <v>8.1759999999999999E-2</v>
      </c>
      <c r="U213" s="222">
        <f>ROUND(E213*T213,2)</f>
        <v>3.27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109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/>
      <c r="B214" s="220"/>
      <c r="C214" s="268" t="s">
        <v>357</v>
      </c>
      <c r="D214" s="224"/>
      <c r="E214" s="229">
        <v>40</v>
      </c>
      <c r="F214" s="233"/>
      <c r="G214" s="233"/>
      <c r="H214" s="233"/>
      <c r="I214" s="233"/>
      <c r="J214" s="233"/>
      <c r="K214" s="233"/>
      <c r="L214" s="233"/>
      <c r="M214" s="233"/>
      <c r="N214" s="222"/>
      <c r="O214" s="222"/>
      <c r="P214" s="222"/>
      <c r="Q214" s="222"/>
      <c r="R214" s="222"/>
      <c r="S214" s="222"/>
      <c r="T214" s="223"/>
      <c r="U214" s="22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111</v>
      </c>
      <c r="AF214" s="212">
        <v>0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13">
        <v>84</v>
      </c>
      <c r="B215" s="220" t="s">
        <v>358</v>
      </c>
      <c r="C215" s="267" t="s">
        <v>359</v>
      </c>
      <c r="D215" s="222" t="s">
        <v>159</v>
      </c>
      <c r="E215" s="228">
        <v>40</v>
      </c>
      <c r="F215" s="232"/>
      <c r="G215" s="233">
        <f>ROUND(E215*F215,2)</f>
        <v>0</v>
      </c>
      <c r="H215" s="232"/>
      <c r="I215" s="233">
        <f>ROUND(E215*H215,2)</f>
        <v>0</v>
      </c>
      <c r="J215" s="232"/>
      <c r="K215" s="233">
        <f>ROUND(E215*J215,2)</f>
        <v>0</v>
      </c>
      <c r="L215" s="233">
        <v>21</v>
      </c>
      <c r="M215" s="233">
        <f>G215*(1+L215/100)</f>
        <v>0</v>
      </c>
      <c r="N215" s="222">
        <v>0.11025</v>
      </c>
      <c r="O215" s="222">
        <f>ROUND(E215*N215,5)</f>
        <v>4.41</v>
      </c>
      <c r="P215" s="222">
        <v>0</v>
      </c>
      <c r="Q215" s="222">
        <f>ROUND(E215*P215,5)</f>
        <v>0</v>
      </c>
      <c r="R215" s="222"/>
      <c r="S215" s="222"/>
      <c r="T215" s="223">
        <v>5.28E-2</v>
      </c>
      <c r="U215" s="222">
        <f>ROUND(E215*T215,2)</f>
        <v>2.11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109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3"/>
      <c r="B216" s="220"/>
      <c r="C216" s="268" t="s">
        <v>357</v>
      </c>
      <c r="D216" s="224"/>
      <c r="E216" s="229">
        <v>40</v>
      </c>
      <c r="F216" s="233"/>
      <c r="G216" s="233"/>
      <c r="H216" s="233"/>
      <c r="I216" s="233"/>
      <c r="J216" s="233"/>
      <c r="K216" s="233"/>
      <c r="L216" s="233"/>
      <c r="M216" s="233"/>
      <c r="N216" s="222"/>
      <c r="O216" s="222"/>
      <c r="P216" s="222"/>
      <c r="Q216" s="222"/>
      <c r="R216" s="222"/>
      <c r="S216" s="222"/>
      <c r="T216" s="223"/>
      <c r="U216" s="22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111</v>
      </c>
      <c r="AF216" s="212">
        <v>0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13">
        <v>85</v>
      </c>
      <c r="B217" s="220" t="s">
        <v>360</v>
      </c>
      <c r="C217" s="267" t="s">
        <v>361</v>
      </c>
      <c r="D217" s="222" t="s">
        <v>159</v>
      </c>
      <c r="E217" s="228">
        <v>40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22">
        <v>1.09E-3</v>
      </c>
      <c r="O217" s="222">
        <f>ROUND(E217*N217,5)</f>
        <v>4.36E-2</v>
      </c>
      <c r="P217" s="222">
        <v>0</v>
      </c>
      <c r="Q217" s="222">
        <f>ROUND(E217*P217,5)</f>
        <v>0</v>
      </c>
      <c r="R217" s="222"/>
      <c r="S217" s="222"/>
      <c r="T217" s="223">
        <v>6.4000000000000001E-2</v>
      </c>
      <c r="U217" s="222">
        <f>ROUND(E217*T217,2)</f>
        <v>2.56</v>
      </c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109</v>
      </c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3"/>
      <c r="B218" s="220"/>
      <c r="C218" s="268" t="s">
        <v>357</v>
      </c>
      <c r="D218" s="224"/>
      <c r="E218" s="229">
        <v>40</v>
      </c>
      <c r="F218" s="233"/>
      <c r="G218" s="233"/>
      <c r="H218" s="233"/>
      <c r="I218" s="233"/>
      <c r="J218" s="233"/>
      <c r="K218" s="233"/>
      <c r="L218" s="233"/>
      <c r="M218" s="233"/>
      <c r="N218" s="222"/>
      <c r="O218" s="222"/>
      <c r="P218" s="222"/>
      <c r="Q218" s="222"/>
      <c r="R218" s="222"/>
      <c r="S218" s="222"/>
      <c r="T218" s="223"/>
      <c r="U218" s="22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111</v>
      </c>
      <c r="AF218" s="212">
        <v>0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3">
        <v>86</v>
      </c>
      <c r="B219" s="220" t="s">
        <v>362</v>
      </c>
      <c r="C219" s="267" t="s">
        <v>363</v>
      </c>
      <c r="D219" s="222" t="s">
        <v>159</v>
      </c>
      <c r="E219" s="228">
        <v>40</v>
      </c>
      <c r="F219" s="232"/>
      <c r="G219" s="233">
        <f>ROUND(E219*F219,2)</f>
        <v>0</v>
      </c>
      <c r="H219" s="232"/>
      <c r="I219" s="233">
        <f>ROUND(E219*H219,2)</f>
        <v>0</v>
      </c>
      <c r="J219" s="232"/>
      <c r="K219" s="233">
        <f>ROUND(E219*J219,2)</f>
        <v>0</v>
      </c>
      <c r="L219" s="233">
        <v>21</v>
      </c>
      <c r="M219" s="233">
        <f>G219*(1+L219/100)</f>
        <v>0</v>
      </c>
      <c r="N219" s="222">
        <v>0</v>
      </c>
      <c r="O219" s="222">
        <f>ROUND(E219*N219,5)</f>
        <v>0</v>
      </c>
      <c r="P219" s="222">
        <v>0</v>
      </c>
      <c r="Q219" s="222">
        <f>ROUND(E219*P219,5)</f>
        <v>0</v>
      </c>
      <c r="R219" s="222"/>
      <c r="S219" s="222"/>
      <c r="T219" s="223">
        <v>0.1888</v>
      </c>
      <c r="U219" s="222">
        <f>ROUND(E219*T219,2)</f>
        <v>7.55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109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3"/>
      <c r="B220" s="220"/>
      <c r="C220" s="268" t="s">
        <v>357</v>
      </c>
      <c r="D220" s="224"/>
      <c r="E220" s="229">
        <v>40</v>
      </c>
      <c r="F220" s="233"/>
      <c r="G220" s="233"/>
      <c r="H220" s="233"/>
      <c r="I220" s="233"/>
      <c r="J220" s="233"/>
      <c r="K220" s="233"/>
      <c r="L220" s="233"/>
      <c r="M220" s="233"/>
      <c r="N220" s="222"/>
      <c r="O220" s="222"/>
      <c r="P220" s="222"/>
      <c r="Q220" s="222"/>
      <c r="R220" s="222"/>
      <c r="S220" s="222"/>
      <c r="T220" s="223"/>
      <c r="U220" s="22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111</v>
      </c>
      <c r="AF220" s="212">
        <v>0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x14ac:dyDescent="0.2">
      <c r="A221" s="214" t="s">
        <v>104</v>
      </c>
      <c r="B221" s="221" t="s">
        <v>73</v>
      </c>
      <c r="C221" s="269" t="s">
        <v>74</v>
      </c>
      <c r="D221" s="225"/>
      <c r="E221" s="230"/>
      <c r="F221" s="234"/>
      <c r="G221" s="234">
        <f>SUMIF(AE222:AE229,"&lt;&gt;NOR",G222:G229)</f>
        <v>0</v>
      </c>
      <c r="H221" s="234"/>
      <c r="I221" s="234">
        <f>SUM(I222:I229)</f>
        <v>0</v>
      </c>
      <c r="J221" s="234"/>
      <c r="K221" s="234">
        <f>SUM(K222:K229)</f>
        <v>0</v>
      </c>
      <c r="L221" s="234"/>
      <c r="M221" s="234">
        <f>SUM(M222:M229)</f>
        <v>0</v>
      </c>
      <c r="N221" s="225"/>
      <c r="O221" s="225">
        <f>SUM(O222:O229)</f>
        <v>98.292000000000002</v>
      </c>
      <c r="P221" s="225"/>
      <c r="Q221" s="225">
        <f>SUM(Q222:Q229)</f>
        <v>0</v>
      </c>
      <c r="R221" s="225"/>
      <c r="S221" s="225"/>
      <c r="T221" s="226"/>
      <c r="U221" s="225">
        <f>SUM(U222:U229)</f>
        <v>0</v>
      </c>
      <c r="AE221" t="s">
        <v>105</v>
      </c>
    </row>
    <row r="222" spans="1:60" outlineLevel="1" x14ac:dyDescent="0.2">
      <c r="A222" s="213">
        <v>87</v>
      </c>
      <c r="B222" s="220" t="s">
        <v>364</v>
      </c>
      <c r="C222" s="267" t="s">
        <v>365</v>
      </c>
      <c r="D222" s="222" t="s">
        <v>135</v>
      </c>
      <c r="E222" s="228">
        <v>3720</v>
      </c>
      <c r="F222" s="232"/>
      <c r="G222" s="233">
        <f>ROUND(E222*F222,2)</f>
        <v>0</v>
      </c>
      <c r="H222" s="232"/>
      <c r="I222" s="233">
        <f>ROUND(E222*H222,2)</f>
        <v>0</v>
      </c>
      <c r="J222" s="232"/>
      <c r="K222" s="233">
        <f>ROUND(E222*J222,2)</f>
        <v>0</v>
      </c>
      <c r="L222" s="233">
        <v>21</v>
      </c>
      <c r="M222" s="233">
        <f>G222*(1+L222/100)</f>
        <v>0</v>
      </c>
      <c r="N222" s="222">
        <v>2.5000000000000001E-2</v>
      </c>
      <c r="O222" s="222">
        <f>ROUND(E222*N222,5)</f>
        <v>93</v>
      </c>
      <c r="P222" s="222">
        <v>0</v>
      </c>
      <c r="Q222" s="222">
        <f>ROUND(E222*P222,5)</f>
        <v>0</v>
      </c>
      <c r="R222" s="222"/>
      <c r="S222" s="222"/>
      <c r="T222" s="223">
        <v>0</v>
      </c>
      <c r="U222" s="222">
        <f>ROUND(E222*T222,2)</f>
        <v>0</v>
      </c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109</v>
      </c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33.75" outlineLevel="1" x14ac:dyDescent="0.2">
      <c r="A223" s="213"/>
      <c r="B223" s="220"/>
      <c r="C223" s="270" t="s">
        <v>366</v>
      </c>
      <c r="D223" s="227"/>
      <c r="E223" s="231"/>
      <c r="F223" s="235"/>
      <c r="G223" s="236"/>
      <c r="H223" s="233"/>
      <c r="I223" s="233"/>
      <c r="J223" s="233"/>
      <c r="K223" s="233"/>
      <c r="L223" s="233"/>
      <c r="M223" s="233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161</v>
      </c>
      <c r="AF223" s="212"/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5" t="str">
        <f>C223</f>
        <v>Směs z pryžového granulátu frakce 1-4 mm a PUR pojiva tl. 10 mm a vrchní nástřik tl. 3 mm z barevného PUR pojiva a jemného celoprobarveného granulátu frakce 0,5-1,5 mm - s filtračním průtokem min. 150 mm/h.</v>
      </c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3"/>
      <c r="B224" s="220"/>
      <c r="C224" s="268" t="s">
        <v>237</v>
      </c>
      <c r="D224" s="224"/>
      <c r="E224" s="229">
        <v>3720</v>
      </c>
      <c r="F224" s="233"/>
      <c r="G224" s="233"/>
      <c r="H224" s="233"/>
      <c r="I224" s="233"/>
      <c r="J224" s="233"/>
      <c r="K224" s="233"/>
      <c r="L224" s="233"/>
      <c r="M224" s="233"/>
      <c r="N224" s="222"/>
      <c r="O224" s="222"/>
      <c r="P224" s="222"/>
      <c r="Q224" s="222"/>
      <c r="R224" s="222"/>
      <c r="S224" s="222"/>
      <c r="T224" s="223"/>
      <c r="U224" s="22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111</v>
      </c>
      <c r="AF224" s="212">
        <v>0</v>
      </c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3">
        <v>88</v>
      </c>
      <c r="B225" s="220" t="s">
        <v>367</v>
      </c>
      <c r="C225" s="267" t="s">
        <v>368</v>
      </c>
      <c r="D225" s="222" t="s">
        <v>135</v>
      </c>
      <c r="E225" s="228">
        <v>3720</v>
      </c>
      <c r="F225" s="232"/>
      <c r="G225" s="233">
        <f>ROUND(E225*F225,2)</f>
        <v>0</v>
      </c>
      <c r="H225" s="232"/>
      <c r="I225" s="233">
        <f>ROUND(E225*H225,2)</f>
        <v>0</v>
      </c>
      <c r="J225" s="232"/>
      <c r="K225" s="233">
        <f>ROUND(E225*J225,2)</f>
        <v>0</v>
      </c>
      <c r="L225" s="233">
        <v>21</v>
      </c>
      <c r="M225" s="233">
        <f>G225*(1+L225/100)</f>
        <v>0</v>
      </c>
      <c r="N225" s="222">
        <v>0</v>
      </c>
      <c r="O225" s="222">
        <f>ROUND(E225*N225,5)</f>
        <v>0</v>
      </c>
      <c r="P225" s="222">
        <v>0</v>
      </c>
      <c r="Q225" s="222">
        <f>ROUND(E225*P225,5)</f>
        <v>0</v>
      </c>
      <c r="R225" s="222"/>
      <c r="S225" s="222"/>
      <c r="T225" s="223">
        <v>0</v>
      </c>
      <c r="U225" s="222">
        <f>ROUND(E225*T225,2)</f>
        <v>0</v>
      </c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109</v>
      </c>
      <c r="AF225" s="212"/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13"/>
      <c r="B226" s="220"/>
      <c r="C226" s="270" t="s">
        <v>369</v>
      </c>
      <c r="D226" s="227"/>
      <c r="E226" s="231"/>
      <c r="F226" s="235"/>
      <c r="G226" s="236"/>
      <c r="H226" s="233"/>
      <c r="I226" s="233"/>
      <c r="J226" s="233"/>
      <c r="K226" s="233"/>
      <c r="L226" s="233"/>
      <c r="M226" s="233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161</v>
      </c>
      <c r="AF226" s="212"/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5" t="str">
        <f>C226</f>
        <v>Směs kameniva fr. 3-8 mm, SBR pryžového granulátu fr. 2-4 mm a PUR pojiva s příčnou pevností v tahu větší než 0,2 MPa a filtračním průtokem větším než 1 cm/s.</v>
      </c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3"/>
      <c r="B227" s="220"/>
      <c r="C227" s="268" t="s">
        <v>237</v>
      </c>
      <c r="D227" s="224"/>
      <c r="E227" s="229">
        <v>3720</v>
      </c>
      <c r="F227" s="233"/>
      <c r="G227" s="233"/>
      <c r="H227" s="233"/>
      <c r="I227" s="233"/>
      <c r="J227" s="233"/>
      <c r="K227" s="233"/>
      <c r="L227" s="233"/>
      <c r="M227" s="233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111</v>
      </c>
      <c r="AF227" s="212">
        <v>0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13">
        <v>89</v>
      </c>
      <c r="B228" s="220" t="s">
        <v>370</v>
      </c>
      <c r="C228" s="267" t="s">
        <v>371</v>
      </c>
      <c r="D228" s="222" t="s">
        <v>159</v>
      </c>
      <c r="E228" s="228">
        <v>1764</v>
      </c>
      <c r="F228" s="232"/>
      <c r="G228" s="233">
        <f>ROUND(E228*F228,2)</f>
        <v>0</v>
      </c>
      <c r="H228" s="232"/>
      <c r="I228" s="233">
        <f>ROUND(E228*H228,2)</f>
        <v>0</v>
      </c>
      <c r="J228" s="232"/>
      <c r="K228" s="233">
        <f>ROUND(E228*J228,2)</f>
        <v>0</v>
      </c>
      <c r="L228" s="233">
        <v>21</v>
      </c>
      <c r="M228" s="233">
        <f>G228*(1+L228/100)</f>
        <v>0</v>
      </c>
      <c r="N228" s="222">
        <v>3.0000000000000001E-3</v>
      </c>
      <c r="O228" s="222">
        <f>ROUND(E228*N228,5)</f>
        <v>5.2919999999999998</v>
      </c>
      <c r="P228" s="222">
        <v>0</v>
      </c>
      <c r="Q228" s="222">
        <f>ROUND(E228*P228,5)</f>
        <v>0</v>
      </c>
      <c r="R228" s="222"/>
      <c r="S228" s="222"/>
      <c r="T228" s="223">
        <v>0</v>
      </c>
      <c r="U228" s="222">
        <f>ROUND(E228*T228,2)</f>
        <v>0</v>
      </c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109</v>
      </c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3"/>
      <c r="B229" s="220"/>
      <c r="C229" s="268" t="s">
        <v>372</v>
      </c>
      <c r="D229" s="224"/>
      <c r="E229" s="229">
        <v>1764</v>
      </c>
      <c r="F229" s="233"/>
      <c r="G229" s="233"/>
      <c r="H229" s="233"/>
      <c r="I229" s="233"/>
      <c r="J229" s="233"/>
      <c r="K229" s="233"/>
      <c r="L229" s="233"/>
      <c r="M229" s="233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111</v>
      </c>
      <c r="AF229" s="212">
        <v>0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14" t="s">
        <v>104</v>
      </c>
      <c r="B230" s="221" t="s">
        <v>75</v>
      </c>
      <c r="C230" s="269" t="s">
        <v>76</v>
      </c>
      <c r="D230" s="225"/>
      <c r="E230" s="230"/>
      <c r="F230" s="234"/>
      <c r="G230" s="234">
        <f>SUMIF(AE231:AE239,"&lt;&gt;NOR",G231:G239)</f>
        <v>0</v>
      </c>
      <c r="H230" s="234"/>
      <c r="I230" s="234">
        <f>SUM(I231:I239)</f>
        <v>0</v>
      </c>
      <c r="J230" s="234"/>
      <c r="K230" s="234">
        <f>SUM(K231:K239)</f>
        <v>0</v>
      </c>
      <c r="L230" s="234"/>
      <c r="M230" s="234">
        <f>SUM(M231:M239)</f>
        <v>0</v>
      </c>
      <c r="N230" s="225"/>
      <c r="O230" s="225">
        <f>SUM(O231:O239)</f>
        <v>0</v>
      </c>
      <c r="P230" s="225"/>
      <c r="Q230" s="225">
        <f>SUM(Q231:Q239)</f>
        <v>0</v>
      </c>
      <c r="R230" s="225"/>
      <c r="S230" s="225"/>
      <c r="T230" s="226"/>
      <c r="U230" s="225">
        <f>SUM(U231:U239)</f>
        <v>0</v>
      </c>
      <c r="AE230" t="s">
        <v>105</v>
      </c>
    </row>
    <row r="231" spans="1:60" ht="22.5" outlineLevel="1" x14ac:dyDescent="0.2">
      <c r="A231" s="213">
        <v>90</v>
      </c>
      <c r="B231" s="220" t="s">
        <v>373</v>
      </c>
      <c r="C231" s="267" t="s">
        <v>374</v>
      </c>
      <c r="D231" s="222" t="s">
        <v>169</v>
      </c>
      <c r="E231" s="228">
        <v>3</v>
      </c>
      <c r="F231" s="232"/>
      <c r="G231" s="233">
        <f>ROUND(E231*F231,2)</f>
        <v>0</v>
      </c>
      <c r="H231" s="232"/>
      <c r="I231" s="233">
        <f>ROUND(E231*H231,2)</f>
        <v>0</v>
      </c>
      <c r="J231" s="232"/>
      <c r="K231" s="233">
        <f>ROUND(E231*J231,2)</f>
        <v>0</v>
      </c>
      <c r="L231" s="233">
        <v>21</v>
      </c>
      <c r="M231" s="233">
        <f>G231*(1+L231/100)</f>
        <v>0</v>
      </c>
      <c r="N231" s="222">
        <v>0</v>
      </c>
      <c r="O231" s="222">
        <f>ROUND(E231*N231,5)</f>
        <v>0</v>
      </c>
      <c r="P231" s="222">
        <v>0</v>
      </c>
      <c r="Q231" s="222">
        <f>ROUND(E231*P231,5)</f>
        <v>0</v>
      </c>
      <c r="R231" s="222"/>
      <c r="S231" s="222"/>
      <c r="T231" s="223">
        <v>0</v>
      </c>
      <c r="U231" s="222">
        <f>ROUND(E231*T231,2)</f>
        <v>0</v>
      </c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204</v>
      </c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/>
      <c r="B232" s="220"/>
      <c r="C232" s="270" t="s">
        <v>375</v>
      </c>
      <c r="D232" s="227"/>
      <c r="E232" s="231"/>
      <c r="F232" s="235"/>
      <c r="G232" s="236"/>
      <c r="H232" s="233"/>
      <c r="I232" s="233"/>
      <c r="J232" s="233"/>
      <c r="K232" s="233"/>
      <c r="L232" s="233"/>
      <c r="M232" s="233"/>
      <c r="N232" s="222"/>
      <c r="O232" s="222"/>
      <c r="P232" s="222"/>
      <c r="Q232" s="222"/>
      <c r="R232" s="222"/>
      <c r="S232" s="222"/>
      <c r="T232" s="223"/>
      <c r="U232" s="22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161</v>
      </c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5" t="str">
        <f>C232</f>
        <v>Včetně výplňových prvků.</v>
      </c>
      <c r="BB232" s="212"/>
      <c r="BC232" s="212"/>
      <c r="BD232" s="212"/>
      <c r="BE232" s="212"/>
      <c r="BF232" s="212"/>
      <c r="BG232" s="212"/>
      <c r="BH232" s="212"/>
    </row>
    <row r="233" spans="1:60" ht="22.5" outlineLevel="1" x14ac:dyDescent="0.2">
      <c r="A233" s="213">
        <v>91</v>
      </c>
      <c r="B233" s="220" t="s">
        <v>376</v>
      </c>
      <c r="C233" s="267" t="s">
        <v>377</v>
      </c>
      <c r="D233" s="222" t="s">
        <v>169</v>
      </c>
      <c r="E233" s="228">
        <v>1</v>
      </c>
      <c r="F233" s="232"/>
      <c r="G233" s="233">
        <f>ROUND(E233*F233,2)</f>
        <v>0</v>
      </c>
      <c r="H233" s="232"/>
      <c r="I233" s="233">
        <f>ROUND(E233*H233,2)</f>
        <v>0</v>
      </c>
      <c r="J233" s="232"/>
      <c r="K233" s="233">
        <f>ROUND(E233*J233,2)</f>
        <v>0</v>
      </c>
      <c r="L233" s="233">
        <v>21</v>
      </c>
      <c r="M233" s="233">
        <f>G233*(1+L233/100)</f>
        <v>0</v>
      </c>
      <c r="N233" s="222">
        <v>0</v>
      </c>
      <c r="O233" s="222">
        <f>ROUND(E233*N233,5)</f>
        <v>0</v>
      </c>
      <c r="P233" s="222">
        <v>0</v>
      </c>
      <c r="Q233" s="222">
        <f>ROUND(E233*P233,5)</f>
        <v>0</v>
      </c>
      <c r="R233" s="222"/>
      <c r="S233" s="222"/>
      <c r="T233" s="223">
        <v>0</v>
      </c>
      <c r="U233" s="222">
        <f>ROUND(E233*T233,2)</f>
        <v>0</v>
      </c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204</v>
      </c>
      <c r="AF233" s="212"/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 x14ac:dyDescent="0.2">
      <c r="A234" s="213">
        <v>92</v>
      </c>
      <c r="B234" s="220" t="s">
        <v>378</v>
      </c>
      <c r="C234" s="267" t="s">
        <v>379</v>
      </c>
      <c r="D234" s="222" t="s">
        <v>169</v>
      </c>
      <c r="E234" s="228">
        <v>1</v>
      </c>
      <c r="F234" s="232"/>
      <c r="G234" s="233">
        <f>ROUND(E234*F234,2)</f>
        <v>0</v>
      </c>
      <c r="H234" s="232"/>
      <c r="I234" s="233">
        <f>ROUND(E234*H234,2)</f>
        <v>0</v>
      </c>
      <c r="J234" s="232"/>
      <c r="K234" s="233">
        <f>ROUND(E234*J234,2)</f>
        <v>0</v>
      </c>
      <c r="L234" s="233">
        <v>21</v>
      </c>
      <c r="M234" s="233">
        <f>G234*(1+L234/100)</f>
        <v>0</v>
      </c>
      <c r="N234" s="222">
        <v>0</v>
      </c>
      <c r="O234" s="222">
        <f>ROUND(E234*N234,5)</f>
        <v>0</v>
      </c>
      <c r="P234" s="222">
        <v>0</v>
      </c>
      <c r="Q234" s="222">
        <f>ROUND(E234*P234,5)</f>
        <v>0</v>
      </c>
      <c r="R234" s="222"/>
      <c r="S234" s="222"/>
      <c r="T234" s="223">
        <v>0</v>
      </c>
      <c r="U234" s="222">
        <f>ROUND(E234*T234,2)</f>
        <v>0</v>
      </c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204</v>
      </c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3">
        <v>93</v>
      </c>
      <c r="B235" s="220" t="s">
        <v>380</v>
      </c>
      <c r="C235" s="267" t="s">
        <v>381</v>
      </c>
      <c r="D235" s="222" t="s">
        <v>169</v>
      </c>
      <c r="E235" s="228">
        <v>1</v>
      </c>
      <c r="F235" s="232"/>
      <c r="G235" s="233">
        <f>ROUND(E235*F235,2)</f>
        <v>0</v>
      </c>
      <c r="H235" s="232"/>
      <c r="I235" s="233">
        <f>ROUND(E235*H235,2)</f>
        <v>0</v>
      </c>
      <c r="J235" s="232"/>
      <c r="K235" s="233">
        <f>ROUND(E235*J235,2)</f>
        <v>0</v>
      </c>
      <c r="L235" s="233">
        <v>21</v>
      </c>
      <c r="M235" s="233">
        <f>G235*(1+L235/100)</f>
        <v>0</v>
      </c>
      <c r="N235" s="222">
        <v>0</v>
      </c>
      <c r="O235" s="222">
        <f>ROUND(E235*N235,5)</f>
        <v>0</v>
      </c>
      <c r="P235" s="222">
        <v>0</v>
      </c>
      <c r="Q235" s="222">
        <f>ROUND(E235*P235,5)</f>
        <v>0</v>
      </c>
      <c r="R235" s="222"/>
      <c r="S235" s="222"/>
      <c r="T235" s="223">
        <v>0</v>
      </c>
      <c r="U235" s="222">
        <f>ROUND(E235*T235,2)</f>
        <v>0</v>
      </c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204</v>
      </c>
      <c r="AF235" s="212"/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3">
        <v>94</v>
      </c>
      <c r="B236" s="220" t="s">
        <v>382</v>
      </c>
      <c r="C236" s="267" t="s">
        <v>383</v>
      </c>
      <c r="D236" s="222" t="s">
        <v>169</v>
      </c>
      <c r="E236" s="228">
        <v>3</v>
      </c>
      <c r="F236" s="232"/>
      <c r="G236" s="233">
        <f>ROUND(E236*F236,2)</f>
        <v>0</v>
      </c>
      <c r="H236" s="232"/>
      <c r="I236" s="233">
        <f>ROUND(E236*H236,2)</f>
        <v>0</v>
      </c>
      <c r="J236" s="232"/>
      <c r="K236" s="233">
        <f>ROUND(E236*J236,2)</f>
        <v>0</v>
      </c>
      <c r="L236" s="233">
        <v>21</v>
      </c>
      <c r="M236" s="233">
        <f>G236*(1+L236/100)</f>
        <v>0</v>
      </c>
      <c r="N236" s="222">
        <v>0</v>
      </c>
      <c r="O236" s="222">
        <f>ROUND(E236*N236,5)</f>
        <v>0</v>
      </c>
      <c r="P236" s="222">
        <v>0</v>
      </c>
      <c r="Q236" s="222">
        <f>ROUND(E236*P236,5)</f>
        <v>0</v>
      </c>
      <c r="R236" s="222"/>
      <c r="S236" s="222"/>
      <c r="T236" s="223">
        <v>0</v>
      </c>
      <c r="U236" s="222">
        <f>ROUND(E236*T236,2)</f>
        <v>0</v>
      </c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109</v>
      </c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3">
        <v>95</v>
      </c>
      <c r="B237" s="220" t="s">
        <v>384</v>
      </c>
      <c r="C237" s="267" t="s">
        <v>385</v>
      </c>
      <c r="D237" s="222" t="s">
        <v>169</v>
      </c>
      <c r="E237" s="228">
        <v>1</v>
      </c>
      <c r="F237" s="232"/>
      <c r="G237" s="233">
        <f>ROUND(E237*F237,2)</f>
        <v>0</v>
      </c>
      <c r="H237" s="232"/>
      <c r="I237" s="233">
        <f>ROUND(E237*H237,2)</f>
        <v>0</v>
      </c>
      <c r="J237" s="232"/>
      <c r="K237" s="233">
        <f>ROUND(E237*J237,2)</f>
        <v>0</v>
      </c>
      <c r="L237" s="233">
        <v>21</v>
      </c>
      <c r="M237" s="233">
        <f>G237*(1+L237/100)</f>
        <v>0</v>
      </c>
      <c r="N237" s="222">
        <v>0</v>
      </c>
      <c r="O237" s="222">
        <f>ROUND(E237*N237,5)</f>
        <v>0</v>
      </c>
      <c r="P237" s="222">
        <v>0</v>
      </c>
      <c r="Q237" s="222">
        <f>ROUND(E237*P237,5)</f>
        <v>0</v>
      </c>
      <c r="R237" s="222"/>
      <c r="S237" s="222"/>
      <c r="T237" s="223">
        <v>0</v>
      </c>
      <c r="U237" s="222">
        <f>ROUND(E237*T237,2)</f>
        <v>0</v>
      </c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 t="s">
        <v>109</v>
      </c>
      <c r="AF237" s="212"/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2.5" outlineLevel="1" x14ac:dyDescent="0.2">
      <c r="A238" s="213">
        <v>96</v>
      </c>
      <c r="B238" s="220" t="s">
        <v>386</v>
      </c>
      <c r="C238" s="267" t="s">
        <v>387</v>
      </c>
      <c r="D238" s="222" t="s">
        <v>169</v>
      </c>
      <c r="E238" s="228">
        <v>1</v>
      </c>
      <c r="F238" s="232"/>
      <c r="G238" s="233">
        <f>ROUND(E238*F238,2)</f>
        <v>0</v>
      </c>
      <c r="H238" s="232"/>
      <c r="I238" s="233">
        <f>ROUND(E238*H238,2)</f>
        <v>0</v>
      </c>
      <c r="J238" s="232"/>
      <c r="K238" s="233">
        <f>ROUND(E238*J238,2)</f>
        <v>0</v>
      </c>
      <c r="L238" s="233">
        <v>21</v>
      </c>
      <c r="M238" s="233">
        <f>G238*(1+L238/100)</f>
        <v>0</v>
      </c>
      <c r="N238" s="222">
        <v>0</v>
      </c>
      <c r="O238" s="222">
        <f>ROUND(E238*N238,5)</f>
        <v>0</v>
      </c>
      <c r="P238" s="222">
        <v>0</v>
      </c>
      <c r="Q238" s="222">
        <f>ROUND(E238*P238,5)</f>
        <v>0</v>
      </c>
      <c r="R238" s="222"/>
      <c r="S238" s="222"/>
      <c r="T238" s="223">
        <v>0</v>
      </c>
      <c r="U238" s="222">
        <f>ROUND(E238*T238,2)</f>
        <v>0</v>
      </c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204</v>
      </c>
      <c r="AF238" s="212"/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44"/>
      <c r="B239" s="245"/>
      <c r="C239" s="271" t="s">
        <v>388</v>
      </c>
      <c r="D239" s="246"/>
      <c r="E239" s="247"/>
      <c r="F239" s="248"/>
      <c r="G239" s="249"/>
      <c r="H239" s="250"/>
      <c r="I239" s="250"/>
      <c r="J239" s="250"/>
      <c r="K239" s="250"/>
      <c r="L239" s="250"/>
      <c r="M239" s="250"/>
      <c r="N239" s="251"/>
      <c r="O239" s="251"/>
      <c r="P239" s="251"/>
      <c r="Q239" s="251"/>
      <c r="R239" s="251"/>
      <c r="S239" s="251"/>
      <c r="T239" s="252"/>
      <c r="U239" s="251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161</v>
      </c>
      <c r="AF239" s="212"/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5" t="str">
        <f>C239</f>
        <v>Dodávka a montáž</v>
      </c>
      <c r="BB239" s="212"/>
      <c r="BC239" s="212"/>
      <c r="BD239" s="212"/>
      <c r="BE239" s="212"/>
      <c r="BF239" s="212"/>
      <c r="BG239" s="212"/>
      <c r="BH239" s="212"/>
    </row>
    <row r="240" spans="1:60" x14ac:dyDescent="0.2">
      <c r="A240" s="6"/>
      <c r="B240" s="7" t="s">
        <v>389</v>
      </c>
      <c r="C240" s="272" t="s">
        <v>389</v>
      </c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AC240">
        <v>15</v>
      </c>
      <c r="AD240">
        <v>21</v>
      </c>
    </row>
    <row r="241" spans="1:31" x14ac:dyDescent="0.2">
      <c r="A241" s="253"/>
      <c r="B241" s="254">
        <v>26</v>
      </c>
      <c r="C241" s="273" t="s">
        <v>389</v>
      </c>
      <c r="D241" s="255"/>
      <c r="E241" s="255"/>
      <c r="F241" s="255"/>
      <c r="G241" s="266">
        <f>G8+G47+G71+G86+G105+G130+G141+G173+G190+G209+G212+G221+G230</f>
        <v>0</v>
      </c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AC241">
        <f>SUMIF(L7:L239,AC240,G7:G239)</f>
        <v>0</v>
      </c>
      <c r="AD241">
        <f>SUMIF(L7:L239,AD240,G7:G239)</f>
        <v>0</v>
      </c>
      <c r="AE241" t="s">
        <v>390</v>
      </c>
    </row>
    <row r="242" spans="1:31" x14ac:dyDescent="0.2">
      <c r="A242" s="6"/>
      <c r="B242" s="7" t="s">
        <v>389</v>
      </c>
      <c r="C242" s="272" t="s">
        <v>389</v>
      </c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 x14ac:dyDescent="0.2">
      <c r="A243" s="6"/>
      <c r="B243" s="7" t="s">
        <v>389</v>
      </c>
      <c r="C243" s="272" t="s">
        <v>389</v>
      </c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 x14ac:dyDescent="0.2">
      <c r="A244" s="256">
        <v>33</v>
      </c>
      <c r="B244" s="256"/>
      <c r="C244" s="274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31" x14ac:dyDescent="0.2">
      <c r="A245" s="257"/>
      <c r="B245" s="258"/>
      <c r="C245" s="275"/>
      <c r="D245" s="258"/>
      <c r="E245" s="258"/>
      <c r="F245" s="258"/>
      <c r="G245" s="259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AE245" t="s">
        <v>391</v>
      </c>
    </row>
    <row r="246" spans="1:31" x14ac:dyDescent="0.2">
      <c r="A246" s="260"/>
      <c r="B246" s="261"/>
      <c r="C246" s="276"/>
      <c r="D246" s="261"/>
      <c r="E246" s="261"/>
      <c r="F246" s="261"/>
      <c r="G246" s="262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31" x14ac:dyDescent="0.2">
      <c r="A247" s="260"/>
      <c r="B247" s="261"/>
      <c r="C247" s="276"/>
      <c r="D247" s="261"/>
      <c r="E247" s="261"/>
      <c r="F247" s="261"/>
      <c r="G247" s="262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31" x14ac:dyDescent="0.2">
      <c r="A248" s="260"/>
      <c r="B248" s="261"/>
      <c r="C248" s="276"/>
      <c r="D248" s="261"/>
      <c r="E248" s="261"/>
      <c r="F248" s="261"/>
      <c r="G248" s="262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31" x14ac:dyDescent="0.2">
      <c r="A249" s="263"/>
      <c r="B249" s="264"/>
      <c r="C249" s="277"/>
      <c r="D249" s="264"/>
      <c r="E249" s="264"/>
      <c r="F249" s="264"/>
      <c r="G249" s="26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31" x14ac:dyDescent="0.2">
      <c r="A250" s="6"/>
      <c r="B250" s="7" t="s">
        <v>389</v>
      </c>
      <c r="C250" s="272" t="s">
        <v>389</v>
      </c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31" x14ac:dyDescent="0.2">
      <c r="C251" s="278"/>
      <c r="AE251" t="s">
        <v>392</v>
      </c>
    </row>
  </sheetData>
  <mergeCells count="18">
    <mergeCell ref="C223:G223"/>
    <mergeCell ref="C226:G226"/>
    <mergeCell ref="C232:G232"/>
    <mergeCell ref="C239:G239"/>
    <mergeCell ref="A244:C244"/>
    <mergeCell ref="A245:G249"/>
    <mergeCell ref="C57:G57"/>
    <mergeCell ref="C59:G59"/>
    <mergeCell ref="C156:G156"/>
    <mergeCell ref="C160:G160"/>
    <mergeCell ref="C175:G175"/>
    <mergeCell ref="C205:G205"/>
    <mergeCell ref="A1:G1"/>
    <mergeCell ref="C2:G2"/>
    <mergeCell ref="C3:G3"/>
    <mergeCell ref="C4:G4"/>
    <mergeCell ref="C51:G51"/>
    <mergeCell ref="C54:G5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2019-04-27T09:42:51Z</dcterms:modified>
</cp:coreProperties>
</file>